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4"/>
  </bookViews>
  <sheets>
    <sheet r:id="rId1" sheetId="1" name="INSTRUCTIONS"/>
    <sheet r:id="rId2" sheetId="2" name="petals"/>
    <sheet r:id="rId3" sheetId="3" name="steps"/>
    <sheet r:id="rId4" sheetId="4" name="tasks"/>
    <sheet r:id="rId5" sheetId="5" name="cards"/>
    <sheet r:id="rId6" sheetId="6" name="tags"/>
    <sheet r:id="rId7" sheetId="7" name="links"/>
    <sheet r:id="rId8" sheetId="8" name="Carbon_costs_validations"/>
    <sheet r:id="rId9" sheetId="9" name="removed-cards"/>
    <sheet r:id="rId10" sheetId="10" name="correspondence-to-RWs-names"/>
  </sheets>
  <definedNames>
    <definedName name="_xlnm._FilterDatabase" localSheetId="4">cards!$C$1:$W$55</definedName>
    <definedName name="_xlnm._FilterDatabase" localSheetId="8">'removed-cards'!$A$1:$L$13</definedName>
  </definedNames>
  <calcPr fullCalcOnLoad="1"/>
</workbook>
</file>

<file path=xl/sharedStrings.xml><?xml version="1.0" encoding="utf-8"?>
<sst xmlns="http://schemas.openxmlformats.org/spreadsheetml/2006/main" count="1584" uniqueCount="894">
  <si>
    <t>sheet</t>
  </si>
  <si>
    <t>RW's name</t>
  </si>
  <si>
    <t>new name</t>
  </si>
  <si>
    <t>and also</t>
  </si>
  <si>
    <t>Conventions:</t>
  </si>
  <si>
    <t>petals</t>
  </si>
  <si>
    <t>petal_title</t>
  </si>
  <si>
    <t>title</t>
  </si>
  <si>
    <t>petal_tagline</t>
  </si>
  <si>
    <t>tagline</t>
  </si>
  <si>
    <t>steps</t>
  </si>
  <si>
    <t>petal _name</t>
  </si>
  <si>
    <t>part_of_petal_with_title</t>
  </si>
  <si>
    <t>essential properties like title, tagline, icon_shortcode, nav_order, colour, text_colour - doesn't need the name of the type of thing before it as you can get that from the sheetname.</t>
  </si>
  <si>
    <t>step_tagline</t>
  </si>
  <si>
    <t>items have titles, not names.</t>
  </si>
  <si>
    <t>tasks</t>
  </si>
  <si>
    <t>task_number</t>
  </si>
  <si>
    <t>number</t>
  </si>
  <si>
    <t>Everything has an explicit nav_order.</t>
  </si>
  <si>
    <t>task_title</t>
  </si>
  <si>
    <t>Membership in a superset is indicated part_of_X_with_title (e.g. part_of_petal_with_title - the value is the title to match on).</t>
  </si>
  <si>
    <t>description</t>
  </si>
  <si>
    <t>Taglines are short, descriptions are long.</t>
  </si>
  <si>
    <t>petal_number</t>
  </si>
  <si>
    <t>step_number</t>
  </si>
  <si>
    <t>part_of_step_with_title</t>
  </si>
  <si>
    <t>ALSO changed values to be bare title.</t>
  </si>
  <si>
    <t>To resolve:</t>
  </si>
  <si>
    <t>cards</t>
  </si>
  <si>
    <t>card_number</t>
  </si>
  <si>
    <t>Should all icons have alt-texts (explicitly blank where decorative) or handle in CSS?</t>
  </si>
  <si>
    <t>card_title</t>
  </si>
  <si>
    <t>associated_petal</t>
  </si>
  <si>
    <t>associated_task_number</t>
  </si>
  <si>
    <t>part_of_task_with_title</t>
  </si>
  <si>
    <t>associated_step_number</t>
  </si>
  <si>
    <t>Removed card 500, duplicate of 53</t>
  </si>
  <si>
    <t>Removed heat_people, heat_air</t>
  </si>
  <si>
    <t>Removed other petal and other (any order) step - there are better ways of handling the wildcard, plus there was no other task.</t>
  </si>
  <si>
    <t>For localised or space heating?</t>
  </si>
  <si>
    <t>New card title</t>
  </si>
  <si>
    <t>New category</t>
  </si>
  <si>
    <t>SEC target area</t>
  </si>
  <si>
    <t>100 words</t>
  </si>
  <si>
    <t>25 word motivation</t>
  </si>
  <si>
    <t>carbon stars</t>
  </si>
  <si>
    <t>cost</t>
  </si>
  <si>
    <t>Status</t>
  </si>
  <si>
    <t>Old category</t>
  </si>
  <si>
    <t>Old card title</t>
  </si>
  <si>
    <t>print form of cost</t>
  </si>
  <si>
    <t>space</t>
  </si>
  <si>
    <t>Address heat loss</t>
  </si>
  <si>
    <t>Energy Efficiency Excellence</t>
  </si>
  <si>
    <t>££</t>
  </si>
  <si>
    <t>consolidated</t>
  </si>
  <si>
    <t>Heat loss measures</t>
  </si>
  <si>
    <t>Insulate hot water pipework and tank</t>
  </si>
  <si>
    <t>?</t>
  </si>
  <si>
    <t xml:space="preserve">Control ventilation automatically </t>
  </si>
  <si>
    <t>Reduce demand</t>
  </si>
  <si>
    <t>Windows</t>
  </si>
  <si>
    <t>Install blinds against solar gain</t>
  </si>
  <si>
    <t>£££</t>
  </si>
  <si>
    <t>Add heat reflecting film</t>
  </si>
  <si>
    <t>Get windows professionally refurbished</t>
  </si>
  <si>
    <t>Generate energy</t>
  </si>
  <si>
    <t>100% Clean Energy</t>
  </si>
  <si>
    <t>££££</t>
  </si>
  <si>
    <t>Generation</t>
  </si>
  <si>
    <t>Install solar panels in your grounds</t>
  </si>
  <si>
    <t>Install solar slates</t>
  </si>
  <si>
    <t>Good governance</t>
  </si>
  <si>
    <t>Good Governance</t>
  </si>
  <si>
    <t>£</t>
  </si>
  <si>
    <t>Good management</t>
  </si>
  <si>
    <t xml:space="preserve">Keep heating maintenance records </t>
  </si>
  <si>
    <t>exclude</t>
  </si>
  <si>
    <t>Install air curtains</t>
  </si>
  <si>
    <t>Install destratification fans</t>
  </si>
  <si>
    <t>Electricity</t>
  </si>
  <si>
    <t xml:space="preserve">Switch to more efficient appliances </t>
  </si>
  <si>
    <t>remove</t>
  </si>
  <si>
    <t>Small heating changes</t>
  </si>
  <si>
    <t>Reduce the available heat output</t>
  </si>
  <si>
    <t>Let your radiators breathe</t>
  </si>
  <si>
    <t>move under maintain rads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</si>
  <si>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</si>
  <si>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"A place for everything and everything in its place." ― proverb</t>
  </si>
  <si>
    <t>Behaviour changes</t>
  </si>
  <si>
    <t>Unblock your radiators</t>
  </si>
  <si>
    <t>Use or stop solar gain</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</si>
  <si>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</si>
  <si>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“Without leaps of imagination or dreaming, we lose the excitement of possibilities. Dreaming, after all is a form of planning.”  – Gloria Steinem</t>
  </si>
  <si>
    <t>£££££</t>
  </si>
  <si>
    <t>Handle solar gain with a building feature</t>
  </si>
  <si>
    <t>Switch to a biomass boiler</t>
  </si>
  <si>
    <t>Decarbonise</t>
  </si>
  <si>
    <t>T2.5</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</si>
  <si>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</si>
  <si>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</si>
  <si>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Big heating changes</t>
  </si>
  <si>
    <t>Carbon Emissions Saving Options</t>
  </si>
  <si>
    <t>Cost Saving Options</t>
  </si>
  <si>
    <t>*</t>
  </si>
  <si>
    <t>**</t>
  </si>
  <si>
    <t>***</t>
  </si>
  <si>
    <t>****</t>
  </si>
  <si>
    <t>*****</t>
  </si>
  <si>
    <t>link_url</t>
  </si>
  <si>
    <t>source</t>
  </si>
  <si>
    <t>petal</t>
  </si>
  <si>
    <t>task</t>
  </si>
  <si>
    <t>card</t>
  </si>
  <si>
    <t>https://www.scotland.anglican.org/vestry-resources/buildings/quinquennial-surveys/</t>
  </si>
  <si>
    <t>Quinquennial surveys</t>
  </si>
  <si>
    <t>SEC Vestry Resources</t>
  </si>
  <si>
    <t>Energy Efficiency Improvements</t>
  </si>
  <si>
    <t>Get your strategy right</t>
  </si>
  <si>
    <t>Maintain buildings and keep them dry</t>
  </si>
  <si>
    <t>https://www.nationalgrid.com/stories/energy-explained/what-is-a-heat-pump</t>
  </si>
  <si>
    <t xml:space="preserve">What is a heat pump </t>
  </si>
  <si>
    <t>National Grid</t>
  </si>
  <si>
    <t>Clean Energy</t>
  </si>
  <si>
    <t>Decarbonise your heating</t>
  </si>
  <si>
    <t>Replace your boiler with a heat pump</t>
  </si>
  <si>
    <t>https://assets.publishing.service.gov.uk/government/uploads/system/uploads/attachment_data/file/1044598/6.7408_BEIS_Clean_Heat_Heat___Buildings_Strategy_Stage_2_v5_WEB.pdf</t>
  </si>
  <si>
    <t>UK Heat and Buildings Strategy</t>
  </si>
  <si>
    <t>Department of Business, Energy, and Industrial Strategy</t>
  </si>
  <si>
    <t>https://localenergy.scot/funding/lets-do-net-zero-community-buildings-fund/</t>
  </si>
  <si>
    <t>Grants in Scotland</t>
  </si>
  <si>
    <t>Local Energy Scotland</t>
  </si>
  <si>
    <t>Positive Finances</t>
  </si>
  <si>
    <t xml:space="preserve">Get a grant </t>
  </si>
  <si>
    <t>https://www.youtube.com/watch?v=_2mkfUxlkzw</t>
  </si>
  <si>
    <t>Practical tips about heat pumps in churches</t>
  </si>
  <si>
    <t>Church of England Environment Programme</t>
  </si>
  <si>
    <t>https://www.heatgeek.com/do-i-need-to-upgrade-my-radiators-for-a-heat-pump/</t>
  </si>
  <si>
    <t>Assessing radiators for use with a heat pump</t>
  </si>
  <si>
    <t xml:space="preserve">HeatGeek </t>
  </si>
  <si>
    <t>https://www.churchofengland.org/about/environment-and-climate-change/towards-net-zero-carbon-case-studies/st-mary-willesborough</t>
  </si>
  <si>
    <t>Case study of underfloor heating in a church</t>
  </si>
  <si>
    <t>https://www.achurchnearyou.com/church/10125/page/43744/view/</t>
  </si>
  <si>
    <t>Air to air church case study 1</t>
  </si>
  <si>
    <t>Church of England - A Church Near You</t>
  </si>
  <si>
    <t>https://www.churchofengland.org/sites/default/files/2022-08/Scalford_casestudy.pdf</t>
  </si>
  <si>
    <t>Air to air church case study 2</t>
  </si>
  <si>
    <t>https://localenergy.scot/resources-overview/contractors-and-suppliers/capital-works-suppliers/</t>
  </si>
  <si>
    <t>Accredited heat pump installers operating in Scotland</t>
  </si>
  <si>
    <t>https://www.arocha.org/en</t>
  </si>
  <si>
    <t>A Rocha</t>
  </si>
  <si>
    <t>Thriving Biodiversity</t>
  </si>
  <si>
    <t>https://www.nature.scot/scotlands-biodiversity/make-space-nature</t>
  </si>
  <si>
    <t>Nature Scot</t>
  </si>
  <si>
    <t>https://www.communitywoods.org/funding</t>
  </si>
  <si>
    <t>Community Woodlands</t>
  </si>
  <si>
    <t>https://scottishwildlifetrust.org.uk/things-to-do/helping-wildlife-at-home/</t>
  </si>
  <si>
    <t>Scottish Wildlife Trust</t>
  </si>
  <si>
    <t>Make use of Scottish Wildlife Trust resources</t>
  </si>
  <si>
    <t>https://www.incredibleedible.org.uk/</t>
  </si>
  <si>
    <t>Incredible Edible</t>
  </si>
  <si>
    <t>https://www.woodlandtrust.org.uk/</t>
  </si>
  <si>
    <t>Woodland Trust</t>
  </si>
  <si>
    <t>https://www.greenspacescotland.org.uk/</t>
  </si>
  <si>
    <t>Greenpeace Scotland</t>
  </si>
  <si>
    <t>Greenspace Scotland</t>
  </si>
  <si>
    <t>Build A Movement</t>
  </si>
  <si>
    <t>https://www.hse.gov.uk/ventilation/using-co2-monitors.htm.</t>
  </si>
  <si>
    <t>Using CO2 monitors</t>
  </si>
  <si>
    <t>Health &amp; Safety Executive</t>
  </si>
  <si>
    <t>Get the ventilation right</t>
  </si>
  <si>
    <t>https://www.scotland.anglican.org/vestry-resources/appointments-and-employment/minimum-standards-for-clergy-housing/</t>
  </si>
  <si>
    <t>Minimum Standards For Clergy Housing Guidance</t>
  </si>
  <si>
    <t>Add close-fitting thermal curtains or blinds</t>
  </si>
  <si>
    <t>https://www.cibse.org/</t>
  </si>
  <si>
    <t xml:space="preserve">Chartered Institution of Building Services Engineers </t>
  </si>
  <si>
    <t>Take expert advice</t>
  </si>
  <si>
    <t>https://www.scotland.anglican.org/wp-content/uploads/Sources-of-guidance-to-churches-on-heating-of-buildings-April-2022.pdf</t>
  </si>
  <si>
    <t>Review the sources of guidance on appropriate insulation (update forthcoming - Summer 2023)</t>
  </si>
  <si>
    <t>Provincial Buildings Committee, SEC</t>
  </si>
  <si>
    <t>Make your heating more efficient</t>
  </si>
  <si>
    <t>https://www.imeche.org/docs/default-source/1-oscar/Get-involved/specialist-interest-groups/eesg/imeche-ps-energy-hierarchy-2020-final.pdf</t>
  </si>
  <si>
    <t>The Energy Hierarchy - a powerful tool for sustainability</t>
  </si>
  <si>
    <t>Institution of Mechanical Engineers</t>
  </si>
  <si>
    <t>https://www.engineshed.scot/publications/publication/?publicationId=246ff4ae-1483-452a-8fb3-a59500bd05d5</t>
  </si>
  <si>
    <t>Improving energy efficiency in Traditional Buildings</t>
  </si>
  <si>
    <t>Historic Environment Scotland</t>
  </si>
  <si>
    <t>https://www.historicenvironment.scot/advice-and-support/your-property/saving-energy-in-traditional-buildings/insulate-your-property/#insulate-your-property_tab</t>
  </si>
  <si>
    <t>Insulate your property</t>
  </si>
  <si>
    <t>Insulate what you can</t>
  </si>
  <si>
    <t>Energy Efficiency and Old Buildings - Principles and Priorities</t>
  </si>
  <si>
    <t>Society for the Protection of Ancient Buildings (SPAB)</t>
  </si>
  <si>
    <t>https://www.scotland.anglican.org/wp-content/uploads/Property-Convener-Responsibilities-Rev-2022.pdf</t>
  </si>
  <si>
    <t>Responsibilities of the Property Convener</t>
  </si>
  <si>
    <t>Maintain the building</t>
  </si>
  <si>
    <t>https://www.youtube.com/watch?v=hYK7buBx8gQ</t>
  </si>
  <si>
    <t>Energy-Saving Quick Wins Video</t>
  </si>
  <si>
    <t>Matt Fulford, Inspired Efficiency</t>
  </si>
  <si>
    <t>https://www.youtube.com/watch?v=HMYw4Zc2JGc</t>
  </si>
  <si>
    <t>Energy Efficiency In Church Buildings</t>
  </si>
  <si>
    <t>Roger Curtis &amp; Dr Louisa Humm, Historic Environment Scotland</t>
  </si>
  <si>
    <t>https://youtu.be/1aXoxGupLXE</t>
  </si>
  <si>
    <t>Conservation pitfalls and how to avoid them, en route to Net Zero Carbon</t>
  </si>
  <si>
    <t>Tobit Curteis Associates LLP</t>
  </si>
  <si>
    <t>https://youtu.be/TLpoR7-WOBE?t=157</t>
  </si>
  <si>
    <t>Improving the Thermal Performance of Church Buildings</t>
  </si>
  <si>
    <t>Iona Case Study, Wham Architecture</t>
  </si>
  <si>
    <t>https://www.churchofengland.org/sites/default/files/2023-01/Green%20Energy%20Companies%20and%20the%20Energy%20Footprint%20Tool%20Jan%202023.pdf</t>
  </si>
  <si>
    <t>100% verified renewable tarriffs criteria</t>
  </si>
  <si>
    <t xml:space="preserve"> Church Energy Advisory Network</t>
  </si>
  <si>
    <t>Buy green electricity</t>
  </si>
  <si>
    <t>https://historicengland.org.uk/advice/caring-for-heritage/places-of-worship/making-changes/advice-by-topic/heating/</t>
  </si>
  <si>
    <t>Heating Historic Places of Worship</t>
  </si>
  <si>
    <t>Historic England</t>
  </si>
  <si>
    <t>Managing Change in the Historic Environment - Micro-renewables</t>
  </si>
  <si>
    <t>Install solar panels</t>
  </si>
  <si>
    <t>https://www.historicenvironment.scot/advice-and-support/planning-and-guidance/our-role-in-planning/#development-management_tab</t>
  </si>
  <si>
    <t>Our role in planning</t>
  </si>
  <si>
    <t>https://historicengland.org.uk/advice/technical-advice/retrofit-and-energy-efficiency-in-historic-buildings/low-and-zero-carbon-technologies/installing-heat-pumps-in-historic-buildings/</t>
  </si>
  <si>
    <t>Installing Heat Pumps in Historic Buildings</t>
  </si>
  <si>
    <t>https://youtu.be/Wx8lq-ogl8M</t>
  </si>
  <si>
    <t>Church Heating - Practical Considerations</t>
  </si>
  <si>
    <t>Andrew MacOwan, Chartered Energy Engineer</t>
  </si>
  <si>
    <t>https://youtu.be/WpwMTdOZeWI</t>
  </si>
  <si>
    <t>Net Zero Carbon - Exploring Hybrid Heating Options</t>
  </si>
  <si>
    <t>https://historicengland.org.uk/services-skills/training-skills/training/webinars/recordings/webinar-on-the-use-of-heat-pumps-in-historic-buildings/</t>
  </si>
  <si>
    <t>Use of Heat Pumps in Historic Buildings</t>
  </si>
  <si>
    <t>Historic England Webinar</t>
  </si>
  <si>
    <t>https://www.youtube.com/watch?v=wbzIYAxG-bQ&amp;list=PLAfV-_ab0mU9neAq3oOX3EnXFHUYrmkeg&amp;index=2</t>
  </si>
  <si>
    <t>Carbon reduction options for churches</t>
  </si>
  <si>
    <t>Dan McNaughton, Historic England</t>
  </si>
  <si>
    <t>https://youtu.be/lCJtYRGYfZA</t>
  </si>
  <si>
    <t>Viability of Air Source Heat Pumps in Churches</t>
  </si>
  <si>
    <t>Andrew McQuatt, Max Fordham</t>
  </si>
  <si>
    <t>https://www.youtube.com/playlist?list=PLAfV-_ab0mU9neAq3oOX3EnXFHUYrmkeg</t>
  </si>
  <si>
    <t>Future of Heating in Historic Buildings Conference 2022</t>
  </si>
  <si>
    <t>Scottish Government 'Active travel’ framework</t>
  </si>
  <si>
    <t>Scottish Government</t>
  </si>
  <si>
    <t>Active Travel</t>
  </si>
  <si>
    <t>https://energysavingtrust.org.uk/advice/buying-a-second-hand-electric-car-or-van/</t>
  </si>
  <si>
    <t>Second-hand electric vehicle guidance</t>
  </si>
  <si>
    <t>Energy Saving Trust</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</si>
  <si>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</si>
  <si>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</si>
  <si>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</si>
  <si>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</si>
  <si>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</si>
  <si>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Zero Waste</t>
  </si>
  <si>
    <t>https://repaircafe.org/en/</t>
  </si>
  <si>
    <t>Repair Café</t>
  </si>
  <si>
    <t>https://www.waterwise.org.uk/save-water/</t>
  </si>
  <si>
    <t>Waterwise</t>
  </si>
  <si>
    <t>https://www.bbc.co.uk/iplayer/episode/m00049b1/climate-change-the-facts</t>
  </si>
  <si>
    <t>Climate Change -  The Facts, a documentary by Sir David Attenborough</t>
  </si>
  <si>
    <t>BBC</t>
  </si>
  <si>
    <t>Training &amp; Education</t>
  </si>
  <si>
    <t>https://www.bbc.co.uk/programmes/p076w7g5</t>
  </si>
  <si>
    <t>Climate Change -  The Facts, a documentary by Sir David Attenborough (4 minute summary)</t>
  </si>
  <si>
    <t>https://www.simonandschuster.co.uk/books/Saving-Us/Katharine-Hayhoe/9781982143848</t>
  </si>
  <si>
    <t>Saving Us</t>
  </si>
  <si>
    <t>Katherine Hayhoe</t>
  </si>
  <si>
    <t>https://www.tearfund.org/campaigns/christianity-and-climate-change-film-series</t>
  </si>
  <si>
    <t>Tear Fund’s series of films on ‘Christianity and Climate Change’</t>
  </si>
  <si>
    <t>Tear Fund</t>
  </si>
  <si>
    <t>https://seasonofcreation.org/resources/</t>
  </si>
  <si>
    <t>Season of Creation</t>
  </si>
  <si>
    <t>Rooted Worship</t>
  </si>
  <si>
    <t>Celebrate the Season of Creation</t>
  </si>
  <si>
    <t>https://www.climatesunday.org</t>
  </si>
  <si>
    <t>Climate Sunday</t>
  </si>
  <si>
    <t>https://www.scotland.anglican.org/who-we-are/publications/liturgies/season-of-creation-worship-material-for-experimental-use/</t>
  </si>
  <si>
    <t>Season of Creation resources for Eucharist &amp; Daily Prayer and intercessory resources</t>
  </si>
  <si>
    <t>Scottish Episcopal Church</t>
  </si>
  <si>
    <t>http://sustainable-preaching.org/</t>
  </si>
  <si>
    <t>Sustainable Preaching</t>
  </si>
  <si>
    <t>Embed care for Creation</t>
  </si>
  <si>
    <t>https://hannahmmalcolm.wordpress.com/ecology-for-your-theology-bookshelf/</t>
  </si>
  <si>
    <t>Ecotheology Biobliography</t>
  </si>
  <si>
    <t>Hannah Malcolm</t>
  </si>
  <si>
    <t>https://funding.scot/</t>
  </si>
  <si>
    <t>funding.scot</t>
  </si>
  <si>
    <t>SCVO</t>
  </si>
  <si>
    <t>https://www.bankingonclimatechaos.org/</t>
  </si>
  <si>
    <t>Banking on Climage Chaos Report</t>
  </si>
  <si>
    <t>https://www.ecocongregationscotland.org/</t>
  </si>
  <si>
    <t>Eco-congregation Scotland</t>
  </si>
  <si>
    <t>https://greenchristian.org.uk/</t>
  </si>
  <si>
    <t>Green Christian</t>
  </si>
  <si>
    <t>Join with other Christian groups</t>
  </si>
  <si>
    <t>https://joyinenough.org/</t>
  </si>
  <si>
    <t>Joy in Enough</t>
  </si>
  <si>
    <t>https://www.scotland.anglican.org/vestry-resources/buildings/provincial-building-grants-and-loans/</t>
  </si>
  <si>
    <t>Provincial Buildings Committee grant fund</t>
  </si>
  <si>
    <t>Apply to the SEC Provincial Buildings Committee Grant fund</t>
  </si>
  <si>
    <t>https://makemymoneymatter.co.uk</t>
  </si>
  <si>
    <t>Make my Money Matter</t>
  </si>
  <si>
    <t>Invest ethically</t>
  </si>
  <si>
    <t>https://brightnow.org.uk</t>
  </si>
  <si>
    <t>BrightNow</t>
  </si>
  <si>
    <t>Operation Noah</t>
  </si>
  <si>
    <t>https://businessenergyscotland.org/smeloan/</t>
  </si>
  <si>
    <t>Business Energy Scotland loan and cashback</t>
  </si>
  <si>
    <t>Business Energy Scotland</t>
  </si>
  <si>
    <t>Apply for BES loan and cashback</t>
  </si>
  <si>
    <t>Community and Renewable Energy Scheme (CARES) grant scheme</t>
  </si>
  <si>
    <t>Apply for CARES funding</t>
  </si>
  <si>
    <t>https://www.stopclimatechaos.scot/three-ways-to-make-our-buildings-fit-for-the-future/</t>
  </si>
  <si>
    <t>Stop Climate Chaos Scotland</t>
  </si>
  <si>
    <t>https://www.climateassembly.scot/</t>
  </si>
  <si>
    <t>Climate Assembly Scotland</t>
  </si>
  <si>
    <t>https://transitionnetwork.org/</t>
  </si>
  <si>
    <t>Transition Network</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</si>
  <si>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</si>
  <si>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</si>
  <si>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</si>
  <si>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</si>
  <si>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</si>
  <si>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</si>
  <si>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</si>
  <si>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</si>
  <si>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</si>
  <si>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</si>
  <si>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</si>
  <si>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</si>
  <si>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</si>
  <si>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</si>
  <si>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https://www.churchofengland.org/about/environment-and-climate-change</t>
  </si>
  <si>
    <t>The Church of England Environment Programme</t>
  </si>
  <si>
    <t>Tearfund</t>
  </si>
  <si>
    <t>https://www.christianaid.org.uk/campaigns/climate</t>
  </si>
  <si>
    <t>Christian Aid</t>
  </si>
  <si>
    <t>https://operationnoah.org/</t>
  </si>
  <si>
    <t>Operation Noah | A Christian response to climate change</t>
  </si>
  <si>
    <t xml:space="preserve">Operation Noah | A Christian response to climate change </t>
  </si>
  <si>
    <t>https://acen.anglicancommunion.org</t>
  </si>
  <si>
    <t>Anglican Communion Environmental Network</t>
  </si>
  <si>
    <t>https://www.eas.org.uk/</t>
  </si>
  <si>
    <t>Energy Action Scotland</t>
  </si>
  <si>
    <t xml:space="preserve">Energy Action Scotland </t>
  </si>
  <si>
    <t>https://www.shechangesclimate.org/open-letter</t>
  </si>
  <si>
    <t>SHE Changes Climate</t>
  </si>
  <si>
    <t>https://www.netzeronation.scot</t>
  </si>
  <si>
    <t>Net Zero Nation (Scotland)</t>
  </si>
  <si>
    <t>https://www.christianaid.org.uk/pray/faith-resources/climate-justice-resources</t>
  </si>
  <si>
    <t>Climate Justice Faith Resources</t>
  </si>
  <si>
    <t>https://www.tearfund.org/get-involved/resources?Audience=Advocacy</t>
  </si>
  <si>
    <t>Teafund Advocacy Resources</t>
  </si>
  <si>
    <t>https://ctbi.org.uk/season-of-creation-2023/</t>
  </si>
  <si>
    <t>Season of Creation resources from CBTI</t>
  </si>
  <si>
    <t xml:space="preserve">Churches Together in Britain and Ireland (CBTI) </t>
  </si>
  <si>
    <t>https://www.churchofengland.org/about/environment-and-climate-change/environment-prayer-worship-and-teaching</t>
  </si>
  <si>
    <t>Church of England Environment in prayer, worship and teaching Resources (online and in print)</t>
  </si>
  <si>
    <t>https://laudatosimovement.org/download/laudato-si-movement-prayer-book/</t>
  </si>
  <si>
    <t xml:space="preserve">Laudato Si Movement Prayerbook </t>
  </si>
  <si>
    <t xml:space="preserve">Laudato Si Movement </t>
  </si>
  <si>
    <t>https://cafod.org.uk/pray/prayer-resources/climate-prayers</t>
  </si>
  <si>
    <t>Climate Prayers</t>
  </si>
  <si>
    <t>CAFOD</t>
  </si>
  <si>
    <t>https://www.greenanglicans.org/</t>
  </si>
  <si>
    <t>Green Anglicans</t>
  </si>
  <si>
    <t>https://acen.anglicancommunion.org/</t>
  </si>
  <si>
    <t xml:space="preserve">Anglican Communion Environmental Network (ACEN) </t>
  </si>
  <si>
    <t>https://www.waterstones.com/author/annabel-shilson-thomas/674428</t>
  </si>
  <si>
    <t>BOOK - Creation Sings Your Praise - A Christian Aid Worship Book</t>
  </si>
  <si>
    <t>https://www.brfonline.org.uk/collections/children-and-family-ministry/products/outdoor-church-20-sessions-to-take-church-outside-the-building-for-children-and-families</t>
  </si>
  <si>
    <t>BOOK - Outdoor Church - 20 sessions to take church outside the building for children and families</t>
  </si>
  <si>
    <t xml:space="preserve">Sally Welch </t>
  </si>
  <si>
    <t>https://www.churchofengland.org/prayer-and-worship/worship-texts-and-resources/time-creation</t>
  </si>
  <si>
    <t>BOOK - A Time for Creation. Liturgical resources for Creation and the Environment</t>
  </si>
  <si>
    <t>Robert Atwell, Christopher Irvine, Sue Moore</t>
  </si>
  <si>
    <t>nav_order</t>
  </si>
  <si>
    <t>icon_shortcode</t>
  </si>
  <si>
    <t>icon_alt_text</t>
  </si>
  <si>
    <t>graphic</t>
  </si>
  <si>
    <t>Quick Wins</t>
  </si>
  <si>
    <t>Actions that are quick to do and could be very helpful.</t>
  </si>
  <si>
    <t>quick</t>
  </si>
  <si>
    <t>Heat the Air</t>
  </si>
  <si>
    <t>Actions that relate to heating the air - they aren't appropriate or are much less important if you're trying to heat the people.</t>
  </si>
  <si>
    <t>heatair</t>
  </si>
  <si>
    <t>Magic Wands</t>
  </si>
  <si>
    <t>Actions to reconsider if you feel stuck.</t>
  </si>
  <si>
    <t>magicwand</t>
  </si>
  <si>
    <t>Magic Wand</t>
  </si>
  <si>
    <t>Heat the People</t>
  </si>
  <si>
    <t>Actions that are good if you're trying to heat the people but not the air.</t>
  </si>
  <si>
    <t>heatpeople</t>
  </si>
  <si>
    <t>quote</t>
  </si>
  <si>
    <t>attribution</t>
  </si>
  <si>
    <t>carbon_stars</t>
  </si>
  <si>
    <t>easy_wins</t>
  </si>
  <si>
    <t>magic_wand</t>
  </si>
  <si>
    <t>step</t>
  </si>
  <si>
    <t>web_carbon</t>
  </si>
  <si>
    <t>carbon_number</t>
  </si>
  <si>
    <t>cost_number</t>
  </si>
  <si>
    <t>step_graphic</t>
  </si>
  <si>
    <t>more_quotes</t>
  </si>
  <si>
    <t>Basic Steps</t>
  </si>
  <si>
    <t>keepdry</t>
  </si>
  <si>
    <t>&lt;p&gt;If a building falls into disrepair, this has a huge carbon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</si>
  <si>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It wasn't raining when Noah built the ark.</t>
  </si>
  <si>
    <t>traditional gospel song</t>
  </si>
  <si>
    <t xml:space="preserve"> A stitch in time saves nine. ― proverb</t>
  </si>
  <si>
    <t>Provide maintenance contact details</t>
  </si>
  <si>
    <t>maintenancecontact</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</si>
  <si>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groups using your buildings, you may need signage with clear contact details including phone and email. Your charge's Buildings Convenor is the point of contact who would normally perform this role. Consider having a maintenance book to track issues.&lt;/p&gt;</t>
  </si>
  <si>
    <t>It's good to talk</t>
  </si>
  <si>
    <t xml:space="preserve">1990s advertising campaign </t>
  </si>
  <si>
    <t>Keep maintenance records and plan for change</t>
  </si>
  <si>
    <t>maintenancerecords</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</si>
  <si>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Resilence Plan).&lt;/p&gt;</t>
  </si>
  <si>
    <t>When people can see a vision and simultaneously recognise what can be done step by step... they will begin to feel encouragement and enthusiasm.</t>
  </si>
  <si>
    <t xml:space="preserve"> Erich Fromm </t>
  </si>
  <si>
    <t xml:space="preserve">“By failing to prepare, you are preparing to fail.” ― Benjamin Franklin </t>
  </si>
  <si>
    <t>Consider your worship patterns and where you meet</t>
  </si>
  <si>
    <t>hats</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</si>
  <si>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</si>
  <si>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Change is the law of life. And those who look only to the past or present are certain to miss the future.</t>
  </si>
  <si>
    <t xml:space="preserve"> John F. Kennedy</t>
  </si>
  <si>
    <t>Change to localised heating</t>
  </si>
  <si>
    <t>localisedheating</t>
  </si>
  <si>
    <t>&lt;p&gt;It’s expensive and difficult to heat air and keep it in an old leaky building. Even if your building is so well used you can afford heat loss measures, your building could be difficult to treat. Refer to the infrared panel and heated seating cards plus approaches that reduce the impact of really cold surfaces, like carpets, curtains and wall hangings. Although these do heat the air a little, they mostly make people comfortable through radiation or conduction, so they reduce draughts and make heat loss much less important. Running costs are also proportional to space use, reducing financial risk. You can also consider portable heating solutions if the use cases allow.&lt;/p&gt;</t>
  </si>
  <si>
    <t>The future belongs to those who give the next generation reason for hope.</t>
  </si>
  <si>
    <t>Teilhard de Chardin</t>
  </si>
  <si>
    <t xml:space="preserve">  “When you come to a fork in the road, take it.” — Yogi Berra </t>
  </si>
  <si>
    <t>Share your building</t>
  </si>
  <si>
    <t>sharebuilding</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</si>
  <si>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</si>
  <si>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...gonna try with a little help from my friends</t>
  </si>
  <si>
    <t>The Beatles</t>
  </si>
  <si>
    <t xml:space="preserve"> "We all have to live together, so we might as well live together happily."  ― Dalai Lama or We have all known the long loneliness, and we have found that the answer is community. ― Dorothy Day</t>
  </si>
  <si>
    <t>Get energy assessments for your buildings</t>
  </si>
  <si>
    <t>energyassessment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</si>
  <si>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</si>
  <si>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Never doubt that a small group of thoughtful, committed citizens can change the world; indeed, it's the only thing that ever has.</t>
  </si>
  <si>
    <t>Margaret Mead</t>
  </si>
  <si>
    <t>Get smart meters</t>
  </si>
  <si>
    <t>smartmeter</t>
  </si>
  <si>
    <t>&lt;p&gt;Twice hourly smart meter readings will help the UK plan and reduce the number of power stations we need.  It should be possible to use a third party app to get the data even if your supplier won’t give it to you.  The data will allow you to spot changes that could signal waste and estimate the cost of energy for room hires.&lt;/p&gt;&lt;p&gt;A smart meter can also show a ‘Live consumption’ feed which can be really helpful in identifying ‘vampiric’ sockets!&lt;/p&gt;</t>
  </si>
  <si>
    <t>Smart meters are ... helping the UK deliver a cleaner and more efficient energy system, … [and] saving tens of billions of pounds in the process.</t>
  </si>
  <si>
    <t xml:space="preserve"> Minister for Climate Change, Lord Callanan</t>
  </si>
  <si>
    <t>Check your thermostat and its location</t>
  </si>
  <si>
    <t>Heat at the right times</t>
  </si>
  <si>
    <t>Reduce Energy Demand</t>
  </si>
  <si>
    <t>thermostat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</si>
  <si>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</si>
  <si>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 xml:space="preserve">Faith is taking the first step even when you don’t see the whole staircase.  </t>
  </si>
  <si>
    <t>Martin Luther King Jr.</t>
  </si>
  <si>
    <t>Check your frost arrangements</t>
  </si>
  <si>
    <t>frostsettings</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</si>
  <si>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</si>
  <si>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It ain't the heat, it's the humility.</t>
  </si>
  <si>
    <t>Yogi Berra</t>
  </si>
  <si>
    <t>Fix a cold radiator</t>
  </si>
  <si>
    <t>coldradiator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</si>
  <si>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</si>
  <si>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Be faithful in small things because it is in them that your strength lies.</t>
  </si>
  <si>
    <t xml:space="preserve"> Mother Teresa</t>
  </si>
  <si>
    <t>Reduce the hot water temperature</t>
  </si>
  <si>
    <t>hotwatersetting</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</si>
  <si>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</si>
  <si>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When you have a healthy environment, you have a healthy economy. That’s what the world is starting to understand.</t>
  </si>
  <si>
    <t xml:space="preserve">François-Philippe Champagne </t>
  </si>
  <si>
    <t>Review heating and hot water timings</t>
  </si>
  <si>
    <t>hotwatertimer</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</si>
  <si>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</si>
  <si>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Timeliness is best in all matters.</t>
  </si>
  <si>
    <t>Hesiod</t>
  </si>
  <si>
    <t>Limit access to heating controls</t>
  </si>
  <si>
    <t>Restrict who can change the heating</t>
  </si>
  <si>
    <t>heatinglock</t>
  </si>
  <si>
    <t>&lt;p&gt;If building users don’t feel comfortable, they are likely to take matters into their own hands and fiddle with your carefully timed heating controls, turn up radiators or bring their own plug-in heating. You could limit access to heating controls, install controls for temporary changes and provide user guidance and contact details if they are having difficulty. If this is happening frequently, look at how adjustments can be made to reduce the need for users to seek their own solutions (use the maintenance book to flag the issue). Look for controls that make change temporary. Second best is reduced range thermostats or limiting pins or covers.  If you have a room thermostat in one room that turns off heating in rooms with other groups,  smart Thermostatic Radiator Valves (TRVs) might help. &lt;/p&gt;&lt;p&gt;  If your main heating system is very slow, you probably shouldn’t let users turn it on at all. &lt;/p&gt;</t>
  </si>
  <si>
    <t>Harmony makes small things grow, lack of it makes great things decay.</t>
  </si>
  <si>
    <t>Sallust</t>
  </si>
  <si>
    <t xml:space="preserve">"Peace be within thy walls, and prosperity within thy palaces." ― Psalm 122:7 </t>
  </si>
  <si>
    <t>Disable the heating in summer</t>
  </si>
  <si>
    <t>summerdisable</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</si>
  <si>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</si>
  <si>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I generally avoid temptation unless I can't resist it.</t>
  </si>
  <si>
    <t xml:space="preserve">Mae West </t>
  </si>
  <si>
    <t xml:space="preserve">Prevention is better than cure.  ― Desiderius Erasmus </t>
  </si>
  <si>
    <t>Restrict access to heating plant</t>
  </si>
  <si>
    <t>noentry</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</si>
  <si>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</si>
  <si>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Never put off until tomorrow what you can do today.</t>
  </si>
  <si>
    <t>saying</t>
  </si>
  <si>
    <t>Control your fan convectors</t>
  </si>
  <si>
    <t>controlfanconvector</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</si>
  <si>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fit for purpose. To find the controls, they may need to take the cover off.  Whilst they are reviewing the settings, consider cleaning the filter! &lt;/p&gt;</t>
  </si>
  <si>
    <t>If you take the first step in faith, the others come easier. We walk by faith and not by sight.</t>
  </si>
  <si>
    <t xml:space="preserve">Martin Luther King Jr.  </t>
  </si>
  <si>
    <t>Turn down your boiler thermostat</t>
  </si>
  <si>
    <t>turndownboiler</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</si>
  <si>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</si>
  <si>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The aim of the game is to Limbo, And see how low can you go</t>
  </si>
  <si>
    <t>Chubby Checker</t>
  </si>
  <si>
    <t>Update your boiler controls</t>
  </si>
  <si>
    <t>boilercontrols</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</si>
  <si>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</si>
  <si>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The Church welcomes technological progress and receives it with love</t>
  </si>
  <si>
    <t>Pope Pius XII</t>
  </si>
  <si>
    <t>Turn off hot water preheat</t>
  </si>
  <si>
    <t>hotwaterpreheat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</si>
  <si>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</si>
  <si>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Who ever is out of patience is out of possession of their soul.</t>
  </si>
  <si>
    <t>Francis Bacon</t>
  </si>
  <si>
    <t>Maintain your radiators and fan convectors</t>
  </si>
  <si>
    <t>spacefanconvector</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</si>
  <si>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</si>
  <si>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A place for everything and everything in its place.</t>
  </si>
  <si>
    <t>proverb</t>
  </si>
  <si>
    <t>Zone your heating</t>
  </si>
  <si>
    <t>Heat less space</t>
  </si>
  <si>
    <t>heatingzones</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</si>
  <si>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radiators and radiant panels to make sure you or your users can bring on just the right ones at the right times.  &lt;/p&gt;</t>
  </si>
  <si>
    <t>Well begun is half done.</t>
  </si>
  <si>
    <t>Aristotle</t>
  </si>
  <si>
    <t>Reduce the size of heated spaces</t>
  </si>
  <si>
    <t>heatedspace</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</si>
  <si>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You may want to refer to the ‘Consider your worship patterns and where you meet’ card as part of this exploration.&lt;/p&gt;</t>
  </si>
  <si>
    <t>Architecture is the art of how to waste space.</t>
  </si>
  <si>
    <t xml:space="preserve"> Philip Johnson</t>
  </si>
  <si>
    <t>Cluster users together</t>
  </si>
  <si>
    <t>clusterusers</t>
  </si>
  <si>
    <t>&lt;p&gt;Sometimes a building will have several halls, all of them lightly used, and just moving people so they are in the same or adjacent spaces will save on heating. If using localised heating,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</si>
  <si>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Let's get together and feel alright.</t>
  </si>
  <si>
    <t xml:space="preserve"> Bob Marley  </t>
  </si>
  <si>
    <t xml:space="preserve"> We have all known the long loneliness, and we have found that the answer is community. ― Dorothy Day</t>
  </si>
  <si>
    <t>Force the lights or heating off</t>
  </si>
  <si>
    <t>Waste less electricity</t>
  </si>
  <si>
    <t>motionsensor</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</si>
  <si>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 Alternatively, if electric heating also gets left on, you could change to hotel-style keycards that control whether electricity is supplied to some circuits.&lt;/p&gt;</t>
  </si>
  <si>
    <t>Come on baby, do the locomotion</t>
  </si>
  <si>
    <t>Gerry Coffin and Carole King</t>
  </si>
  <si>
    <t>Put countdown timers on some electrics</t>
  </si>
  <si>
    <t>countdownswitch</t>
  </si>
  <si>
    <t>&lt;p&gt;Electric heating, urns, sound equipment often get left on, even overnight.  You can buy special “countdown timer” or “time delay push” switches that will only supply electricity to a device for a set amount of time before the user will need to use the switch again. Sometimes you set the amount of time for the switch and sometimes the switch gives the user several choices - for instance, power for 1, 2, or 3 hours. If a bunch of electrical devices should come on together, consider having one switch for them all - perhaps using a timed socket switches for certain hours/days or schedules.&lt;/p&gt;</t>
  </si>
  <si>
    <t>The future starts today, not tomorrow</t>
  </si>
  <si>
    <t xml:space="preserve"> Pope John Paul II</t>
  </si>
  <si>
    <t>Update your lighting</t>
  </si>
  <si>
    <t>updatelighting</t>
  </si>
  <si>
    <t>&lt;p&gt;Fluorescent lamps are being phased out.  If you’re using them for anything important, change them urgently.  For high pressure sodium (HPS), LEDs would use 40-75% of the power they do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</si>
  <si>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Each one of us matters, has a role to play, and makes a difference. Each one of us must take responsibility for our own lives, and above all, show respect and love for living things around us, especially each other.</t>
  </si>
  <si>
    <t>Jane Goodall</t>
  </si>
  <si>
    <t>Change to point-of-use hot water on demand</t>
  </si>
  <si>
    <t>Only heat the water you need</t>
  </si>
  <si>
    <t>pointofuse</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</si>
  <si>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</si>
  <si>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No problem can withstand the assault of sustained thinking.</t>
  </si>
  <si>
    <t>Voltaire</t>
  </si>
  <si>
    <t>Create a draught lobby</t>
  </si>
  <si>
    <t>Keep warm air in</t>
  </si>
  <si>
    <t>Address Heat Loss</t>
  </si>
  <si>
    <t>lobby</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</si>
  <si>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</si>
  <si>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It always seems impossible until it's done.</t>
  </si>
  <si>
    <t xml:space="preserve"> Nelson Mandela</t>
  </si>
  <si>
    <t>Close doors between heated and unheated spaces</t>
  </si>
  <si>
    <t>closedoors</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</si>
  <si>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</si>
  <si>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Let us make our future now, and let us make our dreams tomorrow's reality.</t>
  </si>
  <si>
    <t>Malala Yousafzai</t>
  </si>
  <si>
    <t>Draughtproof the building</t>
  </si>
  <si>
    <t>draughtproof</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</si>
  <si>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</si>
  <si>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Our shelter from the stormy blast</t>
  </si>
  <si>
    <t>Isaac Watts</t>
  </si>
  <si>
    <t>The older you get the stronger the wind gets - and it's always in your face. ― Pablo Picasso  or "I love the feeling of the fresh air on my face and the wind blowing through my hair". ― Evel Knievel</t>
  </si>
  <si>
    <t>Improve or install extractor fans</t>
  </si>
  <si>
    <t>extractorfan</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</si>
  <si>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</si>
  <si>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Don't fight forces, use them.</t>
  </si>
  <si>
    <t xml:space="preserve"> R. Buckminster Fuller</t>
  </si>
  <si>
    <t>curtains</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</si>
  <si>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</si>
  <si>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Heavy, lined curtains... can reduce heat loss [from single-glazed sash windows] by 14%</t>
  </si>
  <si>
    <t>Historic Environment Scotland advice web page</t>
  </si>
  <si>
    <t>ventilation</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</si>
  <si>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a relative humidity sensor will tell you.  The Health and Safety Executive has guidance about using a CO2 monitor for health safety checks.&lt;/p&gt;</t>
  </si>
  <si>
    <t>Many hands make light work.</t>
  </si>
  <si>
    <t>Proverb</t>
  </si>
  <si>
    <t>Place foil behind radiators</t>
  </si>
  <si>
    <t>radiatorfoil</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</si>
  <si>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temperative impact. It’s nowhere near as good as insulating the wall, but at least it’s cheap and easy to do while you organise bigger changes.&lt;/p&gt;</t>
  </si>
  <si>
    <t>The journey of a thousand miles begins with one step.</t>
  </si>
  <si>
    <t>Lao Tzu</t>
  </si>
  <si>
    <t>Insulate under the ground floor</t>
  </si>
  <si>
    <t>insulatefloor</t>
  </si>
  <si>
    <t>&lt;p&gt;The heat lost through floors is usually less than through other surfaces, but because people touch the floor, it has a big effect on their comfort. Even carpets help some.  For suspended timber floors, breatheability matters.  Consider hemp batting hung in nets under the joists or breatheable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</si>
  <si>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You must be the change you wish to see in the world.</t>
  </si>
  <si>
    <t>Mahatma Gandhi</t>
  </si>
  <si>
    <t>Insulate the roof</t>
  </si>
  <si>
    <t>insulatewroof</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</si>
  <si>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breatheability matters.  Cold roof designs save more energy because they are more effective and reduce the heated space.  If your roof can’t be insulated, you may be able to install a false ceiling and insulate above that.&lt;/p&gt;</t>
  </si>
  <si>
    <t>Press forward. Do not stop, do not linger in your journey, but strive for the mark set before you.</t>
  </si>
  <si>
    <t>George Whitefield</t>
  </si>
  <si>
    <t>Insulate the walls</t>
  </si>
  <si>
    <t>insulatewalls</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</si>
  <si>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With all this in mind, have a good look at what wall insulation options would be appropriate for your property (there may be more than you think) and then arrange an installer.&lt;/p&gt;</t>
  </si>
  <si>
    <t>The biggest human temptation is to settle for too little.</t>
  </si>
  <si>
    <t>Thomas Merton</t>
  </si>
  <si>
    <t>Insulate hot pipes and tanks</t>
  </si>
  <si>
    <t>insulatepipes</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</si>
  <si>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  It’s also important to insulate hot water cylinders.  Modern cylinders often have hardened foam insulation but older ones might need more.  The modern standard is 80mm.  You can “top up” with a cylinder jacket of the right size.  &lt;/p&gt;</t>
  </si>
  <si>
    <t>Never lose an opportunity of urging a practical beginning, however small.</t>
  </si>
  <si>
    <t xml:space="preserve"> Florence Nightingale</t>
  </si>
  <si>
    <t>Make surfaces warmer</t>
  </si>
  <si>
    <t>rugscushions</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</si>
  <si>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</si>
  <si>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Start by doing what's necessary; then do what's possible; and suddenly you are doing the impossible.</t>
  </si>
  <si>
    <t>Francis of Assisi</t>
  </si>
  <si>
    <t>Replace single glazing with double or triple</t>
  </si>
  <si>
    <t>Improve your glazing</t>
  </si>
  <si>
    <t>singletodouble</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</si>
  <si>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</si>
  <si>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Where the glazing... is not historically significant, double glazing units such as slimline can often be fitted into the existing window frames.</t>
  </si>
  <si>
    <t>Historic Environment Scotland advisory standard</t>
  </si>
  <si>
    <t>Install secondary glazing</t>
  </si>
  <si>
    <t>glazing</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</si>
  <si>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</si>
  <si>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Surely we all have a responsibility to care for our Blue Planet. The future of humanity and indeed, all life on earth, now depends on us.</t>
  </si>
  <si>
    <t xml:space="preserve"> Sir David Attenborough</t>
  </si>
  <si>
    <t>Install temporary secondary glazing</t>
  </si>
  <si>
    <t>tempglazing</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</si>
  <si>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insulate around your window frames. New windows and window insulation is only effective if air isn’t permeating the window frame itself. Cavities in the walls around the window frame can let in cold air even when the glass in the window is triple glazed. &lt;/p&gt;</t>
  </si>
  <si>
    <t>Nobody made a greater mistake than he who did nothing because he could do only a little.</t>
  </si>
  <si>
    <t>Edmund Burke</t>
  </si>
  <si>
    <t>Install heated seating</t>
  </si>
  <si>
    <t xml:space="preserve">Decarbonise </t>
  </si>
  <si>
    <t>heatedpews</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</si>
  <si>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panel heaters that mount vertically on, for instance, the back of pews and on altars. Under-pew heaters can also be considered to perform localised heating.&lt;/p&gt;</t>
  </si>
  <si>
    <t>The hotter body's heat will pass to the cooler...that's a physical law!</t>
  </si>
  <si>
    <t>Flanders and Swann</t>
  </si>
  <si>
    <t>Add or switch to infrared heating</t>
  </si>
  <si>
    <t>infraredheater</t>
  </si>
  <si>
    <t>&lt;p&gt;If you can’t address heat loss, it doesn’t make sense to try to heat the air in the space and keep it in the building.  Instead, you could install infrared panels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heat.&lt;/p&gt;</t>
  </si>
  <si>
    <t>…people have felt warm throughout the coldest months… [the energy cost] is so low that it's just a no-brainer</t>
  </si>
  <si>
    <t xml:space="preserve">Andrew Wood, treasurer, St Matthew's Bristol, after their switch </t>
  </si>
  <si>
    <t>heatpump</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</si>
  <si>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</si>
  <si>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Our species has been the cause of such corruption and devastation... that we are in danger ending life as we know it on our planet.</t>
  </si>
  <si>
    <t>Islamic Declaration on Global Climate Change</t>
  </si>
  <si>
    <t>Connect to a heating district network</t>
  </si>
  <si>
    <t>districtheating</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</si>
  <si>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</si>
  <si>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A problem shared is a problem halved.</t>
  </si>
  <si>
    <t>Switch to a verified green electricity tariff</t>
  </si>
  <si>
    <t>verifiedtariff</t>
  </si>
  <si>
    <t>&lt;p&gt;To reduce emissions associated with Scope 2 emissions, PEG recommend charges move to a verified 100% renewable electricity tariff. The critical word here is verified, as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</si>
  <si>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Trust, but verify.</t>
  </si>
  <si>
    <t>Russian proverb</t>
  </si>
  <si>
    <t>Turn sunshine into electricity</t>
  </si>
  <si>
    <t>Generate Energy</t>
  </si>
  <si>
    <t>solarpower</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</si>
  <si>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there are solar cooperatives that might be willing to take your site on. &lt;/p&gt;</t>
  </si>
  <si>
    <t>The first rule of sustainability is to align with natural forces, or at least not try to defy them.</t>
  </si>
  <si>
    <t>Paul Hawken</t>
  </si>
  <si>
    <t>Get grant funding</t>
  </si>
  <si>
    <t>Finance Changes</t>
  </si>
  <si>
    <t>grant</t>
  </si>
  <si>
    <t>&lt;p&gt;There are currently two significant funding streams that are available from the Scottish Government which provide financial help to implement measures outlined in the SEC Net Zero Action Plan. These are the Community And Renewable Energy Scheme (CARES) (which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in the case of CARES funding you need to demonstrate high community amenity, good occupancy).&lt;/p&gt;</t>
  </si>
  <si>
    <t>If God is your partner, make your plans BIG!</t>
  </si>
  <si>
    <t xml:space="preserve"> D.L. Moody</t>
  </si>
  <si>
    <t xml:space="preserve">A dream doesn’t become reality through magic; it takes sweat, determination, and hard work. ― Colin Powell </t>
  </si>
  <si>
    <t>Offset your carbon use</t>
  </si>
  <si>
    <t>offset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</si>
  <si>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Tree planting is a popular choice because it is cheap, but it is far from sufficient.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 Whilst planting trees should always be encouraged, the world cannot plant its way out of the climate crisis.&lt;/p&gt;</t>
  </si>
  <si>
    <t>The greatest threat to our planet is the belief that someone else will save it.</t>
  </si>
  <si>
    <t>Robert Swan</t>
  </si>
  <si>
    <t>You cannot escape the responsibility of tomorrow by evading it today.  ― Abraham Lincoln or "Practice what you preach."</t>
  </si>
  <si>
    <t>Wildcard</t>
  </si>
  <si>
    <t>N/A</t>
  </si>
  <si>
    <t>wildcard</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</si>
  <si>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</si>
  <si>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To invent, you need a good imagination and a pile of junk.</t>
  </si>
  <si>
    <t>Thomas A. Edison</t>
  </si>
  <si>
    <t>Track temperature and relative humidity</t>
  </si>
  <si>
    <t>datalogging</t>
  </si>
  <si>
    <t>&lt;p&gt;A small, discreet "data logger" will take temperature and relative humidity readings at regular intervals and save them for you to pick up or send them to an internet service.   Their data plots will show you trends and patterns that will help you get the heat to the right places at the right times and get better professional energy efficiency advice.  Churches often use them to monitor damp or to discover that a small expenditure on the right controls saves them a lot of gas. &lt;br&gt; If you have fancy heating controls, they might already log temperature for you.  &lt;/p&gt;</t>
  </si>
  <si>
    <t>If you can measure something, then you have some control over it.</t>
  </si>
  <si>
    <t>Georg Joachim Rheticus (medieval astronomer)</t>
  </si>
  <si>
    <t/>
  </si>
  <si>
    <t>valid_task_strings</t>
  </si>
  <si>
    <t>T1.01</t>
  </si>
  <si>
    <t xml:space="preserve">Ensure practical, routine maintenance and upkeep of your building fabric, especially roofs and gutters. Review your latest quinquennial buildings report and prioritise work accordingly, and make it easy for people to point out issues. </t>
  </si>
  <si>
    <t>T1.02</t>
  </si>
  <si>
    <t xml:space="preserve">Check your building occupancy and thermal comfort strategy – is your building used as much as it should be?  If it is in low use or difficult to change, think about switching to alternatives to space heating for making people comfortable, at least in some spaces or in part. </t>
  </si>
  <si>
    <t>T1.03</t>
  </si>
  <si>
    <t>Take the advice of experts, including getting a smart meter so they have the data they need.</t>
  </si>
  <si>
    <t>T1.04</t>
  </si>
  <si>
    <t xml:space="preserve">Make sure your heating and hot water are on at the right times and at the right temperatures. </t>
  </si>
  <si>
    <t>T1.05</t>
  </si>
  <si>
    <t>Get your current heating under control by disabling the heating in the summer and making sure users can’t make changes that won’t help them.</t>
  </si>
  <si>
    <t>T1.06</t>
  </si>
  <si>
    <t xml:space="preserve">Make your heating system more efficient through DIY maintenance, using the control settings, or by installing new energy efficient controls. </t>
  </si>
  <si>
    <t>T1.07</t>
  </si>
  <si>
    <t xml:space="preserve">Heat less space by moving people around, zoning your heating – possibly using new smart thermostatic radiator valves to make that easier – or with false ceilings, partitions, and other architectural changes.  </t>
  </si>
  <si>
    <t>T1.08</t>
  </si>
  <si>
    <t>Stop common electricity wastes like having inefficient lighting or leaving lights or heating on.</t>
  </si>
  <si>
    <t>T1.09</t>
  </si>
  <si>
    <t xml:space="preserve">Replace any very inefficient hot water arrangements. </t>
  </si>
  <si>
    <t>T1.10</t>
  </si>
  <si>
    <t xml:space="preserve">Keep the warm air in.  </t>
  </si>
  <si>
    <t>T1.11</t>
  </si>
  <si>
    <t xml:space="preserve">Insulate what you can. </t>
  </si>
  <si>
    <t>T1.12</t>
  </si>
  <si>
    <t xml:space="preserve">Improve your glazing </t>
  </si>
  <si>
    <t>T2.01</t>
  </si>
  <si>
    <t xml:space="preserve">Move to a new heating technology – district heating or a heat pump for space heating , infrared panels or heated seating for localised heating.  </t>
  </si>
  <si>
    <t>T2.02</t>
  </si>
  <si>
    <t xml:space="preserve"> Switch to a verified green energy electricity tariff. You can review criteria we intend to use from the Church Energy Advisory Network. [Switch to a verified green electricity tariff]</t>
  </si>
  <si>
    <t>T2.03</t>
  </si>
  <si>
    <t xml:space="preserve">Install Solar panels on your roof or in your grounds to generate on-site electricity </t>
  </si>
  <si>
    <t>T3.01</t>
  </si>
  <si>
    <t>Partner with local intiatives</t>
  </si>
  <si>
    <t>See if there are local environmental initiatives promoting biodiversity  that you can be linked to, particularly if you are a charge without grounds of your own (e.g. the local council - could you or a group manage an area of their grounds,  a local litter picking group)</t>
  </si>
  <si>
    <t>T3.02</t>
  </si>
  <si>
    <t>Scottish Wildlife Trust have projects in almost every area of Scotland - how could you as individuals or as a charge engage with these?</t>
  </si>
  <si>
    <t>T3.03</t>
  </si>
  <si>
    <t>Plant flower tubs</t>
  </si>
  <si>
    <t>For smaller areas, plant flower tubs  - especially insect friendly ones - along the frontage of the church or car park. (from Toolkit V1)</t>
  </si>
  <si>
    <t>T3.04</t>
  </si>
  <si>
    <t>Erect bird and bat boxes</t>
  </si>
  <si>
    <t>Consider erecting bird/swift/house martin/bat boxes on or around churches, halls, and rectories.  Engaging with your local beekeeping groups.</t>
  </si>
  <si>
    <t>T3.05</t>
  </si>
  <si>
    <t>Encourage biodiversity</t>
  </si>
  <si>
    <t>Use your grounds to encourage biodiversity, such as planting native flowers, shrubs and trees, creating a wildlife hotel and leaving some areas of long grass.</t>
  </si>
  <si>
    <t>T3.06</t>
  </si>
  <si>
    <t>Engage with Incredible Edible</t>
  </si>
  <si>
    <t>Engage with Incredible Edible - this group enables communities to connect small scale fruit and veg plots that can be used by the whole community</t>
  </si>
  <si>
    <t>T4.01</t>
  </si>
  <si>
    <t>Review the Active Travel Framework</t>
  </si>
  <si>
    <t>Support clergy in working out how the ‘active travel’ framework affects their particular circumstances. Review options for the purchase of a second-hand electric vehicle.</t>
  </si>
  <si>
    <t>T4.02</t>
  </si>
  <si>
    <t>Congregational engagement</t>
  </si>
  <si>
    <t>Encourage your congregation and community walking, wheeling and cycling, use of public transport and car sharing (where appropriate).</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</si>
  <si>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</si>
  <si>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</si>
  <si>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</si>
  <si>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</si>
  <si>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</si>
  <si>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</si>
  <si>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</si>
  <si>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Use electronic communications, where appropriate</t>
  </si>
  <si>
    <t>Where appropriate, normalise meetings online, recognizing the need to balance this with in-person meetings to ensure flourishing of people and communities. Note: online platforms are no panacea, and tools such as Zoom/Microsoft Teams increase carbon footprint, especially with video enabled.</t>
  </si>
  <si>
    <t>T5.01</t>
  </si>
  <si>
    <t>Reduce waste</t>
  </si>
  <si>
    <t>Consider what and why you buy to reduce waste and eliminate single use plastic, e.g. refillable cleaning products, buy in bulk where possible, use recycled and recyclable office materials. Fair trade, local suppliers, etc.</t>
  </si>
  <si>
    <t>T5.02</t>
  </si>
  <si>
    <t>Reject single use items</t>
  </si>
  <si>
    <t>Reject items that are unsustainable, such as single use plastics and carrier bags. Reduce your paper use and use sustainably sourced, eco- friendly paper and office products.</t>
  </si>
  <si>
    <t>T5.03</t>
  </si>
  <si>
    <t>Reuse and repurpose</t>
  </si>
  <si>
    <t>Reuse or repurpose surplus items and repair broken items. Consider hosting a repair café. Share larger items or skills with other groups or churches.</t>
  </si>
  <si>
    <t>T5.04</t>
  </si>
  <si>
    <t>Make recycling accessible</t>
  </si>
  <si>
    <t>Make recycling bins easily accessible for paper, card, plastic, glass and food.</t>
  </si>
  <si>
    <t>T5.05</t>
  </si>
  <si>
    <t>Save water</t>
  </si>
  <si>
    <t>Consider how you can save water. Treating and heating water is an intensive process.</t>
  </si>
  <si>
    <t>T6.01</t>
  </si>
  <si>
    <t>Calculate your carbon footprint</t>
  </si>
  <si>
    <t xml:space="preserve">Calculate the main elements of your carbon footprint by using the new Energy Footprint Tool. Complete your annual return (2023 due by TBC) </t>
  </si>
  <si>
    <t>Shared Governance</t>
  </si>
  <si>
    <t>T6.02</t>
  </si>
  <si>
    <t>Publish your emission in church</t>
  </si>
  <si>
    <t>Publish annual carbon emission inside church and online website</t>
  </si>
  <si>
    <t>T6.03</t>
  </si>
  <si>
    <t>Vestry and congregational engagement</t>
  </si>
  <si>
    <t>Ensure that actions supporting the journey towards Net Zero are standard items on the Vestry Agenda, and are reported at Annual Congregational meetings, so that there is shared understanding.</t>
  </si>
  <si>
    <t>T6.04</t>
  </si>
  <si>
    <t>Connect with your local Diocesan Environmental Group</t>
  </si>
  <si>
    <t>Connect with your local Diocesan Net Zero group, their work and local network. Take advantage of support available, and ensuring that you help with enabling the appropriate reporting of emissions to be completed.</t>
  </si>
  <si>
    <t>T7.01</t>
  </si>
  <si>
    <t>Get Climate Literate training</t>
  </si>
  <si>
    <t>Participate in Climate Literacy training through Keep Scotland Beautiful - get your vestry trained up!</t>
  </si>
  <si>
    <t>T7.02</t>
  </si>
  <si>
    <t>Start an eco-book library</t>
  </si>
  <si>
    <t>Books - create an environmental library in your Diocese, Area Council, or Charge.  The Church in Society committee are creating a list of recommended books and to offer micro grants for this.</t>
  </si>
  <si>
    <t>T7.04</t>
  </si>
  <si>
    <t>Start a book group</t>
  </si>
  <si>
    <t>Form a regenerative church book group to drive climate action and creation care through discussions and actions.</t>
  </si>
  <si>
    <t>T7.03</t>
  </si>
  <si>
    <t>Explore themes in your Lent or Advent group</t>
  </si>
  <si>
    <t>Explore the wider range of educational and theological materials around climate change and Christian ecological responses. Lent and Advent Groups offer opportunities to respond in spiritually creative ways to the climate crisis.</t>
  </si>
  <si>
    <t>T8.01</t>
  </si>
  <si>
    <t xml:space="preserve">Embed care for God's creation in all of the Church's life, and through our preaching, liturgy, worship and prayer, and the way that we use the resources available to us. </t>
  </si>
  <si>
    <t>Celebrate the Season of Creation (1 September - 4 October) through services, liturgy teaching and events (SEC Liturgy)</t>
  </si>
  <si>
    <t>T8.02</t>
  </si>
  <si>
    <t>Arrange Climate Sundays</t>
  </si>
  <si>
    <t>Hold an annual climate-focused service on Climate Sunday, to explore the theological and scientific basis of creation care and climate action, to pray, and to commit to action.</t>
  </si>
  <si>
    <t>T8.03</t>
  </si>
  <si>
    <t>Pray for change</t>
  </si>
  <si>
    <t>Pray for change - many creative resources are available for praying for God's earth, and for justice for the most vulnerable</t>
  </si>
  <si>
    <t>T8.04</t>
  </si>
  <si>
    <t>Plan a pilgrimage</t>
  </si>
  <si>
    <t>Plan a pilgrimage - an opportunity for people to reconnect with God and nature and make a point of creatively seeking to minimise the environmental impact of the trip.</t>
  </si>
  <si>
    <t>T8.05</t>
  </si>
  <si>
    <t>Engage across generations</t>
  </si>
  <si>
    <t xml:space="preserve">Young people and Children - explore with young people their insights and commitment to change, and encourage the adult church community to listen. Help young people to network with others. </t>
  </si>
  <si>
    <t>T8.06</t>
  </si>
  <si>
    <t>Join Eco-Congregation Scotland</t>
  </si>
  <si>
    <t>Join Eco-Congregation Scotland to share in and learn from the collective wisdom of many other Scottish churches seeking care for God's creation and climate action and produce a plan to become an Eco-Church.</t>
  </si>
  <si>
    <t>Review worship consumables</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</si>
  <si>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</si>
  <si>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T9.01</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</si>
  <si>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</si>
  <si>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T9.02</t>
  </si>
  <si>
    <t>Apply for a Business Energy Scotland loan to support the installation of heat pumps or for energy efficiency measures. Up to £100k support available with up to 75% cashback up to a value of £30k.</t>
  </si>
  <si>
    <t>T9.03</t>
  </si>
  <si>
    <t>Follow SEC policy and guidelines on divestment and investments. Consider supporting the work of the Bright Now campaign (Operation Noah) and Make My Money Matter.</t>
  </si>
  <si>
    <t>T9.04</t>
  </si>
  <si>
    <t>Seek support from your Net Zero Champion</t>
  </si>
  <si>
    <t>Seek support from your local Net Zero Champion on applying for grants and funding. (Links to representatives in each Diocese to contact forthcoming).</t>
  </si>
  <si>
    <t>T9.05</t>
  </si>
  <si>
    <t>Review the SEC funding database</t>
  </si>
  <si>
    <t>Review the forthcoming funding database for further grants and community-based funding schemes that can help support Net Zero work. (Update coming with refreshed listings/funding database).</t>
  </si>
  <si>
    <t>T9.06</t>
  </si>
  <si>
    <t>Search the SCVO funding database</t>
  </si>
  <si>
    <t>Find funding using the free SCVO online search engine. From small grants to funding for big capital projects, it can help you track down the funding you need to make a difference.</t>
  </si>
  <si>
    <t>T9.07</t>
  </si>
  <si>
    <t>Apply for financial support from the Provincial Buildings Committee grant fund, clearly demonstrating the carbon savings from each element of your application. PLEASE NOTE: further guidance and criteria regarding the Net Zero related applications will be provided soon.</t>
  </si>
  <si>
    <t>T10.01</t>
  </si>
  <si>
    <t>Join Christian Climate Action Scotland &amp; Green Christian</t>
  </si>
  <si>
    <t>T10.02</t>
  </si>
  <si>
    <t>Form an eco-group</t>
  </si>
  <si>
    <t>Form an eco-group in your church as a starting point to discuss this toolkit and to engage with the Diocesan Eco Group and the SEC over the longer term</t>
  </si>
  <si>
    <t>T10.03</t>
  </si>
  <si>
    <t>Engage with spiritual partners</t>
  </si>
  <si>
    <t>Engage with other churches, ecumenical partners, interfaith groups,  and local community groups on climate issues; explore how you might work together, share skills and encourage one another. Youth groups and community groups (e.g local parks, offering things in the local parks for others rather than just in our churches)
Church In Society will provide support to enable engagement with schools and care homes on these issues</t>
  </si>
  <si>
    <t>T10.04</t>
  </si>
  <si>
    <t>Promote local initiatives and groups</t>
  </si>
  <si>
    <t xml:space="preserve">Promote local environmental initiatives through the church magazine, posters, notices, and prayer. </t>
  </si>
  <si>
    <t>T10.05</t>
  </si>
  <si>
    <t>Host events and talks</t>
  </si>
  <si>
    <t xml:space="preserve">Host public events, such as talks and workshops on climate issues, or offer your space for others to host events. </t>
  </si>
  <si>
    <t>T10.06</t>
  </si>
  <si>
    <t>Learn from other organisations and use their resources</t>
  </si>
  <si>
    <t xml:space="preserve">Follow the work of others - Tearfund, Christian Aid and the Joint Public Issues Team all have resources to help participation both in and out of church. </t>
  </si>
  <si>
    <t>T10.07</t>
  </si>
  <si>
    <t>Eco-Congregation Scotland has lots of advice and suggestions for congregations - on energy use, liturgical resources and much more.</t>
  </si>
  <si>
    <t>Actions that so fundamental every congregation should try to do them.  These make it easier to get the rest right.</t>
  </si>
  <si>
    <t>step1</t>
  </si>
  <si>
    <t>Step 1</t>
  </si>
  <si>
    <t>Actions that will stop energy wastes now without waiting to make big changes to your building.</t>
  </si>
  <si>
    <t>step2</t>
  </si>
  <si>
    <t>Step 2</t>
  </si>
  <si>
    <t>Actions that will stop heat being lost from your building.  You need to take these if you're trying to heat the air but they're much less important if you're only heating the people.</t>
  </si>
  <si>
    <t>step3</t>
  </si>
  <si>
    <t>Step 3</t>
  </si>
  <si>
    <t xml:space="preserve">Actions to replace heating systems that use fossil fuels with ones that can use renewable energy sources. </t>
  </si>
  <si>
    <t>step4</t>
  </si>
  <si>
    <t>Step 4</t>
  </si>
  <si>
    <t>Actions to produce energy right on your premises, to take a load off the grid.</t>
  </si>
  <si>
    <t>step5</t>
  </si>
  <si>
    <t>Step 5</t>
  </si>
  <si>
    <t>Actions that use finance to support the move to net zero in ways that don't impact your premises.  These are good things to do if you don't need the funds to take the other steps.</t>
  </si>
  <si>
    <t>step6</t>
  </si>
  <si>
    <t>Step 6</t>
  </si>
  <si>
    <t>colour</t>
  </si>
  <si>
    <t>text_colour</t>
  </si>
  <si>
    <t>Reduce Energy Demand and address heat loss</t>
  </si>
  <si>
    <t>energyefficiency</t>
  </si>
  <si>
    <t>069543</t>
  </si>
  <si>
    <t>FFFFFF</t>
  </si>
  <si>
    <t>Move away from oil/gas heating (decarbonise) and shift to verified renewable energy tariff</t>
  </si>
  <si>
    <t>cleanenergy</t>
  </si>
  <si>
    <t>FEEB15</t>
  </si>
  <si>
    <t>A place of refuge for nature to thrive</t>
  </si>
  <si>
    <t>thrivingbiodiversity</t>
  </si>
  <si>
    <t>194A22</t>
  </si>
  <si>
    <t>Reduce work-related travel by clergy in fossil-fuelled transport</t>
  </si>
  <si>
    <t>activetravel</t>
  </si>
  <si>
    <t>E52420</t>
  </si>
  <si>
    <t>Reject, Reduce, Reuse, Recycle, Restore</t>
  </si>
  <si>
    <t>zerowaste</t>
  </si>
  <si>
    <t>4670B6</t>
  </si>
  <si>
    <t>Creating the enabling conditions that allow our Net Zero 2030 Action Plan to flourish</t>
  </si>
  <si>
    <t>sharedgoverance</t>
  </si>
  <si>
    <t>BFBEBE</t>
  </si>
  <si>
    <t>Create a competence of climate literacy across our organisation</t>
  </si>
  <si>
    <t>training</t>
  </si>
  <si>
    <t>C0910A</t>
  </si>
  <si>
    <t>Embed the fifth mark of mission more fully in liturgy, rituals, and all forms of worship</t>
  </si>
  <si>
    <t>Rootedworship</t>
  </si>
  <si>
    <t>991915</t>
  </si>
  <si>
    <t>Supporting you with access to the financial resources needed to transition to net zero</t>
  </si>
  <si>
    <t>postivefinance</t>
  </si>
  <si>
    <t>8D7CB8</t>
  </si>
  <si>
    <t>Joining hands with others - contributing to an ecosystem of change makers across Scotland</t>
  </si>
  <si>
    <t>buildamovement</t>
  </si>
  <si>
    <t>729BD2</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</si>
</sst>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0" x14ac:knownFonts="1">
    <font>
      <sz val="11"/>
      <color theme="1"/>
      <name val="Calibri"/>
      <family val="2"/>
      <scheme val="minor"/>
    </font>
    <font>
      <b/>
      <sz val="11"/>
      <color rgb="FF000000"/>
      <name val="Calibri"/>
      <family val="2"/>
    </font>
    <font>
      <sz val="11"/>
      <color theme="1"/>
      <name val="Calibri"/>
      <family val="2"/>
    </font>
    <font>
      <sz val="11"/>
      <color theme="1"/>
      <name val="Calibri"/>
      <family val="2"/>
    </font>
    <font>
      <sz val="12"/>
      <color rgb="FF000000"/>
      <name val="Calibri"/>
      <family val="2"/>
    </font>
    <font>
      <u/>
      <sz val="11"/>
      <color rgb="FF000000"/>
      <name val="Calibri"/>
      <family val="2"/>
    </font>
    <font>
      <b/>
      <sz val="12"/>
      <color rgb="FFffffff"/>
      <name val="Calibri"/>
      <family val="2"/>
    </font>
    <font>
      <b/>
      <sz val="12"/>
      <color rgb="FF000000"/>
      <name val="Calibri"/>
      <family val="2"/>
    </font>
    <font>
      <b/>
      <sz val="16"/>
      <color rgb="FF000000"/>
      <name val="Calibri"/>
      <family val="2"/>
    </font>
    <font>
      <sz val="16"/>
      <color rgb="FF000000"/>
      <name val="Calibri"/>
      <family val="2"/>
    </font>
    <font>
      <b/>
      <sz val="16"/>
      <color rgb="FF222222"/>
      <name val="Calibri"/>
      <family val="2"/>
    </font>
    <font>
      <sz val="16"/>
      <color rgb="FF222222"/>
      <name val="Calibri"/>
      <family val="2"/>
    </font>
    <font>
      <sz val="11"/>
      <color rgb="FF222222"/>
      <name val="Calibri"/>
      <family val="2"/>
    </font>
    <font>
      <b/>
      <sz val="16"/>
      <color rgb="FF231f20"/>
      <name val="Calibri"/>
      <family val="2"/>
    </font>
    <font>
      <sz val="16"/>
      <color rgb="FF231f20"/>
      <name val="Calibri"/>
      <family val="2"/>
    </font>
    <font>
      <sz val="11"/>
      <color rgb="FF231f20"/>
      <name val="Calibri"/>
      <family val="2"/>
    </font>
    <font>
      <sz val="11"/>
      <color rgb="FF323232"/>
      <name val="Calibri"/>
      <family val="2"/>
    </font>
    <font>
      <sz val="11"/>
      <color rgb="FF101010"/>
      <name val="Calibri"/>
      <family val="2"/>
    </font>
    <font>
      <b/>
      <sz val="11"/>
      <color rgb="FFffffff"/>
      <name val="Calibri"/>
      <family val="2"/>
    </font>
    <font>
      <sz val="12"/>
      <color rgb="FF222222"/>
      <name val="Arial"/>
      <family val="2"/>
    </font>
  </fonts>
  <fills count="9">
    <fill>
      <patternFill patternType="none"/>
    </fill>
    <fill>
      <patternFill patternType="gray125"/>
    </fill>
    <fill>
      <patternFill patternType="solid">
        <fgColor rgb="FF7f7f7f"/>
      </patternFill>
    </fill>
    <fill>
      <patternFill patternType="solid">
        <fgColor rgb="FFe7e6e6"/>
      </patternFill>
    </fill>
    <fill>
      <patternFill patternType="solid">
        <fgColor rgb="FFd9d9d9"/>
      </patternFill>
    </fill>
    <fill>
      <patternFill patternType="solid">
        <fgColor rgb="FF4472c4"/>
      </patternFill>
    </fill>
    <fill>
      <patternFill patternType="solid">
        <fgColor rgb="FF808080"/>
      </patternFill>
    </fill>
    <fill>
      <patternFill patternType="solid">
        <fgColor rgb="FFdae3f3"/>
      </patternFill>
    </fill>
    <fill>
      <patternFill patternType="solid">
        <fgColor rgb="FFffffff"/>
      </patternFill>
    </fill>
  </fills>
  <borders count="8">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thin">
        <color rgb="FF8faadc"/>
      </top>
      <bottom style="thin">
        <color rgb="FF8faadc"/>
      </bottom>
      <diagonal/>
    </border>
    <border>
      <left/>
      <right/>
      <top style="thin">
        <color rgb="FF8faadc"/>
      </top>
      <bottom style="thin">
        <color rgb="FF8faadc"/>
      </bottom>
      <diagonal/>
    </border>
    <border>
      <left style="thin">
        <color rgb="FFc6c6c6"/>
      </left>
      <right style="thin">
        <color rgb="FFc6c6c6"/>
      </right>
      <top style="thin">
        <color rgb="FF8faadc"/>
      </top>
      <bottom style="thin">
        <color rgb="FFc6c6c6"/>
      </bottom>
      <diagonal/>
    </border>
    <border>
      <left style="thin">
        <color rgb="FFc6c6c6"/>
      </left>
      <right style="thin">
        <color rgb="FF8faadc"/>
      </right>
      <top style="thin">
        <color rgb="FF8faadc"/>
      </top>
      <bottom style="thin">
        <color rgb="FFc6c6c6"/>
      </bottom>
      <diagonal/>
    </border>
    <border>
      <left/>
      <right/>
      <top style="thin">
        <color rgb="FF8faadc"/>
      </top>
      <bottom/>
      <diagonal/>
    </border>
  </borders>
  <cellStyleXfs count="1">
    <xf numFmtId="0" fontId="0" fillId="0" borderId="0"/>
  </cellStyleXfs>
  <cellXfs count="103">
    <xf xfId="0" numFmtId="0" borderId="0" fontId="0" fillId="0"/>
    <xf xfId="0" numFmtId="0" borderId="0" fontId="0" fillId="0" applyAlignment="1">
      <alignment horizontal="general"/>
    </xf>
    <xf xfId="0" numFmtId="0" borderId="0" fontId="0" fillId="0" applyAlignment="1">
      <alignment horizontal="general"/>
    </xf>
    <xf xfId="0" numFmtId="0" borderId="1" applyBorder="1" fontId="1" applyFont="1" fillId="0" applyAlignment="1">
      <alignment horizontal="left"/>
    </xf>
    <xf xfId="0" numFmtId="0" borderId="1" applyBorder="1" fontId="1" applyFont="1" fillId="0" applyAlignment="1">
      <alignment horizontal="left" wrapText="1"/>
    </xf>
    <xf xfId="0" numFmtId="3" applyNumberFormat="1" borderId="1" applyBorder="1" fontId="1" applyFont="1" fillId="0" applyAlignment="1">
      <alignment horizontal="left"/>
    </xf>
    <xf xfId="0" numFmtId="0" borderId="2" applyBorder="1" fontId="1" applyFont="1" fillId="2" applyFill="1" applyAlignment="1">
      <alignment horizontal="left"/>
    </xf>
    <xf xfId="0" numFmtId="3" applyNumberFormat="1" borderId="2" applyBorder="1" fontId="1" applyFont="1" fillId="2" applyFill="1" applyAlignment="1">
      <alignment horizontal="left" wrapText="1"/>
    </xf>
    <xf xfId="0" numFmtId="0" borderId="2" applyBorder="1" fontId="1" applyFont="1" fillId="2" applyFill="1" applyAlignment="1">
      <alignment horizontal="left" wrapText="1"/>
    </xf>
    <xf xfId="0" numFmtId="3" applyNumberFormat="1" borderId="2" applyBorder="1" fontId="1" applyFont="1" fillId="3" applyFill="1" applyAlignment="1">
      <alignment horizontal="left"/>
    </xf>
    <xf xfId="0" numFmtId="3" applyNumberFormat="1" borderId="0" fontId="0" fillId="0" applyAlignment="1">
      <alignment horizontal="general"/>
    </xf>
    <xf xfId="0" numFmtId="3" applyNumberFormat="1" borderId="0" fontId="0" fillId="0" applyAlignment="1">
      <alignment horizontal="right"/>
    </xf>
    <xf xfId="0" numFmtId="0" borderId="1" applyBorder="1" fontId="2" applyFont="1" fillId="0" applyAlignment="1">
      <alignment horizontal="left" wrapText="1"/>
    </xf>
    <xf xfId="0" numFmtId="3" applyNumberFormat="1" borderId="1" applyBorder="1" fontId="2" applyFont="1" fillId="0" applyAlignment="1">
      <alignment horizontal="right"/>
    </xf>
    <xf xfId="0" numFmtId="0" borderId="2" applyBorder="1" fontId="2" applyFont="1" fillId="4" applyFill="1" applyAlignment="1">
      <alignment horizontal="left"/>
    </xf>
    <xf xfId="0" numFmtId="3" applyNumberFormat="1" borderId="2" applyBorder="1" fontId="2" applyFont="1" fillId="4" applyFill="1" applyAlignment="1">
      <alignment horizontal="left" wrapText="1"/>
    </xf>
    <xf xfId="0" numFmtId="0" borderId="2" applyBorder="1" fontId="2" applyFont="1" fillId="4" applyFill="1" applyAlignment="1">
      <alignment horizontal="left" wrapText="1"/>
    </xf>
    <xf xfId="0" numFmtId="3" applyNumberFormat="1" borderId="2" applyBorder="1" fontId="2" applyFont="1" fillId="3" applyFill="1" applyAlignment="1">
      <alignment horizontal="right"/>
    </xf>
    <xf xfId="0" numFmtId="0" borderId="1" applyBorder="1" fontId="3" applyFont="1" fillId="0" applyAlignment="1">
      <alignment horizontal="left" wrapText="1"/>
    </xf>
    <xf xfId="0" numFmtId="0" borderId="2" applyBorder="1" fontId="3" applyFont="1" fillId="4" applyFill="1" applyAlignment="1">
      <alignment horizontal="left" wrapText="1"/>
    </xf>
    <xf xfId="0" numFmtId="3" applyNumberFormat="1" borderId="2" applyBorder="1" fontId="2" applyFont="1" fillId="3" applyFill="1" applyAlignment="1">
      <alignment horizontal="left"/>
    </xf>
    <xf xfId="0" numFmtId="3" applyNumberFormat="1" borderId="2" applyBorder="1" fontId="4" applyFont="1" fillId="4" applyFill="1" applyAlignment="1">
      <alignment horizontal="left" wrapText="1"/>
    </xf>
    <xf xfId="0" numFmtId="0" borderId="0" fontId="0" fillId="0" applyAlignment="1">
      <alignment horizontal="general" wrapText="1"/>
    </xf>
    <xf xfId="0" numFmtId="3" applyNumberFormat="1" borderId="0" fontId="0" fillId="0" applyAlignment="1">
      <alignment horizontal="right" wrapText="1"/>
    </xf>
    <xf xfId="0" numFmtId="3" applyNumberFormat="1" borderId="1" applyBorder="1" fontId="2" applyFont="1" fillId="0" applyAlignment="1">
      <alignment horizontal="left" wrapText="1"/>
    </xf>
    <xf xfId="0" numFmtId="3" applyNumberFormat="1" borderId="2" applyBorder="1" fontId="2" applyFont="1" fillId="4" applyFill="1" applyAlignment="1">
      <alignment horizontal="left"/>
    </xf>
    <xf xfId="0" numFmtId="3" applyNumberFormat="1" borderId="1" applyBorder="1" fontId="3" applyFont="1" fillId="0" applyAlignment="1">
      <alignment horizontal="left" wrapText="1"/>
    </xf>
    <xf xfId="0" numFmtId="3" applyNumberFormat="1" borderId="1" applyBorder="1" fontId="2" applyFont="1" fillId="0" applyAlignment="1">
      <alignment horizontal="right" wrapText="1"/>
    </xf>
    <xf xfId="0" numFmtId="0" borderId="0" fontId="0" fillId="0" applyAlignment="1">
      <alignment horizontal="general" wrapText="1"/>
    </xf>
    <xf xfId="0" numFmtId="3" applyNumberFormat="1" borderId="0" fontId="0" fillId="0" applyAlignment="1">
      <alignment horizontal="general"/>
    </xf>
    <xf xfId="0" numFmtId="3" applyNumberFormat="1" borderId="0" fontId="0" fillId="0" applyAlignment="1">
      <alignment horizontal="right" wrapText="1"/>
    </xf>
    <xf xfId="0" numFmtId="3" applyNumberFormat="1" borderId="0" fontId="0" fillId="0" applyAlignment="1">
      <alignment horizontal="right"/>
    </xf>
    <xf xfId="0" numFmtId="0" borderId="1" applyBorder="1" fontId="5" applyFont="1" fillId="0" applyAlignment="1">
      <alignment horizontal="left"/>
    </xf>
    <xf xfId="0" numFmtId="0" borderId="1" applyBorder="1" fontId="3" applyFont="1" fillId="0" applyAlignment="1">
      <alignment horizontal="left"/>
    </xf>
    <xf xfId="0" numFmtId="0" borderId="2" applyBorder="1" fontId="2" applyFont="1" fillId="2" applyFill="1" applyAlignment="1">
      <alignment horizontal="left"/>
    </xf>
    <xf xfId="0" numFmtId="0" borderId="2" applyBorder="1" fontId="2" applyFont="1" fillId="3" applyFill="1" applyAlignment="1">
      <alignment horizontal="left"/>
    </xf>
    <xf xfId="0" numFmtId="3" applyNumberFormat="1" borderId="3" applyBorder="1" fontId="6" applyFont="1" fillId="5" applyFill="1" applyAlignment="1">
      <alignment horizontal="left"/>
    </xf>
    <xf xfId="0" numFmtId="3" applyNumberFormat="1" borderId="2" applyBorder="1" fontId="6" applyFont="1" fillId="5" applyFill="1" applyAlignment="1">
      <alignment horizontal="left"/>
    </xf>
    <xf xfId="0" numFmtId="0" borderId="1" applyBorder="1" fontId="7" applyFont="1" fillId="0" applyAlignment="1">
      <alignment horizontal="left" wrapText="1"/>
    </xf>
    <xf xfId="0" numFmtId="0" borderId="1" applyBorder="1" fontId="7" applyFont="1" fillId="0" applyAlignment="1">
      <alignment horizontal="left"/>
    </xf>
    <xf xfId="0" numFmtId="0" borderId="1" applyBorder="1" fontId="4" applyFont="1" fillId="0" applyAlignment="1">
      <alignment horizontal="left" wrapText="1"/>
    </xf>
    <xf xfId="0" numFmtId="3" applyNumberFormat="1" borderId="1" applyBorder="1" fontId="7" applyFont="1" fillId="0" applyAlignment="1">
      <alignment horizontal="left"/>
    </xf>
    <xf xfId="0" numFmtId="0" borderId="2" applyBorder="1" fontId="7" applyFont="1" fillId="6" applyFill="1" applyAlignment="1">
      <alignment horizontal="left" wrapText="1"/>
    </xf>
    <xf xfId="0" numFmtId="0" borderId="2" applyBorder="1" fontId="7" applyFont="1" fillId="2" applyFill="1" applyAlignment="1">
      <alignment horizontal="left"/>
    </xf>
    <xf xfId="0" numFmtId="0" borderId="2" applyBorder="1" fontId="7" applyFont="1" fillId="2" applyFill="1" applyAlignment="1">
      <alignment horizontal="left" wrapText="1"/>
    </xf>
    <xf xfId="0" numFmtId="3" applyNumberFormat="1" borderId="2" applyBorder="1" fontId="7" applyFont="1" fillId="2" applyFill="1" applyAlignment="1">
      <alignment horizontal="left"/>
    </xf>
    <xf xfId="0" numFmtId="3" applyNumberFormat="1" borderId="3" applyBorder="1" fontId="8" applyFont="1" fillId="7" applyFill="1" applyAlignment="1">
      <alignment horizontal="left" wrapText="1"/>
    </xf>
    <xf xfId="0" numFmtId="3" applyNumberFormat="1" borderId="2" applyBorder="1" fontId="9" applyFont="1" fillId="7" applyFill="1" applyAlignment="1">
      <alignment horizontal="left" wrapText="1"/>
    </xf>
    <xf xfId="0" numFmtId="0" borderId="2" applyBorder="1" fontId="2" applyFont="1" fillId="3" applyFill="1" applyAlignment="1">
      <alignment horizontal="left" wrapText="1"/>
    </xf>
    <xf xfId="0" numFmtId="3" applyNumberFormat="1" borderId="4" applyBorder="1" fontId="8" applyFont="1" fillId="0" applyAlignment="1">
      <alignment horizontal="left" wrapText="1"/>
    </xf>
    <xf xfId="0" numFmtId="3" applyNumberFormat="1" borderId="1" applyBorder="1" fontId="9" applyFont="1" fillId="0" applyAlignment="1">
      <alignment horizontal="left" wrapText="1"/>
    </xf>
    <xf xfId="0" numFmtId="3" applyNumberFormat="1" borderId="3" applyBorder="1" fontId="10" applyFont="1" fillId="7" applyFill="1" applyAlignment="1">
      <alignment horizontal="left" wrapText="1"/>
    </xf>
    <xf xfId="0" numFmtId="3" applyNumberFormat="1" borderId="2" applyBorder="1" fontId="11" applyFont="1" fillId="7" applyFill="1" applyAlignment="1">
      <alignment horizontal="left" wrapText="1"/>
    </xf>
    <xf xfId="0" numFmtId="0" borderId="1" applyBorder="1" fontId="12" applyFont="1" fillId="0" applyAlignment="1">
      <alignment horizontal="left" wrapText="1"/>
    </xf>
    <xf xfId="0" numFmtId="3" applyNumberFormat="1" borderId="4" applyBorder="1" fontId="10" applyFont="1" fillId="0" applyAlignment="1">
      <alignment horizontal="left" wrapText="1"/>
    </xf>
    <xf xfId="0" numFmtId="3" applyNumberFormat="1" borderId="1" applyBorder="1" fontId="11" applyFont="1" fillId="0" applyAlignment="1">
      <alignment horizontal="left" wrapText="1"/>
    </xf>
    <xf xfId="0" numFmtId="3" applyNumberFormat="1" borderId="3" applyBorder="1" fontId="13" applyFont="1" fillId="7" applyFill="1" applyAlignment="1">
      <alignment horizontal="left" wrapText="1"/>
    </xf>
    <xf xfId="0" numFmtId="3" applyNumberFormat="1" borderId="2" applyBorder="1" fontId="14" applyFont="1" fillId="7" applyFill="1" applyAlignment="1">
      <alignment horizontal="left" wrapText="1"/>
    </xf>
    <xf xfId="0" numFmtId="0" borderId="1" applyBorder="1" fontId="15" applyFont="1" fillId="0" applyAlignment="1">
      <alignment horizontal="left" wrapText="1"/>
    </xf>
    <xf xfId="0" numFmtId="0" borderId="1" applyBorder="1" fontId="16" applyFont="1" fillId="0" applyAlignment="1">
      <alignment horizontal="left" wrapText="1"/>
    </xf>
    <xf xfId="0" numFmtId="0" borderId="1" applyBorder="1" fontId="17" applyFont="1" fillId="0" applyAlignment="1">
      <alignment horizontal="left"/>
    </xf>
    <xf xfId="0" numFmtId="0" borderId="2" applyBorder="1" fontId="2" applyFont="1" fillId="8" applyFill="1" applyAlignment="1">
      <alignment horizontal="left" wrapText="1"/>
    </xf>
    <xf xfId="0" numFmtId="3" applyNumberFormat="1" borderId="4" applyBorder="1" fontId="13" applyFont="1" fillId="0" applyAlignment="1">
      <alignment horizontal="left" wrapText="1"/>
    </xf>
    <xf xfId="0" numFmtId="3" applyNumberFormat="1" borderId="1" applyBorder="1" fontId="14" applyFont="1" fillId="0" applyAlignment="1">
      <alignment horizontal="left" wrapText="1"/>
    </xf>
    <xf xfId="0" numFmtId="3" applyNumberFormat="1" borderId="4" applyBorder="1" fontId="8" applyFont="1" fillId="0" applyAlignment="1">
      <alignment horizontal="left"/>
    </xf>
    <xf xfId="0" numFmtId="3" applyNumberFormat="1" borderId="1" applyBorder="1" fontId="9" applyFont="1" fillId="0" applyAlignment="1">
      <alignment horizontal="left"/>
    </xf>
    <xf xfId="0" numFmtId="3" applyNumberFormat="1" borderId="2" applyBorder="1" fontId="8" applyFont="1" fillId="7" applyFill="1" applyAlignment="1">
      <alignment horizontal="left"/>
    </xf>
    <xf xfId="0" numFmtId="3" applyNumberFormat="1" borderId="2" applyBorder="1" fontId="9" applyFont="1" fillId="7" applyFill="1" applyAlignment="1">
      <alignment horizontal="left"/>
    </xf>
    <xf xfId="0" numFmtId="0" borderId="2" applyBorder="1" fontId="2" applyFont="1" fillId="7" applyFill="1" applyAlignment="1">
      <alignment horizontal="left" wrapText="1"/>
    </xf>
    <xf xfId="0" numFmtId="0" borderId="2" applyBorder="1" fontId="2" applyFont="1" fillId="7" applyFill="1" applyAlignment="1">
      <alignment horizontal="left"/>
    </xf>
    <xf xfId="0" numFmtId="3" applyNumberFormat="1" borderId="1" applyBorder="1" fontId="8" applyFont="1" fillId="0" applyAlignment="1">
      <alignment horizontal="left"/>
    </xf>
    <xf xfId="0" numFmtId="0" borderId="1" applyBorder="1" fontId="2" applyFont="1" fillId="0" quotePrefix="1" applyAlignment="1">
      <alignment horizontal="left" wrapText="1"/>
    </xf>
    <xf xfId="0" numFmtId="0" borderId="2" applyBorder="1" fontId="2" applyFont="1" fillId="3" applyFill="1" quotePrefix="1" applyAlignment="1">
      <alignment horizontal="left" wrapText="1"/>
    </xf>
    <xf xfId="0" numFmtId="0" borderId="0" fontId="0" fillId="0" quotePrefix="1" applyAlignment="1">
      <alignment horizontal="general"/>
    </xf>
    <xf xfId="0" numFmtId="0" borderId="2" applyBorder="1" fontId="2" applyFont="1" fillId="3" applyFill="1" quotePrefix="1" applyAlignment="1">
      <alignment horizontal="left"/>
    </xf>
    <xf xfId="0" numFmtId="3" applyNumberFormat="1" borderId="2" applyBorder="1" fontId="2" applyFont="1" fillId="3" applyFill="1" quotePrefix="1" applyAlignment="1">
      <alignment horizontal="left"/>
    </xf>
    <xf xfId="0" numFmtId="3" applyNumberFormat="1" borderId="0" fontId="0" fillId="0" applyAlignment="1">
      <alignment horizontal="left"/>
    </xf>
    <xf xfId="0" numFmtId="0" borderId="5" applyBorder="1" fontId="18" applyFont="1" fillId="5" applyFill="1" applyAlignment="1">
      <alignment horizontal="left"/>
    </xf>
    <xf xfId="0" numFmtId="0" borderId="5" applyBorder="1" fontId="18" applyFont="1" fillId="5" applyFill="1" applyAlignment="1">
      <alignment horizontal="left" wrapText="1"/>
    </xf>
    <xf xfId="0" numFmtId="0" borderId="2" applyBorder="1" fontId="18" applyFont="1" fillId="5" applyFill="1" applyAlignment="1">
      <alignment horizontal="left"/>
    </xf>
    <xf xfId="0" numFmtId="0" borderId="6" applyBorder="1" fontId="18" applyFont="1" fillId="6" applyFill="1" applyAlignment="1">
      <alignment horizontal="left" wrapText="1"/>
    </xf>
    <xf xfId="0" numFmtId="0" borderId="2" applyBorder="1" fontId="2" applyFont="1" fillId="6" applyFill="1" applyAlignment="1">
      <alignment horizontal="left" wrapText="1"/>
    </xf>
    <xf xfId="0" numFmtId="0" borderId="5" applyBorder="1" fontId="2" applyFont="1" fillId="7" applyFill="1" applyAlignment="1">
      <alignment horizontal="left"/>
    </xf>
    <xf xfId="0" numFmtId="0" borderId="5" applyBorder="1" fontId="2" applyFont="1" fillId="7" applyFill="1" applyAlignment="1">
      <alignment horizontal="left" wrapText="1"/>
    </xf>
    <xf xfId="0" numFmtId="0" borderId="7" applyBorder="1" fontId="2" applyFont="1" fillId="0" applyAlignment="1">
      <alignment horizontal="left"/>
    </xf>
    <xf xfId="0" numFmtId="0" borderId="7" applyBorder="1" fontId="2" applyFont="1" fillId="0" applyAlignment="1">
      <alignment horizontal="left" wrapText="1"/>
    </xf>
    <xf xfId="0" numFmtId="0" borderId="2" applyBorder="1" fontId="2" applyFont="1" fillId="3" applyFill="1" applyAlignment="1">
      <alignment horizontal="left" wrapText="1"/>
    </xf>
    <xf xfId="0" numFmtId="3" applyNumberFormat="1" borderId="5" applyBorder="1" fontId="2" applyFont="1" fillId="7" applyFill="1" applyAlignment="1">
      <alignment horizontal="right"/>
    </xf>
    <xf xfId="0" numFmtId="0" borderId="5" applyBorder="1" fontId="2" applyFont="1" fillId="3" applyFill="1" applyAlignment="1">
      <alignment horizontal="left" wrapText="1"/>
    </xf>
    <xf xfId="0" numFmtId="4" applyNumberFormat="1" borderId="5" applyBorder="1" fontId="2" applyFont="1" fillId="7" applyFill="1" applyAlignment="1">
      <alignment horizontal="right"/>
    </xf>
    <xf xfId="0" numFmtId="3" applyNumberFormat="1" borderId="5" applyBorder="1" fontId="2" applyFont="1" fillId="7" applyFill="1" applyAlignment="1">
      <alignment horizontal="left"/>
    </xf>
    <xf xfId="0" numFmtId="0" borderId="2" applyBorder="1" fontId="2" applyFont="1" fillId="8" applyFill="1" applyAlignment="1">
      <alignment horizontal="left"/>
    </xf>
    <xf xfId="0" numFmtId="49" applyNumberFormat="1" borderId="1" applyBorder="1" fontId="1" applyFont="1" fillId="0" applyAlignment="1">
      <alignment horizontal="left"/>
    </xf>
    <xf xfId="0" numFmtId="49" applyNumberFormat="1" borderId="1" applyBorder="1" fontId="2" applyFont="1" fillId="0" applyAlignment="1">
      <alignment horizontal="left"/>
    </xf>
    <xf xfId="0" numFmtId="3" applyNumberFormat="1" borderId="1" applyBorder="1" fontId="3" applyFont="1" fillId="0" applyAlignment="1">
      <alignment horizontal="left"/>
    </xf>
    <xf xfId="0" numFmtId="49" applyNumberFormat="1" borderId="1" applyBorder="1" fontId="3" applyFont="1" fillId="0" applyAlignment="1">
      <alignment horizontal="left"/>
    </xf>
    <xf xfId="0" numFmtId="3" applyNumberFormat="1" borderId="1" applyBorder="1" fontId="3" applyFont="1" fillId="0" applyAlignment="1">
      <alignment horizontal="right"/>
    </xf>
    <xf xfId="0" numFmtId="49" applyNumberFormat="1" borderId="0" fontId="0" fillId="0" applyAlignment="1">
      <alignment horizontal="general"/>
    </xf>
    <xf xfId="0" numFmtId="0" borderId="0" fontId="0" fillId="0" applyAlignment="1">
      <alignment wrapText="1"/>
    </xf>
    <xf xfId="0" numFmtId="3" applyNumberFormat="1" borderId="0" fontId="0" fillId="0" applyAlignment="1">
      <alignment horizontal="general" wrapText="1"/>
    </xf>
    <xf xfId="0" numFmtId="49" applyNumberFormat="1" borderId="0" fontId="0" fillId="0" applyAlignment="1">
      <alignment horizontal="general" wrapText="1"/>
    </xf>
    <xf xfId="0" numFmtId="0" borderId="1" applyBorder="1" fontId="19" applyFont="1" fillId="0" applyAlignment="1">
      <alignment horizontal="left" wrapText="1"/>
    </xf>
    <xf xfId="0" numFmtId="49"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sharedStrings.xml" Type="http://schemas.openxmlformats.org/officeDocument/2006/relationships/sharedStrings" Id="rId11"/><Relationship Target="styles.xml" Type="http://schemas.openxmlformats.org/officeDocument/2006/relationships/styles" Id="rId12"/><Relationship Target="theme/theme1.xml" Type="http://schemas.openxmlformats.org/officeDocument/2006/relationships/theme" Id="rId13"/></Relationships>
</file>

<file path=xl/tables/table1.xml><?xml version="1.0" encoding="utf-8"?>
<table xmlns="http://schemas.openxmlformats.org/spreadsheetml/2006/main" ref="A1:D15" displayName="Table7" name="Table7" id="1" totalsRowShown="0">
  <autoFilter ref="A1:D15"/>
  <tableColumns count="4">
    <tableColumn name="sheet" id="1"/>
    <tableColumn name="RW's name" id="2"/>
    <tableColumn name="new name" id="3"/>
    <tableColumn name="and also" id="4"/>
  </tableColumns>
  <tableStyleInfo name="TableStyleLight1" showColumnStripes="0" showRowStripes="1" showLastColumn="0" showFirstColumn="0"/>
</table>
</file>

<file path=xl/tables/table10.xml><?xml version="1.0" encoding="utf-8"?>
<table xmlns="http://schemas.openxmlformats.org/spreadsheetml/2006/main" ref="A1:H11" displayName="Table3" name="Table3" id="10" totalsRowShown="0">
  <autoFilter ref="A1:H11"/>
  <tableColumns count="8">
    <tableColumn name="number" id="1"/>
    <tableColumn name="nav_order" id="2"/>
    <tableColumn name="title" id="3"/>
    <tableColumn name="tagline" id="4"/>
    <tableColumn name="icon_shortcode" id="5"/>
    <tableColumn name="colour" id="6"/>
    <tableColumn name="text_colour" id="7"/>
    <tableColumn name="graphic" id="8"/>
  </tableColumns>
  <tableStyleInfo name="TableStyleLight1" showColumnStripes="0" showRowStripes="1" showLastColumn="0" showFirstColumn="0"/>
</table>
</file>

<file path=xl/tables/table2.xml><?xml version="1.0" encoding="utf-8"?>
<table xmlns="http://schemas.openxmlformats.org/spreadsheetml/2006/main" ref="A1:L13" displayName="Table57" name="Table57" id="2" totalsRowShown="0">
  <autoFilter ref="A1:L13"/>
  <tableColumns count="12">
    <tableColumn name="For localised or space heating?" id="1"/>
    <tableColumn name="New card title" id="2"/>
    <tableColumn name="New category" id="3"/>
    <tableColumn name="SEC target area" id="4"/>
    <tableColumn name="100 words" id="5"/>
    <tableColumn name="25 word motivation" id="6"/>
    <tableColumn name="carbon stars" id="7"/>
    <tableColumn name="cost" id="8"/>
    <tableColumn name="Status" id="9"/>
    <tableColumn name="Old category" id="10"/>
    <tableColumn name="Old card title" id="11"/>
    <tableColumn name="print form of cost" id="12"/>
  </tableColumns>
  <tableStyleInfo name="TableStyleLight1" showColumnStripes="0" showRowStripes="1" showLastColumn="0" showFirstColumn="0"/>
</table>
</file>

<file path=xl/tables/table3.xml><?xml version="1.0" encoding="utf-8"?>
<table xmlns="http://schemas.openxmlformats.org/spreadsheetml/2006/main" ref="A1:A6" displayName="Table2" name="Table2" id="3" totalsRowShown="0">
  <autoFilter ref="A1:A6"/>
  <tableColumns count="1">
    <tableColumn name="Carbon Emissions Saving Options" id="1"/>
  </tableColumns>
  <tableStyleInfo name="TableStyleLight1" showColumnStripes="0" showRowStripes="1" showLastColumn="0" showFirstColumn="0"/>
</table>
</file>

<file path=xl/tables/table4.xml><?xml version="1.0" encoding="utf-8"?>
<table xmlns="http://schemas.openxmlformats.org/spreadsheetml/2006/main" ref="C1:C6" displayName="Table4" name="Table4" id="4" totalsRowShown="0">
  <autoFilter ref="C1:C6"/>
  <tableColumns count="1">
    <tableColumn name="Cost Saving Options" id="1"/>
  </tableColumns>
  <tableStyleInfo name="TableStyleLight1" showColumnStripes="0" showRowStripes="1" showLastColumn="0" showFirstColumn="0"/>
</table>
</file>

<file path=xl/tables/table5.xml><?xml version="1.0" encoding="utf-8"?>
<table xmlns="http://schemas.openxmlformats.org/spreadsheetml/2006/main" ref="A1:F96" displayName="Table1" name="Table1" id="5" totalsRowShown="0">
  <autoFilter ref="A1:F96"/>
  <tableColumns count="6">
    <tableColumn name="link_url" id="1"/>
    <tableColumn name="tagline" id="2"/>
    <tableColumn name="source" id="3"/>
    <tableColumn name="petal" id="4"/>
    <tableColumn name="task" id="5"/>
    <tableColumn name="card" id="6"/>
  </tableColumns>
  <tableStyleInfo name="TableStyleLight1" showColumnStripes="0" showRowStripes="1" showLastColumn="0" showFirstColumn="0"/>
</table>
</file>

<file path=xl/tables/table6.xml><?xml version="1.0" encoding="utf-8"?>
<table xmlns="http://schemas.openxmlformats.org/spreadsheetml/2006/main" ref="A1:F5" displayName="Table12" name="Table12" id="6" totalsRowShown="0">
  <autoFilter ref="A1:F5"/>
  <tableColumns count="6">
    <tableColumn name="title" id="1"/>
    <tableColumn name="nav_order" id="2"/>
    <tableColumn name="tagline" id="3"/>
    <tableColumn name="icon_shortcode" id="4"/>
    <tableColumn name="icon_alt_text" id="5"/>
    <tableColumn name="graphic" id="6"/>
  </tableColumns>
  <tableStyleInfo name="TableStyleLight1" showColumnStripes="0" showRowStripes="1" showLastColumn="0" showFirstColumn="0"/>
</table>
</file>

<file path=xl/tables/table7.xml><?xml version="1.0" encoding="utf-8"?>
<table xmlns="http://schemas.openxmlformats.org/spreadsheetml/2006/main" ref="C1:W55" displayName="Table5" name="Table5" id="7" totalsRowShown="0">
  <autoFilter ref="C1:W55"/>
  <tableColumns count="21">
    <tableColumn name="title" id="1"/>
    <tableColumn name="part_of_petal_with_title" id="2"/>
    <tableColumn name="part_of_task_with_title" id="3"/>
    <tableColumn name="part_of_step_with_title" id="4"/>
    <tableColumn name="icon_shortcode" id="5"/>
    <tableColumn name="description" id="6"/>
    <tableColumn name="quote" id="7"/>
    <tableColumn name="attribution" id="8"/>
    <tableColumn name="carbon_stars" id="9"/>
    <tableColumn name="cost" id="10"/>
    <tableColumn name="easy_wins" id="11"/>
    <tableColumn name="magic_wand" id="12"/>
    <tableColumn name="petal" id="13"/>
    <tableColumn name="task" id="14"/>
    <tableColumn name="step" id="15"/>
    <tableColumn name="graphic" id="16"/>
    <tableColumn name="web_carbon" id="17"/>
    <tableColumn name="carbon_number" id="18"/>
    <tableColumn name="cost_number" id="19"/>
    <tableColumn name="step_graphic" id="20"/>
    <tableColumn name="more_quotes" id="21"/>
  </tableColumns>
  <tableStyleInfo name="TableStyleLight1" showColumnStripes="0" showRowStripes="1" showLastColumn="0" showFirstColumn="0"/>
</table>
</file>

<file path=xl/tables/table8.xml><?xml version="1.0" encoding="utf-8"?>
<table xmlns="http://schemas.openxmlformats.org/spreadsheetml/2006/main" ref="A1:I62" displayName="Table11" name="Table11" id="8" totalsRowShown="0">
  <autoFilter ref="A1:I62"/>
  <tableColumns count="9">
    <tableColumn name="number" id="1"/>
    <tableColumn name="nav_order" id="2"/>
    <tableColumn name="title" id="3"/>
    <tableColumn name="description" id="4"/>
    <tableColumn name="part_of_petal_with_title" id="5"/>
    <tableColumn name="part_of_step_with_title" id="6"/>
    <tableColumn name="petal" id="7"/>
    <tableColumn name="step" id="8"/>
    <tableColumn name="valid_task_strings" id="9"/>
  </tableColumns>
  <tableStyleInfo name="TableStyleLight1" showColumnStripes="0" showRowStripes="1" showLastColumn="0" showFirstColumn="0"/>
</table>
</file>

<file path=xl/tables/table9.xml><?xml version="1.0" encoding="utf-8"?>
<table xmlns="http://schemas.openxmlformats.org/spreadsheetml/2006/main" ref="A1:I7" displayName="Table9" name="Table9" id="9" totalsRowShown="0">
  <autoFilter ref="A1:I7"/>
  <tableColumns count="9">
    <tableColumn name="number" id="1"/>
    <tableColumn name="nav_order" id="2"/>
    <tableColumn name="title" id="3"/>
    <tableColumn name="part_of_petal_with_title" id="4"/>
    <tableColumn name="tagline" id="5"/>
    <tableColumn name="icon_shortcode" id="6"/>
    <tableColumn name="icon_alt_text" id="7"/>
    <tableColumn name="graphic" id="8"/>
    <tableColumn name="petal" id="9"/>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Relationships xmlns="http://schemas.openxmlformats.org/package/2006/relationships"><Relationship Target="../tables/table1.xml" Type="http://schemas.openxmlformats.org/officeDocument/2006/relationships/table" Id="rId1"/></Relationships>
</file>

<file path=xl/worksheets/_rels/sheet2.xml.rels><?xml version="1.0" encoding="UTF-8" standalone="yes"?><Relationships xmlns="http://schemas.openxmlformats.org/package/2006/relationships"><Relationship Target="../tables/table10.xml" Type="http://schemas.openxmlformats.org/officeDocument/2006/relationships/table" Id="rId1"/></Relationships>
</file>

<file path=xl/worksheets/_rels/sheet3.xml.rels><?xml version="1.0" encoding="UTF-8" standalone="yes"?><Relationships xmlns="http://schemas.openxmlformats.org/package/2006/relationships"><Relationship Target="../tables/table9.xml" Type="http://schemas.openxmlformats.org/officeDocument/2006/relationships/table" Id="rId1"/></Relationships>
</file>

<file path=xl/worksheets/_rels/sheet4.xml.rels><?xml version="1.0" encoding="UTF-8" standalone="yes"?><Relationships xmlns="http://schemas.openxmlformats.org/package/2006/relationships"><Relationship Target="../tables/table8.xml" Type="http://schemas.openxmlformats.org/officeDocument/2006/relationships/table" Id="rId1"/></Relationships>
</file>

<file path=xl/worksheets/_rels/sheet5.xml.rels><?xml version="1.0" encoding="UTF-8" standalone="yes"?><Relationships xmlns="http://schemas.openxmlformats.org/package/2006/relationships"><Relationship Target="../tables/table7.xml" Type="http://schemas.openxmlformats.org/officeDocument/2006/relationships/table" Id="rId1"/></Relationships>
</file>

<file path=xl/worksheets/_rels/sheet6.xml.rels><?xml version="1.0" encoding="UTF-8" standalone="yes"?><Relationships xmlns="http://schemas.openxmlformats.org/package/2006/relationships"><Relationship Target="../tables/table6.xml" Type="http://schemas.openxmlformats.org/officeDocument/2006/relationships/table" Id="rId1"/></Relationships>
</file>

<file path=xl/worksheets/_rels/sheet7.xml.rels><?xml version="1.0" encoding="UTF-8" standalone="yes"?><Relationships xmlns="http://schemas.openxmlformats.org/package/2006/relationships"><Relationship Target="../tables/table5.xml" Type="http://schemas.openxmlformats.org/officeDocument/2006/relationships/table" Id="rId1"/></Relationships>
</file>

<file path=xl/worksheets/_rels/sheet8.xml.rels><?xml version="1.0" encoding="UTF-8" standalone="yes"?><Relationships xmlns="http://schemas.openxmlformats.org/package/2006/relationships"><Relationship Target="../tables/table3.xml" Type="http://schemas.openxmlformats.org/officeDocument/2006/relationships/table" Id="rId1"/><Relationship Target="../tables/table4.xml" Type="http://schemas.openxmlformats.org/officeDocument/2006/relationships/table" Id="rId2"/></Relationships>
</file>

<file path=xl/worksheets/_rels/sheet9.xml.rels><?xml version="1.0" encoding="UTF-8" standalone="yes"?><Relationships xmlns="http://schemas.openxmlformats.org/package/2006/relationships"><Relationship Target="../tables/table2.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9"/>
  <sheetViews>
    <sheetView workbookViewId="0"/>
  </sheetViews>
  <sheetFormatPr defaultRowHeight="15" x14ac:dyDescent="0.25"/>
  <cols>
    <col min="1" max="1" style="2" width="14.147857142857141" customWidth="1" bestFit="1"/>
    <col min="2" max="2" style="2" width="26.576428571428572" customWidth="1" bestFit="1"/>
    <col min="3" max="3" style="2" width="31.862142857142857" customWidth="1" bestFit="1"/>
    <col min="4" max="4" style="2" width="14.147857142857141" customWidth="1" bestFit="1"/>
    <col min="5" max="5" style="2" width="14.147857142857141" customWidth="1" bestFit="1"/>
    <col min="6" max="6" style="2" width="14.147857142857141" customWidth="1" bestFit="1"/>
    <col min="7" max="7" style="2" width="14.147857142857141" customWidth="1" bestFit="1"/>
    <col min="8" max="8" style="2" width="14.147857142857141" customWidth="1" bestFit="1"/>
  </cols>
  <sheetData>
    <row x14ac:dyDescent="0.25" r="1" customHeight="1" ht="19.5">
      <c r="A1" s="1" t="s">
        <v>0</v>
      </c>
      <c r="B1" s="1" t="s">
        <v>1</v>
      </c>
      <c r="C1" s="1" t="s">
        <v>2</v>
      </c>
      <c r="D1" s="1" t="s">
        <v>3</v>
      </c>
      <c r="E1" s="1"/>
      <c r="F1" s="1"/>
      <c r="G1" s="1"/>
      <c r="H1" s="1" t="s">
        <v>4</v>
      </c>
    </row>
    <row x14ac:dyDescent="0.25" r="2" customHeight="1" ht="19.5">
      <c r="A2" s="1" t="s">
        <v>5</v>
      </c>
      <c r="B2" s="1" t="s">
        <v>6</v>
      </c>
      <c r="C2" s="1" t="s">
        <v>7</v>
      </c>
      <c r="D2" s="1"/>
      <c r="E2" s="1"/>
      <c r="F2" s="1"/>
      <c r="G2" s="1"/>
      <c r="H2" s="1"/>
    </row>
    <row x14ac:dyDescent="0.25" r="3" customHeight="1" ht="19.5">
      <c r="A3" s="1" t="s">
        <v>5</v>
      </c>
      <c r="B3" s="1" t="s">
        <v>8</v>
      </c>
      <c r="C3" s="1" t="s">
        <v>9</v>
      </c>
      <c r="D3" s="1"/>
      <c r="E3" s="1"/>
      <c r="F3" s="1"/>
      <c r="G3" s="1"/>
      <c r="H3" s="1"/>
    </row>
    <row x14ac:dyDescent="0.25" r="4" customHeight="1" ht="19.5">
      <c r="A4" s="1" t="s">
        <v>10</v>
      </c>
      <c r="B4" s="1" t="s">
        <v>11</v>
      </c>
      <c r="C4" s="1" t="s">
        <v>12</v>
      </c>
      <c r="D4" s="1"/>
      <c r="E4" s="1"/>
      <c r="F4" s="1"/>
      <c r="G4" s="1"/>
      <c r="H4" s="1" t="s">
        <v>13</v>
      </c>
    </row>
    <row x14ac:dyDescent="0.25" r="5" customHeight="1" ht="19.5">
      <c r="A5" s="1" t="s">
        <v>10</v>
      </c>
      <c r="B5" s="1" t="s">
        <v>9</v>
      </c>
      <c r="C5" s="1" t="s">
        <v>14</v>
      </c>
      <c r="D5" s="1"/>
      <c r="E5" s="1"/>
      <c r="F5" s="1"/>
      <c r="G5" s="1"/>
      <c r="H5" s="1" t="s">
        <v>15</v>
      </c>
    </row>
    <row x14ac:dyDescent="0.25" r="6" customHeight="1" ht="19.5">
      <c r="A6" s="1" t="s">
        <v>16</v>
      </c>
      <c r="B6" s="1" t="s">
        <v>17</v>
      </c>
      <c r="C6" s="1" t="s">
        <v>18</v>
      </c>
      <c r="D6" s="1"/>
      <c r="E6" s="1"/>
      <c r="F6" s="1"/>
      <c r="G6" s="1"/>
      <c r="H6" s="1" t="s">
        <v>19</v>
      </c>
    </row>
    <row x14ac:dyDescent="0.25" r="7" customHeight="1" ht="19.5">
      <c r="A7" s="1" t="s">
        <v>16</v>
      </c>
      <c r="B7" s="1" t="s">
        <v>20</v>
      </c>
      <c r="C7" s="1" t="s">
        <v>7</v>
      </c>
      <c r="D7" s="1"/>
      <c r="E7" s="1"/>
      <c r="F7" s="1"/>
      <c r="G7" s="1"/>
      <c r="H7" s="1" t="s">
        <v>21</v>
      </c>
    </row>
    <row x14ac:dyDescent="0.25" r="8" customHeight="1" ht="19.5">
      <c r="A8" s="1" t="s">
        <v>16</v>
      </c>
      <c r="B8" s="1" t="s">
        <v>22</v>
      </c>
      <c r="C8" s="1" t="s">
        <v>9</v>
      </c>
      <c r="D8" s="1"/>
      <c r="E8" s="1"/>
      <c r="F8" s="1"/>
      <c r="G8" s="1"/>
      <c r="H8" s="1" t="s">
        <v>23</v>
      </c>
    </row>
    <row x14ac:dyDescent="0.25" r="9" customHeight="1" ht="19.5">
      <c r="A9" s="1" t="s">
        <v>16</v>
      </c>
      <c r="B9" s="1" t="s">
        <v>24</v>
      </c>
      <c r="C9" s="1" t="s">
        <v>12</v>
      </c>
      <c r="D9" s="1"/>
      <c r="E9" s="1"/>
      <c r="F9" s="1"/>
      <c r="G9" s="1"/>
      <c r="H9" s="1"/>
    </row>
    <row x14ac:dyDescent="0.25" r="10" customHeight="1" ht="19.5">
      <c r="A10" s="1" t="s">
        <v>16</v>
      </c>
      <c r="B10" s="1" t="s">
        <v>25</v>
      </c>
      <c r="C10" s="1" t="s">
        <v>26</v>
      </c>
      <c r="D10" s="1" t="s">
        <v>27</v>
      </c>
      <c r="E10" s="1"/>
      <c r="F10" s="1"/>
      <c r="G10" s="1"/>
      <c r="H10" s="1" t="s">
        <v>28</v>
      </c>
    </row>
    <row x14ac:dyDescent="0.25" r="11" customHeight="1" ht="19.5">
      <c r="A11" s="1" t="s">
        <v>29</v>
      </c>
      <c r="B11" s="1" t="s">
        <v>30</v>
      </c>
      <c r="C11" s="1" t="s">
        <v>18</v>
      </c>
      <c r="D11" s="1"/>
      <c r="E11" s="1"/>
      <c r="F11" s="1"/>
      <c r="G11" s="1"/>
      <c r="H11" s="1" t="s">
        <v>31</v>
      </c>
    </row>
    <row x14ac:dyDescent="0.25" r="12" customHeight="1" ht="19.5">
      <c r="A12" s="1" t="s">
        <v>29</v>
      </c>
      <c r="B12" s="1" t="s">
        <v>32</v>
      </c>
      <c r="C12" s="1" t="s">
        <v>7</v>
      </c>
      <c r="D12" s="1"/>
      <c r="E12" s="1"/>
      <c r="F12" s="1"/>
      <c r="G12" s="1"/>
      <c r="H12" s="1"/>
    </row>
    <row x14ac:dyDescent="0.25" r="13" customHeight="1" ht="19.5">
      <c r="A13" s="1" t="s">
        <v>29</v>
      </c>
      <c r="B13" s="1" t="s">
        <v>33</v>
      </c>
      <c r="C13" s="1" t="s">
        <v>12</v>
      </c>
      <c r="D13" s="1"/>
      <c r="E13" s="1"/>
      <c r="F13" s="1"/>
      <c r="G13" s="1"/>
      <c r="H13" s="1"/>
    </row>
    <row x14ac:dyDescent="0.25" r="14" customHeight="1" ht="19.5">
      <c r="A14" s="1" t="s">
        <v>29</v>
      </c>
      <c r="B14" s="1" t="s">
        <v>34</v>
      </c>
      <c r="C14" s="1" t="s">
        <v>35</v>
      </c>
      <c r="D14" s="1" t="s">
        <v>27</v>
      </c>
      <c r="E14" s="1"/>
      <c r="F14" s="1"/>
      <c r="G14" s="1"/>
      <c r="H14" s="1"/>
    </row>
    <row x14ac:dyDescent="0.25" r="15" customHeight="1" ht="19.5">
      <c r="A15" s="1" t="s">
        <v>29</v>
      </c>
      <c r="B15" s="1" t="s">
        <v>36</v>
      </c>
      <c r="C15" s="1" t="s">
        <v>26</v>
      </c>
      <c r="D15" s="1" t="s">
        <v>27</v>
      </c>
      <c r="E15" s="1"/>
      <c r="F15" s="1"/>
      <c r="G15" s="1"/>
      <c r="H15" s="1"/>
    </row>
    <row x14ac:dyDescent="0.25" r="16" customHeight="1" ht="19.5">
      <c r="A16" s="1"/>
      <c r="B16" s="1"/>
      <c r="C16" s="1"/>
      <c r="D16" s="1"/>
      <c r="E16" s="1"/>
      <c r="F16" s="1"/>
      <c r="G16" s="1"/>
      <c r="H16" s="1"/>
    </row>
    <row x14ac:dyDescent="0.25" r="17" customHeight="1" ht="19.5">
      <c r="A17" s="1" t="s">
        <v>37</v>
      </c>
      <c r="B17" s="1"/>
      <c r="C17" s="1"/>
      <c r="D17" s="1"/>
      <c r="E17" s="1"/>
      <c r="F17" s="1"/>
      <c r="G17" s="1"/>
      <c r="H17" s="1"/>
    </row>
    <row x14ac:dyDescent="0.25" r="18" customHeight="1" ht="19.5">
      <c r="A18" s="1" t="s">
        <v>38</v>
      </c>
      <c r="B18" s="1"/>
      <c r="C18" s="1"/>
      <c r="D18" s="1"/>
      <c r="E18" s="1"/>
      <c r="F18" s="1"/>
      <c r="G18" s="1"/>
      <c r="H18" s="1"/>
    </row>
    <row x14ac:dyDescent="0.25" r="19" customHeight="1" ht="19.5">
      <c r="A19" s="1" t="s">
        <v>39</v>
      </c>
      <c r="B19" s="1"/>
      <c r="C19" s="1"/>
      <c r="D19" s="1"/>
      <c r="E19" s="1"/>
      <c r="F19" s="1"/>
      <c r="G19" s="1"/>
      <c r="H19"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26"/>
  <sheetViews>
    <sheetView workbookViewId="0"/>
  </sheetViews>
  <sheetFormatPr defaultRowHeight="15" x14ac:dyDescent="0.25"/>
  <cols>
    <col min="1" max="1" style="29" width="14.147857142857141" customWidth="1" bestFit="1"/>
    <col min="2" max="2" style="29" width="14.147857142857141" customWidth="1" bestFit="1"/>
    <col min="3" max="3" style="2" width="30.005" customWidth="1" bestFit="1"/>
    <col min="4" max="4" style="2" width="71.86214285714286" customWidth="1" bestFit="1"/>
    <col min="5" max="5" style="2" width="22.862142857142857" customWidth="1" bestFit="1"/>
    <col min="6" max="6" style="102" width="14.147857142857141" customWidth="1" bestFit="1"/>
    <col min="7" max="7" style="29" width="9.576428571428572" customWidth="1" bestFit="1"/>
    <col min="8" max="8" style="2" width="28.576428571428572" customWidth="1" bestFit="1"/>
  </cols>
  <sheetData>
    <row x14ac:dyDescent="0.25" r="1" customHeight="1" ht="19.5">
      <c r="A1" s="5" t="s">
        <v>18</v>
      </c>
      <c r="B1" s="5" t="s">
        <v>371</v>
      </c>
      <c r="C1" s="3" t="s">
        <v>7</v>
      </c>
      <c r="D1" s="3" t="s">
        <v>9</v>
      </c>
      <c r="E1" s="3" t="s">
        <v>372</v>
      </c>
      <c r="F1" s="92" t="s">
        <v>861</v>
      </c>
      <c r="G1" s="5" t="s">
        <v>862</v>
      </c>
      <c r="H1" s="6" t="s">
        <v>374</v>
      </c>
    </row>
    <row x14ac:dyDescent="0.25" r="2" customHeight="1" ht="19.5">
      <c r="A2" s="13">
        <v>1</v>
      </c>
      <c r="B2" s="13">
        <v>3</v>
      </c>
      <c r="C2" s="1" t="s">
        <v>118</v>
      </c>
      <c r="D2" s="1" t="s">
        <v>863</v>
      </c>
      <c r="E2" s="1" t="s">
        <v>864</v>
      </c>
      <c r="F2" s="93" t="s">
        <v>865</v>
      </c>
      <c r="G2" s="94" t="s">
        <v>866</v>
      </c>
      <c r="H2" s="35">
        <f>_xlfn.CONCAT("'[#This Row], ",Table3[[#This Row], [icon_shortcode]],".svg")</f>
      </c>
    </row>
    <row x14ac:dyDescent="0.25" r="3" customHeight="1" ht="19.5">
      <c r="A3" s="13">
        <v>2</v>
      </c>
      <c r="B3" s="13">
        <v>4</v>
      </c>
      <c r="C3" s="1" t="s">
        <v>124</v>
      </c>
      <c r="D3" s="1" t="s">
        <v>867</v>
      </c>
      <c r="E3" s="1" t="s">
        <v>868</v>
      </c>
      <c r="F3" s="95" t="s">
        <v>869</v>
      </c>
      <c r="G3" s="96">
        <v>222222</v>
      </c>
      <c r="H3" s="35">
        <f>_xlfn.CONCAT("'[#This Row], ",Table3[[#This Row], [icon_shortcode]],".svg")</f>
      </c>
    </row>
    <row x14ac:dyDescent="0.25" r="4" customHeight="1" ht="19.5">
      <c r="A4" s="13">
        <v>3</v>
      </c>
      <c r="B4" s="13">
        <v>5</v>
      </c>
      <c r="C4" s="1" t="s">
        <v>152</v>
      </c>
      <c r="D4" s="1" t="s">
        <v>870</v>
      </c>
      <c r="E4" s="1" t="s">
        <v>871</v>
      </c>
      <c r="F4" s="93" t="s">
        <v>872</v>
      </c>
      <c r="G4" s="94" t="s">
        <v>866</v>
      </c>
      <c r="H4" s="35">
        <f>_xlfn.CONCAT("'[#This Row], ",Table3[[#This Row], [icon_shortcode]],".svg")</f>
      </c>
    </row>
    <row x14ac:dyDescent="0.25" r="5" customHeight="1" ht="19.5">
      <c r="A5" s="13">
        <v>4</v>
      </c>
      <c r="B5" s="13">
        <v>6</v>
      </c>
      <c r="C5" s="1" t="s">
        <v>239</v>
      </c>
      <c r="D5" s="1" t="s">
        <v>873</v>
      </c>
      <c r="E5" s="1" t="s">
        <v>874</v>
      </c>
      <c r="F5" s="93" t="s">
        <v>875</v>
      </c>
      <c r="G5" s="94" t="s">
        <v>866</v>
      </c>
      <c r="H5" s="35">
        <f>_xlfn.CONCAT("'[#This Row], ",Table3[[#This Row], [icon_shortcode]],".svg")</f>
      </c>
    </row>
    <row x14ac:dyDescent="0.25" r="6" customHeight="1" ht="19.5">
      <c r="A6" s="13">
        <v>5</v>
      </c>
      <c r="B6" s="13">
        <v>7</v>
      </c>
      <c r="C6" s="1" t="s">
        <v>248</v>
      </c>
      <c r="D6" s="1" t="s">
        <v>876</v>
      </c>
      <c r="E6" s="1" t="s">
        <v>877</v>
      </c>
      <c r="F6" s="93" t="s">
        <v>878</v>
      </c>
      <c r="G6" s="94" t="s">
        <v>866</v>
      </c>
      <c r="H6" s="35">
        <f>_xlfn.CONCAT("'[#This Row], ",Table3[[#This Row], [icon_shortcode]],".svg")</f>
      </c>
    </row>
    <row x14ac:dyDescent="0.25" r="7" customHeight="1" ht="19.5">
      <c r="A7" s="13">
        <v>6</v>
      </c>
      <c r="B7" s="13">
        <v>8</v>
      </c>
      <c r="C7" s="1" t="s">
        <v>765</v>
      </c>
      <c r="D7" s="1" t="s">
        <v>879</v>
      </c>
      <c r="E7" s="1" t="s">
        <v>880</v>
      </c>
      <c r="F7" s="93" t="s">
        <v>881</v>
      </c>
      <c r="G7" s="94" t="s">
        <v>866</v>
      </c>
      <c r="H7" s="35">
        <f>_xlfn.CONCAT("'[#This Row], ",Table3[[#This Row], [icon_shortcode]],".svg")</f>
      </c>
    </row>
    <row x14ac:dyDescent="0.25" r="8" customHeight="1" ht="19.5">
      <c r="A8" s="13">
        <v>7</v>
      </c>
      <c r="B8" s="13">
        <v>9</v>
      </c>
      <c r="C8" s="1" t="s">
        <v>256</v>
      </c>
      <c r="D8" s="1" t="s">
        <v>882</v>
      </c>
      <c r="E8" s="1" t="s">
        <v>883</v>
      </c>
      <c r="F8" s="93" t="s">
        <v>884</v>
      </c>
      <c r="G8" s="94" t="s">
        <v>866</v>
      </c>
      <c r="H8" s="35">
        <f>_xlfn.CONCAT("'[#This Row], ",Table3[[#This Row], [icon_shortcode]],".svg")</f>
      </c>
    </row>
    <row x14ac:dyDescent="0.25" r="9" customHeight="1" ht="19.5">
      <c r="A9" s="13">
        <v>8</v>
      </c>
      <c r="B9" s="13">
        <v>10</v>
      </c>
      <c r="C9" s="1" t="s">
        <v>267</v>
      </c>
      <c r="D9" s="1" t="s">
        <v>885</v>
      </c>
      <c r="E9" s="1" t="s">
        <v>886</v>
      </c>
      <c r="F9" s="93" t="s">
        <v>887</v>
      </c>
      <c r="G9" s="94" t="s">
        <v>866</v>
      </c>
      <c r="H9" s="35">
        <f>_xlfn.CONCAT("'[#This Row], ",Table3[[#This Row], [icon_shortcode]],".svg")</f>
      </c>
    </row>
    <row x14ac:dyDescent="0.25" r="10" customHeight="1" ht="19.5">
      <c r="A10" s="13">
        <v>9</v>
      </c>
      <c r="B10" s="13">
        <v>11</v>
      </c>
      <c r="C10" s="1" t="s">
        <v>133</v>
      </c>
      <c r="D10" s="1" t="s">
        <v>888</v>
      </c>
      <c r="E10" s="1" t="s">
        <v>889</v>
      </c>
      <c r="F10" s="93" t="s">
        <v>890</v>
      </c>
      <c r="G10" s="94" t="s">
        <v>866</v>
      </c>
      <c r="H10" s="35">
        <f>_xlfn.CONCAT("'[#This Row], ",Table3[[#This Row], [icon_shortcode]],".svg")</f>
      </c>
    </row>
    <row x14ac:dyDescent="0.25" r="11" customHeight="1" ht="19.5">
      <c r="A11" s="13">
        <v>10</v>
      </c>
      <c r="B11" s="13">
        <v>12</v>
      </c>
      <c r="C11" s="1" t="s">
        <v>167</v>
      </c>
      <c r="D11" s="1" t="s">
        <v>891</v>
      </c>
      <c r="E11" s="1" t="s">
        <v>892</v>
      </c>
      <c r="F11" s="93" t="s">
        <v>893</v>
      </c>
      <c r="G11" s="94" t="s">
        <v>866</v>
      </c>
      <c r="H11" s="35">
        <f>_xlfn.CONCAT("'[#This Row], ",Table3[[#This Row], [icon_shortcode]],".svg")</f>
      </c>
    </row>
    <row x14ac:dyDescent="0.25" r="12" customHeight="1" ht="19.5">
      <c r="A12" s="10"/>
      <c r="B12" s="10"/>
      <c r="C12" s="1"/>
      <c r="D12" s="1"/>
      <c r="E12" s="1"/>
      <c r="F12" s="97"/>
      <c r="G12" s="10"/>
      <c r="H12" s="1"/>
    </row>
    <row x14ac:dyDescent="0.25" r="13" customHeight="1" ht="19.5">
      <c r="A13" s="10"/>
      <c r="B13" s="10"/>
      <c r="C13" s="1"/>
      <c r="D13" s="1"/>
      <c r="E13" s="1"/>
      <c r="F13" s="97"/>
      <c r="G13" s="10"/>
      <c r="H13" s="1"/>
    </row>
    <row x14ac:dyDescent="0.25" r="14" customHeight="1" ht="19.5">
      <c r="A14" s="10"/>
      <c r="B14" s="10"/>
      <c r="C14" s="1"/>
      <c r="D14" s="1"/>
      <c r="E14" s="1"/>
      <c r="F14" s="97"/>
      <c r="G14" s="10"/>
      <c r="H14" s="1"/>
    </row>
    <row x14ac:dyDescent="0.25" r="15" customHeight="1" ht="19.5">
      <c r="A15" s="10"/>
      <c r="B15" s="10"/>
      <c r="C15" s="1"/>
      <c r="D15" s="1"/>
      <c r="E15" s="1"/>
      <c r="F15" s="97"/>
      <c r="G15" s="10"/>
      <c r="H15" s="1"/>
    </row>
    <row x14ac:dyDescent="0.25" r="16" customHeight="1" ht="19.5">
      <c r="A16" s="10"/>
      <c r="B16" s="10"/>
      <c r="C16" s="1"/>
      <c r="D16" s="1"/>
      <c r="E16" s="1"/>
      <c r="F16" s="97"/>
      <c r="G16" s="10"/>
      <c r="H16" s="1"/>
    </row>
    <row x14ac:dyDescent="0.25" r="17" customHeight="1" ht="19.5" customFormat="1" s="98">
      <c r="A17" s="99"/>
      <c r="B17" s="99"/>
      <c r="C17" s="22"/>
      <c r="D17" s="22"/>
      <c r="E17" s="22"/>
      <c r="F17" s="100"/>
      <c r="G17" s="99"/>
      <c r="H17" s="101"/>
    </row>
    <row x14ac:dyDescent="0.25" r="18" customHeight="1" ht="19.5" customFormat="1" s="98">
      <c r="A18" s="99"/>
      <c r="B18" s="99"/>
      <c r="C18" s="22"/>
      <c r="D18" s="22"/>
      <c r="E18" s="22"/>
      <c r="F18" s="100"/>
      <c r="G18" s="99"/>
      <c r="H18" s="101"/>
    </row>
    <row x14ac:dyDescent="0.25" r="19" customHeight="1" ht="19.5" customFormat="1" s="98">
      <c r="A19" s="99"/>
      <c r="B19" s="99"/>
      <c r="C19" s="22"/>
      <c r="D19" s="22"/>
      <c r="E19" s="22"/>
      <c r="F19" s="100"/>
      <c r="G19" s="99"/>
      <c r="H19" s="101"/>
    </row>
    <row x14ac:dyDescent="0.25" r="20" customHeight="1" ht="19.5" customFormat="1" s="98">
      <c r="A20" s="99"/>
      <c r="B20" s="99"/>
      <c r="C20" s="22"/>
      <c r="D20" s="22"/>
      <c r="E20" s="22"/>
      <c r="F20" s="100"/>
      <c r="G20" s="99"/>
      <c r="H20" s="101"/>
    </row>
    <row x14ac:dyDescent="0.25" r="21" customHeight="1" ht="19.5" customFormat="1" s="98">
      <c r="A21" s="99"/>
      <c r="B21" s="99"/>
      <c r="C21" s="22"/>
      <c r="D21" s="22"/>
      <c r="E21" s="22"/>
      <c r="F21" s="100"/>
      <c r="G21" s="99"/>
      <c r="H21" s="101"/>
    </row>
    <row x14ac:dyDescent="0.25" r="22" customHeight="1" ht="19.5" customFormat="1" s="98">
      <c r="A22" s="99"/>
      <c r="B22" s="99"/>
      <c r="C22" s="22"/>
      <c r="D22" s="22"/>
      <c r="E22" s="22"/>
      <c r="F22" s="100"/>
      <c r="G22" s="99"/>
      <c r="H22" s="101"/>
    </row>
    <row x14ac:dyDescent="0.25" r="23" customHeight="1" ht="19.5" customFormat="1" s="98">
      <c r="A23" s="99"/>
      <c r="B23" s="99"/>
      <c r="C23" s="22"/>
      <c r="D23" s="22"/>
      <c r="E23" s="22"/>
      <c r="F23" s="100"/>
      <c r="G23" s="99"/>
      <c r="H23" s="101"/>
    </row>
    <row x14ac:dyDescent="0.25" r="24" customHeight="1" ht="19.5" customFormat="1" s="98">
      <c r="A24" s="99"/>
      <c r="B24" s="99"/>
      <c r="C24" s="22"/>
      <c r="D24" s="22"/>
      <c r="E24" s="22"/>
      <c r="F24" s="100"/>
      <c r="G24" s="99"/>
      <c r="H24" s="101"/>
    </row>
    <row x14ac:dyDescent="0.25" r="25" customHeight="1" ht="19.5" customFormat="1" s="98">
      <c r="A25" s="99"/>
      <c r="B25" s="99"/>
      <c r="C25" s="22"/>
      <c r="D25" s="22"/>
      <c r="E25" s="22"/>
      <c r="F25" s="100"/>
      <c r="G25" s="99"/>
      <c r="H25" s="101"/>
    </row>
    <row x14ac:dyDescent="0.25" r="26" customHeight="1" ht="19.5" customFormat="1" s="98">
      <c r="A26" s="99"/>
      <c r="B26" s="99"/>
      <c r="C26" s="22"/>
      <c r="D26" s="22"/>
      <c r="E26" s="22"/>
      <c r="F26" s="100"/>
      <c r="G26" s="99"/>
      <c r="H26" s="10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7"/>
  <sheetViews>
    <sheetView workbookViewId="0"/>
  </sheetViews>
  <sheetFormatPr defaultRowHeight="15" x14ac:dyDescent="0.25"/>
  <cols>
    <col min="1" max="1" style="31" width="9.43357142857143" customWidth="1" bestFit="1"/>
    <col min="2" max="2" style="31" width="9.43357142857143" customWidth="1" bestFit="1"/>
    <col min="3" max="3" style="2" width="25.576428571428572" customWidth="1" bestFit="1"/>
    <col min="4" max="4" style="2" width="28.862142857142857" customWidth="1" bestFit="1"/>
    <col min="5" max="5" style="28" width="76.43357142857143" customWidth="1" bestFit="1"/>
    <col min="6" max="6" style="2" width="9.862142857142858" customWidth="1" bestFit="1"/>
    <col min="7" max="7" style="2" width="9.862142857142858" customWidth="1" bestFit="1"/>
    <col min="8" max="8" style="2" width="16.576428571428572" customWidth="1" bestFit="1"/>
    <col min="9" max="9" style="2" width="29.862142857142857" customWidth="1" bestFit="1"/>
    <col min="10" max="10" style="2" width="14.147857142857141" customWidth="1" bestFit="1"/>
    <col min="11" max="11" style="2" width="36.14785714285715" customWidth="1" bestFit="1"/>
  </cols>
  <sheetData>
    <row x14ac:dyDescent="0.25" r="1" customHeight="1" ht="19.5">
      <c r="A1" s="11" t="s">
        <v>18</v>
      </c>
      <c r="B1" s="11" t="s">
        <v>371</v>
      </c>
      <c r="C1" s="1" t="s">
        <v>7</v>
      </c>
      <c r="D1" s="1" t="s">
        <v>12</v>
      </c>
      <c r="E1" s="12" t="s">
        <v>9</v>
      </c>
      <c r="F1" s="1" t="s">
        <v>372</v>
      </c>
      <c r="G1" s="1" t="s">
        <v>373</v>
      </c>
      <c r="H1" s="34" t="s">
        <v>374</v>
      </c>
      <c r="I1" s="34" t="s">
        <v>112</v>
      </c>
      <c r="J1" s="1"/>
      <c r="K1" s="3"/>
    </row>
    <row x14ac:dyDescent="0.25" r="2" customHeight="1" ht="50">
      <c r="A2" s="13">
        <v>1</v>
      </c>
      <c r="B2" s="13">
        <v>1</v>
      </c>
      <c r="C2" s="1" t="s">
        <v>399</v>
      </c>
      <c r="D2" s="1" t="s">
        <v>118</v>
      </c>
      <c r="E2" s="12" t="s">
        <v>843</v>
      </c>
      <c r="F2" s="1" t="s">
        <v>844</v>
      </c>
      <c r="G2" s="1" t="s">
        <v>845</v>
      </c>
      <c r="H2" s="35">
        <f>_xlfn.CONCAT("'[#This Row], ",Table9[[#This Row], [icon_shortcode]],".svg")</f>
      </c>
      <c r="I2" s="35">
        <f>_xlfn.XLOOKUP(Table9[[#This Row], [part_of_petal_with_title]],Table3[number],Table3[title])</f>
      </c>
      <c r="J2" s="1"/>
      <c r="K2" s="1"/>
    </row>
    <row x14ac:dyDescent="0.25" r="3" customHeight="1" ht="19.5">
      <c r="A3" s="13">
        <v>2</v>
      </c>
      <c r="B3" s="13">
        <v>2</v>
      </c>
      <c r="C3" s="1" t="s">
        <v>445</v>
      </c>
      <c r="D3" s="1" t="s">
        <v>118</v>
      </c>
      <c r="E3" s="12" t="s">
        <v>846</v>
      </c>
      <c r="F3" s="1" t="s">
        <v>847</v>
      </c>
      <c r="G3" s="1" t="s">
        <v>848</v>
      </c>
      <c r="H3" s="35">
        <f>_xlfn.CONCAT("'[#This Row], ",Table9[[#This Row], [icon_shortcode]],".svg")</f>
      </c>
      <c r="I3" s="35">
        <f>_xlfn.XLOOKUP(Table9[[#This Row], [part_of_petal_with_title]],Table3[number],Table3[title])</f>
      </c>
      <c r="J3" s="1"/>
      <c r="K3" s="1"/>
    </row>
    <row x14ac:dyDescent="0.25" r="4" customHeight="1" ht="19.5">
      <c r="A4" s="13">
        <v>3</v>
      </c>
      <c r="B4" s="13">
        <v>3</v>
      </c>
      <c r="C4" s="1" t="s">
        <v>554</v>
      </c>
      <c r="D4" s="1" t="s">
        <v>118</v>
      </c>
      <c r="E4" s="12" t="s">
        <v>849</v>
      </c>
      <c r="F4" s="1" t="s">
        <v>850</v>
      </c>
      <c r="G4" s="1" t="s">
        <v>851</v>
      </c>
      <c r="H4" s="35">
        <f>_xlfn.CONCAT("'[#This Row], ",Table9[[#This Row], [icon_shortcode]],".svg")</f>
      </c>
      <c r="I4" s="35">
        <f>_xlfn.XLOOKUP(Table9[[#This Row], [part_of_petal_with_title]],Table3[number],Table3[title])</f>
      </c>
      <c r="J4" s="1"/>
      <c r="K4" s="1"/>
    </row>
    <row x14ac:dyDescent="0.25" r="5" customHeight="1" ht="19.5">
      <c r="A5" s="13">
        <v>4</v>
      </c>
      <c r="B5" s="13">
        <v>4</v>
      </c>
      <c r="C5" s="1" t="s">
        <v>630</v>
      </c>
      <c r="D5" s="1" t="s">
        <v>124</v>
      </c>
      <c r="E5" s="12" t="s">
        <v>852</v>
      </c>
      <c r="F5" s="1" t="s">
        <v>853</v>
      </c>
      <c r="G5" s="1" t="s">
        <v>854</v>
      </c>
      <c r="H5" s="35">
        <f>_xlfn.CONCAT("'[#This Row], ",Table9[[#This Row], [icon_shortcode]],".svg")</f>
      </c>
      <c r="I5" s="35">
        <f>_xlfn.XLOOKUP(Table9[[#This Row], [part_of_petal_with_title]],Table3[number],Table3[title])</f>
      </c>
      <c r="J5" s="1"/>
      <c r="K5" s="1"/>
    </row>
    <row x14ac:dyDescent="0.25" r="6" customHeight="1" ht="19.5">
      <c r="A6" s="13">
        <v>5</v>
      </c>
      <c r="B6" s="13">
        <v>5</v>
      </c>
      <c r="C6" s="1" t="s">
        <v>654</v>
      </c>
      <c r="D6" s="1" t="s">
        <v>124</v>
      </c>
      <c r="E6" s="12" t="s">
        <v>855</v>
      </c>
      <c r="F6" s="1" t="s">
        <v>856</v>
      </c>
      <c r="G6" s="1" t="s">
        <v>857</v>
      </c>
      <c r="H6" s="35">
        <f>_xlfn.CONCAT("'[#This Row], ",Table9[[#This Row], [icon_shortcode]],".svg")</f>
      </c>
      <c r="I6" s="35">
        <f>_xlfn.XLOOKUP(Table9[[#This Row], [part_of_petal_with_title]],Table3[number],Table3[title])</f>
      </c>
      <c r="J6" s="1"/>
      <c r="K6" s="1"/>
    </row>
    <row x14ac:dyDescent="0.25" r="7" customHeight="1" ht="19.5">
      <c r="A7" s="13">
        <v>6</v>
      </c>
      <c r="B7" s="13">
        <v>6</v>
      </c>
      <c r="C7" s="1" t="s">
        <v>660</v>
      </c>
      <c r="D7" s="1" t="s">
        <v>133</v>
      </c>
      <c r="E7" s="12" t="s">
        <v>858</v>
      </c>
      <c r="F7" s="1" t="s">
        <v>859</v>
      </c>
      <c r="G7" s="1" t="s">
        <v>860</v>
      </c>
      <c r="H7" s="35">
        <f>_xlfn.CONCAT("'[#This Row], ",Table9[[#This Row], [icon_shortcode]],".svg")</f>
      </c>
      <c r="I7" s="35">
        <f>_xlfn.XLOOKUP(Table9[[#This Row], [part_of_petal_with_title]],Table3[number],Table3[title])</f>
      </c>
      <c r="J7" s="1"/>
      <c r="K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2"/>
  <sheetViews>
    <sheetView workbookViewId="0"/>
  </sheetViews>
  <sheetFormatPr defaultRowHeight="15" x14ac:dyDescent="0.25"/>
  <cols>
    <col min="1" max="1" style="2" width="10.862142857142858" customWidth="1" bestFit="1"/>
    <col min="2" max="2" style="31" width="8.576428571428572" customWidth="1" bestFit="1"/>
    <col min="3" max="3" style="28" width="21.433571428571426" customWidth="1" bestFit="1"/>
    <col min="4" max="4" style="28" width="84.86214285714286" customWidth="1" bestFit="1"/>
    <col min="5" max="5" style="28" width="13.005" customWidth="1" bestFit="1"/>
    <col min="6" max="6" style="2" width="13.576428571428572" customWidth="1" bestFit="1"/>
    <col min="7" max="7" style="28" width="28.862142857142857" customWidth="1" bestFit="1"/>
    <col min="8" max="8" style="28" width="20.433571428571426" customWidth="1" bestFit="1"/>
    <col min="9" max="9" style="28" width="28.862142857142857" customWidth="1" bestFit="1"/>
    <col min="10" max="10" style="2" width="14.147857142857141" customWidth="1" bestFit="1"/>
    <col min="11" max="11" style="2" width="32.14785714285715" customWidth="1" bestFit="1"/>
  </cols>
  <sheetData>
    <row x14ac:dyDescent="0.25" r="1" customHeight="1" ht="19.5">
      <c r="A1" s="77" t="s">
        <v>18</v>
      </c>
      <c r="B1" s="11" t="s">
        <v>371</v>
      </c>
      <c r="C1" s="78" t="s">
        <v>7</v>
      </c>
      <c r="D1" s="12" t="s">
        <v>22</v>
      </c>
      <c r="E1" s="78" t="s">
        <v>12</v>
      </c>
      <c r="F1" s="79" t="s">
        <v>26</v>
      </c>
      <c r="G1" s="80" t="s">
        <v>112</v>
      </c>
      <c r="H1" s="81" t="s">
        <v>393</v>
      </c>
      <c r="I1" s="8" t="s">
        <v>684</v>
      </c>
      <c r="J1" s="1"/>
      <c r="K1" s="1"/>
    </row>
    <row x14ac:dyDescent="0.25" r="2" customHeight="1" ht="50">
      <c r="A2" s="82" t="s">
        <v>685</v>
      </c>
      <c r="B2" s="13">
        <v>1</v>
      </c>
      <c r="C2" s="83" t="s">
        <v>195</v>
      </c>
      <c r="D2" s="12" t="s">
        <v>686</v>
      </c>
      <c r="E2" s="22" t="s">
        <v>118</v>
      </c>
      <c r="F2" s="1" t="s">
        <v>399</v>
      </c>
      <c r="G2" s="48">
        <f>_xlfn.XLOOKUP(Table11[[#This Row], [part_of_petal_with_title]],petals!A:A,petals!C:C)</f>
      </c>
      <c r="H2" s="48">
        <f>_xlfn.XLOOKUP(Table11[[#This Row], [part_of_step_with_title]],steps!A:A,steps!C:C)</f>
      </c>
      <c r="I2" s="48">
        <f>_xlfn.CONCAT(Table11[[#This Row], [number]]," - ", Table11[[#This Row], [title]])</f>
      </c>
      <c r="J2" s="1"/>
      <c r="K2" s="1"/>
    </row>
    <row x14ac:dyDescent="0.25" r="3" customHeight="1" ht="50">
      <c r="A3" s="84" t="s">
        <v>687</v>
      </c>
      <c r="B3" s="13">
        <v>2</v>
      </c>
      <c r="C3" s="85" t="s">
        <v>119</v>
      </c>
      <c r="D3" s="12" t="s">
        <v>688</v>
      </c>
      <c r="E3" s="22" t="s">
        <v>118</v>
      </c>
      <c r="F3" s="1" t="s">
        <v>399</v>
      </c>
      <c r="G3" s="86" t="s">
        <v>118</v>
      </c>
      <c r="H3" s="86" t="s">
        <v>399</v>
      </c>
      <c r="I3" s="48">
        <f>_xlfn.CONCAT(Table11[[#This Row], [number]]," - ", Table11[[#This Row], [title]])</f>
      </c>
      <c r="J3" s="1"/>
      <c r="K3" s="1"/>
    </row>
    <row x14ac:dyDescent="0.25" r="4" customHeight="1" ht="50">
      <c r="A4" s="82" t="s">
        <v>689</v>
      </c>
      <c r="B4" s="13">
        <v>3</v>
      </c>
      <c r="C4" s="83" t="s">
        <v>177</v>
      </c>
      <c r="D4" s="12" t="s">
        <v>690</v>
      </c>
      <c r="E4" s="22" t="s">
        <v>118</v>
      </c>
      <c r="F4" s="1" t="s">
        <v>399</v>
      </c>
      <c r="G4" s="86" t="s">
        <v>118</v>
      </c>
      <c r="H4" s="86" t="s">
        <v>399</v>
      </c>
      <c r="I4" s="48">
        <f>_xlfn.CONCAT(Table11[[#This Row], [number]]," - ", Table11[[#This Row], [title]])</f>
      </c>
      <c r="J4" s="1"/>
      <c r="K4" s="1"/>
    </row>
    <row x14ac:dyDescent="0.25" r="5" customHeight="1" ht="50">
      <c r="A5" s="84" t="s">
        <v>691</v>
      </c>
      <c r="B5" s="13">
        <v>4</v>
      </c>
      <c r="C5" s="85" t="s">
        <v>444</v>
      </c>
      <c r="D5" s="12" t="s">
        <v>692</v>
      </c>
      <c r="E5" s="22" t="s">
        <v>118</v>
      </c>
      <c r="F5" s="1" t="s">
        <v>445</v>
      </c>
      <c r="G5" s="86" t="s">
        <v>118</v>
      </c>
      <c r="H5" s="86" t="s">
        <v>445</v>
      </c>
      <c r="I5" s="48">
        <f>_xlfn.CONCAT(Table11[[#This Row], [number]]," - ", Table11[[#This Row], [title]])</f>
      </c>
      <c r="J5" s="1"/>
      <c r="K5" s="1"/>
    </row>
    <row x14ac:dyDescent="0.25" r="6" customHeight="1" ht="50">
      <c r="A6" s="82" t="s">
        <v>693</v>
      </c>
      <c r="B6" s="13">
        <v>5</v>
      </c>
      <c r="C6" s="83" t="s">
        <v>471</v>
      </c>
      <c r="D6" s="12" t="s">
        <v>694</v>
      </c>
      <c r="E6" s="22" t="s">
        <v>118</v>
      </c>
      <c r="F6" s="1" t="s">
        <v>445</v>
      </c>
      <c r="G6" s="86" t="s">
        <v>118</v>
      </c>
      <c r="H6" s="86" t="s">
        <v>445</v>
      </c>
      <c r="I6" s="48">
        <f>_xlfn.CONCAT(Table11[[#This Row], [number]]," - ", Table11[[#This Row], [title]])</f>
      </c>
      <c r="J6" s="1"/>
      <c r="K6" s="1"/>
    </row>
    <row x14ac:dyDescent="0.25" r="7" customHeight="1" ht="50">
      <c r="A7" s="84" t="s">
        <v>695</v>
      </c>
      <c r="B7" s="13">
        <v>6</v>
      </c>
      <c r="C7" s="85" t="s">
        <v>181</v>
      </c>
      <c r="D7" s="12" t="s">
        <v>696</v>
      </c>
      <c r="E7" s="22" t="s">
        <v>118</v>
      </c>
      <c r="F7" s="1" t="s">
        <v>445</v>
      </c>
      <c r="G7" s="86" t="s">
        <v>118</v>
      </c>
      <c r="H7" s="86" t="s">
        <v>445</v>
      </c>
      <c r="I7" s="48">
        <f>_xlfn.CONCAT(Table11[[#This Row], [number]]," - ", Table11[[#This Row], [title]])</f>
      </c>
      <c r="J7" s="1"/>
      <c r="K7" s="1"/>
    </row>
    <row x14ac:dyDescent="0.25" r="8" customHeight="1" ht="50">
      <c r="A8" s="82" t="s">
        <v>697</v>
      </c>
      <c r="B8" s="13">
        <v>7</v>
      </c>
      <c r="C8" s="83" t="s">
        <v>514</v>
      </c>
      <c r="D8" s="12" t="s">
        <v>698</v>
      </c>
      <c r="E8" s="22" t="s">
        <v>118</v>
      </c>
      <c r="F8" s="1" t="s">
        <v>445</v>
      </c>
      <c r="G8" s="86" t="s">
        <v>118</v>
      </c>
      <c r="H8" s="86" t="s">
        <v>445</v>
      </c>
      <c r="I8" s="48">
        <f>_xlfn.CONCAT(Table11[[#This Row], [number]]," - ", Table11[[#This Row], [title]])</f>
      </c>
      <c r="J8" s="1"/>
      <c r="K8" s="1"/>
    </row>
    <row x14ac:dyDescent="0.25" r="9" customHeight="1" ht="50">
      <c r="A9" s="84" t="s">
        <v>699</v>
      </c>
      <c r="B9" s="13">
        <v>8</v>
      </c>
      <c r="C9" s="85" t="s">
        <v>531</v>
      </c>
      <c r="D9" s="12" t="s">
        <v>700</v>
      </c>
      <c r="E9" s="22" t="s">
        <v>118</v>
      </c>
      <c r="F9" s="1" t="s">
        <v>445</v>
      </c>
      <c r="G9" s="86" t="s">
        <v>118</v>
      </c>
      <c r="H9" s="86" t="s">
        <v>445</v>
      </c>
      <c r="I9" s="48">
        <f>_xlfn.CONCAT(Table11[[#This Row], [number]]," - ", Table11[[#This Row], [title]])</f>
      </c>
      <c r="J9" s="1"/>
      <c r="K9" s="1"/>
    </row>
    <row x14ac:dyDescent="0.25" r="10" customHeight="1" ht="50">
      <c r="A10" s="82" t="s">
        <v>701</v>
      </c>
      <c r="B10" s="13">
        <v>9</v>
      </c>
      <c r="C10" s="83" t="s">
        <v>547</v>
      </c>
      <c r="D10" s="12" t="s">
        <v>702</v>
      </c>
      <c r="E10" s="22" t="s">
        <v>118</v>
      </c>
      <c r="F10" s="1" t="s">
        <v>445</v>
      </c>
      <c r="G10" s="86" t="s">
        <v>118</v>
      </c>
      <c r="H10" s="86" t="s">
        <v>445</v>
      </c>
      <c r="I10" s="48">
        <f>_xlfn.CONCAT(Table11[[#This Row], [number]]," - ", Table11[[#This Row], [title]])</f>
      </c>
      <c r="J10" s="1"/>
      <c r="K10" s="1"/>
    </row>
    <row x14ac:dyDescent="0.25" r="11" customHeight="1" ht="50">
      <c r="A11" s="84" t="s">
        <v>703</v>
      </c>
      <c r="B11" s="13">
        <v>10</v>
      </c>
      <c r="C11" s="85" t="s">
        <v>553</v>
      </c>
      <c r="D11" s="12" t="s">
        <v>704</v>
      </c>
      <c r="E11" s="22" t="s">
        <v>118</v>
      </c>
      <c r="F11" s="1" t="s">
        <v>554</v>
      </c>
      <c r="G11" s="86" t="s">
        <v>118</v>
      </c>
      <c r="H11" s="86" t="s">
        <v>554</v>
      </c>
      <c r="I11" s="48">
        <f>_xlfn.CONCAT(Table11[[#This Row], [number]]," - ", Table11[[#This Row], [title]])</f>
      </c>
      <c r="J11" s="1"/>
      <c r="K11" s="1"/>
    </row>
    <row x14ac:dyDescent="0.25" r="12" customHeight="1" ht="50">
      <c r="A12" s="82" t="s">
        <v>705</v>
      </c>
      <c r="B12" s="13">
        <v>11</v>
      </c>
      <c r="C12" s="83" t="s">
        <v>190</v>
      </c>
      <c r="D12" s="12" t="s">
        <v>706</v>
      </c>
      <c r="E12" s="22" t="s">
        <v>118</v>
      </c>
      <c r="F12" s="1" t="s">
        <v>554</v>
      </c>
      <c r="G12" s="86" t="s">
        <v>118</v>
      </c>
      <c r="H12" s="86" t="s">
        <v>554</v>
      </c>
      <c r="I12" s="48">
        <f>_xlfn.CONCAT(Table11[[#This Row], [number]]," - ", Table11[[#This Row], [title]])</f>
      </c>
      <c r="J12" s="1"/>
      <c r="K12" s="1"/>
    </row>
    <row x14ac:dyDescent="0.25" r="13" customHeight="1" ht="50">
      <c r="A13" s="84" t="s">
        <v>707</v>
      </c>
      <c r="B13" s="13">
        <v>12</v>
      </c>
      <c r="C13" s="85" t="s">
        <v>614</v>
      </c>
      <c r="D13" s="12" t="s">
        <v>708</v>
      </c>
      <c r="E13" s="22" t="s">
        <v>118</v>
      </c>
      <c r="F13" s="1" t="s">
        <v>554</v>
      </c>
      <c r="G13" s="86" t="s">
        <v>118</v>
      </c>
      <c r="H13" s="86" t="s">
        <v>554</v>
      </c>
      <c r="I13" s="48">
        <f>_xlfn.CONCAT(Table11[[#This Row], [number]]," - ", Table11[[#This Row], [title]])</f>
      </c>
      <c r="J13" s="1"/>
      <c r="K13" s="1"/>
    </row>
    <row x14ac:dyDescent="0.25" r="14" customHeight="1" ht="50">
      <c r="A14" s="82" t="s">
        <v>709</v>
      </c>
      <c r="B14" s="13">
        <v>20</v>
      </c>
      <c r="C14" s="83" t="s">
        <v>125</v>
      </c>
      <c r="D14" s="12" t="s">
        <v>710</v>
      </c>
      <c r="E14" s="22" t="s">
        <v>124</v>
      </c>
      <c r="F14" s="1" t="s">
        <v>630</v>
      </c>
      <c r="G14" s="86" t="s">
        <v>124</v>
      </c>
      <c r="H14" s="86" t="s">
        <v>630</v>
      </c>
      <c r="I14" s="48">
        <f>_xlfn.CONCAT(Table11[[#This Row], [number]]," - ", Table11[[#This Row], [title]])</f>
      </c>
      <c r="J14" s="1"/>
      <c r="K14" s="1"/>
    </row>
    <row x14ac:dyDescent="0.25" r="15" customHeight="1" ht="50">
      <c r="A15" s="84" t="s">
        <v>711</v>
      </c>
      <c r="B15" s="13">
        <v>21</v>
      </c>
      <c r="C15" s="85" t="s">
        <v>211</v>
      </c>
      <c r="D15" s="12" t="s">
        <v>712</v>
      </c>
      <c r="E15" s="22" t="s">
        <v>124</v>
      </c>
      <c r="F15" s="1" t="s">
        <v>630</v>
      </c>
      <c r="G15" s="86" t="s">
        <v>124</v>
      </c>
      <c r="H15" s="86" t="s">
        <v>630</v>
      </c>
      <c r="I15" s="48">
        <f>_xlfn.CONCAT(Table11[[#This Row], [number]]," - ", Table11[[#This Row], [title]])</f>
      </c>
      <c r="J15" s="1"/>
      <c r="K15" s="1"/>
    </row>
    <row x14ac:dyDescent="0.25" r="16" customHeight="1" ht="50">
      <c r="A16" s="82" t="s">
        <v>713</v>
      </c>
      <c r="B16" s="13">
        <v>22</v>
      </c>
      <c r="C16" s="83" t="s">
        <v>216</v>
      </c>
      <c r="D16" s="12" t="s">
        <v>714</v>
      </c>
      <c r="E16" s="22" t="s">
        <v>124</v>
      </c>
      <c r="F16" s="1" t="s">
        <v>654</v>
      </c>
      <c r="G16" s="86" t="s">
        <v>124</v>
      </c>
      <c r="H16" s="86" t="s">
        <v>654</v>
      </c>
      <c r="I16" s="48">
        <f>_xlfn.CONCAT(Table11[[#This Row], [number]]," - ", Table11[[#This Row], [title]])</f>
      </c>
      <c r="J16" s="1"/>
      <c r="K16" s="1"/>
    </row>
    <row x14ac:dyDescent="0.25" r="17" customHeight="1" ht="50">
      <c r="A17" s="82" t="s">
        <v>715</v>
      </c>
      <c r="B17" s="87">
        <v>30</v>
      </c>
      <c r="C17" s="83" t="s">
        <v>716</v>
      </c>
      <c r="D17" s="12" t="s">
        <v>717</v>
      </c>
      <c r="E17" s="83" t="s">
        <v>152</v>
      </c>
      <c r="F17" s="1"/>
      <c r="G17" s="88"/>
      <c r="H17" s="86"/>
      <c r="I17" s="48">
        <f>_xlfn.CONCAT(Table11[[#This Row], [number]]," - ", Table11[[#This Row], [title]])</f>
      </c>
      <c r="J17" s="1"/>
      <c r="K17" s="1"/>
    </row>
    <row x14ac:dyDescent="0.25" r="18" customHeight="1" ht="50">
      <c r="A18" s="82" t="s">
        <v>718</v>
      </c>
      <c r="B18" s="87">
        <v>31</v>
      </c>
      <c r="C18" s="83" t="s">
        <v>159</v>
      </c>
      <c r="D18" s="12" t="s">
        <v>719</v>
      </c>
      <c r="E18" s="83" t="s">
        <v>152</v>
      </c>
      <c r="F18" s="1"/>
      <c r="G18" s="88"/>
      <c r="H18" s="86"/>
      <c r="I18" s="48">
        <f>_xlfn.CONCAT(Table11[[#This Row], [number]]," - ", Table11[[#This Row], [title]])</f>
      </c>
      <c r="J18" s="1"/>
      <c r="K18" s="1"/>
    </row>
    <row x14ac:dyDescent="0.25" r="19" customHeight="1" ht="50">
      <c r="A19" s="82" t="s">
        <v>720</v>
      </c>
      <c r="B19" s="87">
        <v>32</v>
      </c>
      <c r="C19" s="83" t="s">
        <v>721</v>
      </c>
      <c r="D19" s="12" t="s">
        <v>722</v>
      </c>
      <c r="E19" s="83" t="s">
        <v>152</v>
      </c>
      <c r="F19" s="1"/>
      <c r="G19" s="88"/>
      <c r="H19" s="86"/>
      <c r="I19" s="48">
        <f>_xlfn.CONCAT(Table11[[#This Row], [number]]," - ", Table11[[#This Row], [title]])</f>
      </c>
      <c r="J19" s="1"/>
      <c r="K19" s="1"/>
    </row>
    <row x14ac:dyDescent="0.25" r="20" customHeight="1" ht="50">
      <c r="A20" s="82" t="s">
        <v>723</v>
      </c>
      <c r="B20" s="87">
        <v>33</v>
      </c>
      <c r="C20" s="83" t="s">
        <v>724</v>
      </c>
      <c r="D20" s="12" t="s">
        <v>725</v>
      </c>
      <c r="E20" s="83" t="s">
        <v>152</v>
      </c>
      <c r="F20" s="1"/>
      <c r="G20" s="88"/>
      <c r="H20" s="86"/>
      <c r="I20" s="48">
        <f>_xlfn.CONCAT(Table11[[#This Row], [number]]," - ", Table11[[#This Row], [title]])</f>
      </c>
      <c r="J20" s="1"/>
      <c r="K20" s="1"/>
    </row>
    <row x14ac:dyDescent="0.25" r="21" customHeight="1" ht="50">
      <c r="A21" s="82" t="s">
        <v>726</v>
      </c>
      <c r="B21" s="87">
        <v>34</v>
      </c>
      <c r="C21" s="83" t="s">
        <v>727</v>
      </c>
      <c r="D21" s="12" t="s">
        <v>728</v>
      </c>
      <c r="E21" s="83" t="s">
        <v>152</v>
      </c>
      <c r="F21" s="1"/>
      <c r="G21" s="88"/>
      <c r="H21" s="86"/>
      <c r="I21" s="48">
        <f>_xlfn.CONCAT(Table11[[#This Row], [number]]," - ", Table11[[#This Row], [title]])</f>
      </c>
      <c r="J21" s="1"/>
      <c r="K21" s="1"/>
    </row>
    <row x14ac:dyDescent="0.25" r="22" customHeight="1" ht="50">
      <c r="A22" s="82" t="s">
        <v>729</v>
      </c>
      <c r="B22" s="87">
        <v>35</v>
      </c>
      <c r="C22" s="83" t="s">
        <v>730</v>
      </c>
      <c r="D22" s="12" t="s">
        <v>731</v>
      </c>
      <c r="E22" s="83" t="s">
        <v>152</v>
      </c>
      <c r="F22" s="1"/>
      <c r="G22" s="88"/>
      <c r="H22" s="86"/>
      <c r="I22" s="48">
        <f>_xlfn.CONCAT(Table11[[#This Row], [number]]," - ", Table11[[#This Row], [title]])</f>
      </c>
      <c r="J22" s="1"/>
      <c r="K22" s="1"/>
    </row>
    <row x14ac:dyDescent="0.25" r="23" customHeight="1" ht="50">
      <c r="A23" s="82" t="s">
        <v>732</v>
      </c>
      <c r="B23" s="87">
        <v>40</v>
      </c>
      <c r="C23" s="83" t="s">
        <v>733</v>
      </c>
      <c r="D23" s="12" t="s">
        <v>734</v>
      </c>
      <c r="E23" s="83" t="s">
        <v>239</v>
      </c>
      <c r="F23" s="1"/>
      <c r="G23" s="88"/>
      <c r="H23" s="86"/>
      <c r="I23" s="48">
        <f>_xlfn.CONCAT(Table11[[#This Row], [number]]," - ", Table11[[#This Row], [title]])</f>
      </c>
      <c r="J23" s="1"/>
      <c r="K23" s="1"/>
    </row>
    <row x14ac:dyDescent="0.25" r="24" customHeight="1" ht="50">
      <c r="A24" s="82" t="s">
        <v>735</v>
      </c>
      <c r="B24" s="87">
        <v>41</v>
      </c>
      <c r="C24" s="83" t="s">
        <v>736</v>
      </c>
      <c r="D24" s="12" t="s">
        <v>737</v>
      </c>
      <c r="E24" s="83" t="s">
        <v>239</v>
      </c>
      <c r="F24" s="1"/>
      <c r="G24" s="88"/>
      <c r="H24" s="86"/>
      <c r="I24" s="48">
        <f>_xlfn.CONCAT(Table11[[#This Row], [number]]," - ", Table11[[#This Row], [title]])</f>
      </c>
      <c r="J24" s="1"/>
      <c r="K24" s="1"/>
    </row>
    <row x14ac:dyDescent="0.25" r="25" customHeight="1" ht="50">
      <c r="A25" s="82" t="s">
        <v>738</v>
      </c>
      <c r="B25" s="87">
        <v>42</v>
      </c>
      <c r="C25" s="83" t="s">
        <v>739</v>
      </c>
      <c r="D25" s="12" t="s">
        <v>740</v>
      </c>
      <c r="E25" s="83" t="s">
        <v>239</v>
      </c>
      <c r="F25" s="1"/>
      <c r="G25" s="88"/>
      <c r="H25" s="86"/>
      <c r="I25" s="48">
        <f>_xlfn.CONCAT(Table11[[#This Row], [number]]," - ", Table11[[#This Row], [title]])</f>
      </c>
      <c r="J25" s="1"/>
      <c r="K25" s="1"/>
    </row>
    <row x14ac:dyDescent="0.25" r="26" customHeight="1" ht="50">
      <c r="A26" s="82" t="s">
        <v>741</v>
      </c>
      <c r="B26" s="87">
        <v>43</v>
      </c>
      <c r="C26" s="83" t="s">
        <v>742</v>
      </c>
      <c r="D26" s="12" t="s">
        <v>743</v>
      </c>
      <c r="E26" s="83" t="s">
        <v>239</v>
      </c>
      <c r="F26" s="1"/>
      <c r="G26" s="88"/>
      <c r="H26" s="86"/>
      <c r="I26" s="48">
        <f>_xlfn.CONCAT(Table11[[#This Row], [number]]," - ", Table11[[#This Row], [title]])</f>
      </c>
      <c r="J26" s="1"/>
      <c r="K26" s="1"/>
    </row>
    <row x14ac:dyDescent="0.25" r="27" customHeight="1" ht="50">
      <c r="A27" s="82" t="s">
        <v>744</v>
      </c>
      <c r="B27" s="87">
        <v>44</v>
      </c>
      <c r="C27" s="83" t="s">
        <v>745</v>
      </c>
      <c r="D27" s="12" t="s">
        <v>746</v>
      </c>
      <c r="E27" s="83" t="s">
        <v>239</v>
      </c>
      <c r="F27" s="1"/>
      <c r="G27" s="88"/>
      <c r="H27" s="86"/>
      <c r="I27" s="48">
        <f>_xlfn.CONCAT(Table11[[#This Row], [number]]," - ", Table11[[#This Row], [title]])</f>
      </c>
      <c r="J27" s="1"/>
      <c r="K27" s="1"/>
    </row>
    <row x14ac:dyDescent="0.25" r="28" customHeight="1" ht="50">
      <c r="A28" s="82" t="s">
        <v>747</v>
      </c>
      <c r="B28" s="87">
        <v>50</v>
      </c>
      <c r="C28" s="83" t="s">
        <v>748</v>
      </c>
      <c r="D28" s="12" t="s">
        <v>749</v>
      </c>
      <c r="E28" s="83" t="s">
        <v>248</v>
      </c>
      <c r="F28" s="1"/>
      <c r="G28" s="88"/>
      <c r="H28" s="86"/>
      <c r="I28" s="48">
        <f>_xlfn.CONCAT(Table11[[#This Row], [number]]," - ", Table11[[#This Row], [title]])</f>
      </c>
      <c r="J28" s="1"/>
      <c r="K28" s="1"/>
    </row>
    <row x14ac:dyDescent="0.25" r="29" customHeight="1" ht="50">
      <c r="A29" s="82" t="s">
        <v>750</v>
      </c>
      <c r="B29" s="87">
        <v>51</v>
      </c>
      <c r="C29" s="83" t="s">
        <v>751</v>
      </c>
      <c r="D29" s="12" t="s">
        <v>752</v>
      </c>
      <c r="E29" s="83" t="s">
        <v>248</v>
      </c>
      <c r="F29" s="1"/>
      <c r="G29" s="88"/>
      <c r="H29" s="86"/>
      <c r="I29" s="48">
        <f>_xlfn.CONCAT(Table11[[#This Row], [number]]," - ", Table11[[#This Row], [title]])</f>
      </c>
      <c r="J29" s="1"/>
      <c r="K29" s="1"/>
    </row>
    <row x14ac:dyDescent="0.25" r="30" customHeight="1" ht="50">
      <c r="A30" s="82" t="s">
        <v>753</v>
      </c>
      <c r="B30" s="87">
        <v>52</v>
      </c>
      <c r="C30" s="83" t="s">
        <v>754</v>
      </c>
      <c r="D30" s="12" t="s">
        <v>755</v>
      </c>
      <c r="E30" s="83" t="s">
        <v>248</v>
      </c>
      <c r="F30" s="1"/>
      <c r="G30" s="88"/>
      <c r="H30" s="86"/>
      <c r="I30" s="48">
        <f>_xlfn.CONCAT(Table11[[#This Row], [number]]," - ", Table11[[#This Row], [title]])</f>
      </c>
      <c r="J30" s="1"/>
      <c r="K30" s="1"/>
    </row>
    <row x14ac:dyDescent="0.25" r="31" customHeight="1" ht="50">
      <c r="A31" s="82" t="s">
        <v>756</v>
      </c>
      <c r="B31" s="87">
        <v>53</v>
      </c>
      <c r="C31" s="83" t="s">
        <v>757</v>
      </c>
      <c r="D31" s="12" t="s">
        <v>758</v>
      </c>
      <c r="E31" s="83" t="s">
        <v>248</v>
      </c>
      <c r="F31" s="1"/>
      <c r="G31" s="88"/>
      <c r="H31" s="86"/>
      <c r="I31" s="48">
        <f>_xlfn.CONCAT(Table11[[#This Row], [number]]," - ", Table11[[#This Row], [title]])</f>
      </c>
      <c r="J31" s="1"/>
      <c r="K31" s="1"/>
    </row>
    <row x14ac:dyDescent="0.25" r="32" customHeight="1" ht="50">
      <c r="A32" s="82" t="s">
        <v>759</v>
      </c>
      <c r="B32" s="87">
        <v>54</v>
      </c>
      <c r="C32" s="83" t="s">
        <v>760</v>
      </c>
      <c r="D32" s="12" t="s">
        <v>761</v>
      </c>
      <c r="E32" s="83" t="s">
        <v>248</v>
      </c>
      <c r="F32" s="1"/>
      <c r="G32" s="88"/>
      <c r="H32" s="86"/>
      <c r="I32" s="48">
        <f>_xlfn.CONCAT(Table11[[#This Row], [number]]," - ", Table11[[#This Row], [title]])</f>
      </c>
      <c r="J32" s="1"/>
      <c r="K32" s="1"/>
    </row>
    <row x14ac:dyDescent="0.25" r="33" customHeight="1" ht="50">
      <c r="A33" s="82" t="s">
        <v>762</v>
      </c>
      <c r="B33" s="87">
        <v>60</v>
      </c>
      <c r="C33" s="83" t="s">
        <v>763</v>
      </c>
      <c r="D33" s="12" t="s">
        <v>764</v>
      </c>
      <c r="E33" s="83" t="s">
        <v>765</v>
      </c>
      <c r="F33" s="1"/>
      <c r="G33" s="88"/>
      <c r="H33" s="86"/>
      <c r="I33" s="48">
        <f>_xlfn.CONCAT(Table11[[#This Row], [number]]," - ", Table11[[#This Row], [title]])</f>
      </c>
      <c r="J33" s="1"/>
      <c r="K33" s="1"/>
    </row>
    <row x14ac:dyDescent="0.25" r="34" customHeight="1" ht="50">
      <c r="A34" s="82" t="s">
        <v>766</v>
      </c>
      <c r="B34" s="87">
        <v>61</v>
      </c>
      <c r="C34" s="83" t="s">
        <v>767</v>
      </c>
      <c r="D34" s="12" t="s">
        <v>768</v>
      </c>
      <c r="E34" s="83" t="s">
        <v>765</v>
      </c>
      <c r="F34" s="1"/>
      <c r="G34" s="88"/>
      <c r="H34" s="86"/>
      <c r="I34" s="48">
        <f>_xlfn.CONCAT(Table11[[#This Row], [number]]," - ", Table11[[#This Row], [title]])</f>
      </c>
      <c r="J34" s="1"/>
      <c r="K34" s="1"/>
    </row>
    <row x14ac:dyDescent="0.25" r="35" customHeight="1" ht="50">
      <c r="A35" s="82" t="s">
        <v>769</v>
      </c>
      <c r="B35" s="87">
        <v>62</v>
      </c>
      <c r="C35" s="83" t="s">
        <v>770</v>
      </c>
      <c r="D35" s="12" t="s">
        <v>771</v>
      </c>
      <c r="E35" s="83" t="s">
        <v>765</v>
      </c>
      <c r="F35" s="1"/>
      <c r="G35" s="88"/>
      <c r="H35" s="86"/>
      <c r="I35" s="48">
        <f>_xlfn.CONCAT(Table11[[#This Row], [number]]," - ", Table11[[#This Row], [title]])</f>
      </c>
      <c r="J35" s="1"/>
      <c r="K35" s="1"/>
    </row>
    <row x14ac:dyDescent="0.25" r="36" customHeight="1" ht="50">
      <c r="A36" s="82" t="s">
        <v>772</v>
      </c>
      <c r="B36" s="87">
        <v>63</v>
      </c>
      <c r="C36" s="83" t="s">
        <v>773</v>
      </c>
      <c r="D36" s="12" t="s">
        <v>774</v>
      </c>
      <c r="E36" s="83" t="s">
        <v>765</v>
      </c>
      <c r="F36" s="1"/>
      <c r="G36" s="88"/>
      <c r="H36" s="86"/>
      <c r="I36" s="48">
        <f>_xlfn.CONCAT(Table11[[#This Row], [number]]," - ", Table11[[#This Row], [title]])</f>
      </c>
      <c r="J36" s="1"/>
      <c r="K36" s="1"/>
    </row>
    <row x14ac:dyDescent="0.25" r="37" customHeight="1" ht="50">
      <c r="A37" s="82" t="s">
        <v>775</v>
      </c>
      <c r="B37" s="87">
        <v>70</v>
      </c>
      <c r="C37" s="83" t="s">
        <v>776</v>
      </c>
      <c r="D37" s="12" t="s">
        <v>777</v>
      </c>
      <c r="E37" s="83" t="s">
        <v>256</v>
      </c>
      <c r="F37" s="1"/>
      <c r="G37" s="88"/>
      <c r="H37" s="86"/>
      <c r="I37" s="48">
        <f>_xlfn.CONCAT(Table11[[#This Row], [number]]," - ", Table11[[#This Row], [title]])</f>
      </c>
      <c r="J37" s="1"/>
      <c r="K37" s="1"/>
    </row>
    <row x14ac:dyDescent="0.25" r="38" customHeight="1" ht="50">
      <c r="A38" s="82" t="s">
        <v>778</v>
      </c>
      <c r="B38" s="87">
        <v>71</v>
      </c>
      <c r="C38" s="83" t="s">
        <v>779</v>
      </c>
      <c r="D38" s="12" t="s">
        <v>780</v>
      </c>
      <c r="E38" s="83" t="s">
        <v>256</v>
      </c>
      <c r="F38" s="1"/>
      <c r="G38" s="88"/>
      <c r="H38" s="86"/>
      <c r="I38" s="48">
        <f>_xlfn.CONCAT(Table11[[#This Row], [number]]," - ", Table11[[#This Row], [title]])</f>
      </c>
      <c r="J38" s="1"/>
      <c r="K38" s="1"/>
    </row>
    <row x14ac:dyDescent="0.25" r="39" customHeight="1" ht="50">
      <c r="A39" s="82" t="s">
        <v>781</v>
      </c>
      <c r="B39" s="87">
        <v>71</v>
      </c>
      <c r="C39" s="83" t="s">
        <v>782</v>
      </c>
      <c r="D39" s="12" t="s">
        <v>783</v>
      </c>
      <c r="E39" s="83" t="s">
        <v>256</v>
      </c>
      <c r="F39" s="1"/>
      <c r="G39" s="88"/>
      <c r="H39" s="86"/>
      <c r="I39" s="48">
        <f>_xlfn.CONCAT(Table11[[#This Row], [number]]," - ", Table11[[#This Row], [title]])</f>
      </c>
      <c r="J39" s="1"/>
      <c r="K39" s="1"/>
    </row>
    <row x14ac:dyDescent="0.25" r="40" customHeight="1" ht="50">
      <c r="A40" s="82" t="s">
        <v>784</v>
      </c>
      <c r="B40" s="87">
        <v>72</v>
      </c>
      <c r="C40" s="83" t="s">
        <v>785</v>
      </c>
      <c r="D40" s="12" t="s">
        <v>786</v>
      </c>
      <c r="E40" s="83" t="s">
        <v>256</v>
      </c>
      <c r="F40" s="1"/>
      <c r="G40" s="88"/>
      <c r="H40" s="86"/>
      <c r="I40" s="48">
        <f>_xlfn.CONCAT(Table11[[#This Row], [number]]," - ", Table11[[#This Row], [title]])</f>
      </c>
      <c r="J40" s="1"/>
      <c r="K40" s="1"/>
    </row>
    <row x14ac:dyDescent="0.25" r="41" customHeight="1" ht="50">
      <c r="A41" s="82" t="s">
        <v>787</v>
      </c>
      <c r="B41" s="87">
        <v>80</v>
      </c>
      <c r="C41" s="83" t="s">
        <v>276</v>
      </c>
      <c r="D41" s="12" t="s">
        <v>788</v>
      </c>
      <c r="E41" s="83" t="s">
        <v>267</v>
      </c>
      <c r="F41" s="1"/>
      <c r="G41" s="88"/>
      <c r="H41" s="86"/>
      <c r="I41" s="48">
        <f>_xlfn.CONCAT(Table11[[#This Row], [number]]," - ", Table11[[#This Row], [title]])</f>
      </c>
      <c r="J41" s="1"/>
      <c r="K41" s="1"/>
    </row>
    <row x14ac:dyDescent="0.25" r="42" customHeight="1" ht="50">
      <c r="A42" s="89"/>
      <c r="B42" s="90"/>
      <c r="C42" s="83" t="s">
        <v>268</v>
      </c>
      <c r="D42" s="12" t="s">
        <v>789</v>
      </c>
      <c r="E42" s="83"/>
      <c r="F42" s="1"/>
      <c r="G42" s="88"/>
      <c r="H42" s="86"/>
      <c r="I42" s="48">
        <f>_xlfn.CONCAT(Table11[[#This Row], [number]]," - ", Table11[[#This Row], [title]])</f>
      </c>
      <c r="J42" s="1"/>
      <c r="K42" s="1"/>
    </row>
    <row x14ac:dyDescent="0.25" r="43" customHeight="1" ht="50">
      <c r="A43" s="82" t="s">
        <v>790</v>
      </c>
      <c r="B43" s="87">
        <v>81</v>
      </c>
      <c r="C43" s="83" t="s">
        <v>791</v>
      </c>
      <c r="D43" s="12" t="s">
        <v>792</v>
      </c>
      <c r="E43" s="83" t="s">
        <v>267</v>
      </c>
      <c r="F43" s="1"/>
      <c r="G43" s="88"/>
      <c r="H43" s="86"/>
      <c r="I43" s="48">
        <f>_xlfn.CONCAT(Table11[[#This Row], [number]]," - ", Table11[[#This Row], [title]])</f>
      </c>
      <c r="J43" s="1"/>
      <c r="K43" s="1"/>
    </row>
    <row x14ac:dyDescent="0.25" r="44" customHeight="1" ht="50">
      <c r="A44" s="82" t="s">
        <v>793</v>
      </c>
      <c r="B44" s="87">
        <v>82</v>
      </c>
      <c r="C44" s="83" t="s">
        <v>794</v>
      </c>
      <c r="D44" s="12" t="s">
        <v>795</v>
      </c>
      <c r="E44" s="83" t="s">
        <v>267</v>
      </c>
      <c r="F44" s="1"/>
      <c r="G44" s="88"/>
      <c r="H44" s="86"/>
      <c r="I44" s="48">
        <f>_xlfn.CONCAT(Table11[[#This Row], [number]]," - ", Table11[[#This Row], [title]])</f>
      </c>
      <c r="J44" s="1"/>
      <c r="K44" s="1"/>
    </row>
    <row x14ac:dyDescent="0.25" r="45" customHeight="1" ht="50">
      <c r="A45" s="82" t="s">
        <v>796</v>
      </c>
      <c r="B45" s="87">
        <v>83</v>
      </c>
      <c r="C45" s="83" t="s">
        <v>797</v>
      </c>
      <c r="D45" s="12" t="s">
        <v>798</v>
      </c>
      <c r="E45" s="83" t="s">
        <v>267</v>
      </c>
      <c r="F45" s="1"/>
      <c r="G45" s="88"/>
      <c r="H45" s="86"/>
      <c r="I45" s="48">
        <f>_xlfn.CONCAT(Table11[[#This Row], [number]]," - ", Table11[[#This Row], [title]])</f>
      </c>
      <c r="J45" s="1"/>
      <c r="K45" s="1"/>
    </row>
    <row x14ac:dyDescent="0.25" r="46" customHeight="1" ht="50">
      <c r="A46" s="82" t="s">
        <v>799</v>
      </c>
      <c r="B46" s="87">
        <v>84</v>
      </c>
      <c r="C46" s="83" t="s">
        <v>800</v>
      </c>
      <c r="D46" s="12" t="s">
        <v>801</v>
      </c>
      <c r="E46" s="83" t="s">
        <v>267</v>
      </c>
      <c r="F46" s="1"/>
      <c r="G46" s="88"/>
      <c r="H46" s="86"/>
      <c r="I46" s="48">
        <f>_xlfn.CONCAT(Table11[[#This Row], [number]]," - ", Table11[[#This Row], [title]])</f>
      </c>
      <c r="J46" s="1"/>
      <c r="K46" s="1"/>
    </row>
    <row x14ac:dyDescent="0.25" r="47" customHeight="1" ht="50">
      <c r="A47" s="82" t="s">
        <v>802</v>
      </c>
      <c r="B47" s="87">
        <v>85</v>
      </c>
      <c r="C47" s="83" t="s">
        <v>803</v>
      </c>
      <c r="D47" s="12" t="s">
        <v>804</v>
      </c>
      <c r="E47" s="83" t="s">
        <v>267</v>
      </c>
      <c r="F47" s="1"/>
      <c r="G47" s="88"/>
      <c r="H47" s="86"/>
      <c r="I47" s="48">
        <f>_xlfn.CONCAT(Table11[[#This Row], [number]]," - ", Table11[[#This Row], [title]])</f>
      </c>
      <c r="J47" s="1"/>
      <c r="K47" s="1"/>
    </row>
    <row x14ac:dyDescent="0.25" r="48" customHeight="1" ht="94">
      <c r="A48" s="89"/>
      <c r="B48" s="90"/>
      <c r="C48" s="83" t="s">
        <v>805</v>
      </c>
      <c r="D48" s="12" t="s">
        <v>806</v>
      </c>
      <c r="E48" s="83" t="s">
        <v>267</v>
      </c>
      <c r="F48" s="1"/>
      <c r="G48" s="88"/>
      <c r="H48" s="86"/>
      <c r="I48" s="48">
        <f>_xlfn.CONCAT(Table11[[#This Row], [number]]," - ", Table11[[#This Row], [title]])</f>
      </c>
      <c r="J48" s="1"/>
      <c r="K48" s="1"/>
    </row>
    <row x14ac:dyDescent="0.25" r="49" customHeight="1" ht="50">
      <c r="A49" s="82" t="s">
        <v>807</v>
      </c>
      <c r="B49" s="87">
        <v>86</v>
      </c>
      <c r="C49" s="83" t="s">
        <v>306</v>
      </c>
      <c r="D49" s="12" t="s">
        <v>808</v>
      </c>
      <c r="E49" s="83" t="s">
        <v>133</v>
      </c>
      <c r="F49" s="1"/>
      <c r="G49" s="88"/>
      <c r="H49" s="86"/>
      <c r="I49" s="48">
        <f>_xlfn.CONCAT(Table11[[#This Row], [number]]," - ", Table11[[#This Row], [title]])</f>
      </c>
      <c r="J49" s="1"/>
      <c r="K49" s="1"/>
    </row>
    <row x14ac:dyDescent="0.25" r="50" customHeight="1" ht="50">
      <c r="A50" s="82" t="s">
        <v>809</v>
      </c>
      <c r="B50" s="87">
        <v>87</v>
      </c>
      <c r="C50" s="83" t="s">
        <v>304</v>
      </c>
      <c r="D50" s="12" t="s">
        <v>810</v>
      </c>
      <c r="E50" s="83" t="s">
        <v>133</v>
      </c>
      <c r="F50" s="1"/>
      <c r="G50" s="88"/>
      <c r="H50" s="86"/>
      <c r="I50" s="48">
        <f>_xlfn.CONCAT(Table11[[#This Row], [number]]," - ", Table11[[#This Row], [title]])</f>
      </c>
      <c r="J50" s="1"/>
      <c r="K50" s="1"/>
    </row>
    <row x14ac:dyDescent="0.25" r="51" customHeight="1" ht="50">
      <c r="A51" s="82" t="s">
        <v>811</v>
      </c>
      <c r="B51" s="87">
        <v>88</v>
      </c>
      <c r="C51" s="83" t="s">
        <v>297</v>
      </c>
      <c r="D51" s="12" t="s">
        <v>812</v>
      </c>
      <c r="E51" s="83" t="s">
        <v>133</v>
      </c>
      <c r="F51" s="1"/>
      <c r="G51" s="88"/>
      <c r="H51" s="86"/>
      <c r="I51" s="48">
        <f>_xlfn.CONCAT(Table11[[#This Row], [number]]," - ", Table11[[#This Row], [title]])</f>
      </c>
      <c r="J51" s="1"/>
      <c r="K51" s="1"/>
    </row>
    <row x14ac:dyDescent="0.25" r="52" customHeight="1" ht="50">
      <c r="A52" s="82" t="s">
        <v>813</v>
      </c>
      <c r="B52" s="87">
        <v>89</v>
      </c>
      <c r="C52" s="83" t="s">
        <v>814</v>
      </c>
      <c r="D52" s="12" t="s">
        <v>815</v>
      </c>
      <c r="E52" s="83" t="s">
        <v>133</v>
      </c>
      <c r="F52" s="1"/>
      <c r="G52" s="88"/>
      <c r="H52" s="86"/>
      <c r="I52" s="48">
        <f>_xlfn.CONCAT(Table11[[#This Row], [number]]," - ", Table11[[#This Row], [title]])</f>
      </c>
      <c r="J52" s="1"/>
      <c r="K52" s="1"/>
    </row>
    <row x14ac:dyDescent="0.25" r="53" customHeight="1" ht="50">
      <c r="A53" s="82" t="s">
        <v>816</v>
      </c>
      <c r="B53" s="87">
        <v>90</v>
      </c>
      <c r="C53" s="83" t="s">
        <v>817</v>
      </c>
      <c r="D53" s="12" t="s">
        <v>818</v>
      </c>
      <c r="E53" s="83" t="s">
        <v>133</v>
      </c>
      <c r="F53" s="1"/>
      <c r="G53" s="88"/>
      <c r="H53" s="86"/>
      <c r="I53" s="48">
        <f>_xlfn.CONCAT(Table11[[#This Row], [number]]," - ", Table11[[#This Row], [title]])</f>
      </c>
      <c r="J53" s="1"/>
      <c r="K53" s="1"/>
    </row>
    <row x14ac:dyDescent="0.25" r="54" customHeight="1" ht="50">
      <c r="A54" s="82" t="s">
        <v>819</v>
      </c>
      <c r="B54" s="87">
        <v>91</v>
      </c>
      <c r="C54" s="83" t="s">
        <v>820</v>
      </c>
      <c r="D54" s="12" t="s">
        <v>821</v>
      </c>
      <c r="E54" s="83" t="s">
        <v>133</v>
      </c>
      <c r="F54" s="1"/>
      <c r="G54" s="88"/>
      <c r="H54" s="86"/>
      <c r="I54" s="48">
        <f>_xlfn.CONCAT(Table11[[#This Row], [number]]," - ", Table11[[#This Row], [title]])</f>
      </c>
      <c r="J54" s="1"/>
      <c r="K54" s="1"/>
    </row>
    <row x14ac:dyDescent="0.25" r="55" customHeight="1" ht="50">
      <c r="A55" s="82" t="s">
        <v>822</v>
      </c>
      <c r="B55" s="87">
        <v>92</v>
      </c>
      <c r="C55" s="83" t="s">
        <v>294</v>
      </c>
      <c r="D55" s="12" t="s">
        <v>823</v>
      </c>
      <c r="E55" s="83" t="s">
        <v>133</v>
      </c>
      <c r="F55" s="1"/>
      <c r="G55" s="88"/>
      <c r="H55" s="86"/>
      <c r="I55" s="48">
        <f>_xlfn.CONCAT(Table11[[#This Row], [number]]," - ", Table11[[#This Row], [title]])</f>
      </c>
      <c r="J55" s="1"/>
      <c r="K55" s="1"/>
    </row>
    <row x14ac:dyDescent="0.25" r="56" customHeight="1" ht="37">
      <c r="A56" s="82" t="s">
        <v>824</v>
      </c>
      <c r="B56" s="87">
        <v>100</v>
      </c>
      <c r="C56" s="83" t="s">
        <v>289</v>
      </c>
      <c r="D56" s="12" t="s">
        <v>825</v>
      </c>
      <c r="E56" s="22" t="s">
        <v>167</v>
      </c>
      <c r="F56" s="1"/>
      <c r="G56" s="86"/>
      <c r="H56" s="86"/>
      <c r="I56" s="48">
        <f>_xlfn.CONCAT(Table11[[#This Row], [number]]," - ", Table11[[#This Row], [title]])</f>
      </c>
      <c r="J56" s="1"/>
      <c r="K56" s="1"/>
    </row>
    <row x14ac:dyDescent="0.25" r="57" customHeight="1" ht="19.5">
      <c r="A57" s="82" t="s">
        <v>826</v>
      </c>
      <c r="B57" s="87">
        <v>101</v>
      </c>
      <c r="C57" s="83" t="s">
        <v>827</v>
      </c>
      <c r="D57" s="12" t="s">
        <v>828</v>
      </c>
      <c r="E57" s="83" t="s">
        <v>167</v>
      </c>
      <c r="F57" s="1"/>
      <c r="G57" s="88"/>
      <c r="H57" s="86"/>
      <c r="I57" s="48">
        <f>_xlfn.CONCAT(Table11[[#This Row], [number]]," - ", Table11[[#This Row], [title]])</f>
      </c>
      <c r="J57" s="1"/>
      <c r="K57" s="1"/>
    </row>
    <row x14ac:dyDescent="0.25" r="58" customHeight="1" ht="19.5">
      <c r="A58" s="82" t="s">
        <v>829</v>
      </c>
      <c r="B58" s="87">
        <v>102</v>
      </c>
      <c r="C58" s="68" t="s">
        <v>830</v>
      </c>
      <c r="D58" s="12" t="s">
        <v>831</v>
      </c>
      <c r="E58" s="22" t="s">
        <v>167</v>
      </c>
      <c r="F58" s="1"/>
      <c r="G58" s="88"/>
      <c r="H58" s="86"/>
      <c r="I58" s="48">
        <f>_xlfn.CONCAT(Table11[[#This Row], [number]]," - ", Table11[[#This Row], [title]])</f>
      </c>
      <c r="J58" s="1"/>
      <c r="K58" s="91"/>
    </row>
    <row x14ac:dyDescent="0.25" r="59" customHeight="1" ht="19.5">
      <c r="A59" s="82" t="s">
        <v>832</v>
      </c>
      <c r="B59" s="87">
        <v>103</v>
      </c>
      <c r="C59" s="68" t="s">
        <v>833</v>
      </c>
      <c r="D59" s="12" t="s">
        <v>834</v>
      </c>
      <c r="E59" s="83" t="s">
        <v>167</v>
      </c>
      <c r="F59" s="1"/>
      <c r="G59" s="88"/>
      <c r="H59" s="86"/>
      <c r="I59" s="48">
        <f>_xlfn.CONCAT(Table11[[#This Row], [number]]," - ", Table11[[#This Row], [title]])</f>
      </c>
      <c r="J59" s="1"/>
      <c r="K59" s="1"/>
    </row>
    <row x14ac:dyDescent="0.25" r="60" customHeight="1" ht="19.5">
      <c r="A60" s="82" t="s">
        <v>835</v>
      </c>
      <c r="B60" s="87">
        <v>104</v>
      </c>
      <c r="C60" s="68" t="s">
        <v>836</v>
      </c>
      <c r="D60" s="12" t="s">
        <v>837</v>
      </c>
      <c r="E60" s="22" t="s">
        <v>167</v>
      </c>
      <c r="F60" s="1"/>
      <c r="G60" s="88"/>
      <c r="H60" s="86"/>
      <c r="I60" s="48">
        <f>_xlfn.CONCAT(Table11[[#This Row], [number]]," - ", Table11[[#This Row], [title]])</f>
      </c>
      <c r="J60" s="1"/>
      <c r="K60" s="1"/>
    </row>
    <row x14ac:dyDescent="0.25" r="61" customHeight="1" ht="19.5">
      <c r="A61" s="82" t="s">
        <v>838</v>
      </c>
      <c r="B61" s="87">
        <v>105</v>
      </c>
      <c r="C61" s="68" t="s">
        <v>839</v>
      </c>
      <c r="D61" s="12" t="s">
        <v>840</v>
      </c>
      <c r="E61" s="83" t="s">
        <v>167</v>
      </c>
      <c r="F61" s="1"/>
      <c r="G61" s="88"/>
      <c r="H61" s="86"/>
      <c r="I61" s="48">
        <f>_xlfn.CONCAT(Table11[[#This Row], [number]]," - ", Table11[[#This Row], [title]])</f>
      </c>
      <c r="J61" s="1"/>
      <c r="K61" s="1"/>
    </row>
    <row x14ac:dyDescent="0.25" r="62" customHeight="1" ht="19.5">
      <c r="A62" s="82" t="s">
        <v>841</v>
      </c>
      <c r="B62" s="87">
        <v>106</v>
      </c>
      <c r="C62" s="68" t="s">
        <v>803</v>
      </c>
      <c r="D62" s="12" t="s">
        <v>842</v>
      </c>
      <c r="E62" s="22" t="s">
        <v>167</v>
      </c>
      <c r="F62" s="1"/>
      <c r="G62" s="88"/>
      <c r="H62" s="86"/>
      <c r="I62" s="48">
        <f>_xlfn.CONCAT(Table11[[#This Row], [number]]," - ", Table11[[#This Row], [title]])</f>
      </c>
      <c r="J62" s="1"/>
      <c r="K6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R55"/>
  <sheetViews>
    <sheetView workbookViewId="0" tabSelected="1"/>
  </sheetViews>
  <sheetFormatPr defaultRowHeight="15" x14ac:dyDescent="0.25"/>
  <cols>
    <col min="1" max="1" style="76" width="8.43357142857143" customWidth="1" bestFit="1"/>
    <col min="2" max="2" style="76" width="20.14785714285714" customWidth="1" bestFit="1"/>
    <col min="3" max="3" style="28" width="38.43357142857143" customWidth="1" bestFit="1"/>
    <col min="4" max="4" style="28" width="25.005" customWidth="1" bestFit="1"/>
    <col min="5" max="5" style="2" width="26.576428571428572" customWidth="1" bestFit="1"/>
    <col min="6" max="6" style="28" width="21.862142857142857" customWidth="1" bestFit="1"/>
    <col min="7" max="7" style="28" width="20.433571428571426" customWidth="1" bestFit="1"/>
    <col min="8" max="8" style="28" width="76.57642857142856" customWidth="1" bestFit="1"/>
    <col min="9" max="9" style="28" width="26.14785714285714" customWidth="1" bestFit="1"/>
    <col min="10" max="10" style="2" width="11.43357142857143" customWidth="1" bestFit="1"/>
    <col min="11" max="11" style="2" width="8.576428571428572" customWidth="1" bestFit="1"/>
    <col min="12" max="12" style="28" width="8.862142857142858" customWidth="1" bestFit="1"/>
    <col min="13" max="13" style="29" width="11.43357142857143" customWidth="1" bestFit="1"/>
    <col min="14" max="14" style="29" width="10.862142857142858" customWidth="1" bestFit="1"/>
    <col min="15" max="15" style="28" width="7.576428571428571" customWidth="1" bestFit="1"/>
    <col min="16" max="16" style="2" width="7.862142857142857" customWidth="1" bestFit="1"/>
    <col min="17" max="17" style="28" width="23.576428571428572" customWidth="1" bestFit="1"/>
    <col min="18" max="18" style="28" width="14.862142857142858" customWidth="1" bestFit="1"/>
    <col min="19" max="19" style="2" width="16.005" customWidth="1" bestFit="1"/>
    <col min="20" max="20" style="29" width="15.43357142857143" customWidth="1" bestFit="1"/>
    <col min="21" max="21" style="29" width="15.43357142857143" customWidth="1" bestFit="1"/>
    <col min="22" max="22" style="2" width="8.576428571428572" customWidth="1" bestFit="1"/>
    <col min="23" max="23" style="28" width="16.005" customWidth="1" bestFit="1"/>
    <col min="24" max="24" style="2" width="50.43357142857143" customWidth="1" bestFit="1"/>
    <col min="25" max="25" style="2" width="25.14785714285714" customWidth="1" bestFit="1"/>
    <col min="26" max="26" style="2" width="25.14785714285714" customWidth="1" bestFit="1"/>
    <col min="27" max="27" style="2" width="21.576428571428572" customWidth="1" bestFit="1"/>
    <col min="28" max="28" style="28" width="21.576428571428572" customWidth="1" bestFit="1"/>
    <col min="29" max="29" style="28" width="11.43357142857143" customWidth="1" bestFit="1"/>
    <col min="30" max="30" style="28" width="14.43357142857143" customWidth="1" bestFit="1"/>
    <col min="31" max="31" style="2" width="8.862142857142858" customWidth="1" bestFit="1"/>
    <col min="32" max="32" style="2" width="23.433571428571426" customWidth="1" bestFit="1"/>
    <col min="33" max="33" style="2" width="8.862142857142858" customWidth="1" bestFit="1"/>
    <col min="34" max="34" style="2" width="8.862142857142858" customWidth="1" bestFit="1"/>
    <col min="35" max="35" style="2" width="14.147857142857141" customWidth="1" bestFit="1"/>
    <col min="36" max="36" style="2" width="15.43357142857143" customWidth="1" bestFit="1"/>
    <col min="37" max="37" style="28" width="24.433571428571426" customWidth="1" bestFit="1"/>
    <col min="38" max="38" style="28" width="39.005" customWidth="1" bestFit="1"/>
    <col min="39" max="39" style="2" width="10.43357142857143" customWidth="1" bestFit="1"/>
    <col min="40" max="40" style="2" width="22.862142857142857" customWidth="1" bestFit="1"/>
    <col min="41" max="41" style="2" width="38.14785714285715" customWidth="1" bestFit="1"/>
    <col min="42" max="42" style="2" width="13.147857142857141" customWidth="1" bestFit="1"/>
    <col min="43" max="43" style="2" width="8.576428571428572" customWidth="1" bestFit="1"/>
    <col min="44" max="44" style="2" width="17.433571428571426" customWidth="1" bestFit="1"/>
  </cols>
  <sheetData>
    <row x14ac:dyDescent="0.25" r="1" customHeight="1" ht="51">
      <c r="A1" s="36" t="s">
        <v>18</v>
      </c>
      <c r="B1" s="37" t="s">
        <v>371</v>
      </c>
      <c r="C1" s="38" t="s">
        <v>7</v>
      </c>
      <c r="D1" s="38" t="s">
        <v>12</v>
      </c>
      <c r="E1" s="39" t="s">
        <v>35</v>
      </c>
      <c r="F1" s="40" t="s">
        <v>26</v>
      </c>
      <c r="G1" s="40" t="s">
        <v>372</v>
      </c>
      <c r="H1" s="38" t="s">
        <v>22</v>
      </c>
      <c r="I1" s="38" t="s">
        <v>388</v>
      </c>
      <c r="J1" s="38" t="s">
        <v>389</v>
      </c>
      <c r="K1" s="39" t="s">
        <v>390</v>
      </c>
      <c r="L1" s="38" t="s">
        <v>47</v>
      </c>
      <c r="M1" s="41" t="s">
        <v>391</v>
      </c>
      <c r="N1" s="41" t="s">
        <v>392</v>
      </c>
      <c r="O1" s="42" t="s">
        <v>112</v>
      </c>
      <c r="P1" s="43" t="s">
        <v>113</v>
      </c>
      <c r="Q1" s="44" t="s">
        <v>393</v>
      </c>
      <c r="R1" s="44" t="s">
        <v>374</v>
      </c>
      <c r="S1" s="43" t="s">
        <v>394</v>
      </c>
      <c r="T1" s="45" t="s">
        <v>395</v>
      </c>
      <c r="U1" s="45" t="s">
        <v>396</v>
      </c>
      <c r="V1" s="43" t="s">
        <v>397</v>
      </c>
      <c r="W1" s="44" t="s">
        <v>398</v>
      </c>
      <c r="X1" s="1"/>
      <c r="Y1" s="1"/>
      <c r="Z1" s="1"/>
      <c r="AA1" s="1"/>
      <c r="AB1" s="22"/>
      <c r="AC1" s="22"/>
      <c r="AD1" s="22"/>
      <c r="AE1" s="1"/>
      <c r="AF1" s="1"/>
      <c r="AG1" s="1"/>
      <c r="AH1" s="1"/>
      <c r="AI1" s="1"/>
      <c r="AJ1" s="1"/>
      <c r="AK1" s="22"/>
      <c r="AL1" s="22"/>
      <c r="AM1" s="1"/>
      <c r="AN1" s="1"/>
      <c r="AO1" s="1"/>
      <c r="AP1" s="1"/>
      <c r="AQ1" s="1"/>
      <c r="AR1" s="1"/>
    </row>
    <row x14ac:dyDescent="0.25" r="2" customHeight="1" ht="120">
      <c r="A2" s="46">
        <v>1</v>
      </c>
      <c r="B2" s="47">
        <v>1</v>
      </c>
      <c r="C2" s="12" t="s">
        <v>120</v>
      </c>
      <c r="D2" s="12" t="s">
        <v>118</v>
      </c>
      <c r="E2" s="1" t="s">
        <v>195</v>
      </c>
      <c r="F2" s="22" t="s">
        <v>399</v>
      </c>
      <c r="G2" s="22" t="s">
        <v>400</v>
      </c>
      <c r="H2" s="12" t="s">
        <v>401</v>
      </c>
      <c r="I2" s="12" t="s">
        <v>402</v>
      </c>
      <c r="J2" s="12" t="s">
        <v>403</v>
      </c>
      <c r="K2" s="1" t="s">
        <v>109</v>
      </c>
      <c r="L2" s="22" t="s">
        <v>64</v>
      </c>
      <c r="M2" s="10"/>
      <c r="N2" s="10"/>
      <c r="O2" s="48">
        <f>_xlfn.XLOOKUP(Table5[[#This Row], [part_of_petal_with_title]],Table3[number],Table3[title])</f>
      </c>
      <c r="P2" s="35">
        <f>_xlfn.XLOOKUP(Table5[[#This Row], [part_of_task_with_title]],tasks!A:A,tasks!C:C)</f>
      </c>
      <c r="Q2" s="48">
        <f>_xlfn.XLOOKUP(Table5[[#This Row], [part_of_step_with_title]],Table9[number],Table9[title])</f>
      </c>
      <c r="R2" s="48">
        <f>_xlfn.CONCAT("'[#This Row], ",Table5[[#This Row], [icon_shortcode]],".svg")</f>
      </c>
      <c r="S2" s="35">
        <f>IF(K2="*","\*",(IF(K2="**","\*\*",IF(K2="***","\*\*\*",IF(K2="****","\*\*\*\*",IF(K2="*****","\*\*\*\*\*",IF(ISBLANK(K2),"")))))))</f>
      </c>
      <c r="T2" s="17">
        <f>IF(ISBLANK(K2),"",LEN(Table5[[#This Row], [carbon_stars]]))</f>
      </c>
      <c r="U2" s="17">
        <f>IF(L2="£",1,(IF(L2="££",2,IF(L2="£££",3,IF(L2="££££",4,IF(L2="£££££",5,IF(ISBLANK(L2),"")))))))</f>
      </c>
      <c r="V2" s="35">
        <f>_xlfn.XLOOKUP(Table5[[#This Row], [part_of_step_with_title]],Table9[number],Table9[graphic])</f>
      </c>
      <c r="W2" s="16" t="s">
        <v>404</v>
      </c>
      <c r="X2" s="1"/>
      <c r="Y2" s="1"/>
      <c r="Z2" s="1"/>
      <c r="AA2" s="1"/>
      <c r="AB2" s="22"/>
      <c r="AC2" s="22"/>
      <c r="AD2" s="22"/>
      <c r="AE2" s="1"/>
      <c r="AF2" s="1"/>
      <c r="AG2" s="1"/>
      <c r="AH2" s="1"/>
      <c r="AI2" s="1"/>
      <c r="AJ2" s="1"/>
      <c r="AK2" s="22"/>
      <c r="AL2" s="22"/>
      <c r="AM2" s="1"/>
      <c r="AN2" s="1"/>
      <c r="AO2" s="1"/>
      <c r="AP2" s="1"/>
      <c r="AQ2" s="1"/>
      <c r="AR2" s="1"/>
    </row>
    <row x14ac:dyDescent="0.25" r="3" customHeight="1" ht="120">
      <c r="A3" s="49">
        <v>2</v>
      </c>
      <c r="B3" s="50">
        <v>2</v>
      </c>
      <c r="C3" s="12" t="s">
        <v>405</v>
      </c>
      <c r="D3" s="12" t="s">
        <v>118</v>
      </c>
      <c r="E3" s="1" t="s">
        <v>195</v>
      </c>
      <c r="F3" s="22" t="s">
        <v>399</v>
      </c>
      <c r="G3" s="22" t="s">
        <v>406</v>
      </c>
      <c r="H3" s="12" t="s">
        <v>407</v>
      </c>
      <c r="I3" s="12" t="s">
        <v>408</v>
      </c>
      <c r="J3" s="12" t="s">
        <v>409</v>
      </c>
      <c r="K3" s="1" t="s">
        <v>107</v>
      </c>
      <c r="L3" s="22" t="s">
        <v>75</v>
      </c>
      <c r="M3" s="13">
        <v>1</v>
      </c>
      <c r="N3" s="10"/>
      <c r="O3" s="48">
        <f>_xlfn.XLOOKUP(Table5[[#This Row], [part_of_petal_with_title]],Table3[number],Table3[title])</f>
      </c>
      <c r="P3" s="35">
        <f>_xlfn.XLOOKUP(Table5[[#This Row], [part_of_task_with_title]],tasks!A:A,tasks!C:C)</f>
      </c>
      <c r="Q3" s="48">
        <f>_xlfn.XLOOKUP(Table5[[#This Row], [part_of_step_with_title]],Table9[number],Table9[title])</f>
      </c>
      <c r="R3" s="48">
        <f>_xlfn.CONCAT("'[#This Row], ",Table5[[#This Row], [icon_shortcode]],".svg")</f>
      </c>
      <c r="S3" s="35">
        <f>IF(K3="*","\*",(IF(K3="**","\*\*",IF(K3="***","\*\*\*",IF(K3="****","\*\*\*\*",IF(K3="*****","\*\*\*\*\*",IF(ISBLANK(K3),"")))))))</f>
      </c>
      <c r="T3" s="17">
        <f>IF(ISBLANK(K3),"",LEN(Table5[[#This Row], [carbon_stars]]))</f>
      </c>
      <c r="U3" s="17">
        <f>IF(L3="£",1,(IF(L3="££",2,IF(L3="£££",3,IF(L3="££££",4,IF(L3="£££££",5,IF(ISBLANK(L3),"")))))))</f>
      </c>
      <c r="V3" s="35">
        <f>_xlfn.XLOOKUP(Table5[[#This Row], [part_of_step_with_title]],Table9[number],Table9[graphic])</f>
      </c>
      <c r="W3" s="16"/>
      <c r="X3" s="1"/>
      <c r="Y3" s="1"/>
      <c r="Z3" s="1"/>
      <c r="AA3" s="1"/>
      <c r="AB3" s="22"/>
      <c r="AC3" s="22"/>
      <c r="AD3" s="22"/>
      <c r="AE3" s="1"/>
      <c r="AF3" s="1"/>
      <c r="AG3" s="1"/>
      <c r="AH3" s="1"/>
      <c r="AI3" s="1"/>
      <c r="AJ3" s="1"/>
      <c r="AK3" s="22"/>
      <c r="AL3" s="22"/>
      <c r="AM3" s="1"/>
      <c r="AN3" s="1"/>
      <c r="AO3" s="1"/>
      <c r="AP3" s="1"/>
      <c r="AQ3" s="1"/>
      <c r="AR3" s="1"/>
    </row>
    <row x14ac:dyDescent="0.25" r="4" customHeight="1" ht="120">
      <c r="A4" s="46">
        <v>3</v>
      </c>
      <c r="B4" s="47">
        <v>3</v>
      </c>
      <c r="C4" s="12" t="s">
        <v>410</v>
      </c>
      <c r="D4" s="12" t="s">
        <v>118</v>
      </c>
      <c r="E4" s="1" t="s">
        <v>195</v>
      </c>
      <c r="F4" s="22" t="s">
        <v>399</v>
      </c>
      <c r="G4" s="22" t="s">
        <v>411</v>
      </c>
      <c r="H4" s="12" t="s">
        <v>412</v>
      </c>
      <c r="I4" s="18" t="s">
        <v>413</v>
      </c>
      <c r="J4" s="12" t="s">
        <v>414</v>
      </c>
      <c r="K4" s="1"/>
      <c r="L4" s="22"/>
      <c r="M4" s="10"/>
      <c r="N4" s="10"/>
      <c r="O4" s="48">
        <f>_xlfn.XLOOKUP(Table5[[#This Row], [part_of_petal_with_title]],Table3[number],Table3[title])</f>
      </c>
      <c r="P4" s="35">
        <f>_xlfn.XLOOKUP(Table5[[#This Row], [part_of_task_with_title]],tasks!A:A,tasks!C:C)</f>
      </c>
      <c r="Q4" s="48">
        <f>_xlfn.XLOOKUP(Table5[[#This Row], [part_of_step_with_title]],Table9[number],Table9[title])</f>
      </c>
      <c r="R4" s="48">
        <f>_xlfn.CONCAT("'[#This Row], ",Table5[[#This Row], [icon_shortcode]],".svg")</f>
      </c>
      <c r="S4" s="35">
        <f>IF(K4="*","\*",(IF(K4="**","\*\*",IF(K4="***","\*\*\*",IF(K4="****","\*\*\*\*",IF(K4="*****","\*\*\*\*\*",IF(ISBLANK(K4),"")))))))</f>
      </c>
      <c r="T4" s="20">
        <f>IF(ISBLANK(K4),"",LEN(Table5[[#This Row], [carbon_stars]]))</f>
      </c>
      <c r="U4" s="20">
        <f>IF(L4="£",1,(IF(L4="££",2,IF(L4="£££",3,IF(L4="££££",4,IF(L4="£££££",5,IF(ISBLANK(L4),"")))))))</f>
      </c>
      <c r="V4" s="35">
        <f>_xlfn.XLOOKUP(Table5[[#This Row], [part_of_step_with_title]],Table9[number],Table9[graphic])</f>
      </c>
      <c r="W4" s="16" t="s">
        <v>415</v>
      </c>
      <c r="X4" s="1"/>
      <c r="Y4" s="1"/>
      <c r="Z4" s="1"/>
      <c r="AA4" s="1"/>
      <c r="AB4" s="22"/>
      <c r="AC4" s="22"/>
      <c r="AD4" s="22"/>
      <c r="AE4" s="1"/>
      <c r="AF4" s="1"/>
      <c r="AG4" s="1"/>
      <c r="AH4" s="1"/>
      <c r="AI4" s="1"/>
      <c r="AJ4" s="1"/>
      <c r="AK4" s="22"/>
      <c r="AL4" s="22"/>
      <c r="AM4" s="1"/>
      <c r="AN4" s="1"/>
      <c r="AO4" s="1"/>
      <c r="AP4" s="1"/>
      <c r="AQ4" s="1"/>
      <c r="AR4" s="1"/>
    </row>
    <row x14ac:dyDescent="0.25" r="5" customHeight="1" ht="120">
      <c r="A5" s="49">
        <v>4</v>
      </c>
      <c r="B5" s="50">
        <v>4</v>
      </c>
      <c r="C5" s="12" t="s">
        <v>416</v>
      </c>
      <c r="D5" s="12" t="s">
        <v>118</v>
      </c>
      <c r="E5" s="1" t="s">
        <v>119</v>
      </c>
      <c r="F5" s="22" t="s">
        <v>399</v>
      </c>
      <c r="G5" s="22" t="s">
        <v>417</v>
      </c>
      <c r="H5" s="12" t="s">
        <v>418</v>
      </c>
      <c r="I5" s="12" t="s">
        <v>419</v>
      </c>
      <c r="J5" s="12" t="s">
        <v>420</v>
      </c>
      <c r="K5" s="1"/>
      <c r="L5" s="22"/>
      <c r="M5" s="10"/>
      <c r="N5" s="13">
        <v>1</v>
      </c>
      <c r="O5" s="48">
        <f>_xlfn.XLOOKUP(Table5[[#This Row], [part_of_petal_with_title]],Table3[number],Table3[title])</f>
      </c>
      <c r="P5" s="35">
        <f>_xlfn.XLOOKUP(Table5[[#This Row], [part_of_task_with_title]],tasks!A:A,tasks!C:C)</f>
      </c>
      <c r="Q5" s="48">
        <f>_xlfn.XLOOKUP(Table5[[#This Row], [part_of_step_with_title]],Table9[number],Table9[title])</f>
      </c>
      <c r="R5" s="48">
        <f>_xlfn.CONCAT("'[#This Row], ",Table5[[#This Row], [icon_shortcode]],".svg")</f>
      </c>
      <c r="S5" s="35">
        <f>IF(K5="*","\*",(IF(K5="**","\*\*",IF(K5="***","\*\*\*",IF(K5="****","\*\*\*\*",IF(K5="*****","\*\*\*\*\*",IF(ISBLANK(K5),"")))))))</f>
      </c>
      <c r="T5" s="20">
        <f>IF(ISBLANK(K5),"",LEN(Table5[[#This Row], [carbon_stars]]))</f>
      </c>
      <c r="U5" s="20">
        <f>IF(L5="£",1,(IF(L5="££",2,IF(L5="£££",3,IF(L5="££££",4,IF(L5="£££££",5,IF(ISBLANK(L5),"")))))))</f>
      </c>
      <c r="V5" s="35">
        <f>_xlfn.XLOOKUP(Table5[[#This Row], [part_of_step_with_title]],Table9[number],Table9[graphic])</f>
      </c>
      <c r="W5" s="16"/>
      <c r="X5" s="1"/>
      <c r="Y5" s="1"/>
      <c r="Z5" s="1"/>
      <c r="AA5" s="1"/>
      <c r="AB5" s="22"/>
      <c r="AC5" s="22"/>
      <c r="AD5" s="22"/>
      <c r="AE5" s="1"/>
      <c r="AF5" s="1"/>
      <c r="AG5" s="1"/>
      <c r="AH5" s="1"/>
      <c r="AI5" s="1"/>
      <c r="AJ5" s="1"/>
      <c r="AK5" s="22"/>
      <c r="AL5" s="22"/>
      <c r="AM5" s="1"/>
      <c r="AN5" s="1"/>
      <c r="AO5" s="1"/>
      <c r="AP5" s="1"/>
      <c r="AQ5" s="1"/>
      <c r="AR5" s="1"/>
    </row>
    <row x14ac:dyDescent="0.25" r="6" customHeight="1" ht="120">
      <c r="A6" s="51">
        <v>5</v>
      </c>
      <c r="B6" s="52">
        <v>5</v>
      </c>
      <c r="C6" s="53" t="s">
        <v>421</v>
      </c>
      <c r="D6" s="12" t="s">
        <v>118</v>
      </c>
      <c r="E6" s="1" t="s">
        <v>119</v>
      </c>
      <c r="F6" s="22" t="s">
        <v>399</v>
      </c>
      <c r="G6" s="22" t="s">
        <v>422</v>
      </c>
      <c r="H6" s="12" t="s">
        <v>423</v>
      </c>
      <c r="I6" s="12" t="s">
        <v>424</v>
      </c>
      <c r="J6" s="12" t="s">
        <v>425</v>
      </c>
      <c r="K6" s="1"/>
      <c r="L6" s="22"/>
      <c r="M6" s="10"/>
      <c r="N6" s="13">
        <v>1</v>
      </c>
      <c r="O6" s="48">
        <f>_xlfn.XLOOKUP(Table5[[#This Row], [part_of_petal_with_title]],Table3[number],Table3[title])</f>
      </c>
      <c r="P6" s="35">
        <f>_xlfn.XLOOKUP(Table5[[#This Row], [part_of_task_with_title]],tasks!A:A,tasks!C:C)</f>
      </c>
      <c r="Q6" s="48">
        <f>_xlfn.XLOOKUP(Table5[[#This Row], [part_of_step_with_title]],Table9[number],Table9[title])</f>
      </c>
      <c r="R6" s="48">
        <f>_xlfn.CONCAT("'[#This Row], ",Table5[[#This Row], [icon_shortcode]],".svg")</f>
      </c>
      <c r="S6" s="35">
        <f>IF(K6="*","\*",(IF(K6="**","\*\*",IF(K6="***","\*\*\*",IF(K6="****","\*\*\*\*",IF(K6="*****","\*\*\*\*\*",IF(ISBLANK(K6),"")))))))</f>
      </c>
      <c r="T6" s="20">
        <f>IF(ISBLANK(K6),"",LEN(Table5[[#This Row], [carbon_stars]]))</f>
      </c>
      <c r="U6" s="20">
        <f>IF(L6="£",1,(IF(L6="££",2,IF(L6="£££",3,IF(L6="££££",4,IF(L6="£££££",5,IF(ISBLANK(L6),"")))))))</f>
      </c>
      <c r="V6" s="35">
        <f>_xlfn.XLOOKUP(Table5[[#This Row], [part_of_step_with_title]],Table9[number],Table9[graphic])</f>
      </c>
      <c r="W6" s="16" t="s">
        <v>426</v>
      </c>
      <c r="X6" s="1"/>
      <c r="Y6" s="1"/>
      <c r="Z6" s="1"/>
      <c r="AA6" s="1"/>
      <c r="AB6" s="22"/>
      <c r="AC6" s="22"/>
      <c r="AD6" s="22"/>
      <c r="AE6" s="1"/>
      <c r="AF6" s="1"/>
      <c r="AG6" s="1"/>
      <c r="AH6" s="1"/>
      <c r="AI6" s="1"/>
      <c r="AJ6" s="1"/>
      <c r="AK6" s="22"/>
      <c r="AL6" s="22"/>
      <c r="AM6" s="1"/>
      <c r="AN6" s="1"/>
      <c r="AO6" s="1"/>
      <c r="AP6" s="1"/>
      <c r="AQ6" s="1"/>
      <c r="AR6" s="1"/>
    </row>
    <row x14ac:dyDescent="0.25" r="7" customHeight="1" ht="120">
      <c r="A7" s="54">
        <v>6</v>
      </c>
      <c r="B7" s="55">
        <v>6</v>
      </c>
      <c r="C7" s="53" t="s">
        <v>427</v>
      </c>
      <c r="D7" s="12" t="s">
        <v>118</v>
      </c>
      <c r="E7" s="1" t="s">
        <v>119</v>
      </c>
      <c r="F7" s="22" t="s">
        <v>399</v>
      </c>
      <c r="G7" s="22" t="s">
        <v>428</v>
      </c>
      <c r="H7" s="12" t="s">
        <v>429</v>
      </c>
      <c r="I7" s="12" t="s">
        <v>430</v>
      </c>
      <c r="J7" s="12" t="s">
        <v>431</v>
      </c>
      <c r="K7" s="1"/>
      <c r="L7" s="22"/>
      <c r="M7" s="10"/>
      <c r="N7" s="13">
        <v>1</v>
      </c>
      <c r="O7" s="48">
        <f>_xlfn.XLOOKUP(Table5[[#This Row], [part_of_petal_with_title]],Table3[number],Table3[title])</f>
      </c>
      <c r="P7" s="35">
        <f>_xlfn.XLOOKUP(Table5[[#This Row], [part_of_task_with_title]],tasks!A:A,tasks!C:C)</f>
      </c>
      <c r="Q7" s="48">
        <f>_xlfn.XLOOKUP(Table5[[#This Row], [part_of_step_with_title]],Table9[number],Table9[title])</f>
      </c>
      <c r="R7" s="48">
        <f>_xlfn.CONCAT("'[#This Row], ",Table5[[#This Row], [icon_shortcode]],".svg")</f>
      </c>
      <c r="S7" s="35">
        <f>IF(K7="*","\*",(IF(K7="**","\*\*",IF(K7="***","\*\*\*",IF(K7="****","\*\*\*\*",IF(K7="*****","\*\*\*\*\*",IF(ISBLANK(K7),"")))))))</f>
      </c>
      <c r="T7" s="20">
        <f>IF(ISBLANK(K7),"",LEN(Table5[[#This Row], [carbon_stars]]))</f>
      </c>
      <c r="U7" s="20">
        <f>IF(L7="£",1,(IF(L7="££",2,IF(L7="£££",3,IF(L7="££££",4,IF(L7="£££££",5,IF(ISBLANK(L7),"")))))))</f>
      </c>
      <c r="V7" s="35">
        <f>_xlfn.XLOOKUP(Table5[[#This Row], [part_of_step_with_title]],Table9[number],Table9[graphic])</f>
      </c>
      <c r="W7" s="16" t="s">
        <v>432</v>
      </c>
      <c r="X7" s="1"/>
      <c r="Y7" s="1"/>
      <c r="Z7" s="1"/>
      <c r="AA7" s="1"/>
      <c r="AB7" s="22"/>
      <c r="AC7" s="22"/>
      <c r="AD7" s="22"/>
      <c r="AE7" s="1"/>
      <c r="AF7" s="1"/>
      <c r="AG7" s="1"/>
      <c r="AH7" s="1"/>
      <c r="AI7" s="1"/>
      <c r="AJ7" s="1"/>
      <c r="AK7" s="22"/>
      <c r="AL7" s="22"/>
      <c r="AM7" s="1"/>
      <c r="AN7" s="1"/>
      <c r="AO7" s="1"/>
      <c r="AP7" s="1"/>
      <c r="AQ7" s="1"/>
      <c r="AR7" s="1"/>
    </row>
    <row x14ac:dyDescent="0.25" r="8" customHeight="1" ht="120">
      <c r="A8" s="56">
        <v>7</v>
      </c>
      <c r="B8" s="57">
        <v>7</v>
      </c>
      <c r="C8" s="58" t="s">
        <v>433</v>
      </c>
      <c r="D8" s="12" t="s">
        <v>118</v>
      </c>
      <c r="E8" s="1" t="s">
        <v>177</v>
      </c>
      <c r="F8" s="22" t="s">
        <v>399</v>
      </c>
      <c r="G8" s="22" t="s">
        <v>434</v>
      </c>
      <c r="H8" s="12" t="s">
        <v>435</v>
      </c>
      <c r="I8" s="12" t="s">
        <v>436</v>
      </c>
      <c r="J8" s="12" t="s">
        <v>437</v>
      </c>
      <c r="K8" s="1"/>
      <c r="L8" s="22"/>
      <c r="M8" s="10"/>
      <c r="N8" s="10"/>
      <c r="O8" s="48">
        <f>_xlfn.XLOOKUP(Table5[[#This Row], [part_of_petal_with_title]],Table3[number],Table3[title])</f>
      </c>
      <c r="P8" s="35">
        <f>_xlfn.XLOOKUP(Table5[[#This Row], [part_of_task_with_title]],tasks!A:A,tasks!C:C)</f>
      </c>
      <c r="Q8" s="48">
        <f>_xlfn.XLOOKUP(Table5[[#This Row], [part_of_step_with_title]],Table9[number],Table9[title])</f>
      </c>
      <c r="R8" s="48">
        <f>_xlfn.CONCAT("'[#This Row], ",Table5[[#This Row], [icon_shortcode]],".svg")</f>
      </c>
      <c r="S8" s="35">
        <f>IF(K8="*","\*",(IF(K8="**","\*\*",IF(K8="***","\*\*\*",IF(K8="****","\*\*\*\*",IF(K8="*****","\*\*\*\*\*",IF(ISBLANK(K8),"")))))))</f>
      </c>
      <c r="T8" s="20">
        <f>IF(ISBLANK(K8),"",LEN(Table5[[#This Row], [carbon_stars]]))</f>
      </c>
      <c r="U8" s="20">
        <f>IF(L8="£",1,(IF(L8="££",2,IF(L8="£££",3,IF(L8="££££",4,IF(L8="£££££",5,IF(ISBLANK(L8),"")))))))</f>
      </c>
      <c r="V8" s="35">
        <f>_xlfn.XLOOKUP(Table5[[#This Row], [part_of_step_with_title]],Table9[number],Table9[graphic])</f>
      </c>
      <c r="W8" s="16"/>
      <c r="X8" s="1"/>
      <c r="Y8" s="1"/>
      <c r="Z8" s="1"/>
      <c r="AA8" s="1"/>
      <c r="AB8" s="22"/>
      <c r="AC8" s="22"/>
      <c r="AD8" s="22"/>
      <c r="AE8" s="1"/>
      <c r="AF8" s="1"/>
      <c r="AG8" s="1"/>
      <c r="AH8" s="1"/>
      <c r="AI8" s="1"/>
      <c r="AJ8" s="1"/>
      <c r="AK8" s="22"/>
      <c r="AL8" s="22"/>
      <c r="AM8" s="1"/>
      <c r="AN8" s="1"/>
      <c r="AO8" s="1"/>
      <c r="AP8" s="1"/>
      <c r="AQ8" s="1"/>
      <c r="AR8" s="1"/>
    </row>
    <row x14ac:dyDescent="0.25" r="9" customHeight="1" ht="120">
      <c r="A9" s="49">
        <v>8</v>
      </c>
      <c r="B9" s="50">
        <v>8</v>
      </c>
      <c r="C9" s="12" t="s">
        <v>438</v>
      </c>
      <c r="D9" s="12" t="s">
        <v>118</v>
      </c>
      <c r="E9" s="1" t="s">
        <v>177</v>
      </c>
      <c r="F9" s="22" t="s">
        <v>399</v>
      </c>
      <c r="G9" s="22" t="s">
        <v>439</v>
      </c>
      <c r="H9" s="12" t="s">
        <v>440</v>
      </c>
      <c r="I9" s="12" t="s">
        <v>441</v>
      </c>
      <c r="J9" s="12" t="s">
        <v>442</v>
      </c>
      <c r="K9" s="1" t="s">
        <v>107</v>
      </c>
      <c r="L9" s="22" t="s">
        <v>75</v>
      </c>
      <c r="M9" s="10"/>
      <c r="N9" s="10"/>
      <c r="O9" s="48">
        <f>_xlfn.XLOOKUP(Table5[[#This Row], [part_of_petal_with_title]],Table3[number],Table3[title])</f>
      </c>
      <c r="P9" s="35">
        <f>_xlfn.XLOOKUP(Table5[[#This Row], [part_of_task_with_title]],tasks!A:A,tasks!C:C)</f>
      </c>
      <c r="Q9" s="48">
        <f>_xlfn.XLOOKUP(Table5[[#This Row], [part_of_step_with_title]],Table9[number],Table9[title])</f>
      </c>
      <c r="R9" s="48">
        <f>_xlfn.CONCAT("'[#This Row], ",Table5[[#This Row], [icon_shortcode]],".svg")</f>
      </c>
      <c r="S9" s="35">
        <f>IF(K9="*","\*",(IF(K9="**","\*\*",IF(K9="***","\*\*\*",IF(K9="****","\*\*\*\*",IF(K9="*****","\*\*\*\*\*",IF(ISBLANK(K9),"")))))))</f>
      </c>
      <c r="T9" s="17">
        <f>IF(ISBLANK(K9),"",LEN(Table5[[#This Row], [carbon_stars]]))</f>
      </c>
      <c r="U9" s="17">
        <f>IF(L9="£",1,(IF(L9="££",2,IF(L9="£££",3,IF(L9="££££",4,IF(L9="£££££",5,IF(ISBLANK(L9),"")))))))</f>
      </c>
      <c r="V9" s="35">
        <f>_xlfn.XLOOKUP(Table5[[#This Row], [part_of_step_with_title]],Table9[number],Table9[graphic])</f>
      </c>
      <c r="W9" s="16"/>
      <c r="X9" s="1"/>
      <c r="Y9" s="1"/>
      <c r="Z9" s="1"/>
      <c r="AA9" s="1"/>
      <c r="AB9" s="22"/>
      <c r="AC9" s="22"/>
      <c r="AD9" s="22"/>
      <c r="AE9" s="1"/>
      <c r="AF9" s="1"/>
      <c r="AG9" s="1"/>
      <c r="AH9" s="1"/>
      <c r="AI9" s="1"/>
      <c r="AJ9" s="1"/>
      <c r="AK9" s="22"/>
      <c r="AL9" s="22"/>
      <c r="AM9" s="1"/>
      <c r="AN9" s="1"/>
      <c r="AO9" s="1"/>
      <c r="AP9" s="1"/>
      <c r="AQ9" s="1"/>
      <c r="AR9" s="1"/>
    </row>
    <row x14ac:dyDescent="0.25" r="10" customHeight="1" ht="120">
      <c r="A10" s="46">
        <v>9</v>
      </c>
      <c r="B10" s="47">
        <v>9</v>
      </c>
      <c r="C10" s="12" t="s">
        <v>443</v>
      </c>
      <c r="D10" s="12" t="s">
        <v>118</v>
      </c>
      <c r="E10" s="1" t="s">
        <v>444</v>
      </c>
      <c r="F10" s="22" t="s">
        <v>445</v>
      </c>
      <c r="G10" s="22" t="s">
        <v>446</v>
      </c>
      <c r="H10" s="12" t="s">
        <v>447</v>
      </c>
      <c r="I10" s="12" t="s">
        <v>448</v>
      </c>
      <c r="J10" s="12" t="s">
        <v>449</v>
      </c>
      <c r="K10" s="1" t="s">
        <v>105</v>
      </c>
      <c r="L10" s="22" t="s">
        <v>75</v>
      </c>
      <c r="M10" s="13">
        <v>1</v>
      </c>
      <c r="N10" s="10"/>
      <c r="O10" s="48">
        <f>_xlfn.XLOOKUP(Table5[[#This Row], [part_of_petal_with_title]],Table3[number],Table3[title])</f>
      </c>
      <c r="P10" s="35">
        <f>_xlfn.XLOOKUP(Table5[[#This Row], [part_of_task_with_title]],tasks!A:A,tasks!C:C)</f>
      </c>
      <c r="Q10" s="48">
        <f>_xlfn.XLOOKUP(Table5[[#This Row], [part_of_step_with_title]],Table9[number],Table9[title])</f>
      </c>
      <c r="R10" s="48">
        <f>_xlfn.CONCAT("'[#This Row], ",Table5[[#This Row], [icon_shortcode]],".svg")</f>
      </c>
      <c r="S10" s="35">
        <f>IF(K10="*","\*",(IF(K10="**","\*\*",IF(K10="***","\*\*\*",IF(K10="****","\*\*\*\*",IF(K10="*****","\*\*\*\*\*",IF(ISBLANK(K10),"")))))))</f>
      </c>
      <c r="T10" s="17">
        <f>IF(ISBLANK(K10),"",LEN(Table5[[#This Row], [carbon_stars]]))</f>
      </c>
      <c r="U10" s="17">
        <f>IF(L10="£",1,(IF(L10="££",2,IF(L10="£££",3,IF(L10="££££",4,IF(L10="£££££",5,IF(ISBLANK(L10),"")))))))</f>
      </c>
      <c r="V10" s="35">
        <f>_xlfn.XLOOKUP(Table5[[#This Row], [part_of_step_with_title]],Table9[number],Table9[graphic])</f>
      </c>
      <c r="W10" s="16"/>
      <c r="X10" s="1"/>
      <c r="Y10" s="1"/>
      <c r="Z10" s="1"/>
      <c r="AA10" s="1"/>
      <c r="AB10" s="22"/>
      <c r="AC10" s="22"/>
      <c r="AD10" s="22"/>
      <c r="AE10" s="1"/>
      <c r="AF10" s="1"/>
      <c r="AG10" s="1"/>
      <c r="AH10" s="1"/>
      <c r="AI10" s="1"/>
      <c r="AJ10" s="1"/>
      <c r="AK10" s="22"/>
      <c r="AL10" s="22"/>
      <c r="AM10" s="1"/>
      <c r="AN10" s="1"/>
      <c r="AO10" s="1"/>
      <c r="AP10" s="1"/>
      <c r="AQ10" s="1"/>
      <c r="AR10" s="1"/>
    </row>
    <row x14ac:dyDescent="0.25" r="11" customHeight="1" ht="120">
      <c r="A11" s="49">
        <v>10</v>
      </c>
      <c r="B11" s="50">
        <v>10</v>
      </c>
      <c r="C11" s="12" t="s">
        <v>450</v>
      </c>
      <c r="D11" s="12" t="s">
        <v>118</v>
      </c>
      <c r="E11" s="1" t="s">
        <v>444</v>
      </c>
      <c r="F11" s="22" t="s">
        <v>445</v>
      </c>
      <c r="G11" s="22" t="s">
        <v>451</v>
      </c>
      <c r="H11" s="12" t="s">
        <v>452</v>
      </c>
      <c r="I11" s="12" t="s">
        <v>453</v>
      </c>
      <c r="J11" s="12" t="s">
        <v>454</v>
      </c>
      <c r="K11" s="1" t="s">
        <v>105</v>
      </c>
      <c r="L11" s="22" t="s">
        <v>75</v>
      </c>
      <c r="M11" s="13">
        <v>1</v>
      </c>
      <c r="N11" s="10"/>
      <c r="O11" s="48">
        <f>_xlfn.XLOOKUP(Table5[[#This Row], [part_of_petal_with_title]],Table3[number],Table3[title])</f>
      </c>
      <c r="P11" s="35">
        <f>_xlfn.XLOOKUP(Table5[[#This Row], [part_of_task_with_title]],tasks!A:A,tasks!C:C)</f>
      </c>
      <c r="Q11" s="48">
        <f>_xlfn.XLOOKUP(Table5[[#This Row], [part_of_step_with_title]],Table9[number],Table9[title])</f>
      </c>
      <c r="R11" s="48">
        <f>_xlfn.CONCAT("'[#This Row], ",Table5[[#This Row], [icon_shortcode]],".svg")</f>
      </c>
      <c r="S11" s="35">
        <f>IF(K11="*","\*",(IF(K11="**","\*\*",IF(K11="***","\*\*\*",IF(K11="****","\*\*\*\*",IF(K11="*****","\*\*\*\*\*",IF(ISBLANK(K11),"")))))))</f>
      </c>
      <c r="T11" s="17">
        <f>IF(ISBLANK(K11),"",LEN(Table5[[#This Row], [carbon_stars]]))</f>
      </c>
      <c r="U11" s="17">
        <f>IF(L11="£",1,(IF(L11="££",2,IF(L11="£££",3,IF(L11="££££",4,IF(L11="£££££",5,IF(ISBLANK(L11),"")))))))</f>
      </c>
      <c r="V11" s="35">
        <f>_xlfn.XLOOKUP(Table5[[#This Row], [part_of_step_with_title]],Table9[number],Table9[graphic])</f>
      </c>
      <c r="W11" s="16"/>
      <c r="X11" s="1"/>
      <c r="Y11" s="1"/>
      <c r="Z11" s="1"/>
      <c r="AA11" s="1"/>
      <c r="AB11" s="22"/>
      <c r="AC11" s="22"/>
      <c r="AD11" s="22"/>
      <c r="AE11" s="1"/>
      <c r="AF11" s="1"/>
      <c r="AG11" s="1"/>
      <c r="AH11" s="1"/>
      <c r="AI11" s="1"/>
      <c r="AJ11" s="1"/>
      <c r="AK11" s="22"/>
      <c r="AL11" s="22"/>
      <c r="AM11" s="1"/>
      <c r="AN11" s="1"/>
      <c r="AO11" s="1"/>
      <c r="AP11" s="1"/>
      <c r="AQ11" s="1"/>
      <c r="AR11" s="1"/>
    </row>
    <row x14ac:dyDescent="0.25" r="12" customHeight="1" ht="87">
      <c r="A12" s="46">
        <v>11</v>
      </c>
      <c r="B12" s="47">
        <v>11</v>
      </c>
      <c r="C12" s="12" t="s">
        <v>455</v>
      </c>
      <c r="D12" s="12" t="s">
        <v>118</v>
      </c>
      <c r="E12" s="1" t="s">
        <v>444</v>
      </c>
      <c r="F12" s="22" t="s">
        <v>445</v>
      </c>
      <c r="G12" s="22" t="s">
        <v>456</v>
      </c>
      <c r="H12" s="12" t="s">
        <v>457</v>
      </c>
      <c r="I12" s="12" t="s">
        <v>458</v>
      </c>
      <c r="J12" s="12" t="s">
        <v>459</v>
      </c>
      <c r="K12" s="1" t="s">
        <v>105</v>
      </c>
      <c r="L12" s="22" t="s">
        <v>55</v>
      </c>
      <c r="M12" s="13">
        <v>1</v>
      </c>
      <c r="N12" s="10"/>
      <c r="O12" s="48">
        <f>_xlfn.XLOOKUP(Table5[[#This Row], [part_of_petal_with_title]],Table3[number],Table3[title])</f>
      </c>
      <c r="P12" s="35">
        <f>_xlfn.XLOOKUP(Table5[[#This Row], [part_of_task_with_title]],tasks!A:A,tasks!C:C)</f>
      </c>
      <c r="Q12" s="48">
        <f>_xlfn.XLOOKUP(Table5[[#This Row], [part_of_step_with_title]],Table9[number],Table9[title])</f>
      </c>
      <c r="R12" s="48">
        <f>_xlfn.CONCAT("'[#This Row], ",Table5[[#This Row], [icon_shortcode]],".svg")</f>
      </c>
      <c r="S12" s="35">
        <f>IF(K12="*","\*",(IF(K12="**","\*\*",IF(K12="***","\*\*\*",IF(K12="****","\*\*\*\*",IF(K12="*****","\*\*\*\*\*",IF(ISBLANK(K12),"")))))))</f>
      </c>
      <c r="T12" s="17">
        <f>IF(ISBLANK(K12),"",LEN(Table5[[#This Row], [carbon_stars]]))</f>
      </c>
      <c r="U12" s="17">
        <f>IF(L12="£",1,(IF(L12="££",2,IF(L12="£££",3,IF(L12="££££",4,IF(L12="£££££",5,IF(ISBLANK(L12),"")))))))</f>
      </c>
      <c r="V12" s="35">
        <f>_xlfn.XLOOKUP(Table5[[#This Row], [part_of_step_with_title]],Table9[number],Table9[graphic])</f>
      </c>
      <c r="W12" s="16"/>
      <c r="X12" s="1"/>
      <c r="Y12" s="1"/>
      <c r="Z12" s="1"/>
      <c r="AA12" s="1"/>
      <c r="AB12" s="22"/>
      <c r="AC12" s="22"/>
      <c r="AD12" s="22"/>
      <c r="AE12" s="1"/>
      <c r="AF12" s="1"/>
      <c r="AG12" s="1"/>
      <c r="AH12" s="1"/>
      <c r="AI12" s="1"/>
      <c r="AJ12" s="1"/>
      <c r="AK12" s="22"/>
      <c r="AL12" s="22"/>
      <c r="AM12" s="1"/>
      <c r="AN12" s="1"/>
      <c r="AO12" s="1"/>
      <c r="AP12" s="1"/>
      <c r="AQ12" s="1"/>
      <c r="AR12" s="1"/>
    </row>
    <row x14ac:dyDescent="0.25" r="13" customHeight="1" ht="87">
      <c r="A13" s="49">
        <v>12</v>
      </c>
      <c r="B13" s="50">
        <v>12</v>
      </c>
      <c r="C13" s="12" t="s">
        <v>460</v>
      </c>
      <c r="D13" s="12" t="s">
        <v>118</v>
      </c>
      <c r="E13" s="1" t="s">
        <v>444</v>
      </c>
      <c r="F13" s="22" t="s">
        <v>445</v>
      </c>
      <c r="G13" s="22" t="s">
        <v>461</v>
      </c>
      <c r="H13" s="12" t="s">
        <v>462</v>
      </c>
      <c r="I13" s="12" t="s">
        <v>463</v>
      </c>
      <c r="J13" s="12" t="s">
        <v>464</v>
      </c>
      <c r="K13" s="1" t="s">
        <v>106</v>
      </c>
      <c r="L13" s="22" t="s">
        <v>75</v>
      </c>
      <c r="M13" s="13">
        <v>1</v>
      </c>
      <c r="N13" s="10"/>
      <c r="O13" s="48">
        <f>_xlfn.XLOOKUP(Table5[[#This Row], [part_of_petal_with_title]],Table3[number],Table3[title])</f>
      </c>
      <c r="P13" s="35">
        <f>_xlfn.XLOOKUP(Table5[[#This Row], [part_of_task_with_title]],tasks!A:A,tasks!C:C)</f>
      </c>
      <c r="Q13" s="48">
        <f>_xlfn.XLOOKUP(Table5[[#This Row], [part_of_step_with_title]],Table9[number],Table9[title])</f>
      </c>
      <c r="R13" s="48">
        <f>_xlfn.CONCAT("'[#This Row], ",Table5[[#This Row], [icon_shortcode]],".svg")</f>
      </c>
      <c r="S13" s="35">
        <f>IF(K13="*","\*",(IF(K13="**","\*\*",IF(K13="***","\*\*\*",IF(K13="****","\*\*\*\*",IF(K13="*****","\*\*\*\*\*",IF(ISBLANK(K13),"")))))))</f>
      </c>
      <c r="T13" s="17">
        <f>IF(ISBLANK(K13),"",LEN(Table5[[#This Row], [carbon_stars]]))</f>
      </c>
      <c r="U13" s="17">
        <f>IF(L13="£",1,(IF(L13="££",2,IF(L13="£££",3,IF(L13="££££",4,IF(L13="£££££",5,IF(ISBLANK(L13),"")))))))</f>
      </c>
      <c r="V13" s="35">
        <f>_xlfn.XLOOKUP(Table5[[#This Row], [part_of_step_with_title]],Table9[number],Table9[graphic])</f>
      </c>
      <c r="W13" s="16"/>
      <c r="X13" s="1"/>
      <c r="Y13" s="1"/>
      <c r="Z13" s="1"/>
      <c r="AA13" s="1"/>
      <c r="AB13" s="22"/>
      <c r="AC13" s="22"/>
      <c r="AD13" s="22"/>
      <c r="AE13" s="1"/>
      <c r="AF13" s="1"/>
      <c r="AG13" s="1"/>
      <c r="AH13" s="1"/>
      <c r="AI13" s="1"/>
      <c r="AJ13" s="1"/>
      <c r="AK13" s="22"/>
      <c r="AL13" s="22"/>
      <c r="AM13" s="1"/>
      <c r="AN13" s="1"/>
      <c r="AO13" s="1"/>
      <c r="AP13" s="1"/>
      <c r="AQ13" s="1"/>
      <c r="AR13" s="1"/>
    </row>
    <row x14ac:dyDescent="0.25" r="14" customHeight="1" ht="100.5">
      <c r="A14" s="46">
        <v>13</v>
      </c>
      <c r="B14" s="47">
        <v>13</v>
      </c>
      <c r="C14" s="12" t="s">
        <v>465</v>
      </c>
      <c r="D14" s="12" t="s">
        <v>118</v>
      </c>
      <c r="E14" s="1" t="s">
        <v>444</v>
      </c>
      <c r="F14" s="22" t="s">
        <v>445</v>
      </c>
      <c r="G14" s="22" t="s">
        <v>466</v>
      </c>
      <c r="H14" s="12" t="s">
        <v>467</v>
      </c>
      <c r="I14" s="12" t="s">
        <v>468</v>
      </c>
      <c r="J14" s="12" t="s">
        <v>469</v>
      </c>
      <c r="K14" s="1" t="s">
        <v>106</v>
      </c>
      <c r="L14" s="22" t="s">
        <v>75</v>
      </c>
      <c r="M14" s="13">
        <v>1</v>
      </c>
      <c r="N14" s="10"/>
      <c r="O14" s="48">
        <f>_xlfn.XLOOKUP(Table5[[#This Row], [part_of_petal_with_title]],Table3[number],Table3[title])</f>
      </c>
      <c r="P14" s="35">
        <f>_xlfn.XLOOKUP(Table5[[#This Row], [part_of_task_with_title]],tasks!A:A,tasks!C:C)</f>
      </c>
      <c r="Q14" s="48">
        <f>_xlfn.XLOOKUP(Table5[[#This Row], [part_of_step_with_title]],Table9[number],Table9[title])</f>
      </c>
      <c r="R14" s="48">
        <f>_xlfn.CONCAT("'[#This Row], ",Table5[[#This Row], [icon_shortcode]],".svg")</f>
      </c>
      <c r="S14" s="35">
        <f>IF(K14="*","\*",(IF(K14="**","\*\*",IF(K14="***","\*\*\*",IF(K14="****","\*\*\*\*",IF(K14="*****","\*\*\*\*\*",IF(ISBLANK(K14),"")))))))</f>
      </c>
      <c r="T14" s="17">
        <f>IF(ISBLANK(K14),"",LEN(Table5[[#This Row], [carbon_stars]]))</f>
      </c>
      <c r="U14" s="17">
        <f>IF(L14="£",1,(IF(L14="££",2,IF(L14="£££",3,IF(L14="££££",4,IF(L14="£££££",5,IF(ISBLANK(L14),"")))))))</f>
      </c>
      <c r="V14" s="35">
        <f>_xlfn.XLOOKUP(Table5[[#This Row], [part_of_step_with_title]],Table9[number],Table9[graphic])</f>
      </c>
      <c r="W14" s="16"/>
      <c r="X14" s="1"/>
      <c r="Y14" s="1"/>
      <c r="Z14" s="1"/>
      <c r="AA14" s="1"/>
      <c r="AB14" s="22"/>
      <c r="AC14" s="22"/>
      <c r="AD14" s="22"/>
      <c r="AE14" s="1"/>
      <c r="AF14" s="1"/>
      <c r="AG14" s="1"/>
      <c r="AH14" s="1"/>
      <c r="AI14" s="1"/>
      <c r="AJ14" s="1"/>
      <c r="AK14" s="22"/>
      <c r="AL14" s="22"/>
      <c r="AM14" s="1"/>
      <c r="AN14" s="1"/>
      <c r="AO14" s="1"/>
      <c r="AP14" s="1"/>
      <c r="AQ14" s="1"/>
      <c r="AR14" s="1"/>
    </row>
    <row x14ac:dyDescent="0.25" r="15" customHeight="1" ht="154.5">
      <c r="A15" s="49">
        <v>14</v>
      </c>
      <c r="B15" s="50">
        <v>14</v>
      </c>
      <c r="C15" s="12" t="s">
        <v>470</v>
      </c>
      <c r="D15" s="12" t="s">
        <v>118</v>
      </c>
      <c r="E15" s="1" t="s">
        <v>471</v>
      </c>
      <c r="F15" s="22" t="s">
        <v>445</v>
      </c>
      <c r="G15" s="22" t="s">
        <v>472</v>
      </c>
      <c r="H15" s="12" t="s">
        <v>473</v>
      </c>
      <c r="I15" s="12" t="s">
        <v>474</v>
      </c>
      <c r="J15" s="12" t="s">
        <v>475</v>
      </c>
      <c r="K15" s="1" t="s">
        <v>106</v>
      </c>
      <c r="L15" s="22" t="s">
        <v>75</v>
      </c>
      <c r="M15" s="13">
        <v>1</v>
      </c>
      <c r="N15" s="10"/>
      <c r="O15" s="48">
        <f>_xlfn.XLOOKUP(Table5[[#This Row], [part_of_petal_with_title]],Table3[number],Table3[title])</f>
      </c>
      <c r="P15" s="35">
        <f>_xlfn.XLOOKUP(Table5[[#This Row], [part_of_task_with_title]],tasks!A:A,tasks!C:C)</f>
      </c>
      <c r="Q15" s="48">
        <f>_xlfn.XLOOKUP(Table5[[#This Row], [part_of_step_with_title]],Table9[number],Table9[title])</f>
      </c>
      <c r="R15" s="48">
        <f>_xlfn.CONCAT("'[#This Row], ",Table5[[#This Row], [icon_shortcode]],".svg")</f>
      </c>
      <c r="S15" s="35">
        <f>IF(K15="*","\*",(IF(K15="**","\*\*",IF(K15="***","\*\*\*",IF(K15="****","\*\*\*\*",IF(K15="*****","\*\*\*\*\*",IF(ISBLANK(K15),"")))))))</f>
      </c>
      <c r="T15" s="17">
        <f>IF(ISBLANK(K15),"",LEN(Table5[[#This Row], [carbon_stars]]))</f>
      </c>
      <c r="U15" s="17">
        <f>IF(L15="£",1,(IF(L15="££",2,IF(L15="£££",3,IF(L15="££££",4,IF(L15="£££££",5,IF(ISBLANK(L15),"")))))))</f>
      </c>
      <c r="V15" s="35">
        <f>_xlfn.XLOOKUP(Table5[[#This Row], [part_of_step_with_title]],Table9[number],Table9[graphic])</f>
      </c>
      <c r="W15" s="16" t="s">
        <v>476</v>
      </c>
      <c r="X15" s="1"/>
      <c r="Y15" s="1"/>
      <c r="Z15" s="1"/>
      <c r="AA15" s="1"/>
      <c r="AB15" s="22"/>
      <c r="AC15" s="22"/>
      <c r="AD15" s="22"/>
      <c r="AE15" s="1"/>
      <c r="AF15" s="1"/>
      <c r="AG15" s="1"/>
      <c r="AH15" s="1"/>
      <c r="AI15" s="1"/>
      <c r="AJ15" s="1"/>
      <c r="AK15" s="22"/>
      <c r="AL15" s="22"/>
      <c r="AM15" s="1"/>
      <c r="AN15" s="1"/>
      <c r="AO15" s="1"/>
      <c r="AP15" s="1"/>
      <c r="AQ15" s="1"/>
      <c r="AR15" s="1"/>
    </row>
    <row x14ac:dyDescent="0.25" r="16" customHeight="1" ht="87">
      <c r="A16" s="46">
        <v>15</v>
      </c>
      <c r="B16" s="47">
        <v>15</v>
      </c>
      <c r="C16" s="12" t="s">
        <v>477</v>
      </c>
      <c r="D16" s="12" t="s">
        <v>118</v>
      </c>
      <c r="E16" s="1" t="s">
        <v>471</v>
      </c>
      <c r="F16" s="22" t="s">
        <v>445</v>
      </c>
      <c r="G16" s="22" t="s">
        <v>478</v>
      </c>
      <c r="H16" s="12" t="s">
        <v>479</v>
      </c>
      <c r="I16" s="12" t="s">
        <v>480</v>
      </c>
      <c r="J16" s="12" t="s">
        <v>481</v>
      </c>
      <c r="K16" s="1" t="s">
        <v>106</v>
      </c>
      <c r="L16" s="22" t="s">
        <v>75</v>
      </c>
      <c r="M16" s="13">
        <v>1</v>
      </c>
      <c r="N16" s="10"/>
      <c r="O16" s="48">
        <f>_xlfn.XLOOKUP(Table5[[#This Row], [part_of_petal_with_title]],Table3[number],Table3[title])</f>
      </c>
      <c r="P16" s="35">
        <f>_xlfn.XLOOKUP(Table5[[#This Row], [part_of_task_with_title]],tasks!A:A,tasks!C:C)</f>
      </c>
      <c r="Q16" s="48">
        <f>_xlfn.XLOOKUP(Table5[[#This Row], [part_of_step_with_title]],Table9[number],Table9[title])</f>
      </c>
      <c r="R16" s="48">
        <f>_xlfn.CONCAT("'[#This Row], ",Table5[[#This Row], [icon_shortcode]],".svg")</f>
      </c>
      <c r="S16" s="35">
        <f>IF(K16="*","\*",(IF(K16="**","\*\*",IF(K16="***","\*\*\*",IF(K16="****","\*\*\*\*",IF(K16="*****","\*\*\*\*\*",IF(ISBLANK(K16),"")))))))</f>
      </c>
      <c r="T16" s="17">
        <f>IF(ISBLANK(K16),"",LEN(Table5[[#This Row], [carbon_stars]]))</f>
      </c>
      <c r="U16" s="17">
        <f>IF(L16="£",1,(IF(L16="££",2,IF(L16="£££",3,IF(L16="££££",4,IF(L16="£££££",5,IF(ISBLANK(L16),"")))))))</f>
      </c>
      <c r="V16" s="35">
        <f>_xlfn.XLOOKUP(Table5[[#This Row], [part_of_step_with_title]],Table9[number],Table9[graphic])</f>
      </c>
      <c r="W16" s="16" t="s">
        <v>482</v>
      </c>
      <c r="X16" s="1"/>
      <c r="Y16" s="1"/>
      <c r="Z16" s="1"/>
      <c r="AA16" s="1"/>
      <c r="AB16" s="22"/>
      <c r="AC16" s="22"/>
      <c r="AD16" s="22"/>
      <c r="AE16" s="1"/>
      <c r="AF16" s="1"/>
      <c r="AG16" s="1"/>
      <c r="AH16" s="1"/>
      <c r="AI16" s="1"/>
      <c r="AJ16" s="1"/>
      <c r="AK16" s="22"/>
      <c r="AL16" s="22"/>
      <c r="AM16" s="1"/>
      <c r="AN16" s="1"/>
      <c r="AO16" s="1"/>
      <c r="AP16" s="1"/>
      <c r="AQ16" s="1"/>
      <c r="AR16" s="1"/>
    </row>
    <row x14ac:dyDescent="0.25" r="17" customHeight="1" ht="87">
      <c r="A17" s="49">
        <v>16</v>
      </c>
      <c r="B17" s="50">
        <v>16</v>
      </c>
      <c r="C17" s="12" t="s">
        <v>483</v>
      </c>
      <c r="D17" s="12" t="s">
        <v>118</v>
      </c>
      <c r="E17" s="1" t="s">
        <v>471</v>
      </c>
      <c r="F17" s="22" t="s">
        <v>445</v>
      </c>
      <c r="G17" s="22" t="s">
        <v>484</v>
      </c>
      <c r="H17" s="12" t="s">
        <v>485</v>
      </c>
      <c r="I17" s="12" t="s">
        <v>486</v>
      </c>
      <c r="J17" s="12" t="s">
        <v>487</v>
      </c>
      <c r="K17" s="1" t="s">
        <v>106</v>
      </c>
      <c r="L17" s="22" t="s">
        <v>75</v>
      </c>
      <c r="M17" s="13">
        <v>1</v>
      </c>
      <c r="N17" s="10"/>
      <c r="O17" s="48">
        <f>_xlfn.XLOOKUP(Table5[[#This Row], [part_of_petal_with_title]],Table3[number],Table3[title])</f>
      </c>
      <c r="P17" s="35">
        <f>_xlfn.XLOOKUP(Table5[[#This Row], [part_of_task_with_title]],tasks!A:A,tasks!C:C)</f>
      </c>
      <c r="Q17" s="48">
        <f>_xlfn.XLOOKUP(Table5[[#This Row], [part_of_step_with_title]],Table9[number],Table9[title])</f>
      </c>
      <c r="R17" s="48">
        <f>_xlfn.CONCAT("'[#This Row], ",Table5[[#This Row], [icon_shortcode]],".svg")</f>
      </c>
      <c r="S17" s="35">
        <f>IF(K17="*","\*",(IF(K17="**","\*\*",IF(K17="***","\*\*\*",IF(K17="****","\*\*\*\*",IF(K17="*****","\*\*\*\*\*",IF(ISBLANK(K17),"")))))))</f>
      </c>
      <c r="T17" s="17">
        <f>IF(ISBLANK(K17),"",LEN(Table5[[#This Row], [carbon_stars]]))</f>
      </c>
      <c r="U17" s="17">
        <f>IF(L17="£",1,(IF(L17="££",2,IF(L17="£££",3,IF(L17="££££",4,IF(L17="£££££",5,IF(ISBLANK(L17),"")))))))</f>
      </c>
      <c r="V17" s="35">
        <f>_xlfn.XLOOKUP(Table5[[#This Row], [part_of_step_with_title]],Table9[number],Table9[graphic])</f>
      </c>
      <c r="W17" s="16"/>
      <c r="X17" s="1"/>
      <c r="Y17" s="1"/>
      <c r="Z17" s="1"/>
      <c r="AA17" s="1"/>
      <c r="AB17" s="22"/>
      <c r="AC17" s="22"/>
      <c r="AD17" s="22"/>
      <c r="AE17" s="1"/>
      <c r="AF17" s="1"/>
      <c r="AG17" s="1"/>
      <c r="AH17" s="1"/>
      <c r="AI17" s="1"/>
      <c r="AJ17" s="1"/>
      <c r="AK17" s="22"/>
      <c r="AL17" s="22"/>
      <c r="AM17" s="1"/>
      <c r="AN17" s="1"/>
      <c r="AO17" s="1"/>
      <c r="AP17" s="1"/>
      <c r="AQ17" s="1"/>
      <c r="AR17" s="1"/>
    </row>
    <row x14ac:dyDescent="0.25" r="18" customHeight="1" ht="120">
      <c r="A18" s="46">
        <v>17</v>
      </c>
      <c r="B18" s="47">
        <v>17</v>
      </c>
      <c r="C18" s="12" t="s">
        <v>488</v>
      </c>
      <c r="D18" s="12" t="s">
        <v>118</v>
      </c>
      <c r="E18" s="1" t="s">
        <v>181</v>
      </c>
      <c r="F18" s="22" t="s">
        <v>445</v>
      </c>
      <c r="G18" s="22" t="s">
        <v>489</v>
      </c>
      <c r="H18" s="12" t="s">
        <v>490</v>
      </c>
      <c r="I18" s="12" t="s">
        <v>491</v>
      </c>
      <c r="J18" s="12" t="s">
        <v>492</v>
      </c>
      <c r="K18" s="1" t="s">
        <v>105</v>
      </c>
      <c r="L18" s="22" t="s">
        <v>75</v>
      </c>
      <c r="M18" s="13">
        <v>1</v>
      </c>
      <c r="N18" s="10"/>
      <c r="O18" s="48">
        <f>_xlfn.XLOOKUP(Table5[[#This Row], [part_of_petal_with_title]],Table3[number],Table3[title])</f>
      </c>
      <c r="P18" s="35">
        <f>_xlfn.XLOOKUP(Table5[[#This Row], [part_of_task_with_title]],tasks!A:A,tasks!C:C)</f>
      </c>
      <c r="Q18" s="48">
        <f>_xlfn.XLOOKUP(Table5[[#This Row], [part_of_step_with_title]],Table9[number],Table9[title])</f>
      </c>
      <c r="R18" s="48">
        <f>_xlfn.CONCAT("'[#This Row], ",Table5[[#This Row], [icon_shortcode]],".svg")</f>
      </c>
      <c r="S18" s="35">
        <f>IF(K18="*","\*",(IF(K18="**","\*\*",IF(K18="***","\*\*\*",IF(K18="****","\*\*\*\*",IF(K18="*****","\*\*\*\*\*",IF(ISBLANK(K18),"")))))))</f>
      </c>
      <c r="T18" s="17">
        <f>IF(ISBLANK(K18),"",LEN(Table5[[#This Row], [carbon_stars]]))</f>
      </c>
      <c r="U18" s="17">
        <f>IF(L18="£",1,(IF(L18="££",2,IF(L18="£££",3,IF(L18="££££",4,IF(L18="£££££",5,IF(ISBLANK(L18),"")))))))</f>
      </c>
      <c r="V18" s="35">
        <f>_xlfn.XLOOKUP(Table5[[#This Row], [part_of_step_with_title]],Table9[number],Table9[graphic])</f>
      </c>
      <c r="W18" s="16"/>
      <c r="X18" s="1"/>
      <c r="Y18" s="1"/>
      <c r="Z18" s="1"/>
      <c r="AA18" s="1"/>
      <c r="AB18" s="22"/>
      <c r="AC18" s="22"/>
      <c r="AD18" s="22"/>
      <c r="AE18" s="1"/>
      <c r="AF18" s="1"/>
      <c r="AG18" s="1"/>
      <c r="AH18" s="1"/>
      <c r="AI18" s="1"/>
      <c r="AJ18" s="1"/>
      <c r="AK18" s="22"/>
      <c r="AL18" s="22"/>
      <c r="AM18" s="1"/>
      <c r="AN18" s="1"/>
      <c r="AO18" s="1"/>
      <c r="AP18" s="1"/>
      <c r="AQ18" s="1"/>
      <c r="AR18" s="1"/>
    </row>
    <row x14ac:dyDescent="0.25" r="19" customHeight="1" ht="120">
      <c r="A19" s="49">
        <v>18</v>
      </c>
      <c r="B19" s="50">
        <v>18</v>
      </c>
      <c r="C19" s="12" t="s">
        <v>493</v>
      </c>
      <c r="D19" s="12" t="s">
        <v>118</v>
      </c>
      <c r="E19" s="1" t="s">
        <v>181</v>
      </c>
      <c r="F19" s="22" t="s">
        <v>445</v>
      </c>
      <c r="G19" s="22" t="s">
        <v>494</v>
      </c>
      <c r="H19" s="12" t="s">
        <v>495</v>
      </c>
      <c r="I19" s="12" t="s">
        <v>496</v>
      </c>
      <c r="J19" s="12" t="s">
        <v>497</v>
      </c>
      <c r="K19" s="1" t="s">
        <v>106</v>
      </c>
      <c r="L19" s="22" t="s">
        <v>75</v>
      </c>
      <c r="M19" s="13">
        <v>1</v>
      </c>
      <c r="N19" s="10"/>
      <c r="O19" s="48">
        <f>_xlfn.XLOOKUP(Table5[[#This Row], [part_of_petal_with_title]],Table3[number],Table3[title])</f>
      </c>
      <c r="P19" s="35">
        <f>_xlfn.XLOOKUP(Table5[[#This Row], [part_of_task_with_title]],tasks!A:A,tasks!C:C)</f>
      </c>
      <c r="Q19" s="48">
        <f>_xlfn.XLOOKUP(Table5[[#This Row], [part_of_step_with_title]],Table9[number],Table9[title])</f>
      </c>
      <c r="R19" s="48">
        <f>_xlfn.CONCAT("'[#This Row], ",Table5[[#This Row], [icon_shortcode]],".svg")</f>
      </c>
      <c r="S19" s="35">
        <f>IF(K19="*","\*",(IF(K19="**","\*\*",IF(K19="***","\*\*\*",IF(K19="****","\*\*\*\*",IF(K19="*****","\*\*\*\*\*",IF(ISBLANK(K19),"")))))))</f>
      </c>
      <c r="T19" s="17">
        <f>IF(ISBLANK(K19),"",LEN(Table5[[#This Row], [carbon_stars]]))</f>
      </c>
      <c r="U19" s="17">
        <f>IF(L19="£",1,(IF(L19="££",2,IF(L19="£££",3,IF(L19="££££",4,IF(L19="£££££",5,IF(ISBLANK(L19),"")))))))</f>
      </c>
      <c r="V19" s="35">
        <f>_xlfn.XLOOKUP(Table5[[#This Row], [part_of_step_with_title]],Table9[number],Table9[graphic])</f>
      </c>
      <c r="W19" s="16"/>
      <c r="X19" s="1"/>
      <c r="Y19" s="1"/>
      <c r="Z19" s="1"/>
      <c r="AA19" s="1"/>
      <c r="AB19" s="22"/>
      <c r="AC19" s="22"/>
      <c r="AD19" s="22"/>
      <c r="AE19" s="1"/>
      <c r="AF19" s="1"/>
      <c r="AG19" s="1"/>
      <c r="AH19" s="1"/>
      <c r="AI19" s="1"/>
      <c r="AJ19" s="1"/>
      <c r="AK19" s="22"/>
      <c r="AL19" s="22"/>
      <c r="AM19" s="1"/>
      <c r="AN19" s="1"/>
      <c r="AO19" s="1"/>
      <c r="AP19" s="1"/>
      <c r="AQ19" s="1"/>
      <c r="AR19" s="1"/>
    </row>
    <row x14ac:dyDescent="0.25" r="20" customHeight="1" ht="120">
      <c r="A20" s="46">
        <v>19</v>
      </c>
      <c r="B20" s="47">
        <v>19</v>
      </c>
      <c r="C20" s="12" t="s">
        <v>498</v>
      </c>
      <c r="D20" s="12" t="s">
        <v>118</v>
      </c>
      <c r="E20" s="1" t="s">
        <v>181</v>
      </c>
      <c r="F20" s="22" t="s">
        <v>445</v>
      </c>
      <c r="G20" s="22" t="s">
        <v>499</v>
      </c>
      <c r="H20" s="12" t="s">
        <v>500</v>
      </c>
      <c r="I20" s="12" t="s">
        <v>501</v>
      </c>
      <c r="J20" s="12" t="s">
        <v>502</v>
      </c>
      <c r="K20" s="1" t="s">
        <v>107</v>
      </c>
      <c r="L20" s="22" t="s">
        <v>64</v>
      </c>
      <c r="M20" s="10"/>
      <c r="N20" s="10"/>
      <c r="O20" s="48">
        <f>_xlfn.XLOOKUP(Table5[[#This Row], [part_of_petal_with_title]],Table3[number],Table3[title])</f>
      </c>
      <c r="P20" s="35">
        <f>_xlfn.XLOOKUP(Table5[[#This Row], [part_of_task_with_title]],tasks!A:A,tasks!C:C)</f>
      </c>
      <c r="Q20" s="48">
        <f>_xlfn.XLOOKUP(Table5[[#This Row], [part_of_step_with_title]],Table9[number],Table9[title])</f>
      </c>
      <c r="R20" s="48">
        <f>_xlfn.CONCAT("'[#This Row], ",Table5[[#This Row], [icon_shortcode]],".svg")</f>
      </c>
      <c r="S20" s="35">
        <f>IF(K20="*","\*",(IF(K20="**","\*\*",IF(K20="***","\*\*\*",IF(K20="****","\*\*\*\*",IF(K20="*****","\*\*\*\*\*",IF(ISBLANK(K20),"")))))))</f>
      </c>
      <c r="T20" s="17">
        <f>IF(ISBLANK(K20),"",LEN(Table5[[#This Row], [carbon_stars]]))</f>
      </c>
      <c r="U20" s="17">
        <f>IF(L20="£",1,(IF(L20="££",2,IF(L20="£££",3,IF(L20="££££",4,IF(L20="£££££",5,IF(ISBLANK(L20),"")))))))</f>
      </c>
      <c r="V20" s="35">
        <f>_xlfn.XLOOKUP(Table5[[#This Row], [part_of_step_with_title]],Table9[number],Table9[graphic])</f>
      </c>
      <c r="W20" s="16"/>
      <c r="X20" s="1"/>
      <c r="Y20" s="1"/>
      <c r="Z20" s="1"/>
      <c r="AA20" s="1"/>
      <c r="AB20" s="22"/>
      <c r="AC20" s="22"/>
      <c r="AD20" s="22"/>
      <c r="AE20" s="1"/>
      <c r="AF20" s="1"/>
      <c r="AG20" s="1"/>
      <c r="AH20" s="1"/>
      <c r="AI20" s="1"/>
      <c r="AJ20" s="1"/>
      <c r="AK20" s="22"/>
      <c r="AL20" s="22"/>
      <c r="AM20" s="1"/>
      <c r="AN20" s="1"/>
      <c r="AO20" s="1"/>
      <c r="AP20" s="1"/>
      <c r="AQ20" s="1"/>
      <c r="AR20" s="1"/>
    </row>
    <row x14ac:dyDescent="0.25" r="21" customHeight="1" ht="120">
      <c r="A21" s="49">
        <v>20</v>
      </c>
      <c r="B21" s="50">
        <v>20</v>
      </c>
      <c r="C21" s="12" t="s">
        <v>503</v>
      </c>
      <c r="D21" s="12" t="s">
        <v>118</v>
      </c>
      <c r="E21" s="1" t="s">
        <v>181</v>
      </c>
      <c r="F21" s="22" t="s">
        <v>445</v>
      </c>
      <c r="G21" s="22" t="s">
        <v>504</v>
      </c>
      <c r="H21" s="12" t="s">
        <v>505</v>
      </c>
      <c r="I21" s="12" t="s">
        <v>506</v>
      </c>
      <c r="J21" s="12" t="s">
        <v>507</v>
      </c>
      <c r="K21" s="1" t="s">
        <v>106</v>
      </c>
      <c r="L21" s="22" t="s">
        <v>75</v>
      </c>
      <c r="M21" s="13">
        <v>1</v>
      </c>
      <c r="N21" s="10"/>
      <c r="O21" s="48">
        <f>_xlfn.XLOOKUP(Table5[[#This Row], [part_of_petal_with_title]],Table3[number],Table3[title])</f>
      </c>
      <c r="P21" s="35">
        <f>_xlfn.XLOOKUP(Table5[[#This Row], [part_of_task_with_title]],tasks!A:A,tasks!C:C)</f>
      </c>
      <c r="Q21" s="48">
        <f>_xlfn.XLOOKUP(Table5[[#This Row], [part_of_step_with_title]],Table9[number],Table9[title])</f>
      </c>
      <c r="R21" s="48">
        <f>_xlfn.CONCAT("'[#This Row], ",Table5[[#This Row], [icon_shortcode]],".svg")</f>
      </c>
      <c r="S21" s="35">
        <f>IF(K21="*","\*",(IF(K21="**","\*\*",IF(K21="***","\*\*\*",IF(K21="****","\*\*\*\*",IF(K21="*****","\*\*\*\*\*",IF(ISBLANK(K21),"")))))))</f>
      </c>
      <c r="T21" s="17">
        <f>IF(ISBLANK(K21),"",LEN(Table5[[#This Row], [carbon_stars]]))</f>
      </c>
      <c r="U21" s="17">
        <f>IF(L21="£",1,(IF(L21="££",2,IF(L21="£££",3,IF(L21="££££",4,IF(L21="£££££",5,IF(ISBLANK(L21),"")))))))</f>
      </c>
      <c r="V21" s="35">
        <f>_xlfn.XLOOKUP(Table5[[#This Row], [part_of_step_with_title]],Table9[number],Table9[graphic])</f>
      </c>
      <c r="W21" s="16"/>
      <c r="X21" s="1"/>
      <c r="Y21" s="1"/>
      <c r="Z21" s="1"/>
      <c r="AA21" s="1"/>
      <c r="AB21" s="22"/>
      <c r="AC21" s="22"/>
      <c r="AD21" s="22"/>
      <c r="AE21" s="1"/>
      <c r="AF21" s="1"/>
      <c r="AG21" s="1"/>
      <c r="AH21" s="1"/>
      <c r="AI21" s="1"/>
      <c r="AJ21" s="1"/>
      <c r="AK21" s="22"/>
      <c r="AL21" s="22"/>
      <c r="AM21" s="1"/>
      <c r="AN21" s="1"/>
      <c r="AO21" s="1"/>
      <c r="AP21" s="1"/>
      <c r="AQ21" s="1"/>
      <c r="AR21" s="1"/>
    </row>
    <row x14ac:dyDescent="0.25" r="22" customHeight="1" ht="120">
      <c r="A22" s="46">
        <v>21</v>
      </c>
      <c r="B22" s="47">
        <v>21</v>
      </c>
      <c r="C22" s="12" t="s">
        <v>508</v>
      </c>
      <c r="D22" s="12" t="s">
        <v>118</v>
      </c>
      <c r="E22" s="1" t="s">
        <v>181</v>
      </c>
      <c r="F22" s="22" t="s">
        <v>445</v>
      </c>
      <c r="G22" s="22" t="s">
        <v>509</v>
      </c>
      <c r="H22" s="12" t="s">
        <v>510</v>
      </c>
      <c r="I22" s="12" t="s">
        <v>511</v>
      </c>
      <c r="J22" s="12" t="s">
        <v>512</v>
      </c>
      <c r="K22" s="1" t="s">
        <v>106</v>
      </c>
      <c r="L22" s="22" t="s">
        <v>75</v>
      </c>
      <c r="M22" s="13">
        <v>1</v>
      </c>
      <c r="N22" s="10"/>
      <c r="O22" s="48">
        <f>_xlfn.XLOOKUP(Table5[[#This Row], [part_of_petal_with_title]],Table3[number],Table3[title])</f>
      </c>
      <c r="P22" s="35">
        <f>_xlfn.XLOOKUP(Table5[[#This Row], [part_of_task_with_title]],tasks!A:A,tasks!C:C)</f>
      </c>
      <c r="Q22" s="48">
        <f>_xlfn.XLOOKUP(Table5[[#This Row], [part_of_step_with_title]],Table9[number],Table9[title])</f>
      </c>
      <c r="R22" s="48">
        <f>_xlfn.CONCAT("'[#This Row], ",Table5[[#This Row], [icon_shortcode]],".svg")</f>
      </c>
      <c r="S22" s="35">
        <f>IF(K22="*","\*",(IF(K22="**","\*\*",IF(K22="***","\*\*\*",IF(K22="****","\*\*\*\*",IF(K22="*****","\*\*\*\*\*",IF(ISBLANK(K22),"")))))))</f>
      </c>
      <c r="T22" s="17">
        <f>IF(ISBLANK(K22),"",LEN(Table5[[#This Row], [carbon_stars]]))</f>
      </c>
      <c r="U22" s="17">
        <f>IF(L22="£",1,(IF(L22="££",2,IF(L22="£££",3,IF(L22="££££",4,IF(L22="£££££",5,IF(ISBLANK(L22),"")))))))</f>
      </c>
      <c r="V22" s="35">
        <f>_xlfn.XLOOKUP(Table5[[#This Row], [part_of_step_with_title]],Table9[number],Table9[graphic])</f>
      </c>
      <c r="W22" s="16"/>
      <c r="X22" s="1"/>
      <c r="Y22" s="1"/>
      <c r="Z22" s="1"/>
      <c r="AA22" s="1"/>
      <c r="AB22" s="22"/>
      <c r="AC22" s="22"/>
      <c r="AD22" s="22"/>
      <c r="AE22" s="1"/>
      <c r="AF22" s="1"/>
      <c r="AG22" s="1"/>
      <c r="AH22" s="1"/>
      <c r="AI22" s="1"/>
      <c r="AJ22" s="1"/>
      <c r="AK22" s="22"/>
      <c r="AL22" s="22"/>
      <c r="AM22" s="1"/>
      <c r="AN22" s="1"/>
      <c r="AO22" s="1"/>
      <c r="AP22" s="1"/>
      <c r="AQ22" s="1"/>
      <c r="AR22" s="1"/>
    </row>
    <row x14ac:dyDescent="0.25" r="23" customHeight="1" ht="120">
      <c r="A23" s="49">
        <v>22</v>
      </c>
      <c r="B23" s="50">
        <v>22</v>
      </c>
      <c r="C23" s="12" t="s">
        <v>513</v>
      </c>
      <c r="D23" s="12" t="s">
        <v>118</v>
      </c>
      <c r="E23" s="1" t="s">
        <v>514</v>
      </c>
      <c r="F23" s="22" t="s">
        <v>445</v>
      </c>
      <c r="G23" s="22" t="s">
        <v>515</v>
      </c>
      <c r="H23" s="12" t="s">
        <v>516</v>
      </c>
      <c r="I23" s="12" t="s">
        <v>517</v>
      </c>
      <c r="J23" s="12" t="s">
        <v>518</v>
      </c>
      <c r="K23" s="1" t="s">
        <v>107</v>
      </c>
      <c r="L23" s="22" t="s">
        <v>55</v>
      </c>
      <c r="M23" s="10"/>
      <c r="N23" s="10"/>
      <c r="O23" s="48">
        <f>_xlfn.XLOOKUP(Table5[[#This Row], [part_of_petal_with_title]],Table3[number],Table3[title])</f>
      </c>
      <c r="P23" s="35">
        <f>_xlfn.XLOOKUP(Table5[[#This Row], [part_of_task_with_title]],tasks!A:A,tasks!C:C)</f>
      </c>
      <c r="Q23" s="48">
        <f>_xlfn.XLOOKUP(Table5[[#This Row], [part_of_step_with_title]],Table9[number],Table9[title])</f>
      </c>
      <c r="R23" s="48">
        <f>_xlfn.CONCAT("'[#This Row], ",Table5[[#This Row], [icon_shortcode]],".svg")</f>
      </c>
      <c r="S23" s="35">
        <f>IF(K23="*","\*",(IF(K23="**","\*\*",IF(K23="***","\*\*\*",IF(K23="****","\*\*\*\*",IF(K23="*****","\*\*\*\*\*",IF(ISBLANK(K23),"")))))))</f>
      </c>
      <c r="T23" s="17">
        <f>IF(ISBLANK(K23),"",LEN(Table5[[#This Row], [carbon_stars]]))</f>
      </c>
      <c r="U23" s="17">
        <f>IF(L23="£",1,(IF(L23="££",2,IF(L23="£££",3,IF(L23="££££",4,IF(L23="£££££",5,IF(ISBLANK(L23),"")))))))</f>
      </c>
      <c r="V23" s="35">
        <f>_xlfn.XLOOKUP(Table5[[#This Row], [part_of_step_with_title]],Table9[number],Table9[graphic])</f>
      </c>
      <c r="W23" s="16"/>
      <c r="X23" s="1"/>
      <c r="Y23" s="1"/>
      <c r="Z23" s="1"/>
      <c r="AA23" s="1"/>
      <c r="AB23" s="22"/>
      <c r="AC23" s="22"/>
      <c r="AD23" s="22"/>
      <c r="AE23" s="1"/>
      <c r="AF23" s="1"/>
      <c r="AG23" s="1"/>
      <c r="AH23" s="1"/>
      <c r="AI23" s="1"/>
      <c r="AJ23" s="1"/>
      <c r="AK23" s="22"/>
      <c r="AL23" s="22"/>
      <c r="AM23" s="1"/>
      <c r="AN23" s="1"/>
      <c r="AO23" s="1"/>
      <c r="AP23" s="1"/>
      <c r="AQ23" s="1"/>
      <c r="AR23" s="1"/>
    </row>
    <row x14ac:dyDescent="0.25" r="24" customHeight="1" ht="120">
      <c r="A24" s="46">
        <v>23</v>
      </c>
      <c r="B24" s="47">
        <v>23</v>
      </c>
      <c r="C24" s="12" t="s">
        <v>519</v>
      </c>
      <c r="D24" s="12" t="s">
        <v>118</v>
      </c>
      <c r="E24" s="1" t="s">
        <v>514</v>
      </c>
      <c r="F24" s="22" t="s">
        <v>445</v>
      </c>
      <c r="G24" s="22" t="s">
        <v>520</v>
      </c>
      <c r="H24" s="12" t="s">
        <v>521</v>
      </c>
      <c r="I24" s="12" t="s">
        <v>522</v>
      </c>
      <c r="J24" s="12" t="s">
        <v>523</v>
      </c>
      <c r="K24" s="1" t="s">
        <v>107</v>
      </c>
      <c r="L24" s="22" t="s">
        <v>69</v>
      </c>
      <c r="M24" s="10"/>
      <c r="N24" s="13">
        <v>1</v>
      </c>
      <c r="O24" s="48">
        <f>_xlfn.XLOOKUP(Table5[[#This Row], [part_of_petal_with_title]],Table3[number],Table3[title])</f>
      </c>
      <c r="P24" s="35">
        <f>_xlfn.XLOOKUP(Table5[[#This Row], [part_of_task_with_title]],tasks!A:A,tasks!C:C)</f>
      </c>
      <c r="Q24" s="48">
        <f>_xlfn.XLOOKUP(Table5[[#This Row], [part_of_step_with_title]],Table9[number],Table9[title])</f>
      </c>
      <c r="R24" s="48">
        <f>_xlfn.CONCAT("'[#This Row], ",Table5[[#This Row], [icon_shortcode]],".svg")</f>
      </c>
      <c r="S24" s="35">
        <f>IF(K24="*","\*",(IF(K24="**","\*\*",IF(K24="***","\*\*\*",IF(K24="****","\*\*\*\*",IF(K24="*****","\*\*\*\*\*",IF(ISBLANK(K24),"")))))))</f>
      </c>
      <c r="T24" s="17">
        <f>IF(ISBLANK(K24),"",LEN(Table5[[#This Row], [carbon_stars]]))</f>
      </c>
      <c r="U24" s="17">
        <f>IF(L24="£",1,(IF(L24="££",2,IF(L24="£££",3,IF(L24="££££",4,IF(L24="£££££",5,IF(ISBLANK(L24),"")))))))</f>
      </c>
      <c r="V24" s="35">
        <f>_xlfn.XLOOKUP(Table5[[#This Row], [part_of_step_with_title]],Table9[number],Table9[graphic])</f>
      </c>
      <c r="W24" s="16"/>
      <c r="X24" s="1"/>
      <c r="Y24" s="1"/>
      <c r="Z24" s="1"/>
      <c r="AA24" s="1"/>
      <c r="AB24" s="22"/>
      <c r="AC24" s="22"/>
      <c r="AD24" s="22"/>
      <c r="AE24" s="1"/>
      <c r="AF24" s="1"/>
      <c r="AG24" s="1"/>
      <c r="AH24" s="1"/>
      <c r="AI24" s="1"/>
      <c r="AJ24" s="1"/>
      <c r="AK24" s="22"/>
      <c r="AL24" s="22"/>
      <c r="AM24" s="1"/>
      <c r="AN24" s="1"/>
      <c r="AO24" s="1"/>
      <c r="AP24" s="1"/>
      <c r="AQ24" s="1"/>
      <c r="AR24" s="1"/>
    </row>
    <row x14ac:dyDescent="0.25" r="25" customHeight="1" ht="120">
      <c r="A25" s="49">
        <v>24</v>
      </c>
      <c r="B25" s="50">
        <v>24</v>
      </c>
      <c r="C25" s="12" t="s">
        <v>524</v>
      </c>
      <c r="D25" s="12" t="s">
        <v>118</v>
      </c>
      <c r="E25" s="1" t="s">
        <v>514</v>
      </c>
      <c r="F25" s="22" t="s">
        <v>445</v>
      </c>
      <c r="G25" s="22" t="s">
        <v>525</v>
      </c>
      <c r="H25" s="12" t="s">
        <v>526</v>
      </c>
      <c r="I25" s="12" t="s">
        <v>527</v>
      </c>
      <c r="J25" s="12" t="s">
        <v>528</v>
      </c>
      <c r="K25" s="1" t="s">
        <v>106</v>
      </c>
      <c r="L25" s="22" t="s">
        <v>75</v>
      </c>
      <c r="M25" s="13">
        <v>1</v>
      </c>
      <c r="N25" s="10"/>
      <c r="O25" s="48">
        <f>_xlfn.XLOOKUP(Table5[[#This Row], [part_of_petal_with_title]],Table3[number],Table3[title])</f>
      </c>
      <c r="P25" s="35">
        <f>_xlfn.XLOOKUP(Table5[[#This Row], [part_of_task_with_title]],tasks!A:A,tasks!C:C)</f>
      </c>
      <c r="Q25" s="48">
        <f>_xlfn.XLOOKUP(Table5[[#This Row], [part_of_step_with_title]],Table9[number],Table9[title])</f>
      </c>
      <c r="R25" s="48">
        <f>_xlfn.CONCAT("'[#This Row], ",Table5[[#This Row], [icon_shortcode]],".svg")</f>
      </c>
      <c r="S25" s="35">
        <f>IF(K25="*","\*",(IF(K25="**","\*\*",IF(K25="***","\*\*\*",IF(K25="****","\*\*\*\*",IF(K25="*****","\*\*\*\*\*",IF(ISBLANK(K25),"")))))))</f>
      </c>
      <c r="T25" s="17">
        <f>IF(ISBLANK(K25),"",LEN(Table5[[#This Row], [carbon_stars]]))</f>
      </c>
      <c r="U25" s="17">
        <f>IF(L25="£",1,(IF(L25="££",2,IF(L25="£££",3,IF(L25="££££",4,IF(L25="£££££",5,IF(ISBLANK(L25),"")))))))</f>
      </c>
      <c r="V25" s="35">
        <f>_xlfn.XLOOKUP(Table5[[#This Row], [part_of_step_with_title]],Table9[number],Table9[graphic])</f>
      </c>
      <c r="W25" s="16" t="s">
        <v>529</v>
      </c>
      <c r="X25" s="1"/>
      <c r="Y25" s="1"/>
      <c r="Z25" s="1"/>
      <c r="AA25" s="1"/>
      <c r="AB25" s="22"/>
      <c r="AC25" s="22"/>
      <c r="AD25" s="22"/>
      <c r="AE25" s="1"/>
      <c r="AF25" s="1"/>
      <c r="AG25" s="1"/>
      <c r="AH25" s="1"/>
      <c r="AI25" s="1"/>
      <c r="AJ25" s="1"/>
      <c r="AK25" s="22"/>
      <c r="AL25" s="22"/>
      <c r="AM25" s="1"/>
      <c r="AN25" s="1"/>
      <c r="AO25" s="1"/>
      <c r="AP25" s="1"/>
      <c r="AQ25" s="1"/>
      <c r="AR25" s="1"/>
    </row>
    <row x14ac:dyDescent="0.25" r="26" customHeight="1" ht="120">
      <c r="A26" s="46">
        <v>25</v>
      </c>
      <c r="B26" s="47">
        <v>25</v>
      </c>
      <c r="C26" s="12" t="s">
        <v>530</v>
      </c>
      <c r="D26" s="12" t="s">
        <v>118</v>
      </c>
      <c r="E26" s="1" t="s">
        <v>531</v>
      </c>
      <c r="F26" s="22" t="s">
        <v>445</v>
      </c>
      <c r="G26" s="22" t="s">
        <v>532</v>
      </c>
      <c r="H26" s="12" t="s">
        <v>533</v>
      </c>
      <c r="I26" s="12" t="s">
        <v>534</v>
      </c>
      <c r="J26" s="12" t="s">
        <v>535</v>
      </c>
      <c r="K26" s="1" t="s">
        <v>106</v>
      </c>
      <c r="L26" s="22" t="s">
        <v>55</v>
      </c>
      <c r="M26" s="13">
        <v>1</v>
      </c>
      <c r="N26" s="10"/>
      <c r="O26" s="48">
        <f>_xlfn.XLOOKUP(Table5[[#This Row], [part_of_petal_with_title]],Table3[number],Table3[title])</f>
      </c>
      <c r="P26" s="35">
        <f>_xlfn.XLOOKUP(Table5[[#This Row], [part_of_task_with_title]],tasks!A:A,tasks!C:C)</f>
      </c>
      <c r="Q26" s="48">
        <f>_xlfn.XLOOKUP(Table5[[#This Row], [part_of_step_with_title]],Table9[number],Table9[title])</f>
      </c>
      <c r="R26" s="48">
        <f>_xlfn.CONCAT("'[#This Row], ",Table5[[#This Row], [icon_shortcode]],".svg")</f>
      </c>
      <c r="S26" s="35">
        <f>IF(K26="*","\*",(IF(K26="**","\*\*",IF(K26="***","\*\*\*",IF(K26="****","\*\*\*\*",IF(K26="*****","\*\*\*\*\*",IF(ISBLANK(K26),"")))))))</f>
      </c>
      <c r="T26" s="17">
        <f>IF(ISBLANK(K26),"",LEN(Table5[[#This Row], [carbon_stars]]))</f>
      </c>
      <c r="U26" s="17">
        <f>IF(L26="£",1,(IF(L26="££",2,IF(L26="£££",3,IF(L26="££££",4,IF(L26="£££££",5,IF(ISBLANK(L26),"")))))))</f>
      </c>
      <c r="V26" s="35">
        <f>_xlfn.XLOOKUP(Table5[[#This Row], [part_of_step_with_title]],Table9[number],Table9[graphic])</f>
      </c>
      <c r="W26" s="16"/>
      <c r="X26" s="1"/>
      <c r="Y26" s="1"/>
      <c r="Z26" s="1"/>
      <c r="AA26" s="1"/>
      <c r="AB26" s="22"/>
      <c r="AC26" s="22"/>
      <c r="AD26" s="22"/>
      <c r="AE26" s="1"/>
      <c r="AF26" s="1"/>
      <c r="AG26" s="1"/>
      <c r="AH26" s="1"/>
      <c r="AI26" s="1"/>
      <c r="AJ26" s="1"/>
      <c r="AK26" s="22"/>
      <c r="AL26" s="22"/>
      <c r="AM26" s="1"/>
      <c r="AN26" s="1"/>
      <c r="AO26" s="1"/>
      <c r="AP26" s="1"/>
      <c r="AQ26" s="1"/>
      <c r="AR26" s="1"/>
    </row>
    <row x14ac:dyDescent="0.25" r="27" customHeight="1" ht="120">
      <c r="A27" s="49">
        <v>26</v>
      </c>
      <c r="B27" s="50">
        <v>26</v>
      </c>
      <c r="C27" s="12" t="s">
        <v>536</v>
      </c>
      <c r="D27" s="12" t="s">
        <v>118</v>
      </c>
      <c r="E27" s="1" t="s">
        <v>531</v>
      </c>
      <c r="F27" s="22" t="s">
        <v>445</v>
      </c>
      <c r="G27" s="22" t="s">
        <v>537</v>
      </c>
      <c r="H27" s="12" t="s">
        <v>538</v>
      </c>
      <c r="I27" s="12" t="s">
        <v>539</v>
      </c>
      <c r="J27" s="12" t="s">
        <v>540</v>
      </c>
      <c r="K27" s="1" t="s">
        <v>107</v>
      </c>
      <c r="L27" s="22" t="s">
        <v>55</v>
      </c>
      <c r="M27" s="13">
        <v>1</v>
      </c>
      <c r="N27" s="10"/>
      <c r="O27" s="48">
        <f>_xlfn.XLOOKUP(Table5[[#This Row], [part_of_petal_with_title]],Table3[number],Table3[title])</f>
      </c>
      <c r="P27" s="35">
        <f>_xlfn.XLOOKUP(Table5[[#This Row], [part_of_task_with_title]],tasks!A:A,tasks!C:C)</f>
      </c>
      <c r="Q27" s="48">
        <f>_xlfn.XLOOKUP(Table5[[#This Row], [part_of_step_with_title]],Table9[number],Table9[title])</f>
      </c>
      <c r="R27" s="48">
        <f>_xlfn.CONCAT("'[#This Row], ",Table5[[#This Row], [icon_shortcode]],".svg")</f>
      </c>
      <c r="S27" s="35">
        <f>IF(K27="*","\*",(IF(K27="**","\*\*",IF(K27="***","\*\*\*",IF(K27="****","\*\*\*\*",IF(K27="*****","\*\*\*\*\*",IF(ISBLANK(K27),"")))))))</f>
      </c>
      <c r="T27" s="17">
        <f>IF(ISBLANK(K27),"",LEN(Table5[[#This Row], [carbon_stars]]))</f>
      </c>
      <c r="U27" s="17">
        <f>IF(L27="£",1,(IF(L27="££",2,IF(L27="£££",3,IF(L27="££££",4,IF(L27="£££££",5,IF(ISBLANK(L27),"")))))))</f>
      </c>
      <c r="V27" s="35">
        <f>_xlfn.XLOOKUP(Table5[[#This Row], [part_of_step_with_title]],Table9[number],Table9[graphic])</f>
      </c>
      <c r="W27" s="16"/>
      <c r="X27" s="1"/>
      <c r="Y27" s="1"/>
      <c r="Z27" s="1"/>
      <c r="AA27" s="1"/>
      <c r="AB27" s="22"/>
      <c r="AC27" s="22"/>
      <c r="AD27" s="22"/>
      <c r="AE27" s="1"/>
      <c r="AF27" s="1"/>
      <c r="AG27" s="1"/>
      <c r="AH27" s="1"/>
      <c r="AI27" s="1"/>
      <c r="AJ27" s="1"/>
      <c r="AK27" s="22"/>
      <c r="AL27" s="22"/>
      <c r="AM27" s="1"/>
      <c r="AN27" s="1"/>
      <c r="AO27" s="1"/>
      <c r="AP27" s="1"/>
      <c r="AQ27" s="1"/>
      <c r="AR27" s="1"/>
    </row>
    <row x14ac:dyDescent="0.25" r="28" customHeight="1" ht="120">
      <c r="A28" s="46">
        <v>27</v>
      </c>
      <c r="B28" s="47">
        <v>27</v>
      </c>
      <c r="C28" s="12" t="s">
        <v>541</v>
      </c>
      <c r="D28" s="12" t="s">
        <v>118</v>
      </c>
      <c r="E28" s="1" t="s">
        <v>531</v>
      </c>
      <c r="F28" s="22" t="s">
        <v>445</v>
      </c>
      <c r="G28" s="22" t="s">
        <v>542</v>
      </c>
      <c r="H28" s="12" t="s">
        <v>543</v>
      </c>
      <c r="I28" s="12" t="s">
        <v>544</v>
      </c>
      <c r="J28" s="12" t="s">
        <v>545</v>
      </c>
      <c r="K28" s="1" t="s">
        <v>106</v>
      </c>
      <c r="L28" s="22" t="s">
        <v>55</v>
      </c>
      <c r="M28" s="13">
        <v>1</v>
      </c>
      <c r="N28" s="10"/>
      <c r="O28" s="48">
        <f>_xlfn.XLOOKUP(Table5[[#This Row], [part_of_petal_with_title]],Table3[number],Table3[title])</f>
      </c>
      <c r="P28" s="35">
        <f>_xlfn.XLOOKUP(Table5[[#This Row], [part_of_task_with_title]],tasks!A:A,tasks!C:C)</f>
      </c>
      <c r="Q28" s="48">
        <f>_xlfn.XLOOKUP(Table5[[#This Row], [part_of_step_with_title]],Table9[number],Table9[title])</f>
      </c>
      <c r="R28" s="48">
        <f>_xlfn.CONCAT("'[#This Row], ",Table5[[#This Row], [icon_shortcode]],".svg")</f>
      </c>
      <c r="S28" s="35">
        <f>IF(K28="*","\*",(IF(K28="**","\*\*",IF(K28="***","\*\*\*",IF(K28="****","\*\*\*\*",IF(K28="*****","\*\*\*\*\*",IF(ISBLANK(K28),"")))))))</f>
      </c>
      <c r="T28" s="17">
        <f>IF(ISBLANK(K28),"",LEN(Table5[[#This Row], [carbon_stars]]))</f>
      </c>
      <c r="U28" s="17">
        <f>IF(L28="£",1,(IF(L28="££",2,IF(L28="£££",3,IF(L28="££££",4,IF(L28="£££££",5,IF(ISBLANK(L28),"")))))))</f>
      </c>
      <c r="V28" s="35">
        <f>_xlfn.XLOOKUP(Table5[[#This Row], [part_of_step_with_title]],Table9[number],Table9[graphic])</f>
      </c>
      <c r="W28" s="16"/>
      <c r="X28" s="1"/>
      <c r="Y28" s="1"/>
      <c r="Z28" s="1"/>
      <c r="AA28" s="1"/>
      <c r="AB28" s="22"/>
      <c r="AC28" s="22"/>
      <c r="AD28" s="22"/>
      <c r="AE28" s="1"/>
      <c r="AF28" s="1"/>
      <c r="AG28" s="1"/>
      <c r="AH28" s="1"/>
      <c r="AI28" s="1"/>
      <c r="AJ28" s="1"/>
      <c r="AK28" s="22"/>
      <c r="AL28" s="22"/>
      <c r="AM28" s="1"/>
      <c r="AN28" s="1"/>
      <c r="AO28" s="1"/>
      <c r="AP28" s="1"/>
      <c r="AQ28" s="1"/>
      <c r="AR28" s="1"/>
    </row>
    <row x14ac:dyDescent="0.25" r="29" customHeight="1" ht="120">
      <c r="A29" s="49">
        <v>28</v>
      </c>
      <c r="B29" s="50">
        <v>28</v>
      </c>
      <c r="C29" s="12" t="s">
        <v>546</v>
      </c>
      <c r="D29" s="12" t="s">
        <v>118</v>
      </c>
      <c r="E29" s="1" t="s">
        <v>547</v>
      </c>
      <c r="F29" s="22" t="s">
        <v>445</v>
      </c>
      <c r="G29" s="22" t="s">
        <v>548</v>
      </c>
      <c r="H29" s="12" t="s">
        <v>549</v>
      </c>
      <c r="I29" s="12" t="s">
        <v>550</v>
      </c>
      <c r="J29" s="12" t="s">
        <v>551</v>
      </c>
      <c r="K29" s="1" t="s">
        <v>107</v>
      </c>
      <c r="L29" s="22" t="s">
        <v>55</v>
      </c>
      <c r="M29" s="10"/>
      <c r="N29" s="10"/>
      <c r="O29" s="48">
        <f>_xlfn.XLOOKUP(Table5[[#This Row], [part_of_petal_with_title]],Table3[number],Table3[title])</f>
      </c>
      <c r="P29" s="35">
        <f>_xlfn.XLOOKUP(Table5[[#This Row], [part_of_task_with_title]],tasks!A:A,tasks!C:C)</f>
      </c>
      <c r="Q29" s="48">
        <f>_xlfn.XLOOKUP(Table5[[#This Row], [part_of_step_with_title]],Table9[number],Table9[title])</f>
      </c>
      <c r="R29" s="48">
        <f>_xlfn.CONCAT("'[#This Row], ",Table5[[#This Row], [icon_shortcode]],".svg")</f>
      </c>
      <c r="S29" s="35">
        <f>IF(K29="*","\*",(IF(K29="**","\*\*",IF(K29="***","\*\*\*",IF(K29="****","\*\*\*\*",IF(K29="*****","\*\*\*\*\*",IF(ISBLANK(K29),"")))))))</f>
      </c>
      <c r="T29" s="17">
        <f>IF(ISBLANK(K29),"",LEN(Table5[[#This Row], [carbon_stars]]))</f>
      </c>
      <c r="U29" s="17">
        <f>IF(L29="£",1,(IF(L29="££",2,IF(L29="£££",3,IF(L29="££££",4,IF(L29="£££££",5,IF(ISBLANK(L29),"")))))))</f>
      </c>
      <c r="V29" s="35">
        <f>_xlfn.XLOOKUP(Table5[[#This Row], [part_of_step_with_title]],Table9[number],Table9[graphic])</f>
      </c>
      <c r="W29" s="16"/>
      <c r="X29" s="1"/>
      <c r="Y29" s="1"/>
      <c r="Z29" s="1"/>
      <c r="AA29" s="1"/>
      <c r="AB29" s="22"/>
      <c r="AC29" s="22"/>
      <c r="AD29" s="22"/>
      <c r="AE29" s="1"/>
      <c r="AF29" s="1"/>
      <c r="AG29" s="1"/>
      <c r="AH29" s="1"/>
      <c r="AI29" s="1"/>
      <c r="AJ29" s="1"/>
      <c r="AK29" s="22"/>
      <c r="AL29" s="22"/>
      <c r="AM29" s="1"/>
      <c r="AN29" s="1"/>
      <c r="AO29" s="1"/>
      <c r="AP29" s="1"/>
      <c r="AQ29" s="1"/>
      <c r="AR29" s="1"/>
    </row>
    <row x14ac:dyDescent="0.25" r="30" customHeight="1" ht="120">
      <c r="A30" s="46">
        <v>29</v>
      </c>
      <c r="B30" s="47">
        <v>29</v>
      </c>
      <c r="C30" s="12" t="s">
        <v>552</v>
      </c>
      <c r="D30" s="12" t="s">
        <v>118</v>
      </c>
      <c r="E30" s="1" t="s">
        <v>553</v>
      </c>
      <c r="F30" s="22" t="s">
        <v>554</v>
      </c>
      <c r="G30" s="22" t="s">
        <v>555</v>
      </c>
      <c r="H30" s="59" t="s">
        <v>556</v>
      </c>
      <c r="I30" s="12" t="s">
        <v>557</v>
      </c>
      <c r="J30" s="12" t="s">
        <v>558</v>
      </c>
      <c r="K30" s="1" t="s">
        <v>106</v>
      </c>
      <c r="L30" s="22" t="s">
        <v>64</v>
      </c>
      <c r="M30" s="10"/>
      <c r="N30" s="10"/>
      <c r="O30" s="48">
        <f>_xlfn.XLOOKUP(Table5[[#This Row], [part_of_petal_with_title]],Table3[number],Table3[title])</f>
      </c>
      <c r="P30" s="35">
        <f>_xlfn.XLOOKUP(Table5[[#This Row], [part_of_task_with_title]],tasks!A:A,tasks!C:C)</f>
      </c>
      <c r="Q30" s="48">
        <f>_xlfn.XLOOKUP(Table5[[#This Row], [part_of_step_with_title]],Table9[number],Table9[title])</f>
      </c>
      <c r="R30" s="48">
        <f>_xlfn.CONCAT("'[#This Row], ",Table5[[#This Row], [icon_shortcode]],".svg")</f>
      </c>
      <c r="S30" s="35">
        <f>IF(K30="*","\*",(IF(K30="**","\*\*",IF(K30="***","\*\*\*",IF(K30="****","\*\*\*\*",IF(K30="*****","\*\*\*\*\*",IF(ISBLANK(K30),"")))))))</f>
      </c>
      <c r="T30" s="17">
        <f>IF(ISBLANK(K30),"",LEN(Table5[[#This Row], [carbon_stars]]))</f>
      </c>
      <c r="U30" s="17">
        <f>IF(L30="£",1,(IF(L30="££",2,IF(L30="£££",3,IF(L30="££££",4,IF(L30="£££££",5,IF(ISBLANK(L30),"")))))))</f>
      </c>
      <c r="V30" s="35">
        <f>_xlfn.XLOOKUP(Table5[[#This Row], [part_of_step_with_title]],Table9[number],Table9[graphic])</f>
      </c>
      <c r="W30" s="16"/>
      <c r="X30" s="1"/>
      <c r="Y30" s="1"/>
      <c r="Z30" s="1"/>
      <c r="AA30" s="1"/>
      <c r="AB30" s="22"/>
      <c r="AC30" s="22"/>
      <c r="AD30" s="22"/>
      <c r="AE30" s="1"/>
      <c r="AF30" s="1"/>
      <c r="AG30" s="1"/>
      <c r="AH30" s="1"/>
      <c r="AI30" s="1"/>
      <c r="AJ30" s="1"/>
      <c r="AK30" s="22"/>
      <c r="AL30" s="22"/>
      <c r="AM30" s="1"/>
      <c r="AN30" s="1"/>
      <c r="AO30" s="1"/>
      <c r="AP30" s="1"/>
      <c r="AQ30" s="1"/>
      <c r="AR30" s="1"/>
    </row>
    <row x14ac:dyDescent="0.25" r="31" customHeight="1" ht="120">
      <c r="A31" s="49">
        <v>30</v>
      </c>
      <c r="B31" s="50">
        <v>30</v>
      </c>
      <c r="C31" s="12" t="s">
        <v>559</v>
      </c>
      <c r="D31" s="12" t="s">
        <v>118</v>
      </c>
      <c r="E31" s="1" t="s">
        <v>553</v>
      </c>
      <c r="F31" s="22" t="s">
        <v>554</v>
      </c>
      <c r="G31" s="22" t="s">
        <v>560</v>
      </c>
      <c r="H31" s="12" t="s">
        <v>561</v>
      </c>
      <c r="I31" s="12" t="s">
        <v>562</v>
      </c>
      <c r="J31" s="12" t="s">
        <v>563</v>
      </c>
      <c r="K31" s="1" t="s">
        <v>106</v>
      </c>
      <c r="L31" s="22" t="s">
        <v>55</v>
      </c>
      <c r="M31" s="13">
        <v>1</v>
      </c>
      <c r="N31" s="10"/>
      <c r="O31" s="48">
        <f>_xlfn.XLOOKUP(Table5[[#This Row], [part_of_petal_with_title]],Table3[number],Table3[title])</f>
      </c>
      <c r="P31" s="35">
        <f>_xlfn.XLOOKUP(Table5[[#This Row], [part_of_task_with_title]],tasks!A:A,tasks!C:C)</f>
      </c>
      <c r="Q31" s="48">
        <f>_xlfn.XLOOKUP(Table5[[#This Row], [part_of_step_with_title]],Table9[number],Table9[title])</f>
      </c>
      <c r="R31" s="48">
        <f>_xlfn.CONCAT("'[#This Row], ",Table5[[#This Row], [icon_shortcode]],".svg")</f>
      </c>
      <c r="S31" s="35">
        <f>IF(K31="*","\*",(IF(K31="**","\*\*",IF(K31="***","\*\*\*",IF(K31="****","\*\*\*\*",IF(K31="*****","\*\*\*\*\*",IF(ISBLANK(K31),"")))))))</f>
      </c>
      <c r="T31" s="17">
        <f>IF(ISBLANK(K31),"",LEN(Table5[[#This Row], [carbon_stars]]))</f>
      </c>
      <c r="U31" s="17">
        <f>IF(L31="£",1,(IF(L31="££",2,IF(L31="£££",3,IF(L31="££££",4,IF(L31="£££££",5,IF(ISBLANK(L31),"")))))))</f>
      </c>
      <c r="V31" s="35">
        <f>_xlfn.XLOOKUP(Table5[[#This Row], [part_of_step_with_title]],Table9[number],Table9[graphic])</f>
      </c>
      <c r="W31" s="16"/>
      <c r="X31" s="1"/>
      <c r="Y31" s="1"/>
      <c r="Z31" s="1"/>
      <c r="AA31" s="1"/>
      <c r="AB31" s="22"/>
      <c r="AC31" s="22"/>
      <c r="AD31" s="22"/>
      <c r="AE31" s="1"/>
      <c r="AF31" s="1"/>
      <c r="AG31" s="1"/>
      <c r="AH31" s="1"/>
      <c r="AI31" s="1"/>
      <c r="AJ31" s="1"/>
      <c r="AK31" s="22"/>
      <c r="AL31" s="22"/>
      <c r="AM31" s="1"/>
      <c r="AN31" s="1"/>
      <c r="AO31" s="1"/>
      <c r="AP31" s="1"/>
      <c r="AQ31" s="1"/>
      <c r="AR31" s="1"/>
    </row>
    <row x14ac:dyDescent="0.25" r="32" customHeight="1" ht="120">
      <c r="A32" s="46">
        <v>31</v>
      </c>
      <c r="B32" s="47">
        <v>31</v>
      </c>
      <c r="C32" s="12" t="s">
        <v>564</v>
      </c>
      <c r="D32" s="12" t="s">
        <v>118</v>
      </c>
      <c r="E32" s="1" t="s">
        <v>553</v>
      </c>
      <c r="F32" s="22" t="s">
        <v>554</v>
      </c>
      <c r="G32" s="22" t="s">
        <v>565</v>
      </c>
      <c r="H32" s="59" t="s">
        <v>566</v>
      </c>
      <c r="I32" s="12" t="s">
        <v>567</v>
      </c>
      <c r="J32" s="12" t="s">
        <v>568</v>
      </c>
      <c r="K32" s="1" t="s">
        <v>106</v>
      </c>
      <c r="L32" s="22" t="s">
        <v>64</v>
      </c>
      <c r="M32" s="13">
        <v>1</v>
      </c>
      <c r="N32" s="10"/>
      <c r="O32" s="48">
        <f>_xlfn.XLOOKUP(Table5[[#This Row], [part_of_petal_with_title]],Table3[number],Table3[title])</f>
      </c>
      <c r="P32" s="35">
        <f>_xlfn.XLOOKUP(Table5[[#This Row], [part_of_task_with_title]],tasks!A:A,tasks!C:C)</f>
      </c>
      <c r="Q32" s="48">
        <f>_xlfn.XLOOKUP(Table5[[#This Row], [part_of_step_with_title]],Table9[number],Table9[title])</f>
      </c>
      <c r="R32" s="48">
        <f>_xlfn.CONCAT("'[#This Row], ",Table5[[#This Row], [icon_shortcode]],".svg")</f>
      </c>
      <c r="S32" s="35">
        <f>IF(K32="*","\*",(IF(K32="**","\*\*",IF(K32="***","\*\*\*",IF(K32="****","\*\*\*\*",IF(K32="*****","\*\*\*\*\*",IF(ISBLANK(K32),"")))))))</f>
      </c>
      <c r="T32" s="17">
        <f>IF(ISBLANK(K32),"",LEN(Table5[[#This Row], [carbon_stars]]))</f>
      </c>
      <c r="U32" s="17">
        <f>IF(L32="£",1,(IF(L32="££",2,IF(L32="£££",3,IF(L32="££££",4,IF(L32="£££££",5,IF(ISBLANK(L32),"")))))))</f>
      </c>
      <c r="V32" s="35">
        <f>_xlfn.XLOOKUP(Table5[[#This Row], [part_of_step_with_title]],Table9[number],Table9[graphic])</f>
      </c>
      <c r="W32" s="16" t="s">
        <v>569</v>
      </c>
      <c r="X32" s="1"/>
      <c r="Y32" s="1"/>
      <c r="Z32" s="1"/>
      <c r="AA32" s="1"/>
      <c r="AB32" s="22"/>
      <c r="AC32" s="22"/>
      <c r="AD32" s="22"/>
      <c r="AE32" s="1"/>
      <c r="AF32" s="1"/>
      <c r="AG32" s="1"/>
      <c r="AH32" s="1"/>
      <c r="AI32" s="1"/>
      <c r="AJ32" s="1"/>
      <c r="AK32" s="22"/>
      <c r="AL32" s="22"/>
      <c r="AM32" s="1"/>
      <c r="AN32" s="1"/>
      <c r="AO32" s="1"/>
      <c r="AP32" s="1"/>
      <c r="AQ32" s="1"/>
      <c r="AR32" s="1"/>
    </row>
    <row x14ac:dyDescent="0.25" r="33" customHeight="1" ht="120">
      <c r="A33" s="49">
        <v>32</v>
      </c>
      <c r="B33" s="50">
        <v>32</v>
      </c>
      <c r="C33" s="12" t="s">
        <v>570</v>
      </c>
      <c r="D33" s="12" t="s">
        <v>118</v>
      </c>
      <c r="E33" s="1" t="s">
        <v>553</v>
      </c>
      <c r="F33" s="22" t="s">
        <v>554</v>
      </c>
      <c r="G33" s="22" t="s">
        <v>571</v>
      </c>
      <c r="H33" s="12" t="s">
        <v>572</v>
      </c>
      <c r="I33" s="12" t="s">
        <v>573</v>
      </c>
      <c r="J33" s="12" t="s">
        <v>574</v>
      </c>
      <c r="K33" s="1" t="s">
        <v>107</v>
      </c>
      <c r="L33" s="22" t="s">
        <v>55</v>
      </c>
      <c r="M33" s="13">
        <v>1</v>
      </c>
      <c r="N33" s="10"/>
      <c r="O33" s="48">
        <f>_xlfn.XLOOKUP(Table5[[#This Row], [part_of_petal_with_title]],Table3[number],Table3[title])</f>
      </c>
      <c r="P33" s="35">
        <f>_xlfn.XLOOKUP(Table5[[#This Row], [part_of_task_with_title]],tasks!A:A,tasks!C:C)</f>
      </c>
      <c r="Q33" s="48">
        <f>_xlfn.XLOOKUP(Table5[[#This Row], [part_of_step_with_title]],Table9[number],Table9[title])</f>
      </c>
      <c r="R33" s="48">
        <f>_xlfn.CONCAT("'[#This Row], ",Table5[[#This Row], [icon_shortcode]],".svg")</f>
      </c>
      <c r="S33" s="35">
        <f>IF(K33="*","\*",(IF(K33="**","\*\*",IF(K33="***","\*\*\*",IF(K33="****","\*\*\*\*",IF(K33="*****","\*\*\*\*\*",IF(ISBLANK(K33),"")))))))</f>
      </c>
      <c r="T33" s="17">
        <f>IF(ISBLANK(K33),"",LEN(Table5[[#This Row], [carbon_stars]]))</f>
      </c>
      <c r="U33" s="17">
        <f>IF(L33="£",1,(IF(L33="££",2,IF(L33="£££",3,IF(L33="££££",4,IF(L33="£££££",5,IF(ISBLANK(L33),"")))))))</f>
      </c>
      <c r="V33" s="35">
        <f>_xlfn.XLOOKUP(Table5[[#This Row], [part_of_step_with_title]],Table9[number],Table9[graphic])</f>
      </c>
      <c r="W33" s="16"/>
      <c r="X33" s="1"/>
      <c r="Y33" s="1"/>
      <c r="Z33" s="1"/>
      <c r="AA33" s="1"/>
      <c r="AB33" s="22"/>
      <c r="AC33" s="22"/>
      <c r="AD33" s="22"/>
      <c r="AE33" s="1"/>
      <c r="AF33" s="1"/>
      <c r="AG33" s="1"/>
      <c r="AH33" s="1"/>
      <c r="AI33" s="1"/>
      <c r="AJ33" s="1"/>
      <c r="AK33" s="22"/>
      <c r="AL33" s="22"/>
      <c r="AM33" s="1"/>
      <c r="AN33" s="1"/>
      <c r="AO33" s="1"/>
      <c r="AP33" s="1"/>
      <c r="AQ33" s="1"/>
      <c r="AR33" s="1"/>
    </row>
    <row x14ac:dyDescent="0.25" r="34" customHeight="1" ht="120">
      <c r="A34" s="46">
        <v>33</v>
      </c>
      <c r="B34" s="47">
        <v>33</v>
      </c>
      <c r="C34" s="12" t="s">
        <v>174</v>
      </c>
      <c r="D34" s="12" t="s">
        <v>118</v>
      </c>
      <c r="E34" s="1" t="s">
        <v>553</v>
      </c>
      <c r="F34" s="22" t="s">
        <v>554</v>
      </c>
      <c r="G34" s="22" t="s">
        <v>575</v>
      </c>
      <c r="H34" s="12" t="s">
        <v>576</v>
      </c>
      <c r="I34" s="12" t="s">
        <v>577</v>
      </c>
      <c r="J34" s="12" t="s">
        <v>578</v>
      </c>
      <c r="K34" s="1" t="s">
        <v>106</v>
      </c>
      <c r="L34" s="22" t="s">
        <v>64</v>
      </c>
      <c r="M34" s="10"/>
      <c r="N34" s="10"/>
      <c r="O34" s="48">
        <f>_xlfn.XLOOKUP(Table5[[#This Row], [part_of_petal_with_title]],Table3[number],Table3[title])</f>
      </c>
      <c r="P34" s="35">
        <f>_xlfn.XLOOKUP(Table5[[#This Row], [part_of_task_with_title]],tasks!A:A,tasks!C:C)</f>
      </c>
      <c r="Q34" s="48">
        <f>_xlfn.XLOOKUP(Table5[[#This Row], [part_of_step_with_title]],Table9[number],Table9[title])</f>
      </c>
      <c r="R34" s="48">
        <f>_xlfn.CONCAT("'[#This Row], ",Table5[[#This Row], [icon_shortcode]],".svg")</f>
      </c>
      <c r="S34" s="35">
        <f>IF(K34="*","\*",(IF(K34="**","\*\*",IF(K34="***","\*\*\*",IF(K34="****","\*\*\*\*",IF(K34="*****","\*\*\*\*\*",IF(ISBLANK(K34),"")))))))</f>
      </c>
      <c r="T34" s="17">
        <f>IF(ISBLANK(K34),"",LEN(Table5[[#This Row], [carbon_stars]]))</f>
      </c>
      <c r="U34" s="17">
        <f>IF(L34="£",1,(IF(L34="££",2,IF(L34="£££",3,IF(L34="££££",4,IF(L34="£££££",5,IF(ISBLANK(L34),"")))))))</f>
      </c>
      <c r="V34" s="35">
        <f>_xlfn.XLOOKUP(Table5[[#This Row], [part_of_step_with_title]],Table9[number],Table9[graphic])</f>
      </c>
      <c r="W34" s="16"/>
      <c r="X34" s="1"/>
      <c r="Y34" s="1"/>
      <c r="Z34" s="1"/>
      <c r="AA34" s="1"/>
      <c r="AB34" s="22"/>
      <c r="AC34" s="22"/>
      <c r="AD34" s="22"/>
      <c r="AE34" s="1"/>
      <c r="AF34" s="1"/>
      <c r="AG34" s="1"/>
      <c r="AH34" s="1"/>
      <c r="AI34" s="1"/>
      <c r="AJ34" s="1"/>
      <c r="AK34" s="22"/>
      <c r="AL34" s="22"/>
      <c r="AM34" s="1"/>
      <c r="AN34" s="1"/>
      <c r="AO34" s="1"/>
      <c r="AP34" s="1"/>
      <c r="AQ34" s="1"/>
      <c r="AR34" s="1"/>
    </row>
    <row x14ac:dyDescent="0.25" r="35" customHeight="1" ht="120">
      <c r="A35" s="49">
        <v>34</v>
      </c>
      <c r="B35" s="50">
        <v>34</v>
      </c>
      <c r="C35" s="12" t="s">
        <v>171</v>
      </c>
      <c r="D35" s="12" t="s">
        <v>118</v>
      </c>
      <c r="E35" s="1" t="s">
        <v>553</v>
      </c>
      <c r="F35" s="22" t="s">
        <v>554</v>
      </c>
      <c r="G35" s="22" t="s">
        <v>579</v>
      </c>
      <c r="H35" s="12" t="s">
        <v>580</v>
      </c>
      <c r="I35" s="12" t="s">
        <v>581</v>
      </c>
      <c r="J35" s="12" t="s">
        <v>582</v>
      </c>
      <c r="K35" s="1"/>
      <c r="L35" s="22" t="s">
        <v>75</v>
      </c>
      <c r="M35" s="10"/>
      <c r="N35" s="10"/>
      <c r="O35" s="48">
        <f>_xlfn.XLOOKUP(Table5[[#This Row], [part_of_petal_with_title]],Table3[number],Table3[title])</f>
      </c>
      <c r="P35" s="35">
        <f>_xlfn.XLOOKUP(Table5[[#This Row], [part_of_task_with_title]],tasks!A:A,tasks!C:C)</f>
      </c>
      <c r="Q35" s="48">
        <f>_xlfn.XLOOKUP(Table5[[#This Row], [part_of_step_with_title]],Table9[number],Table9[title])</f>
      </c>
      <c r="R35" s="48">
        <f>_xlfn.CONCAT("'[#This Row], ",Table5[[#This Row], [icon_shortcode]],".svg")</f>
      </c>
      <c r="S35" s="35">
        <f>IF(K35="*","\*",(IF(K35="**","\*\*",IF(K35="***","\*\*\*",IF(K35="****","\*\*\*\*",IF(K35="*****","\*\*\*\*\*",IF(ISBLANK(K35),"")))))))</f>
      </c>
      <c r="T35" s="20">
        <f>IF(ISBLANK(K35),"",LEN(Table5[[#This Row], [carbon_stars]]))</f>
      </c>
      <c r="U35" s="17">
        <f>IF(L35="£",1,(IF(L35="££",2,IF(L35="£££",3,IF(L35="££££",4,IF(L35="£££££",5,IF(ISBLANK(L35),"")))))))</f>
      </c>
      <c r="V35" s="35">
        <f>_xlfn.XLOOKUP(Table5[[#This Row], [part_of_step_with_title]],Table9[number],Table9[graphic])</f>
      </c>
      <c r="W35" s="16"/>
      <c r="X35" s="1"/>
      <c r="Y35" s="1"/>
      <c r="Z35" s="1"/>
      <c r="AA35" s="1"/>
      <c r="AB35" s="22"/>
      <c r="AC35" s="22"/>
      <c r="AD35" s="22"/>
      <c r="AE35" s="1"/>
      <c r="AF35" s="1"/>
      <c r="AG35" s="1"/>
      <c r="AH35" s="1"/>
      <c r="AI35" s="1"/>
      <c r="AJ35" s="1"/>
      <c r="AK35" s="22"/>
      <c r="AL35" s="22"/>
      <c r="AM35" s="1"/>
      <c r="AN35" s="1"/>
      <c r="AO35" s="1"/>
      <c r="AP35" s="1"/>
      <c r="AQ35" s="1"/>
      <c r="AR35" s="1"/>
    </row>
    <row x14ac:dyDescent="0.25" r="36" customHeight="1" ht="120">
      <c r="A36" s="46">
        <v>35</v>
      </c>
      <c r="B36" s="47">
        <v>35</v>
      </c>
      <c r="C36" s="12" t="s">
        <v>583</v>
      </c>
      <c r="D36" s="12" t="s">
        <v>118</v>
      </c>
      <c r="E36" s="1" t="s">
        <v>190</v>
      </c>
      <c r="F36" s="22" t="s">
        <v>554</v>
      </c>
      <c r="G36" s="22" t="s">
        <v>584</v>
      </c>
      <c r="H36" s="12" t="s">
        <v>585</v>
      </c>
      <c r="I36" s="12" t="s">
        <v>586</v>
      </c>
      <c r="J36" s="12" t="s">
        <v>587</v>
      </c>
      <c r="K36" s="1" t="s">
        <v>106</v>
      </c>
      <c r="L36" s="22" t="s">
        <v>75</v>
      </c>
      <c r="M36" s="13">
        <v>1</v>
      </c>
      <c r="N36" s="10"/>
      <c r="O36" s="48">
        <f>_xlfn.XLOOKUP(Table5[[#This Row], [part_of_petal_with_title]],Table3[number],Table3[title])</f>
      </c>
      <c r="P36" s="35">
        <f>_xlfn.XLOOKUP(Table5[[#This Row], [part_of_task_with_title]],tasks!A:A,tasks!C:C)</f>
      </c>
      <c r="Q36" s="48">
        <f>_xlfn.XLOOKUP(Table5[[#This Row], [part_of_step_with_title]],Table9[number],Table9[title])</f>
      </c>
      <c r="R36" s="48">
        <f>_xlfn.CONCAT("'[#This Row], ",Table5[[#This Row], [icon_shortcode]],".svg")</f>
      </c>
      <c r="S36" s="35">
        <f>IF(K36="*","\*",(IF(K36="**","\*\*",IF(K36="***","\*\*\*",IF(K36="****","\*\*\*\*",IF(K36="*****","\*\*\*\*\*",IF(ISBLANK(K36),"")))))))</f>
      </c>
      <c r="T36" s="17">
        <f>IF(ISBLANK(K36),"",LEN(Table5[[#This Row], [carbon_stars]]))</f>
      </c>
      <c r="U36" s="17">
        <f>IF(L36="£",1,(IF(L36="££",2,IF(L36="£££",3,IF(L36="££££",4,IF(L36="£££££",5,IF(ISBLANK(L36),"")))))))</f>
      </c>
      <c r="V36" s="35">
        <f>_xlfn.XLOOKUP(Table5[[#This Row], [part_of_step_with_title]],Table9[number],Table9[graphic])</f>
      </c>
      <c r="W36" s="16"/>
      <c r="X36" s="1"/>
      <c r="Y36" s="1"/>
      <c r="Z36" s="1"/>
      <c r="AA36" s="1"/>
      <c r="AB36" s="22"/>
      <c r="AC36" s="22"/>
      <c r="AD36" s="22"/>
      <c r="AE36" s="1"/>
      <c r="AF36" s="1"/>
      <c r="AG36" s="1"/>
      <c r="AH36" s="1"/>
      <c r="AI36" s="1"/>
      <c r="AJ36" s="1"/>
      <c r="AK36" s="22"/>
      <c r="AL36" s="22"/>
      <c r="AM36" s="1"/>
      <c r="AN36" s="1"/>
      <c r="AO36" s="1"/>
      <c r="AP36" s="1"/>
      <c r="AQ36" s="1"/>
      <c r="AR36" s="1"/>
    </row>
    <row x14ac:dyDescent="0.25" r="37" customHeight="1" ht="120">
      <c r="A37" s="49">
        <v>36</v>
      </c>
      <c r="B37" s="50">
        <v>36</v>
      </c>
      <c r="C37" s="12" t="s">
        <v>588</v>
      </c>
      <c r="D37" s="12" t="s">
        <v>118</v>
      </c>
      <c r="E37" s="1" t="s">
        <v>190</v>
      </c>
      <c r="F37" s="22" t="s">
        <v>554</v>
      </c>
      <c r="G37" s="22" t="s">
        <v>589</v>
      </c>
      <c r="H37" s="12" t="s">
        <v>590</v>
      </c>
      <c r="I37" s="12" t="s">
        <v>591</v>
      </c>
      <c r="J37" s="12" t="s">
        <v>592</v>
      </c>
      <c r="K37" s="1" t="s">
        <v>108</v>
      </c>
      <c r="L37" s="22" t="s">
        <v>64</v>
      </c>
      <c r="M37" s="10"/>
      <c r="N37" s="10"/>
      <c r="O37" s="48">
        <f>_xlfn.XLOOKUP(Table5[[#This Row], [part_of_petal_with_title]],Table3[number],Table3[title])</f>
      </c>
      <c r="P37" s="35">
        <f>_xlfn.XLOOKUP(Table5[[#This Row], [part_of_task_with_title]],tasks!A:A,tasks!C:C)</f>
      </c>
      <c r="Q37" s="48">
        <f>_xlfn.XLOOKUP(Table5[[#This Row], [part_of_step_with_title]],Table9[number],Table9[title])</f>
      </c>
      <c r="R37" s="48">
        <f>_xlfn.CONCAT("'[#This Row], ",Table5[[#This Row], [icon_shortcode]],".svg")</f>
      </c>
      <c r="S37" s="35">
        <f>IF(K37="*","\*",(IF(K37="**","\*\*",IF(K37="***","\*\*\*",IF(K37="****","\*\*\*\*",IF(K37="*****","\*\*\*\*\*",IF(ISBLANK(K37),"")))))))</f>
      </c>
      <c r="T37" s="17">
        <f>IF(ISBLANK(K37),"",LEN(Table5[[#This Row], [carbon_stars]]))</f>
      </c>
      <c r="U37" s="17">
        <f>IF(L37="£",1,(IF(L37="££",2,IF(L37="£££",3,IF(L37="££££",4,IF(L37="£££££",5,IF(ISBLANK(L37),"")))))))</f>
      </c>
      <c r="V37" s="35">
        <f>_xlfn.XLOOKUP(Table5[[#This Row], [part_of_step_with_title]],Table9[number],Table9[graphic])</f>
      </c>
      <c r="W37" s="16"/>
      <c r="X37" s="1"/>
      <c r="Y37" s="1"/>
      <c r="Z37" s="1"/>
      <c r="AA37" s="1"/>
      <c r="AB37" s="22"/>
      <c r="AC37" s="22"/>
      <c r="AD37" s="22"/>
      <c r="AE37" s="1"/>
      <c r="AF37" s="1"/>
      <c r="AG37" s="1"/>
      <c r="AH37" s="1"/>
      <c r="AI37" s="1"/>
      <c r="AJ37" s="1"/>
      <c r="AK37" s="22"/>
      <c r="AL37" s="22"/>
      <c r="AM37" s="1"/>
      <c r="AN37" s="1"/>
      <c r="AO37" s="1"/>
      <c r="AP37" s="1"/>
      <c r="AQ37" s="1"/>
      <c r="AR37" s="1"/>
    </row>
    <row x14ac:dyDescent="0.25" r="38" customHeight="1" ht="120">
      <c r="A38" s="46">
        <v>37</v>
      </c>
      <c r="B38" s="47">
        <v>37</v>
      </c>
      <c r="C38" s="12" t="s">
        <v>593</v>
      </c>
      <c r="D38" s="12" t="s">
        <v>118</v>
      </c>
      <c r="E38" s="1" t="s">
        <v>190</v>
      </c>
      <c r="F38" s="22" t="s">
        <v>554</v>
      </c>
      <c r="G38" s="22" t="s">
        <v>594</v>
      </c>
      <c r="H38" s="12" t="s">
        <v>595</v>
      </c>
      <c r="I38" s="12" t="s">
        <v>596</v>
      </c>
      <c r="J38" s="60" t="s">
        <v>597</v>
      </c>
      <c r="K38" s="1" t="s">
        <v>108</v>
      </c>
      <c r="L38" s="22" t="s">
        <v>64</v>
      </c>
      <c r="M38" s="10"/>
      <c r="N38" s="10"/>
      <c r="O38" s="48">
        <f>_xlfn.XLOOKUP(Table5[[#This Row], [part_of_petal_with_title]],Table3[number],Table3[title])</f>
      </c>
      <c r="P38" s="35">
        <f>_xlfn.XLOOKUP(Table5[[#This Row], [part_of_task_with_title]],tasks!A:A,tasks!C:C)</f>
      </c>
      <c r="Q38" s="48">
        <f>_xlfn.XLOOKUP(Table5[[#This Row], [part_of_step_with_title]],Table9[number],Table9[title])</f>
      </c>
      <c r="R38" s="48">
        <f>_xlfn.CONCAT("'[#This Row], ",Table5[[#This Row], [icon_shortcode]],".svg")</f>
      </c>
      <c r="S38" s="35">
        <f>IF(K38="*","\*",(IF(K38="**","\*\*",IF(K38="***","\*\*\*",IF(K38="****","\*\*\*\*",IF(K38="*****","\*\*\*\*\*",IF(ISBLANK(K38),"")))))))</f>
      </c>
      <c r="T38" s="17">
        <f>IF(ISBLANK(K38),"",LEN(Table5[[#This Row], [carbon_stars]]))</f>
      </c>
      <c r="U38" s="17">
        <f>IF(L38="£",1,(IF(L38="££",2,IF(L38="£££",3,IF(L38="££££",4,IF(L38="£££££",5,IF(ISBLANK(L38),"")))))))</f>
      </c>
      <c r="V38" s="35">
        <f>_xlfn.XLOOKUP(Table5[[#This Row], [part_of_step_with_title]],Table9[number],Table9[graphic])</f>
      </c>
      <c r="W38" s="16"/>
      <c r="X38" s="1"/>
      <c r="Y38" s="1"/>
      <c r="Z38" s="1"/>
      <c r="AA38" s="1"/>
      <c r="AB38" s="22"/>
      <c r="AC38" s="22"/>
      <c r="AD38" s="22"/>
      <c r="AE38" s="1"/>
      <c r="AF38" s="1"/>
      <c r="AG38" s="1"/>
      <c r="AH38" s="1"/>
      <c r="AI38" s="1"/>
      <c r="AJ38" s="1"/>
      <c r="AK38" s="22"/>
      <c r="AL38" s="22"/>
      <c r="AM38" s="1"/>
      <c r="AN38" s="1"/>
      <c r="AO38" s="1"/>
      <c r="AP38" s="1"/>
      <c r="AQ38" s="1"/>
      <c r="AR38" s="1"/>
    </row>
    <row x14ac:dyDescent="0.25" r="39" customHeight="1" ht="120">
      <c r="A39" s="49">
        <v>38</v>
      </c>
      <c r="B39" s="50">
        <v>38</v>
      </c>
      <c r="C39" s="12" t="s">
        <v>598</v>
      </c>
      <c r="D39" s="12" t="s">
        <v>118</v>
      </c>
      <c r="E39" s="1" t="s">
        <v>190</v>
      </c>
      <c r="F39" s="22" t="s">
        <v>554</v>
      </c>
      <c r="G39" s="22" t="s">
        <v>599</v>
      </c>
      <c r="H39" s="12" t="s">
        <v>600</v>
      </c>
      <c r="I39" s="61" t="s">
        <v>601</v>
      </c>
      <c r="J39" s="12" t="s">
        <v>602</v>
      </c>
      <c r="K39" s="1" t="s">
        <v>108</v>
      </c>
      <c r="L39" s="22" t="s">
        <v>64</v>
      </c>
      <c r="M39" s="10"/>
      <c r="N39" s="10"/>
      <c r="O39" s="48">
        <f>_xlfn.XLOOKUP(Table5[[#This Row], [part_of_petal_with_title]],Table3[number],Table3[title])</f>
      </c>
      <c r="P39" s="35">
        <f>_xlfn.XLOOKUP(Table5[[#This Row], [part_of_task_with_title]],tasks!A:A,tasks!C:C)</f>
      </c>
      <c r="Q39" s="48">
        <f>_xlfn.XLOOKUP(Table5[[#This Row], [part_of_step_with_title]],Table9[number],Table9[title])</f>
      </c>
      <c r="R39" s="48">
        <f>_xlfn.CONCAT("'[#This Row], ",Table5[[#This Row], [icon_shortcode]],".svg")</f>
      </c>
      <c r="S39" s="35">
        <f>IF(K39="*","\*",(IF(K39="**","\*\*",IF(K39="***","\*\*\*",IF(K39="****","\*\*\*\*",IF(K39="*****","\*\*\*\*\*",IF(ISBLANK(K39),"")))))))</f>
      </c>
      <c r="T39" s="17">
        <f>IF(ISBLANK(K39),"",LEN(Table5[[#This Row], [carbon_stars]]))</f>
      </c>
      <c r="U39" s="17">
        <f>IF(L39="£",1,(IF(L39="££",2,IF(L39="£££",3,IF(L39="££££",4,IF(L39="£££££",5,IF(ISBLANK(L39),"")))))))</f>
      </c>
      <c r="V39" s="35">
        <f>_xlfn.XLOOKUP(Table5[[#This Row], [part_of_step_with_title]],Table9[number],Table9[graphic])</f>
      </c>
      <c r="W39" s="16"/>
      <c r="X39" s="1"/>
      <c r="Y39" s="1"/>
      <c r="Z39" s="1"/>
      <c r="AA39" s="1"/>
      <c r="AB39" s="22"/>
      <c r="AC39" s="22"/>
      <c r="AD39" s="22"/>
      <c r="AE39" s="1"/>
      <c r="AF39" s="1"/>
      <c r="AG39" s="1"/>
      <c r="AH39" s="1"/>
      <c r="AI39" s="1"/>
      <c r="AJ39" s="1"/>
      <c r="AK39" s="22"/>
      <c r="AL39" s="22"/>
      <c r="AM39" s="1"/>
      <c r="AN39" s="1"/>
      <c r="AO39" s="1"/>
      <c r="AP39" s="1"/>
      <c r="AQ39" s="1"/>
      <c r="AR39" s="1"/>
    </row>
    <row x14ac:dyDescent="0.25" r="40" customHeight="1" ht="120">
      <c r="A40" s="46">
        <v>39</v>
      </c>
      <c r="B40" s="47">
        <v>39</v>
      </c>
      <c r="C40" s="12" t="s">
        <v>603</v>
      </c>
      <c r="D40" s="12" t="s">
        <v>118</v>
      </c>
      <c r="E40" s="1" t="s">
        <v>190</v>
      </c>
      <c r="F40" s="22" t="s">
        <v>554</v>
      </c>
      <c r="G40" s="22" t="s">
        <v>604</v>
      </c>
      <c r="H40" s="12" t="s">
        <v>605</v>
      </c>
      <c r="I40" s="12" t="s">
        <v>606</v>
      </c>
      <c r="J40" s="12" t="s">
        <v>607</v>
      </c>
      <c r="K40" s="1" t="s">
        <v>106</v>
      </c>
      <c r="L40" s="22" t="s">
        <v>55</v>
      </c>
      <c r="M40" s="13">
        <v>1</v>
      </c>
      <c r="N40" s="10"/>
      <c r="O40" s="48">
        <f>_xlfn.XLOOKUP(Table5[[#This Row], [part_of_petal_with_title]],Table3[number],Table3[title])</f>
      </c>
      <c r="P40" s="35">
        <f>_xlfn.XLOOKUP(Table5[[#This Row], [part_of_task_with_title]],tasks!A:A,tasks!C:C)</f>
      </c>
      <c r="Q40" s="48">
        <f>_xlfn.XLOOKUP(Table5[[#This Row], [part_of_step_with_title]],Table9[number],Table9[title])</f>
      </c>
      <c r="R40" s="48">
        <f>_xlfn.CONCAT("'[#This Row], ",Table5[[#This Row], [icon_shortcode]],".svg")</f>
      </c>
      <c r="S40" s="35">
        <f>IF(K40="*","\*",(IF(K40="**","\*\*",IF(K40="***","\*\*\*",IF(K40="****","\*\*\*\*",IF(K40="*****","\*\*\*\*\*",IF(ISBLANK(K40),"")))))))</f>
      </c>
      <c r="T40" s="17">
        <f>IF(ISBLANK(K40),"",LEN(Table5[[#This Row], [carbon_stars]]))</f>
      </c>
      <c r="U40" s="17">
        <f>IF(L40="£",1,(IF(L40="££",2,IF(L40="£££",3,IF(L40="££££",4,IF(L40="£££££",5,IF(ISBLANK(L40),"")))))))</f>
      </c>
      <c r="V40" s="35">
        <f>_xlfn.XLOOKUP(Table5[[#This Row], [part_of_step_with_title]],Table9[number],Table9[graphic])</f>
      </c>
      <c r="W40" s="16"/>
      <c r="X40" s="1"/>
      <c r="Y40" s="1"/>
      <c r="Z40" s="1"/>
      <c r="AA40" s="1"/>
      <c r="AB40" s="22"/>
      <c r="AC40" s="22"/>
      <c r="AD40" s="22"/>
      <c r="AE40" s="1"/>
      <c r="AF40" s="1"/>
      <c r="AG40" s="1"/>
      <c r="AH40" s="1"/>
      <c r="AI40" s="1"/>
      <c r="AJ40" s="1"/>
      <c r="AK40" s="22"/>
      <c r="AL40" s="22"/>
      <c r="AM40" s="1"/>
      <c r="AN40" s="1"/>
      <c r="AO40" s="1"/>
      <c r="AP40" s="1"/>
      <c r="AQ40" s="1"/>
      <c r="AR40" s="1"/>
    </row>
    <row x14ac:dyDescent="0.25" r="41" customHeight="1" ht="120">
      <c r="A41" s="62">
        <v>40</v>
      </c>
      <c r="B41" s="63">
        <v>40</v>
      </c>
      <c r="C41" s="58" t="s">
        <v>608</v>
      </c>
      <c r="D41" s="12" t="s">
        <v>118</v>
      </c>
      <c r="E41" s="1" t="s">
        <v>190</v>
      </c>
      <c r="F41" s="22" t="s">
        <v>554</v>
      </c>
      <c r="G41" s="22" t="s">
        <v>609</v>
      </c>
      <c r="H41" s="12" t="s">
        <v>610</v>
      </c>
      <c r="I41" s="12" t="s">
        <v>611</v>
      </c>
      <c r="J41" s="12" t="s">
        <v>612</v>
      </c>
      <c r="K41" s="1"/>
      <c r="L41" s="22"/>
      <c r="M41" s="13">
        <v>1</v>
      </c>
      <c r="N41" s="10"/>
      <c r="O41" s="48">
        <f>_xlfn.XLOOKUP(Table5[[#This Row], [part_of_petal_with_title]],Table3[number],Table3[title])</f>
      </c>
      <c r="P41" s="35">
        <f>_xlfn.XLOOKUP(Table5[[#This Row], [part_of_task_with_title]],tasks!A:A,tasks!C:C)</f>
      </c>
      <c r="Q41" s="48">
        <f>_xlfn.XLOOKUP(Table5[[#This Row], [part_of_step_with_title]],Table9[number],Table9[title])</f>
      </c>
      <c r="R41" s="48">
        <f>_xlfn.CONCAT("'[#This Row], ",Table5[[#This Row], [icon_shortcode]],".svg")</f>
      </c>
      <c r="S41" s="35">
        <f>IF(K41="*","\*",(IF(K41="**","\*\*",IF(K41="***","\*\*\*",IF(K41="****","\*\*\*\*",IF(K41="*****","\*\*\*\*\*",IF(ISBLANK(K41),"")))))))</f>
      </c>
      <c r="T41" s="20">
        <f>IF(ISBLANK(K41),"",LEN(Table5[[#This Row], [carbon_stars]]))</f>
      </c>
      <c r="U41" s="20">
        <f>IF(L41="£",1,(IF(L41="££",2,IF(L41="£££",3,IF(L41="££££",4,IF(L41="£££££",5,IF(ISBLANK(L41),"")))))))</f>
      </c>
      <c r="V41" s="35">
        <f>_xlfn.XLOOKUP(Table5[[#This Row], [part_of_step_with_title]],Table9[number],Table9[graphic])</f>
      </c>
      <c r="W41" s="16"/>
      <c r="X41" s="1"/>
      <c r="Y41" s="1"/>
      <c r="Z41" s="1"/>
      <c r="AA41" s="1"/>
      <c r="AB41" s="22"/>
      <c r="AC41" s="22"/>
      <c r="AD41" s="22"/>
      <c r="AE41" s="1"/>
      <c r="AF41" s="1"/>
      <c r="AG41" s="1"/>
      <c r="AH41" s="1"/>
      <c r="AI41" s="1"/>
      <c r="AJ41" s="1"/>
      <c r="AK41" s="22"/>
      <c r="AL41" s="22"/>
      <c r="AM41" s="1"/>
      <c r="AN41" s="1"/>
      <c r="AO41" s="1"/>
      <c r="AP41" s="1"/>
      <c r="AQ41" s="1"/>
      <c r="AR41" s="1"/>
    </row>
    <row x14ac:dyDescent="0.25" r="42" customHeight="1" ht="120">
      <c r="A42" s="46">
        <v>41</v>
      </c>
      <c r="B42" s="47">
        <v>41</v>
      </c>
      <c r="C42" s="12" t="s">
        <v>613</v>
      </c>
      <c r="D42" s="12" t="s">
        <v>118</v>
      </c>
      <c r="E42" s="1" t="s">
        <v>614</v>
      </c>
      <c r="F42" s="22" t="s">
        <v>554</v>
      </c>
      <c r="G42" s="22" t="s">
        <v>615</v>
      </c>
      <c r="H42" s="12" t="s">
        <v>616</v>
      </c>
      <c r="I42" s="12" t="s">
        <v>617</v>
      </c>
      <c r="J42" s="12" t="s">
        <v>618</v>
      </c>
      <c r="K42" s="1" t="s">
        <v>108</v>
      </c>
      <c r="L42" s="22" t="s">
        <v>95</v>
      </c>
      <c r="M42" s="10"/>
      <c r="N42" s="10"/>
      <c r="O42" s="48">
        <f>_xlfn.XLOOKUP(Table5[[#This Row], [part_of_petal_with_title]],Table3[number],Table3[title])</f>
      </c>
      <c r="P42" s="35">
        <f>_xlfn.XLOOKUP(Table5[[#This Row], [part_of_task_with_title]],tasks!A:A,tasks!C:C)</f>
      </c>
      <c r="Q42" s="48">
        <f>_xlfn.XLOOKUP(Table5[[#This Row], [part_of_step_with_title]],Table9[number],Table9[title])</f>
      </c>
      <c r="R42" s="48">
        <f>_xlfn.CONCAT("'[#This Row], ",Table5[[#This Row], [icon_shortcode]],".svg")</f>
      </c>
      <c r="S42" s="35">
        <f>IF(K42="*","\*",(IF(K42="**","\*\*",IF(K42="***","\*\*\*",IF(K42="****","\*\*\*\*",IF(K42="*****","\*\*\*\*\*",IF(ISBLANK(K42),"")))))))</f>
      </c>
      <c r="T42" s="17">
        <f>IF(ISBLANK(K42),"",LEN(Table5[[#This Row], [carbon_stars]]))</f>
      </c>
      <c r="U42" s="17">
        <f>IF(L42="£",1,(IF(L42="££",2,IF(L42="£££",3,IF(L42="££££",4,IF(L42="£££££",5,IF(ISBLANK(L42),"")))))))</f>
      </c>
      <c r="V42" s="35">
        <f>_xlfn.XLOOKUP(Table5[[#This Row], [part_of_step_with_title]],Table9[number],Table9[graphic])</f>
      </c>
      <c r="W42" s="16"/>
      <c r="X42" s="1"/>
      <c r="Y42" s="1"/>
      <c r="Z42" s="1"/>
      <c r="AA42" s="1"/>
      <c r="AB42" s="22"/>
      <c r="AC42" s="22"/>
      <c r="AD42" s="22"/>
      <c r="AE42" s="1"/>
      <c r="AF42" s="1"/>
      <c r="AG42" s="1"/>
      <c r="AH42" s="1"/>
      <c r="AI42" s="1"/>
      <c r="AJ42" s="1"/>
      <c r="AK42" s="22"/>
      <c r="AL42" s="22"/>
      <c r="AM42" s="1"/>
      <c r="AN42" s="1"/>
      <c r="AO42" s="1"/>
      <c r="AP42" s="1"/>
      <c r="AQ42" s="1"/>
      <c r="AR42" s="1"/>
    </row>
    <row x14ac:dyDescent="0.25" r="43" customHeight="1" ht="120">
      <c r="A43" s="49">
        <v>42</v>
      </c>
      <c r="B43" s="50">
        <v>42</v>
      </c>
      <c r="C43" s="12" t="s">
        <v>619</v>
      </c>
      <c r="D43" s="12" t="s">
        <v>118</v>
      </c>
      <c r="E43" s="1" t="s">
        <v>614</v>
      </c>
      <c r="F43" s="22" t="s">
        <v>554</v>
      </c>
      <c r="G43" s="22" t="s">
        <v>620</v>
      </c>
      <c r="H43" s="12" t="s">
        <v>621</v>
      </c>
      <c r="I43" s="12" t="s">
        <v>622</v>
      </c>
      <c r="J43" s="12" t="s">
        <v>623</v>
      </c>
      <c r="K43" s="1" t="s">
        <v>108</v>
      </c>
      <c r="L43" s="22" t="s">
        <v>95</v>
      </c>
      <c r="M43" s="10"/>
      <c r="N43" s="10"/>
      <c r="O43" s="48">
        <f>_xlfn.XLOOKUP(Table5[[#This Row], [part_of_petal_with_title]],Table3[number],Table3[title])</f>
      </c>
      <c r="P43" s="35">
        <f>_xlfn.XLOOKUP(Table5[[#This Row], [part_of_task_with_title]],tasks!A:A,tasks!C:C)</f>
      </c>
      <c r="Q43" s="48">
        <f>_xlfn.XLOOKUP(Table5[[#This Row], [part_of_step_with_title]],Table9[number],Table9[title])</f>
      </c>
      <c r="R43" s="48">
        <f>_xlfn.CONCAT("'[#This Row], ",Table5[[#This Row], [icon_shortcode]],".svg")</f>
      </c>
      <c r="S43" s="35">
        <f>IF(K43="*","\*",(IF(K43="**","\*\*",IF(K43="***","\*\*\*",IF(K43="****","\*\*\*\*",IF(K43="*****","\*\*\*\*\*",IF(ISBLANK(K43),"")))))))</f>
      </c>
      <c r="T43" s="17">
        <f>IF(ISBLANK(K43),"",LEN(Table5[[#This Row], [carbon_stars]]))</f>
      </c>
      <c r="U43" s="17">
        <f>IF(L43="£",1,(IF(L43="££",2,IF(L43="£££",3,IF(L43="££££",4,IF(L43="£££££",5,IF(ISBLANK(L43),"")))))))</f>
      </c>
      <c r="V43" s="35">
        <f>_xlfn.XLOOKUP(Table5[[#This Row], [part_of_step_with_title]],Table9[number],Table9[graphic])</f>
      </c>
      <c r="W43" s="16"/>
      <c r="X43" s="1"/>
      <c r="Y43" s="1"/>
      <c r="Z43" s="1"/>
      <c r="AA43" s="1"/>
      <c r="AB43" s="22"/>
      <c r="AC43" s="22"/>
      <c r="AD43" s="22"/>
      <c r="AE43" s="1"/>
      <c r="AF43" s="1"/>
      <c r="AG43" s="1"/>
      <c r="AH43" s="1"/>
      <c r="AI43" s="1"/>
      <c r="AJ43" s="1"/>
      <c r="AK43" s="22"/>
      <c r="AL43" s="22"/>
      <c r="AM43" s="1"/>
      <c r="AN43" s="1"/>
      <c r="AO43" s="1"/>
      <c r="AP43" s="1"/>
      <c r="AQ43" s="1"/>
      <c r="AR43" s="1"/>
    </row>
    <row x14ac:dyDescent="0.25" r="44" customHeight="1" ht="120">
      <c r="A44" s="46">
        <v>43</v>
      </c>
      <c r="B44" s="47">
        <v>43</v>
      </c>
      <c r="C44" s="12" t="s">
        <v>624</v>
      </c>
      <c r="D44" s="12" t="s">
        <v>118</v>
      </c>
      <c r="E44" s="1" t="s">
        <v>614</v>
      </c>
      <c r="F44" s="22" t="s">
        <v>554</v>
      </c>
      <c r="G44" s="22" t="s">
        <v>625</v>
      </c>
      <c r="H44" s="12" t="s">
        <v>626</v>
      </c>
      <c r="I44" s="12" t="s">
        <v>627</v>
      </c>
      <c r="J44" s="12" t="s">
        <v>628</v>
      </c>
      <c r="K44" s="1" t="s">
        <v>106</v>
      </c>
      <c r="L44" s="22" t="s">
        <v>55</v>
      </c>
      <c r="M44" s="10"/>
      <c r="N44" s="10"/>
      <c r="O44" s="48">
        <f>_xlfn.XLOOKUP(Table5[[#This Row], [part_of_petal_with_title]],Table3[number],Table3[title])</f>
      </c>
      <c r="P44" s="35">
        <f>_xlfn.XLOOKUP(Table5[[#This Row], [part_of_task_with_title]],tasks!A:A,tasks!C:C)</f>
      </c>
      <c r="Q44" s="48">
        <f>_xlfn.XLOOKUP(Table5[[#This Row], [part_of_step_with_title]],Table9[number],Table9[title])</f>
      </c>
      <c r="R44" s="48">
        <f>_xlfn.CONCAT("'[#This Row], ",Table5[[#This Row], [icon_shortcode]],".svg")</f>
      </c>
      <c r="S44" s="35">
        <f>IF(K44="*","\*",(IF(K44="**","\*\*",IF(K44="***","\*\*\*",IF(K44="****","\*\*\*\*",IF(K44="*****","\*\*\*\*\*",IF(ISBLANK(K44),"")))))))</f>
      </c>
      <c r="T44" s="17">
        <f>IF(ISBLANK(K44),"",LEN(Table5[[#This Row], [carbon_stars]]))</f>
      </c>
      <c r="U44" s="17">
        <f>IF(L44="£",1,(IF(L44="££",2,IF(L44="£££",3,IF(L44="££££",4,IF(L44="£££££",5,IF(ISBLANK(L44),"")))))))</f>
      </c>
      <c r="V44" s="35">
        <f>_xlfn.XLOOKUP(Table5[[#This Row], [part_of_step_with_title]],Table9[number],Table9[graphic])</f>
      </c>
      <c r="W44" s="16"/>
      <c r="X44" s="1"/>
      <c r="Y44" s="1"/>
      <c r="Z44" s="1"/>
      <c r="AA44" s="1"/>
      <c r="AB44" s="22"/>
      <c r="AC44" s="22"/>
      <c r="AD44" s="22"/>
      <c r="AE44" s="1"/>
      <c r="AF44" s="1"/>
      <c r="AG44" s="1"/>
      <c r="AH44" s="1"/>
      <c r="AI44" s="1"/>
      <c r="AJ44" s="1"/>
      <c r="AK44" s="22"/>
      <c r="AL44" s="22"/>
      <c r="AM44" s="1"/>
      <c r="AN44" s="1"/>
      <c r="AO44" s="1"/>
      <c r="AP44" s="1"/>
      <c r="AQ44" s="1"/>
      <c r="AR44" s="1"/>
    </row>
    <row x14ac:dyDescent="0.25" r="45" customHeight="1" ht="120">
      <c r="A45" s="49">
        <v>44</v>
      </c>
      <c r="B45" s="50">
        <v>44</v>
      </c>
      <c r="C45" s="12" t="s">
        <v>629</v>
      </c>
      <c r="D45" s="12" t="s">
        <v>124</v>
      </c>
      <c r="E45" s="1" t="s">
        <v>125</v>
      </c>
      <c r="F45" s="22" t="s">
        <v>630</v>
      </c>
      <c r="G45" s="22" t="s">
        <v>631</v>
      </c>
      <c r="H45" s="12" t="s">
        <v>632</v>
      </c>
      <c r="I45" s="12" t="s">
        <v>633</v>
      </c>
      <c r="J45" s="12" t="s">
        <v>634</v>
      </c>
      <c r="K45" s="1" t="s">
        <v>109</v>
      </c>
      <c r="L45" s="22" t="s">
        <v>69</v>
      </c>
      <c r="M45" s="10"/>
      <c r="N45" s="10"/>
      <c r="O45" s="48">
        <f>_xlfn.XLOOKUP(Table5[[#This Row], [part_of_petal_with_title]],Table3[number],Table3[title])</f>
      </c>
      <c r="P45" s="35">
        <f>_xlfn.XLOOKUP(Table5[[#This Row], [part_of_task_with_title]],tasks!A:A,tasks!C:C)</f>
      </c>
      <c r="Q45" s="48">
        <f>_xlfn.XLOOKUP(Table5[[#This Row], [part_of_step_with_title]],Table9[number],Table9[title])</f>
      </c>
      <c r="R45" s="48">
        <f>_xlfn.CONCAT("'[#This Row], ",Table5[[#This Row], [icon_shortcode]],".svg")</f>
      </c>
      <c r="S45" s="35">
        <f>IF(K45="*","\*",(IF(K45="**","\*\*",IF(K45="***","\*\*\*",IF(K45="****","\*\*\*\*",IF(K45="*****","\*\*\*\*\*",IF(ISBLANK(K45),"")))))))</f>
      </c>
      <c r="T45" s="17">
        <f>IF(ISBLANK(K45),"",LEN(Table5[[#This Row], [carbon_stars]]))</f>
      </c>
      <c r="U45" s="17">
        <f>IF(L45="£",1,(IF(L45="££",2,IF(L45="£££",3,IF(L45="££££",4,IF(L45="£££££",5,IF(ISBLANK(L45),"")))))))</f>
      </c>
      <c r="V45" s="35">
        <f>_xlfn.XLOOKUP(Table5[[#This Row], [part_of_step_with_title]],Table9[number],Table9[graphic])</f>
      </c>
      <c r="W45" s="16"/>
      <c r="X45" s="1"/>
      <c r="Y45" s="1"/>
      <c r="Z45" s="1"/>
      <c r="AA45" s="1"/>
      <c r="AB45" s="22"/>
      <c r="AC45" s="22"/>
      <c r="AD45" s="22"/>
      <c r="AE45" s="1"/>
      <c r="AF45" s="1"/>
      <c r="AG45" s="1"/>
      <c r="AH45" s="1"/>
      <c r="AI45" s="1"/>
      <c r="AJ45" s="1"/>
      <c r="AK45" s="22"/>
      <c r="AL45" s="22"/>
      <c r="AM45" s="1"/>
      <c r="AN45" s="1"/>
      <c r="AO45" s="1"/>
      <c r="AP45" s="1"/>
      <c r="AQ45" s="1"/>
      <c r="AR45" s="1"/>
    </row>
    <row x14ac:dyDescent="0.25" r="46" customHeight="1" ht="120">
      <c r="A46" s="46">
        <v>45</v>
      </c>
      <c r="B46" s="47">
        <v>45</v>
      </c>
      <c r="C46" s="12" t="s">
        <v>635</v>
      </c>
      <c r="D46" s="12" t="s">
        <v>124</v>
      </c>
      <c r="E46" s="1" t="s">
        <v>125</v>
      </c>
      <c r="F46" s="22" t="s">
        <v>630</v>
      </c>
      <c r="G46" s="22" t="s">
        <v>636</v>
      </c>
      <c r="H46" s="12" t="s">
        <v>637</v>
      </c>
      <c r="I46" s="12" t="s">
        <v>638</v>
      </c>
      <c r="J46" s="12" t="s">
        <v>639</v>
      </c>
      <c r="K46" s="1" t="s">
        <v>107</v>
      </c>
      <c r="L46" s="22" t="s">
        <v>69</v>
      </c>
      <c r="M46" s="10"/>
      <c r="N46" s="10"/>
      <c r="O46" s="48">
        <f>_xlfn.XLOOKUP(Table5[[#This Row], [part_of_petal_with_title]],Table3[number],Table3[title])</f>
      </c>
      <c r="P46" s="35">
        <f>_xlfn.XLOOKUP(Table5[[#This Row], [part_of_task_with_title]],tasks!A:A,tasks!C:C)</f>
      </c>
      <c r="Q46" s="48">
        <f>_xlfn.XLOOKUP(Table5[[#This Row], [part_of_step_with_title]],Table9[number],Table9[title])</f>
      </c>
      <c r="R46" s="48">
        <f>_xlfn.CONCAT("'[#This Row], ",Table5[[#This Row], [icon_shortcode]],".svg")</f>
      </c>
      <c r="S46" s="35">
        <f>IF(K46="*","\*",(IF(K46="**","\*\*",IF(K46="***","\*\*\*",IF(K46="****","\*\*\*\*",IF(K46="*****","\*\*\*\*\*",IF(ISBLANK(K46),"")))))))</f>
      </c>
      <c r="T46" s="17">
        <f>IF(ISBLANK(K46),"",LEN(Table5[[#This Row], [carbon_stars]]))</f>
      </c>
      <c r="U46" s="17">
        <f>IF(L46="£",1,(IF(L46="££",2,IF(L46="£££",3,IF(L46="££££",4,IF(L46="£££££",5,IF(ISBLANK(L46),"")))))))</f>
      </c>
      <c r="V46" s="35">
        <f>_xlfn.XLOOKUP(Table5[[#This Row], [part_of_step_with_title]],Table9[number],Table9[graphic])</f>
      </c>
      <c r="W46" s="16"/>
      <c r="X46" s="1"/>
      <c r="Y46" s="1"/>
      <c r="Z46" s="1"/>
      <c r="AA46" s="1"/>
      <c r="AB46" s="22"/>
      <c r="AC46" s="22"/>
      <c r="AD46" s="22"/>
      <c r="AE46" s="1"/>
      <c r="AF46" s="1"/>
      <c r="AG46" s="1"/>
      <c r="AH46" s="1"/>
      <c r="AI46" s="1"/>
      <c r="AJ46" s="1"/>
      <c r="AK46" s="22"/>
      <c r="AL46" s="22"/>
      <c r="AM46" s="1"/>
      <c r="AN46" s="1"/>
      <c r="AO46" s="1"/>
      <c r="AP46" s="1"/>
      <c r="AQ46" s="1"/>
      <c r="AR46" s="1"/>
    </row>
    <row x14ac:dyDescent="0.25" r="47" customHeight="1" ht="120">
      <c r="A47" s="49">
        <v>46</v>
      </c>
      <c r="B47" s="50">
        <v>46</v>
      </c>
      <c r="C47" s="12" t="s">
        <v>126</v>
      </c>
      <c r="D47" s="12" t="s">
        <v>124</v>
      </c>
      <c r="E47" s="1" t="s">
        <v>125</v>
      </c>
      <c r="F47" s="22" t="s">
        <v>630</v>
      </c>
      <c r="G47" s="22" t="s">
        <v>640</v>
      </c>
      <c r="H47" s="12" t="s">
        <v>641</v>
      </c>
      <c r="I47" s="12" t="s">
        <v>642</v>
      </c>
      <c r="J47" s="12" t="s">
        <v>643</v>
      </c>
      <c r="K47" s="1" t="s">
        <v>109</v>
      </c>
      <c r="L47" s="22" t="s">
        <v>95</v>
      </c>
      <c r="M47" s="10"/>
      <c r="N47" s="10"/>
      <c r="O47" s="48">
        <f>_xlfn.XLOOKUP(Table5[[#This Row], [part_of_petal_with_title]],Table3[number],Table3[title])</f>
      </c>
      <c r="P47" s="35">
        <f>_xlfn.XLOOKUP(Table5[[#This Row], [part_of_task_with_title]],tasks!A:A,tasks!C:C)</f>
      </c>
      <c r="Q47" s="48">
        <f>_xlfn.XLOOKUP(Table5[[#This Row], [part_of_step_with_title]],Table9[number],Table9[title])</f>
      </c>
      <c r="R47" s="48">
        <f>_xlfn.CONCAT("'[#This Row], ",Table5[[#This Row], [icon_shortcode]],".svg")</f>
      </c>
      <c r="S47" s="35">
        <f>IF(K47="*","\*",(IF(K47="**","\*\*",IF(K47="***","\*\*\*",IF(K47="****","\*\*\*\*",IF(K47="*****","\*\*\*\*\*",IF(ISBLANK(K47),"")))))))</f>
      </c>
      <c r="T47" s="17">
        <f>IF(ISBLANK(K47),"",LEN(Table5[[#This Row], [carbon_stars]]))</f>
      </c>
      <c r="U47" s="17">
        <f>IF(L47="£",1,(IF(L47="££",2,IF(L47="£££",3,IF(L47="££££",4,IF(L47="£££££",5,IF(ISBLANK(L47),"")))))))</f>
      </c>
      <c r="V47" s="35">
        <f>_xlfn.XLOOKUP(Table5[[#This Row], [part_of_step_with_title]],Table9[number],Table9[graphic])</f>
      </c>
      <c r="W47" s="16"/>
      <c r="X47" s="1"/>
      <c r="Y47" s="1"/>
      <c r="Z47" s="1"/>
      <c r="AA47" s="1"/>
      <c r="AB47" s="22"/>
      <c r="AC47" s="22"/>
      <c r="AD47" s="22"/>
      <c r="AE47" s="1"/>
      <c r="AF47" s="1"/>
      <c r="AG47" s="1"/>
      <c r="AH47" s="1"/>
      <c r="AI47" s="1"/>
      <c r="AJ47" s="1"/>
      <c r="AK47" s="22"/>
      <c r="AL47" s="22"/>
      <c r="AM47" s="1"/>
      <c r="AN47" s="1"/>
      <c r="AO47" s="1"/>
      <c r="AP47" s="1"/>
      <c r="AQ47" s="1"/>
      <c r="AR47" s="1"/>
    </row>
    <row x14ac:dyDescent="0.25" r="48" customHeight="1" ht="120">
      <c r="A48" s="46">
        <v>47</v>
      </c>
      <c r="B48" s="47">
        <v>47</v>
      </c>
      <c r="C48" s="12" t="s">
        <v>644</v>
      </c>
      <c r="D48" s="12" t="s">
        <v>124</v>
      </c>
      <c r="E48" s="1" t="s">
        <v>125</v>
      </c>
      <c r="F48" s="22" t="s">
        <v>630</v>
      </c>
      <c r="G48" s="22" t="s">
        <v>645</v>
      </c>
      <c r="H48" s="12" t="s">
        <v>646</v>
      </c>
      <c r="I48" s="12" t="s">
        <v>647</v>
      </c>
      <c r="J48" s="12" t="s">
        <v>512</v>
      </c>
      <c r="K48" s="1" t="s">
        <v>107</v>
      </c>
      <c r="L48" s="22" t="s">
        <v>95</v>
      </c>
      <c r="M48" s="10"/>
      <c r="N48" s="10"/>
      <c r="O48" s="48">
        <f>_xlfn.XLOOKUP(Table5[[#This Row], [part_of_petal_with_title]],Table3[number],Table3[title])</f>
      </c>
      <c r="P48" s="35">
        <f>_xlfn.XLOOKUP(Table5[[#This Row], [part_of_task_with_title]],tasks!A:A,tasks!C:C)</f>
      </c>
      <c r="Q48" s="48">
        <f>_xlfn.XLOOKUP(Table5[[#This Row], [part_of_step_with_title]],Table9[number],Table9[title])</f>
      </c>
      <c r="R48" s="48">
        <f>_xlfn.CONCAT("'[#This Row], ",Table5[[#This Row], [icon_shortcode]],".svg")</f>
      </c>
      <c r="S48" s="35">
        <f>IF(K48="*","\*",(IF(K48="**","\*\*",IF(K48="***","\*\*\*",IF(K48="****","\*\*\*\*",IF(K48="*****","\*\*\*\*\*",IF(ISBLANK(K48),"")))))))</f>
      </c>
      <c r="T48" s="17">
        <f>IF(ISBLANK(K48),"",LEN(Table5[[#This Row], [carbon_stars]]))</f>
      </c>
      <c r="U48" s="17">
        <f>IF(L48="£",1,(IF(L48="££",2,IF(L48="£££",3,IF(L48="££££",4,IF(L48="£££££",5,IF(ISBLANK(L48),"")))))))</f>
      </c>
      <c r="V48" s="35">
        <f>_xlfn.XLOOKUP(Table5[[#This Row], [part_of_step_with_title]],Table9[number],Table9[graphic])</f>
      </c>
      <c r="W48" s="16"/>
      <c r="X48" s="1"/>
      <c r="Y48" s="1"/>
      <c r="Z48" s="1"/>
      <c r="AA48" s="1"/>
      <c r="AB48" s="22"/>
      <c r="AC48" s="22"/>
      <c r="AD48" s="22"/>
      <c r="AE48" s="1"/>
      <c r="AF48" s="1"/>
      <c r="AG48" s="1"/>
      <c r="AH48" s="1"/>
      <c r="AI48" s="1"/>
      <c r="AJ48" s="1"/>
      <c r="AK48" s="22"/>
      <c r="AL48" s="22"/>
      <c r="AM48" s="1"/>
      <c r="AN48" s="1"/>
      <c r="AO48" s="1"/>
      <c r="AP48" s="1"/>
      <c r="AQ48" s="1"/>
      <c r="AR48" s="1"/>
    </row>
    <row x14ac:dyDescent="0.25" r="49" customHeight="1" ht="120">
      <c r="A49" s="49">
        <v>48</v>
      </c>
      <c r="B49" s="50">
        <v>48</v>
      </c>
      <c r="C49" s="12" t="s">
        <v>648</v>
      </c>
      <c r="D49" s="12" t="s">
        <v>124</v>
      </c>
      <c r="E49" s="1" t="s">
        <v>211</v>
      </c>
      <c r="F49" s="22" t="s">
        <v>630</v>
      </c>
      <c r="G49" s="22" t="s">
        <v>649</v>
      </c>
      <c r="H49" s="12" t="s">
        <v>650</v>
      </c>
      <c r="I49" s="12" t="s">
        <v>651</v>
      </c>
      <c r="J49" s="1" t="s">
        <v>652</v>
      </c>
      <c r="K49" s="1"/>
      <c r="L49" s="22"/>
      <c r="M49" s="13">
        <v>1</v>
      </c>
      <c r="N49" s="10"/>
      <c r="O49" s="48">
        <f>_xlfn.XLOOKUP(Table5[[#This Row], [part_of_petal_with_title]],Table3[number],Table3[title])</f>
      </c>
      <c r="P49" s="35">
        <f>_xlfn.XLOOKUP(Table5[[#This Row], [part_of_task_with_title]],tasks!A:A,tasks!C:C)</f>
      </c>
      <c r="Q49" s="48">
        <f>_xlfn.XLOOKUP(Table5[[#This Row], [part_of_step_with_title]],Table9[number],Table9[title])</f>
      </c>
      <c r="R49" s="48">
        <f>_xlfn.CONCAT("'[#This Row], ",Table5[[#This Row], [icon_shortcode]],".svg")</f>
      </c>
      <c r="S49" s="35">
        <f>IF(K49="*","\*",(IF(K49="**","\*\*",IF(K49="***","\*\*\*",IF(K49="****","\*\*\*\*",IF(K49="*****","\*\*\*\*\*",IF(ISBLANK(K49),"")))))))</f>
      </c>
      <c r="T49" s="20">
        <f>IF(ISBLANK(K49),"",LEN(Table5[[#This Row], [carbon_stars]]))</f>
      </c>
      <c r="U49" s="20">
        <f>IF(L49="£",1,(IF(L49="££",2,IF(L49="£££",3,IF(L49="££££",4,IF(L49="£££££",5,IF(ISBLANK(L49),"")))))))</f>
      </c>
      <c r="V49" s="35">
        <f>_xlfn.XLOOKUP(Table5[[#This Row], [part_of_step_with_title]],Table9[number],Table9[graphic])</f>
      </c>
      <c r="W49" s="16"/>
      <c r="X49" s="1"/>
      <c r="Y49" s="1"/>
      <c r="Z49" s="1"/>
      <c r="AA49" s="1"/>
      <c r="AB49" s="22"/>
      <c r="AC49" s="22"/>
      <c r="AD49" s="22"/>
      <c r="AE49" s="1"/>
      <c r="AF49" s="1"/>
      <c r="AG49" s="1"/>
      <c r="AH49" s="1"/>
      <c r="AI49" s="1"/>
      <c r="AJ49" s="1"/>
      <c r="AK49" s="22"/>
      <c r="AL49" s="22"/>
      <c r="AM49" s="1"/>
      <c r="AN49" s="1"/>
      <c r="AO49" s="1"/>
      <c r="AP49" s="1"/>
      <c r="AQ49" s="1"/>
      <c r="AR49" s="1"/>
    </row>
    <row x14ac:dyDescent="0.25" r="50" customHeight="1" ht="120">
      <c r="A50" s="46">
        <v>49</v>
      </c>
      <c r="B50" s="47">
        <v>49</v>
      </c>
      <c r="C50" s="12" t="s">
        <v>653</v>
      </c>
      <c r="D50" s="12" t="s">
        <v>124</v>
      </c>
      <c r="E50" s="1" t="s">
        <v>216</v>
      </c>
      <c r="F50" s="22" t="s">
        <v>654</v>
      </c>
      <c r="G50" s="22" t="s">
        <v>655</v>
      </c>
      <c r="H50" s="12" t="s">
        <v>656</v>
      </c>
      <c r="I50" s="12" t="s">
        <v>657</v>
      </c>
      <c r="J50" s="12" t="s">
        <v>658</v>
      </c>
      <c r="K50" s="1" t="s">
        <v>109</v>
      </c>
      <c r="L50" s="22" t="s">
        <v>69</v>
      </c>
      <c r="M50" s="10"/>
      <c r="N50" s="10"/>
      <c r="O50" s="48">
        <f>_xlfn.XLOOKUP(Table5[[#This Row], [part_of_petal_with_title]],Table3[number],Table3[title])</f>
      </c>
      <c r="P50" s="35">
        <f>_xlfn.XLOOKUP(Table5[[#This Row], [part_of_task_with_title]],tasks!A:A,tasks!C:C)</f>
      </c>
      <c r="Q50" s="48">
        <f>_xlfn.XLOOKUP(Table5[[#This Row], [part_of_step_with_title]],Table9[number],Table9[title])</f>
      </c>
      <c r="R50" s="48">
        <f>_xlfn.CONCAT("'[#This Row], ",Table5[[#This Row], [icon_shortcode]],".svg")</f>
      </c>
      <c r="S50" s="35">
        <f>IF(K50="*","\*",(IF(K50="**","\*\*",IF(K50="***","\*\*\*",IF(K50="****","\*\*\*\*",IF(K50="*****","\*\*\*\*\*",IF(ISBLANK(K50),"")))))))</f>
      </c>
      <c r="T50" s="17">
        <f>IF(ISBLANK(K50),"",LEN(Table5[[#This Row], [carbon_stars]]))</f>
      </c>
      <c r="U50" s="17">
        <f>IF(L50="£",1,(IF(L50="££",2,IF(L50="£££",3,IF(L50="££££",4,IF(L50="£££££",5,IF(ISBLANK(L50),"")))))))</f>
      </c>
      <c r="V50" s="35">
        <f>_xlfn.XLOOKUP(Table5[[#This Row], [part_of_step_with_title]],Table9[number],Table9[graphic])</f>
      </c>
      <c r="W50" s="16"/>
      <c r="X50" s="1"/>
      <c r="Y50" s="1"/>
      <c r="Z50" s="1"/>
      <c r="AA50" s="1"/>
      <c r="AB50" s="22"/>
      <c r="AC50" s="22"/>
      <c r="AD50" s="22"/>
      <c r="AE50" s="1"/>
      <c r="AF50" s="1"/>
      <c r="AG50" s="1"/>
      <c r="AH50" s="1"/>
      <c r="AI50" s="1"/>
      <c r="AJ50" s="1"/>
      <c r="AK50" s="22"/>
      <c r="AL50" s="22"/>
      <c r="AM50" s="1"/>
      <c r="AN50" s="1"/>
      <c r="AO50" s="1"/>
      <c r="AP50" s="1"/>
      <c r="AQ50" s="1"/>
      <c r="AR50" s="1"/>
    </row>
    <row x14ac:dyDescent="0.25" r="51" customHeight="1" ht="120">
      <c r="A51" s="54">
        <v>50</v>
      </c>
      <c r="B51" s="55">
        <v>50</v>
      </c>
      <c r="C51" s="53" t="s">
        <v>134</v>
      </c>
      <c r="D51" s="12" t="s">
        <v>133</v>
      </c>
      <c r="E51" s="1" t="s">
        <v>659</v>
      </c>
      <c r="F51" s="22" t="s">
        <v>660</v>
      </c>
      <c r="G51" s="22" t="s">
        <v>661</v>
      </c>
      <c r="H51" s="12" t="s">
        <v>662</v>
      </c>
      <c r="I51" s="12" t="s">
        <v>663</v>
      </c>
      <c r="J51" s="12" t="s">
        <v>664</v>
      </c>
      <c r="K51" s="1"/>
      <c r="L51" s="22"/>
      <c r="M51" s="10"/>
      <c r="N51" s="13">
        <v>1</v>
      </c>
      <c r="O51" s="48">
        <f>_xlfn.XLOOKUP(Table5[[#This Row], [part_of_petal_with_title]],Table3[number],Table3[title])</f>
      </c>
      <c r="P51" s="35">
        <f>_xlfn.XLOOKUP(Table5[[#This Row], [part_of_task_with_title]],tasks!A:A,tasks!C:C)</f>
      </c>
      <c r="Q51" s="48">
        <f>_xlfn.XLOOKUP(Table5[[#This Row], [part_of_step_with_title]],Table9[number],Table9[title])</f>
      </c>
      <c r="R51" s="48">
        <f>_xlfn.CONCAT("'[#This Row], ",Table5[[#This Row], [icon_shortcode]],".svg")</f>
      </c>
      <c r="S51" s="35">
        <f>IF(K51="*","\*",(IF(K51="**","\*\*",IF(K51="***","\*\*\*",IF(K51="****","\*\*\*\*",IF(K51="*****","\*\*\*\*\*",IF(ISBLANK(K51),"")))))))</f>
      </c>
      <c r="T51" s="20">
        <f>IF(ISBLANK(K51),"",LEN(Table5[[#This Row], [carbon_stars]]))</f>
      </c>
      <c r="U51" s="20">
        <f>IF(L51="£",1,(IF(L51="££",2,IF(L51="£££",3,IF(L51="££££",4,IF(L51="£££££",5,IF(ISBLANK(L51),"")))))))</f>
      </c>
      <c r="V51" s="35">
        <f>_xlfn.XLOOKUP(Table5[[#This Row], [part_of_step_with_title]],Table9[number],Table9[graphic])</f>
      </c>
      <c r="W51" s="16" t="s">
        <v>665</v>
      </c>
      <c r="X51" s="1"/>
      <c r="Y51" s="1"/>
      <c r="Z51" s="1"/>
      <c r="AA51" s="1"/>
      <c r="AB51" s="22"/>
      <c r="AC51" s="22"/>
      <c r="AD51" s="22"/>
      <c r="AE51" s="1"/>
      <c r="AF51" s="1"/>
      <c r="AG51" s="1"/>
      <c r="AH51" s="1"/>
      <c r="AI51" s="1"/>
      <c r="AJ51" s="1"/>
      <c r="AK51" s="22"/>
      <c r="AL51" s="22"/>
      <c r="AM51" s="1"/>
      <c r="AN51" s="1"/>
      <c r="AO51" s="1"/>
      <c r="AP51" s="1"/>
      <c r="AQ51" s="1"/>
      <c r="AR51" s="1"/>
    </row>
    <row x14ac:dyDescent="0.25" r="52" customHeight="1" ht="120">
      <c r="A52" s="46">
        <v>51</v>
      </c>
      <c r="B52" s="47">
        <v>51</v>
      </c>
      <c r="C52" s="12" t="s">
        <v>666</v>
      </c>
      <c r="D52" s="12" t="s">
        <v>133</v>
      </c>
      <c r="E52" s="1" t="s">
        <v>297</v>
      </c>
      <c r="F52" s="22" t="s">
        <v>660</v>
      </c>
      <c r="G52" s="22" t="s">
        <v>667</v>
      </c>
      <c r="H52" s="12" t="s">
        <v>668</v>
      </c>
      <c r="I52" s="12" t="s">
        <v>669</v>
      </c>
      <c r="J52" s="12" t="s">
        <v>670</v>
      </c>
      <c r="K52" s="1"/>
      <c r="L52" s="22"/>
      <c r="M52" s="10"/>
      <c r="N52" s="10"/>
      <c r="O52" s="48">
        <f>_xlfn.XLOOKUP(Table5[[#This Row], [part_of_petal_with_title]],Table3[number],Table3[title])</f>
      </c>
      <c r="P52" s="35">
        <f>_xlfn.XLOOKUP(Table5[[#This Row], [part_of_task_with_title]],tasks!A:A,tasks!C:C)</f>
      </c>
      <c r="Q52" s="48">
        <f>_xlfn.XLOOKUP(Table5[[#This Row], [part_of_step_with_title]],Table9[number],Table9[title])</f>
      </c>
      <c r="R52" s="48">
        <f>_xlfn.CONCAT("'[#This Row], ",Table5[[#This Row], [icon_shortcode]],".svg")</f>
      </c>
      <c r="S52" s="35">
        <f>IF(K52="*","\*",(IF(K52="**","\*\*",IF(K52="***","\*\*\*",IF(K52="****","\*\*\*\*",IF(K52="*****","\*\*\*\*\*",IF(ISBLANK(K52),"")))))))</f>
      </c>
      <c r="T52" s="20">
        <f>IF(ISBLANK(K52),"",LEN(Table5[[#This Row], [carbon_stars]]))</f>
      </c>
      <c r="U52" s="20">
        <f>IF(L52="£",1,(IF(L52="££",2,IF(L52="£££",3,IF(L52="££££",4,IF(L52="£££££",5,IF(ISBLANK(L52),"")))))))</f>
      </c>
      <c r="V52" s="35">
        <f>_xlfn.XLOOKUP(Table5[[#This Row], [part_of_step_with_title]],Table9[number],Table9[graphic])</f>
      </c>
      <c r="W52" s="16" t="s">
        <v>671</v>
      </c>
      <c r="X52" s="1"/>
      <c r="Y52" s="1"/>
      <c r="Z52" s="1"/>
      <c r="AA52" s="1"/>
      <c r="AB52" s="22"/>
      <c r="AC52" s="22"/>
      <c r="AD52" s="22"/>
      <c r="AE52" s="1"/>
      <c r="AF52" s="1"/>
      <c r="AG52" s="1"/>
      <c r="AH52" s="1"/>
      <c r="AI52" s="1"/>
      <c r="AJ52" s="1"/>
      <c r="AK52" s="22"/>
      <c r="AL52" s="22"/>
      <c r="AM52" s="1"/>
      <c r="AN52" s="1"/>
      <c r="AO52" s="1"/>
      <c r="AP52" s="1"/>
      <c r="AQ52" s="1"/>
      <c r="AR52" s="1"/>
    </row>
    <row x14ac:dyDescent="0.25" r="53" customHeight="1" ht="120">
      <c r="A53" s="64">
        <v>52</v>
      </c>
      <c r="B53" s="65">
        <v>100</v>
      </c>
      <c r="C53" s="12" t="s">
        <v>672</v>
      </c>
      <c r="D53" s="12" t="s">
        <v>673</v>
      </c>
      <c r="E53" s="1" t="s">
        <v>673</v>
      </c>
      <c r="F53" s="22" t="s">
        <v>673</v>
      </c>
      <c r="G53" s="22" t="s">
        <v>674</v>
      </c>
      <c r="H53" s="12" t="s">
        <v>675</v>
      </c>
      <c r="I53" s="61" t="s">
        <v>676</v>
      </c>
      <c r="J53" s="12" t="s">
        <v>677</v>
      </c>
      <c r="K53" s="1"/>
      <c r="L53" s="22"/>
      <c r="M53" s="10"/>
      <c r="N53" s="10"/>
      <c r="O53" s="48">
        <f>_xlfn.XLOOKUP(Table5[[#This Row], [part_of_petal_with_title]],Table3[number],Table3[title])</f>
      </c>
      <c r="P53" s="35">
        <f>_xlfn.XLOOKUP(Table5[[#This Row], [part_of_task_with_title]],tasks!A:A,tasks!C:C)</f>
      </c>
      <c r="Q53" s="48">
        <f>_xlfn.XLOOKUP(Table5[[#This Row], [part_of_step_with_title]],Table9[number],Table9[title])</f>
      </c>
      <c r="R53" s="48">
        <f>_xlfn.XLOOKUP(Table5[[#This Row], [part_of_step_with_title]],Table9[number],Table9[graphic])</f>
      </c>
      <c r="S53" s="35">
        <f>IF(K53="*","\*",(IF(K53="**","\*\*",IF(K53="***","\*\*\*",IF(K53="****","\*\*\*\*",IF(K53="*****","\*\*\*\*\*",IF(ISBLANK(K53),"")))))))</f>
      </c>
      <c r="T53" s="20">
        <f>IF(ISBLANK(K53),"",LEN(Table5[[#This Row], [carbon_stars]]))</f>
      </c>
      <c r="U53" s="20">
        <f>IF(L53="£",1,(IF(L53="££",2,IF(L53="£££",3,IF(L53="££££",4,IF(L53="£££££",5,IF(ISBLANK(L53),"")))))))</f>
      </c>
      <c r="V53" s="35">
        <f>_xlfn.XLOOKUP(Table5[[#This Row], [part_of_step_with_title]],Table9[number],Table9[graphic])</f>
      </c>
      <c r="W53" s="16"/>
      <c r="X53" s="1"/>
      <c r="Y53" s="1"/>
      <c r="Z53" s="1"/>
      <c r="AA53" s="1"/>
      <c r="AB53" s="22"/>
      <c r="AC53" s="22"/>
      <c r="AD53" s="22"/>
      <c r="AE53" s="1"/>
      <c r="AF53" s="1"/>
      <c r="AG53" s="1"/>
      <c r="AH53" s="1"/>
      <c r="AI53" s="1"/>
      <c r="AJ53" s="1"/>
      <c r="AK53" s="22"/>
      <c r="AL53" s="22"/>
      <c r="AM53" s="1"/>
      <c r="AN53" s="1"/>
      <c r="AO53" s="1"/>
      <c r="AP53" s="1"/>
      <c r="AQ53" s="1"/>
      <c r="AR53" s="1"/>
    </row>
    <row x14ac:dyDescent="0.25" r="54" customHeight="1" ht="120">
      <c r="A54" s="66">
        <v>53</v>
      </c>
      <c r="B54" s="67">
        <v>53</v>
      </c>
      <c r="C54" s="12" t="s">
        <v>678</v>
      </c>
      <c r="D54" s="68" t="s">
        <v>118</v>
      </c>
      <c r="E54" s="69" t="s">
        <v>119</v>
      </c>
      <c r="F54" s="12" t="s">
        <v>445</v>
      </c>
      <c r="G54" s="12" t="s">
        <v>679</v>
      </c>
      <c r="H54" s="12" t="s">
        <v>680</v>
      </c>
      <c r="I54" s="68" t="s">
        <v>681</v>
      </c>
      <c r="J54" s="12" t="s">
        <v>682</v>
      </c>
      <c r="K54" s="1"/>
      <c r="L54" s="22"/>
      <c r="M54" s="10"/>
      <c r="N54" s="10"/>
      <c r="O54" s="48">
        <f>_xlfn.XLOOKUP(Table5[[#This Row], [part_of_petal_with_title]],Table3[number],Table3[title])</f>
      </c>
      <c r="P54" s="35">
        <f>_xlfn.XLOOKUP(Table5[[#This Row], [part_of_task_with_title]],tasks!A:A,tasks!C:C)</f>
      </c>
      <c r="Q54" s="48">
        <f>_xlfn.XLOOKUP(Table5[[#This Row], [part_of_step_with_title]],Table9[number],Table9[title])</f>
      </c>
      <c r="R54" s="48">
        <f>_xlfn.CONCAT("'[#This Row], ",Table5[[#This Row], [icon_shortcode]],".svg")</f>
      </c>
      <c r="S54" s="35">
        <f>IF(K54="*","\*",(IF(K54="**","\*\*",IF(K54="***","\*\*\*",IF(K54="****","\*\*\*\*",IF(K54="*****","\*\*\*\*\*",IF(ISBLANK(K54),"")))))))</f>
      </c>
      <c r="T54" s="20">
        <f>IF(ISBLANK(K54),"",LEN(Table5[[#This Row], [carbon_stars]]))</f>
      </c>
      <c r="U54" s="20">
        <f>IF(L54="£",1,(IF(L54="££",2,IF(L54="£££",3,IF(L54="££££",4,IF(L54="£££££",5,IF(ISBLANK(L54),"")))))))</f>
      </c>
      <c r="V54" s="35">
        <f>_xlfn.XLOOKUP(Table5[[#This Row], [part_of_step_with_title]],Table9[number],Table9[graphic])</f>
      </c>
      <c r="W54" s="16"/>
      <c r="X54" s="1"/>
      <c r="Y54" s="1"/>
      <c r="Z54" s="1"/>
      <c r="AA54" s="1"/>
      <c r="AB54" s="22"/>
      <c r="AC54" s="22"/>
      <c r="AD54" s="22"/>
      <c r="AE54" s="1"/>
      <c r="AF54" s="1"/>
      <c r="AG54" s="1"/>
      <c r="AH54" s="1"/>
      <c r="AI54" s="1"/>
      <c r="AJ54" s="1"/>
      <c r="AK54" s="22"/>
      <c r="AL54" s="22"/>
      <c r="AM54" s="1"/>
      <c r="AN54" s="1"/>
      <c r="AO54" s="1"/>
      <c r="AP54" s="1"/>
      <c r="AQ54" s="1"/>
      <c r="AR54" s="1"/>
    </row>
    <row x14ac:dyDescent="0.25" r="55" customHeight="1" ht="120">
      <c r="A55" s="70"/>
      <c r="B55" s="70"/>
      <c r="C55" s="71" t="s">
        <v>683</v>
      </c>
      <c r="D55" s="72" t="s">
        <v>683</v>
      </c>
      <c r="E55" s="73" t="s">
        <v>683</v>
      </c>
      <c r="F55" s="12"/>
      <c r="G55" s="71" t="s">
        <v>683</v>
      </c>
      <c r="H55" s="71" t="s">
        <v>683</v>
      </c>
      <c r="I55" s="71" t="s">
        <v>683</v>
      </c>
      <c r="J55" s="71" t="s">
        <v>683</v>
      </c>
      <c r="K55" s="1"/>
      <c r="L55" s="22"/>
      <c r="M55" s="10"/>
      <c r="N55" s="10"/>
      <c r="O55" s="72" t="s">
        <v>683</v>
      </c>
      <c r="P55" s="74" t="s">
        <v>683</v>
      </c>
      <c r="Q55" s="72" t="s">
        <v>683</v>
      </c>
      <c r="R55" s="72" t="s">
        <v>683</v>
      </c>
      <c r="S55" s="74" t="s">
        <v>683</v>
      </c>
      <c r="T55" s="75" t="s">
        <v>683</v>
      </c>
      <c r="U55" s="75" t="s">
        <v>683</v>
      </c>
      <c r="V55" s="74" t="s">
        <v>683</v>
      </c>
      <c r="W55" s="16"/>
      <c r="X55" s="1"/>
      <c r="Y55" s="1"/>
      <c r="Z55" s="1"/>
      <c r="AA55" s="1"/>
      <c r="AB55" s="22"/>
      <c r="AC55" s="22"/>
      <c r="AD55" s="22"/>
      <c r="AE55" s="1"/>
      <c r="AF55" s="1"/>
      <c r="AG55" s="1"/>
      <c r="AH55" s="1"/>
      <c r="AI55" s="1"/>
      <c r="AJ55" s="1"/>
      <c r="AK55" s="22"/>
      <c r="AL55" s="22"/>
      <c r="AM55" s="1"/>
      <c r="AN55" s="1"/>
      <c r="AO55" s="1"/>
      <c r="AP55" s="1"/>
      <c r="AQ55" s="1"/>
      <c r="AR55"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5"/>
  <sheetViews>
    <sheetView workbookViewId="0"/>
  </sheetViews>
  <sheetFormatPr defaultRowHeight="15" x14ac:dyDescent="0.25"/>
  <cols>
    <col min="1" max="1" style="2" width="15.43357142857143" customWidth="1" bestFit="1"/>
    <col min="2" max="2" style="31" width="15.43357142857143" customWidth="1" bestFit="1"/>
    <col min="3" max="3" style="2" width="57.43357142857143" customWidth="1" bestFit="1"/>
    <col min="4" max="4" style="2" width="17.14785714285714" customWidth="1" bestFit="1"/>
    <col min="5" max="5" style="2" width="13.862142857142858" customWidth="1" bestFit="1"/>
    <col min="6" max="6" style="2" width="19.576428571428572" customWidth="1" bestFit="1"/>
  </cols>
  <sheetData>
    <row x14ac:dyDescent="0.25" r="1" customHeight="1" ht="19.5">
      <c r="A1" s="1" t="s">
        <v>7</v>
      </c>
      <c r="B1" s="11" t="s">
        <v>371</v>
      </c>
      <c r="C1" s="1" t="s">
        <v>9</v>
      </c>
      <c r="D1" s="1" t="s">
        <v>372</v>
      </c>
      <c r="E1" s="1" t="s">
        <v>373</v>
      </c>
      <c r="F1" s="34" t="s">
        <v>374</v>
      </c>
    </row>
    <row x14ac:dyDescent="0.25" r="2" customHeight="1" ht="19.5">
      <c r="A2" s="1" t="s">
        <v>375</v>
      </c>
      <c r="B2" s="13">
        <v>1</v>
      </c>
      <c r="C2" s="1" t="s">
        <v>376</v>
      </c>
      <c r="D2" s="1" t="s">
        <v>377</v>
      </c>
      <c r="E2" s="1" t="s">
        <v>375</v>
      </c>
      <c r="F2" s="35">
        <f>_xlfn.CONCAT("'[#This Row], ",Table12[[#This Row], [icon_shortcode]],".svg")</f>
      </c>
    </row>
    <row x14ac:dyDescent="0.25" r="3" customHeight="1" ht="19.5">
      <c r="A3" s="1" t="s">
        <v>378</v>
      </c>
      <c r="B3" s="13">
        <v>3</v>
      </c>
      <c r="C3" s="1" t="s">
        <v>379</v>
      </c>
      <c r="D3" s="1" t="s">
        <v>380</v>
      </c>
      <c r="E3" s="1" t="s">
        <v>378</v>
      </c>
      <c r="F3" s="35">
        <f>_xlfn.CONCAT("'[#This Row], ",Table12[[#This Row], [icon_shortcode]],".svg")</f>
      </c>
    </row>
    <row x14ac:dyDescent="0.25" r="4" customHeight="1" ht="19.5">
      <c r="A4" s="1" t="s">
        <v>381</v>
      </c>
      <c r="B4" s="13">
        <v>2</v>
      </c>
      <c r="C4" s="1" t="s">
        <v>382</v>
      </c>
      <c r="D4" s="1" t="s">
        <v>383</v>
      </c>
      <c r="E4" s="1" t="s">
        <v>384</v>
      </c>
      <c r="F4" s="35">
        <f>_xlfn.CONCAT("'[#This Row], ",Table12[[#This Row], [icon_shortcode]],".svg")</f>
      </c>
    </row>
    <row x14ac:dyDescent="0.25" r="5" customHeight="1" ht="19.5">
      <c r="A5" s="1" t="s">
        <v>385</v>
      </c>
      <c r="B5" s="13">
        <v>4</v>
      </c>
      <c r="C5" s="1" t="s">
        <v>386</v>
      </c>
      <c r="D5" s="1" t="s">
        <v>387</v>
      </c>
      <c r="E5" s="1" t="s">
        <v>385</v>
      </c>
      <c r="F5" s="35">
        <f>_xlfn.CONCAT("'[#This Row], ",Table12[[#This Row], [icon_shortcode]],".svg")</f>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96"/>
  <sheetViews>
    <sheetView workbookViewId="0"/>
  </sheetViews>
  <sheetFormatPr defaultRowHeight="15" x14ac:dyDescent="0.25"/>
  <cols>
    <col min="1" max="1" style="2" width="47.43357142857143" customWidth="1" bestFit="1"/>
    <col min="2" max="2" style="2" width="38.57642857142857" customWidth="1" bestFit="1"/>
    <col min="3" max="3" style="2" width="45.14785714285715" customWidth="1" bestFit="1"/>
    <col min="4" max="4" style="2" width="20.576428571428572" customWidth="1" bestFit="1"/>
    <col min="5" max="5" style="2" width="31.005" customWidth="1" bestFit="1"/>
    <col min="6" max="6" style="2" width="33.14785714285715" customWidth="1" bestFit="1"/>
  </cols>
  <sheetData>
    <row x14ac:dyDescent="0.25" r="1" customHeight="1" ht="19.5">
      <c r="A1" s="1" t="s">
        <v>110</v>
      </c>
      <c r="B1" s="1" t="s">
        <v>9</v>
      </c>
      <c r="C1" s="1" t="s">
        <v>111</v>
      </c>
      <c r="D1" s="1" t="s">
        <v>112</v>
      </c>
      <c r="E1" s="1" t="s">
        <v>113</v>
      </c>
      <c r="F1" s="1" t="s">
        <v>114</v>
      </c>
    </row>
    <row x14ac:dyDescent="0.25" r="2" customHeight="1" ht="19.5">
      <c r="A2" s="32" t="s">
        <v>115</v>
      </c>
      <c r="B2" s="33" t="s">
        <v>116</v>
      </c>
      <c r="C2" s="33" t="s">
        <v>117</v>
      </c>
      <c r="D2" s="33" t="s">
        <v>118</v>
      </c>
      <c r="E2" s="33" t="s">
        <v>119</v>
      </c>
      <c r="F2" s="1" t="s">
        <v>120</v>
      </c>
    </row>
    <row x14ac:dyDescent="0.25" r="3" customHeight="1" ht="19.5">
      <c r="A3" s="1" t="s">
        <v>121</v>
      </c>
      <c r="B3" s="1" t="s">
        <v>122</v>
      </c>
      <c r="C3" s="1" t="s">
        <v>123</v>
      </c>
      <c r="D3" s="1" t="s">
        <v>124</v>
      </c>
      <c r="E3" s="1" t="s">
        <v>125</v>
      </c>
      <c r="F3" s="1" t="s">
        <v>126</v>
      </c>
    </row>
    <row x14ac:dyDescent="0.25" r="4" customHeight="1" ht="19.5">
      <c r="A4" s="1" t="s">
        <v>127</v>
      </c>
      <c r="B4" s="1" t="s">
        <v>128</v>
      </c>
      <c r="C4" s="1" t="s">
        <v>129</v>
      </c>
      <c r="D4" s="1" t="s">
        <v>124</v>
      </c>
      <c r="E4" s="1" t="s">
        <v>119</v>
      </c>
      <c r="F4" s="1" t="s">
        <v>126</v>
      </c>
    </row>
    <row x14ac:dyDescent="0.25" r="5" customHeight="1" ht="19.5">
      <c r="A5" s="1" t="s">
        <v>130</v>
      </c>
      <c r="B5" s="1" t="s">
        <v>131</v>
      </c>
      <c r="C5" s="1" t="s">
        <v>132</v>
      </c>
      <c r="D5" s="1" t="s">
        <v>133</v>
      </c>
      <c r="E5" s="1"/>
      <c r="F5" s="1" t="s">
        <v>134</v>
      </c>
    </row>
    <row x14ac:dyDescent="0.25" r="6" customHeight="1" ht="19.5">
      <c r="A6" s="1" t="s">
        <v>135</v>
      </c>
      <c r="B6" s="1" t="s">
        <v>136</v>
      </c>
      <c r="C6" s="1" t="s">
        <v>137</v>
      </c>
      <c r="D6" s="1"/>
      <c r="E6" s="1"/>
      <c r="F6" s="1" t="s">
        <v>126</v>
      </c>
    </row>
    <row x14ac:dyDescent="0.25" r="7" customHeight="1" ht="19.5">
      <c r="A7" s="32" t="s">
        <v>138</v>
      </c>
      <c r="B7" s="1" t="s">
        <v>139</v>
      </c>
      <c r="C7" s="1" t="s">
        <v>140</v>
      </c>
      <c r="D7" s="1"/>
      <c r="E7" s="1"/>
      <c r="F7" s="1" t="s">
        <v>126</v>
      </c>
    </row>
    <row x14ac:dyDescent="0.25" r="8" customHeight="1" ht="19.5">
      <c r="A8" s="32" t="s">
        <v>141</v>
      </c>
      <c r="B8" s="1" t="s">
        <v>142</v>
      </c>
      <c r="C8" s="1" t="s">
        <v>137</v>
      </c>
      <c r="D8" s="1"/>
      <c r="E8" s="1" t="s">
        <v>125</v>
      </c>
      <c r="F8" s="1" t="s">
        <v>126</v>
      </c>
    </row>
    <row x14ac:dyDescent="0.25" r="9" customHeight="1" ht="19.5">
      <c r="A9" s="32" t="s">
        <v>143</v>
      </c>
      <c r="B9" s="1" t="s">
        <v>144</v>
      </c>
      <c r="C9" s="1" t="s">
        <v>145</v>
      </c>
      <c r="D9" s="1"/>
      <c r="E9" s="1" t="s">
        <v>125</v>
      </c>
      <c r="F9" s="1" t="s">
        <v>126</v>
      </c>
    </row>
    <row x14ac:dyDescent="0.25" r="10" customHeight="1" ht="19.5">
      <c r="A10" s="1" t="s">
        <v>146</v>
      </c>
      <c r="B10" s="1" t="s">
        <v>147</v>
      </c>
      <c r="C10" s="1" t="s">
        <v>145</v>
      </c>
      <c r="D10" s="1"/>
      <c r="E10" s="1" t="s">
        <v>125</v>
      </c>
      <c r="F10" s="1" t="s">
        <v>126</v>
      </c>
    </row>
    <row x14ac:dyDescent="0.25" r="11" customHeight="1" ht="19.5">
      <c r="A11" s="32" t="s">
        <v>148</v>
      </c>
      <c r="B11" s="1" t="s">
        <v>149</v>
      </c>
      <c r="C11" s="1" t="s">
        <v>132</v>
      </c>
      <c r="D11" s="1"/>
      <c r="E11" s="1"/>
      <c r="F11" s="1" t="s">
        <v>126</v>
      </c>
    </row>
    <row x14ac:dyDescent="0.25" r="12" customHeight="1" ht="19.5">
      <c r="A12" s="32" t="s">
        <v>150</v>
      </c>
      <c r="B12" s="1" t="s">
        <v>151</v>
      </c>
      <c r="C12" s="1" t="s">
        <v>151</v>
      </c>
      <c r="D12" s="1" t="s">
        <v>152</v>
      </c>
      <c r="E12" s="1"/>
      <c r="F12" s="1"/>
    </row>
    <row x14ac:dyDescent="0.25" r="13" customHeight="1" ht="19.5">
      <c r="A13" s="32" t="s">
        <v>153</v>
      </c>
      <c r="B13" s="1" t="s">
        <v>154</v>
      </c>
      <c r="C13" s="1" t="s">
        <v>154</v>
      </c>
      <c r="D13" s="1" t="s">
        <v>152</v>
      </c>
      <c r="E13" s="1"/>
      <c r="F13" s="1"/>
    </row>
    <row x14ac:dyDescent="0.25" r="14" customHeight="1" ht="19.5">
      <c r="A14" s="32" t="s">
        <v>155</v>
      </c>
      <c r="B14" s="1" t="s">
        <v>156</v>
      </c>
      <c r="C14" s="1" t="s">
        <v>156</v>
      </c>
      <c r="D14" s="1" t="s">
        <v>152</v>
      </c>
      <c r="E14" s="1"/>
      <c r="F14" s="1"/>
    </row>
    <row x14ac:dyDescent="0.25" r="15" customHeight="1" ht="19.5">
      <c r="A15" s="32" t="s">
        <v>157</v>
      </c>
      <c r="B15" s="1" t="s">
        <v>158</v>
      </c>
      <c r="C15" s="1" t="s">
        <v>158</v>
      </c>
      <c r="D15" s="1"/>
      <c r="E15" s="1" t="s">
        <v>159</v>
      </c>
      <c r="F15" s="1"/>
    </row>
    <row x14ac:dyDescent="0.25" r="16" customHeight="1" ht="19.5">
      <c r="A16" s="32" t="s">
        <v>160</v>
      </c>
      <c r="B16" s="1" t="s">
        <v>161</v>
      </c>
      <c r="C16" s="1" t="s">
        <v>161</v>
      </c>
      <c r="D16" s="1"/>
      <c r="E16" s="1" t="s">
        <v>161</v>
      </c>
      <c r="F16" s="1"/>
    </row>
    <row x14ac:dyDescent="0.25" r="17" customHeight="1" ht="19.5">
      <c r="A17" s="32" t="s">
        <v>162</v>
      </c>
      <c r="B17" s="1" t="s">
        <v>163</v>
      </c>
      <c r="C17" s="1" t="s">
        <v>163</v>
      </c>
      <c r="D17" s="1" t="s">
        <v>152</v>
      </c>
      <c r="E17" s="1"/>
      <c r="F17" s="1"/>
    </row>
    <row x14ac:dyDescent="0.25" r="18" customHeight="1" ht="19.5">
      <c r="A18" s="32" t="s">
        <v>164</v>
      </c>
      <c r="B18" s="1" t="s">
        <v>165</v>
      </c>
      <c r="C18" s="1" t="s">
        <v>166</v>
      </c>
      <c r="D18" s="1" t="s">
        <v>167</v>
      </c>
      <c r="E18" s="1"/>
      <c r="F18" s="1"/>
    </row>
    <row x14ac:dyDescent="0.25" r="19" customHeight="1" ht="19.5">
      <c r="A19" s="32" t="s">
        <v>168</v>
      </c>
      <c r="B19" s="1" t="s">
        <v>169</v>
      </c>
      <c r="C19" s="1" t="s">
        <v>170</v>
      </c>
      <c r="D19" s="1"/>
      <c r="E19" s="1"/>
      <c r="F19" s="1" t="s">
        <v>171</v>
      </c>
    </row>
    <row x14ac:dyDescent="0.25" r="20" customHeight="1" ht="19.5">
      <c r="A20" s="32" t="s">
        <v>172</v>
      </c>
      <c r="B20" s="1" t="s">
        <v>173</v>
      </c>
      <c r="C20" s="1"/>
      <c r="D20" s="1"/>
      <c r="E20" s="1"/>
      <c r="F20" s="1" t="s">
        <v>174</v>
      </c>
    </row>
    <row x14ac:dyDescent="0.25" r="21" customHeight="1" ht="19.5">
      <c r="A21" s="32" t="s">
        <v>175</v>
      </c>
      <c r="B21" s="1" t="s">
        <v>176</v>
      </c>
      <c r="C21" s="1" t="s">
        <v>176</v>
      </c>
      <c r="D21" s="1"/>
      <c r="E21" s="1" t="s">
        <v>177</v>
      </c>
      <c r="F21" s="1" t="s">
        <v>174</v>
      </c>
    </row>
    <row x14ac:dyDescent="0.25" r="22" customHeight="1" ht="19.5">
      <c r="A22" s="32" t="s">
        <v>178</v>
      </c>
      <c r="B22" s="1" t="s">
        <v>179</v>
      </c>
      <c r="C22" s="1" t="s">
        <v>180</v>
      </c>
      <c r="D22" s="1" t="s">
        <v>118</v>
      </c>
      <c r="E22" s="1" t="s">
        <v>181</v>
      </c>
      <c r="F22" s="1"/>
    </row>
    <row x14ac:dyDescent="0.25" r="23" customHeight="1" ht="19.5">
      <c r="A23" s="32" t="s">
        <v>182</v>
      </c>
      <c r="B23" s="1" t="s">
        <v>183</v>
      </c>
      <c r="C23" s="1" t="s">
        <v>184</v>
      </c>
      <c r="D23" s="1" t="s">
        <v>118</v>
      </c>
      <c r="E23" s="1" t="s">
        <v>119</v>
      </c>
      <c r="F23" s="1"/>
    </row>
    <row x14ac:dyDescent="0.25" r="24" customHeight="1" ht="19.5">
      <c r="A24" s="32" t="s">
        <v>185</v>
      </c>
      <c r="B24" s="1" t="s">
        <v>186</v>
      </c>
      <c r="C24" s="1" t="s">
        <v>187</v>
      </c>
      <c r="D24" s="1" t="s">
        <v>118</v>
      </c>
      <c r="E24" s="1"/>
      <c r="F24" s="1"/>
    </row>
    <row x14ac:dyDescent="0.25" r="25" customHeight="1" ht="19.5">
      <c r="A25" s="32" t="s">
        <v>188</v>
      </c>
      <c r="B25" s="1" t="s">
        <v>189</v>
      </c>
      <c r="C25" s="1" t="s">
        <v>187</v>
      </c>
      <c r="D25" s="1"/>
      <c r="E25" s="1" t="s">
        <v>190</v>
      </c>
      <c r="F25" s="1"/>
    </row>
    <row x14ac:dyDescent="0.25" r="26" customHeight="1" ht="19.5">
      <c r="A26" s="32" t="s">
        <v>188</v>
      </c>
      <c r="B26" s="1" t="s">
        <v>191</v>
      </c>
      <c r="C26" s="1" t="s">
        <v>192</v>
      </c>
      <c r="D26" s="1" t="s">
        <v>118</v>
      </c>
      <c r="E26" s="1" t="s">
        <v>119</v>
      </c>
      <c r="F26" s="1"/>
    </row>
    <row x14ac:dyDescent="0.25" r="27" customHeight="1" ht="19.5">
      <c r="A27" s="32" t="s">
        <v>193</v>
      </c>
      <c r="B27" s="1" t="s">
        <v>194</v>
      </c>
      <c r="C27" s="1" t="s">
        <v>180</v>
      </c>
      <c r="D27" s="1"/>
      <c r="E27" s="1" t="s">
        <v>195</v>
      </c>
      <c r="F27" s="1"/>
    </row>
    <row x14ac:dyDescent="0.25" r="28" customHeight="1" ht="19.5">
      <c r="A28" s="32" t="s">
        <v>196</v>
      </c>
      <c r="B28" s="1" t="s">
        <v>197</v>
      </c>
      <c r="C28" s="1" t="s">
        <v>198</v>
      </c>
      <c r="D28" s="1" t="s">
        <v>118</v>
      </c>
      <c r="E28" s="1"/>
      <c r="F28" s="1"/>
    </row>
    <row x14ac:dyDescent="0.25" r="29" customHeight="1" ht="19.5">
      <c r="A29" s="32" t="s">
        <v>199</v>
      </c>
      <c r="B29" s="1" t="s">
        <v>200</v>
      </c>
      <c r="C29" s="1" t="s">
        <v>201</v>
      </c>
      <c r="D29" s="1" t="s">
        <v>118</v>
      </c>
      <c r="E29" s="1"/>
      <c r="F29" s="1"/>
    </row>
    <row x14ac:dyDescent="0.25" r="30" customHeight="1" ht="19.5">
      <c r="A30" s="32" t="s">
        <v>202</v>
      </c>
      <c r="B30" s="1" t="s">
        <v>203</v>
      </c>
      <c r="C30" s="1" t="s">
        <v>204</v>
      </c>
      <c r="D30" s="1" t="s">
        <v>118</v>
      </c>
      <c r="E30" s="1" t="s">
        <v>119</v>
      </c>
      <c r="F30" s="1"/>
    </row>
    <row x14ac:dyDescent="0.25" r="31" customHeight="1" ht="19.5">
      <c r="A31" s="32" t="s">
        <v>205</v>
      </c>
      <c r="B31" s="1" t="s">
        <v>206</v>
      </c>
      <c r="C31" s="1" t="s">
        <v>207</v>
      </c>
      <c r="D31" s="1" t="s">
        <v>118</v>
      </c>
      <c r="E31" s="1" t="s">
        <v>181</v>
      </c>
      <c r="F31" s="1"/>
    </row>
    <row x14ac:dyDescent="0.25" r="32" customHeight="1" ht="19.5">
      <c r="A32" s="32" t="s">
        <v>208</v>
      </c>
      <c r="B32" s="1" t="s">
        <v>209</v>
      </c>
      <c r="C32" s="1" t="s">
        <v>210</v>
      </c>
      <c r="D32" s="1" t="s">
        <v>124</v>
      </c>
      <c r="E32" s="1" t="s">
        <v>211</v>
      </c>
      <c r="F32" s="1"/>
    </row>
    <row x14ac:dyDescent="0.25" r="33" customHeight="1" ht="19.5">
      <c r="A33" s="32" t="s">
        <v>212</v>
      </c>
      <c r="B33" s="1" t="s">
        <v>213</v>
      </c>
      <c r="C33" s="1" t="s">
        <v>214</v>
      </c>
      <c r="D33" s="1" t="s">
        <v>124</v>
      </c>
      <c r="E33" s="1" t="s">
        <v>119</v>
      </c>
      <c r="F33" s="1"/>
    </row>
    <row x14ac:dyDescent="0.25" r="34" customHeight="1" ht="19.5">
      <c r="A34" s="32" t="s">
        <v>212</v>
      </c>
      <c r="B34" s="1" t="s">
        <v>215</v>
      </c>
      <c r="C34" s="1" t="s">
        <v>187</v>
      </c>
      <c r="D34" s="1" t="s">
        <v>124</v>
      </c>
      <c r="E34" s="1" t="s">
        <v>216</v>
      </c>
      <c r="F34" s="1"/>
    </row>
    <row x14ac:dyDescent="0.25" r="35" customHeight="1" ht="19.5">
      <c r="A35" s="32" t="s">
        <v>217</v>
      </c>
      <c r="B35" s="1" t="s">
        <v>218</v>
      </c>
      <c r="C35" s="1" t="s">
        <v>187</v>
      </c>
      <c r="D35" s="1" t="s">
        <v>124</v>
      </c>
      <c r="E35" s="1" t="s">
        <v>119</v>
      </c>
      <c r="F35" s="1"/>
    </row>
    <row x14ac:dyDescent="0.25" r="36" customHeight="1" ht="19.5">
      <c r="A36" s="32" t="s">
        <v>219</v>
      </c>
      <c r="B36" s="1" t="s">
        <v>220</v>
      </c>
      <c r="C36" s="1" t="s">
        <v>214</v>
      </c>
      <c r="D36" s="1" t="s">
        <v>124</v>
      </c>
      <c r="E36" s="1" t="s">
        <v>125</v>
      </c>
      <c r="F36" s="1"/>
    </row>
    <row x14ac:dyDescent="0.25" r="37" customHeight="1" ht="19.5">
      <c r="A37" s="32" t="s">
        <v>221</v>
      </c>
      <c r="B37" s="1" t="s">
        <v>222</v>
      </c>
      <c r="C37" s="1" t="s">
        <v>223</v>
      </c>
      <c r="D37" s="1" t="s">
        <v>124</v>
      </c>
      <c r="E37" s="1" t="s">
        <v>119</v>
      </c>
      <c r="F37" s="1"/>
    </row>
    <row x14ac:dyDescent="0.25" r="38" customHeight="1" ht="19.5">
      <c r="A38" s="32" t="s">
        <v>224</v>
      </c>
      <c r="B38" s="1" t="s">
        <v>225</v>
      </c>
      <c r="C38" s="1" t="s">
        <v>223</v>
      </c>
      <c r="D38" s="1" t="s">
        <v>124</v>
      </c>
      <c r="E38" s="1" t="s">
        <v>125</v>
      </c>
      <c r="F38" s="1"/>
    </row>
    <row x14ac:dyDescent="0.25" r="39" customHeight="1" ht="19.5">
      <c r="A39" s="32" t="s">
        <v>226</v>
      </c>
      <c r="B39" s="1" t="s">
        <v>227</v>
      </c>
      <c r="C39" s="1" t="s">
        <v>228</v>
      </c>
      <c r="D39" s="1" t="s">
        <v>124</v>
      </c>
      <c r="E39" s="1" t="s">
        <v>125</v>
      </c>
      <c r="F39" s="1"/>
    </row>
    <row x14ac:dyDescent="0.25" r="40" customHeight="1" ht="19.5">
      <c r="A40" s="32" t="s">
        <v>229</v>
      </c>
      <c r="B40" s="1" t="s">
        <v>230</v>
      </c>
      <c r="C40" s="1" t="s">
        <v>231</v>
      </c>
      <c r="D40" s="1" t="s">
        <v>124</v>
      </c>
      <c r="E40" s="1" t="s">
        <v>125</v>
      </c>
      <c r="F40" s="1"/>
    </row>
    <row x14ac:dyDescent="0.25" r="41" customHeight="1" ht="19.5">
      <c r="A41" s="32" t="s">
        <v>232</v>
      </c>
      <c r="B41" s="1" t="s">
        <v>233</v>
      </c>
      <c r="C41" s="1" t="s">
        <v>234</v>
      </c>
      <c r="D41" s="1" t="s">
        <v>124</v>
      </c>
      <c r="E41" s="1" t="s">
        <v>125</v>
      </c>
      <c r="F41" s="1"/>
    </row>
    <row x14ac:dyDescent="0.25" r="42" customHeight="1" ht="19.5">
      <c r="A42" s="32" t="s">
        <v>235</v>
      </c>
      <c r="B42" s="1" t="s">
        <v>236</v>
      </c>
      <c r="C42" s="1"/>
      <c r="D42" s="1" t="s">
        <v>124</v>
      </c>
      <c r="E42" s="1"/>
      <c r="F42" s="1"/>
    </row>
    <row x14ac:dyDescent="0.25" r="43" customHeight="1" ht="19.5">
      <c r="A43" s="32" t="s">
        <v>235</v>
      </c>
      <c r="B43" s="1" t="s">
        <v>237</v>
      </c>
      <c r="C43" s="1" t="s">
        <v>238</v>
      </c>
      <c r="D43" s="1" t="s">
        <v>239</v>
      </c>
      <c r="E43" s="1"/>
      <c r="F43" s="1"/>
    </row>
    <row x14ac:dyDescent="0.25" r="44" customHeight="1" ht="19.5">
      <c r="A44" s="32" t="s">
        <v>240</v>
      </c>
      <c r="B44" s="1" t="s">
        <v>241</v>
      </c>
      <c r="C44" s="1" t="s">
        <v>242</v>
      </c>
      <c r="D44" s="1" t="s">
        <v>239</v>
      </c>
      <c r="E44" s="1"/>
      <c r="F44" s="1"/>
    </row>
    <row x14ac:dyDescent="0.25" r="45" customHeight="1" ht="19.5">
      <c r="A45" s="32" t="s">
        <v>243</v>
      </c>
      <c r="B45" s="1" t="s">
        <v>244</v>
      </c>
      <c r="C45" s="1" t="s">
        <v>245</v>
      </c>
      <c r="D45" s="1" t="s">
        <v>239</v>
      </c>
      <c r="E45" s="1"/>
      <c r="F45" s="1"/>
    </row>
    <row x14ac:dyDescent="0.25" r="46" customHeight="1" ht="19.5">
      <c r="A46" s="32" t="s">
        <v>246</v>
      </c>
      <c r="B46" s="1" t="s">
        <v>247</v>
      </c>
      <c r="C46" s="1" t="s">
        <v>247</v>
      </c>
      <c r="D46" s="1" t="s">
        <v>248</v>
      </c>
      <c r="E46" s="1"/>
      <c r="F46" s="1"/>
    </row>
    <row x14ac:dyDescent="0.25" r="47" customHeight="1" ht="19.5">
      <c r="A47" s="32" t="s">
        <v>249</v>
      </c>
      <c r="B47" s="1" t="s">
        <v>250</v>
      </c>
      <c r="C47" s="1" t="s">
        <v>250</v>
      </c>
      <c r="D47" s="1" t="s">
        <v>248</v>
      </c>
      <c r="E47" s="1"/>
      <c r="F47" s="1"/>
    </row>
    <row x14ac:dyDescent="0.25" r="48" customHeight="1" ht="19.5">
      <c r="A48" s="32" t="s">
        <v>251</v>
      </c>
      <c r="B48" s="1" t="s">
        <v>252</v>
      </c>
      <c r="C48" s="1" t="s">
        <v>252</v>
      </c>
      <c r="D48" s="1" t="s">
        <v>248</v>
      </c>
      <c r="E48" s="1"/>
      <c r="F48" s="1"/>
    </row>
    <row x14ac:dyDescent="0.25" r="49" customHeight="1" ht="19.5">
      <c r="A49" s="32" t="s">
        <v>253</v>
      </c>
      <c r="B49" s="1" t="s">
        <v>254</v>
      </c>
      <c r="C49" s="1" t="s">
        <v>255</v>
      </c>
      <c r="D49" s="1" t="s">
        <v>256</v>
      </c>
      <c r="E49" s="1"/>
      <c r="F49" s="1"/>
    </row>
    <row x14ac:dyDescent="0.25" r="50" customHeight="1" ht="19.5">
      <c r="A50" s="32" t="s">
        <v>257</v>
      </c>
      <c r="B50" s="1" t="s">
        <v>258</v>
      </c>
      <c r="C50" s="1" t="s">
        <v>255</v>
      </c>
      <c r="D50" s="1" t="s">
        <v>256</v>
      </c>
      <c r="E50" s="1"/>
      <c r="F50" s="1"/>
    </row>
    <row x14ac:dyDescent="0.25" r="51" customHeight="1" ht="19.5">
      <c r="A51" s="32" t="s">
        <v>259</v>
      </c>
      <c r="B51" s="1" t="s">
        <v>260</v>
      </c>
      <c r="C51" s="1" t="s">
        <v>261</v>
      </c>
      <c r="D51" s="1" t="s">
        <v>256</v>
      </c>
      <c r="E51" s="1"/>
      <c r="F51" s="1"/>
    </row>
    <row x14ac:dyDescent="0.25" r="52" customHeight="1" ht="19.5">
      <c r="A52" s="32" t="s">
        <v>262</v>
      </c>
      <c r="B52" s="1" t="s">
        <v>263</v>
      </c>
      <c r="C52" s="1" t="s">
        <v>264</v>
      </c>
      <c r="D52" s="1" t="s">
        <v>256</v>
      </c>
      <c r="E52" s="1"/>
      <c r="F52" s="1"/>
    </row>
    <row x14ac:dyDescent="0.25" r="53" customHeight="1" ht="19.5">
      <c r="A53" s="32" t="s">
        <v>265</v>
      </c>
      <c r="B53" s="1" t="s">
        <v>266</v>
      </c>
      <c r="C53" s="1" t="s">
        <v>266</v>
      </c>
      <c r="D53" s="1" t="s">
        <v>267</v>
      </c>
      <c r="E53" s="1" t="s">
        <v>268</v>
      </c>
      <c r="F53" s="1"/>
    </row>
    <row x14ac:dyDescent="0.25" r="54" customHeight="1" ht="19.5">
      <c r="A54" s="32" t="s">
        <v>269</v>
      </c>
      <c r="B54" s="1" t="s">
        <v>270</v>
      </c>
      <c r="C54" s="1" t="s">
        <v>270</v>
      </c>
      <c r="D54" s="1" t="s">
        <v>267</v>
      </c>
      <c r="E54" s="1"/>
      <c r="F54" s="1"/>
    </row>
    <row x14ac:dyDescent="0.25" r="55" customHeight="1" ht="19.5">
      <c r="A55" s="32" t="s">
        <v>271</v>
      </c>
      <c r="B55" s="1" t="s">
        <v>272</v>
      </c>
      <c r="C55" s="1" t="s">
        <v>273</v>
      </c>
      <c r="D55" s="1" t="s">
        <v>267</v>
      </c>
      <c r="E55" s="1" t="s">
        <v>268</v>
      </c>
      <c r="F55" s="1"/>
    </row>
    <row x14ac:dyDescent="0.25" r="56" customHeight="1" ht="19.5">
      <c r="A56" s="32" t="s">
        <v>274</v>
      </c>
      <c r="B56" s="1" t="s">
        <v>275</v>
      </c>
      <c r="C56" s="1" t="s">
        <v>275</v>
      </c>
      <c r="D56" s="1" t="s">
        <v>267</v>
      </c>
      <c r="E56" s="1" t="s">
        <v>276</v>
      </c>
      <c r="F56" s="1"/>
    </row>
    <row x14ac:dyDescent="0.25" r="57" customHeight="1" ht="19.5">
      <c r="A57" s="32" t="s">
        <v>277</v>
      </c>
      <c r="B57" s="1" t="s">
        <v>278</v>
      </c>
      <c r="C57" s="1" t="s">
        <v>279</v>
      </c>
      <c r="D57" s="1" t="s">
        <v>267</v>
      </c>
      <c r="E57" s="1"/>
      <c r="F57" s="1"/>
    </row>
    <row x14ac:dyDescent="0.25" r="58" customHeight="1" ht="19.5">
      <c r="A58" s="32" t="s">
        <v>280</v>
      </c>
      <c r="B58" s="1" t="s">
        <v>281</v>
      </c>
      <c r="C58" s="1" t="s">
        <v>282</v>
      </c>
      <c r="D58" s="1" t="s">
        <v>133</v>
      </c>
      <c r="E58" s="1"/>
      <c r="F58" s="1"/>
    </row>
    <row x14ac:dyDescent="0.25" r="59" customHeight="1" ht="19.5">
      <c r="A59" s="32" t="s">
        <v>283</v>
      </c>
      <c r="B59" s="1" t="s">
        <v>284</v>
      </c>
      <c r="C59" s="1" t="s">
        <v>284</v>
      </c>
      <c r="D59" s="1" t="s">
        <v>133</v>
      </c>
      <c r="E59" s="1"/>
      <c r="F59" s="1"/>
    </row>
    <row x14ac:dyDescent="0.25" r="60" customHeight="1" ht="19.5">
      <c r="A60" s="32" t="s">
        <v>285</v>
      </c>
      <c r="B60" s="1" t="s">
        <v>286</v>
      </c>
      <c r="C60" s="1" t="s">
        <v>286</v>
      </c>
      <c r="D60" s="1" t="s">
        <v>167</v>
      </c>
      <c r="E60" s="1"/>
      <c r="F60" s="1"/>
    </row>
    <row x14ac:dyDescent="0.25" r="61" customHeight="1" ht="19.5">
      <c r="A61" s="32" t="s">
        <v>287</v>
      </c>
      <c r="B61" s="1" t="s">
        <v>288</v>
      </c>
      <c r="C61" s="1" t="s">
        <v>288</v>
      </c>
      <c r="D61" s="1" t="s">
        <v>167</v>
      </c>
      <c r="E61" s="1" t="s">
        <v>289</v>
      </c>
      <c r="F61" s="1"/>
    </row>
    <row x14ac:dyDescent="0.25" r="62" customHeight="1" ht="19.5">
      <c r="A62" s="32" t="s">
        <v>290</v>
      </c>
      <c r="B62" s="1" t="s">
        <v>291</v>
      </c>
      <c r="C62" s="1" t="s">
        <v>288</v>
      </c>
      <c r="D62" s="1" t="s">
        <v>256</v>
      </c>
      <c r="E62" s="1"/>
      <c r="F62" s="1"/>
    </row>
    <row x14ac:dyDescent="0.25" r="63" customHeight="1" ht="19.5">
      <c r="A63" s="32" t="s">
        <v>292</v>
      </c>
      <c r="B63" s="1" t="s">
        <v>293</v>
      </c>
      <c r="C63" s="1" t="s">
        <v>273</v>
      </c>
      <c r="D63" s="1" t="s">
        <v>133</v>
      </c>
      <c r="E63" s="1" t="s">
        <v>294</v>
      </c>
      <c r="F63" s="1"/>
    </row>
    <row x14ac:dyDescent="0.25" r="64" customHeight="1" ht="19.5">
      <c r="A64" s="32" t="s">
        <v>295</v>
      </c>
      <c r="B64" s="1" t="s">
        <v>296</v>
      </c>
      <c r="C64" s="1" t="s">
        <v>296</v>
      </c>
      <c r="D64" s="1" t="s">
        <v>133</v>
      </c>
      <c r="E64" s="1" t="s">
        <v>297</v>
      </c>
      <c r="F64" s="1"/>
    </row>
    <row x14ac:dyDescent="0.25" r="65" customHeight="1" ht="19.5">
      <c r="A65" s="32" t="s">
        <v>298</v>
      </c>
      <c r="B65" s="1" t="s">
        <v>299</v>
      </c>
      <c r="C65" s="1" t="s">
        <v>300</v>
      </c>
      <c r="D65" s="1" t="s">
        <v>133</v>
      </c>
      <c r="E65" s="1" t="s">
        <v>297</v>
      </c>
      <c r="F65" s="1"/>
    </row>
    <row x14ac:dyDescent="0.25" r="66" customHeight="1" ht="19.5">
      <c r="A66" s="32" t="s">
        <v>301</v>
      </c>
      <c r="B66" s="1" t="s">
        <v>302</v>
      </c>
      <c r="C66" s="1" t="s">
        <v>303</v>
      </c>
      <c r="D66" s="1" t="s">
        <v>133</v>
      </c>
      <c r="E66" s="1" t="s">
        <v>304</v>
      </c>
      <c r="F66" s="1"/>
    </row>
    <row x14ac:dyDescent="0.25" r="67" customHeight="1" ht="19.5">
      <c r="A67" s="32" t="s">
        <v>130</v>
      </c>
      <c r="B67" s="1" t="s">
        <v>305</v>
      </c>
      <c r="C67" s="1" t="s">
        <v>238</v>
      </c>
      <c r="D67" s="1" t="s">
        <v>133</v>
      </c>
      <c r="E67" s="1" t="s">
        <v>306</v>
      </c>
      <c r="F67" s="1"/>
    </row>
    <row x14ac:dyDescent="0.25" r="68" customHeight="1" ht="19.5">
      <c r="A68" s="32" t="s">
        <v>307</v>
      </c>
      <c r="B68" s="1" t="s">
        <v>308</v>
      </c>
      <c r="C68" s="1" t="s">
        <v>308</v>
      </c>
      <c r="D68" s="1" t="s">
        <v>167</v>
      </c>
      <c r="E68" s="1"/>
      <c r="F68" s="1"/>
    </row>
    <row x14ac:dyDescent="0.25" r="69" customHeight="1" ht="19.5">
      <c r="A69" s="32" t="s">
        <v>309</v>
      </c>
      <c r="B69" s="1" t="s">
        <v>310</v>
      </c>
      <c r="C69" s="1" t="s">
        <v>310</v>
      </c>
      <c r="D69" s="1" t="s">
        <v>167</v>
      </c>
      <c r="E69" s="1"/>
      <c r="F69" s="1"/>
    </row>
    <row x14ac:dyDescent="0.25" r="70" customHeight="1" ht="19.5">
      <c r="A70" s="32" t="s">
        <v>311</v>
      </c>
      <c r="B70" s="1" t="s">
        <v>312</v>
      </c>
      <c r="C70" s="1" t="s">
        <v>312</v>
      </c>
      <c r="D70" s="1" t="s">
        <v>167</v>
      </c>
      <c r="E70" s="1"/>
      <c r="F70" s="1"/>
    </row>
    <row x14ac:dyDescent="0.25" r="71" customHeight="1" ht="19.5">
      <c r="A71" s="32" t="s">
        <v>313</v>
      </c>
      <c r="B71" s="1" t="s">
        <v>314</v>
      </c>
      <c r="C71" s="1" t="s">
        <v>314</v>
      </c>
      <c r="D71" s="1" t="s">
        <v>167</v>
      </c>
      <c r="E71" s="1"/>
      <c r="F71" s="1"/>
    </row>
    <row x14ac:dyDescent="0.25" r="72" customHeight="1" ht="19.5">
      <c r="A72" s="32" t="s">
        <v>315</v>
      </c>
      <c r="B72" s="1" t="s">
        <v>316</v>
      </c>
      <c r="C72" s="1" t="s">
        <v>317</v>
      </c>
      <c r="D72" s="1" t="s">
        <v>256</v>
      </c>
      <c r="E72" s="1"/>
      <c r="F72" s="1"/>
    </row>
    <row x14ac:dyDescent="0.25" r="73" customHeight="1" ht="19.5">
      <c r="A73" s="32" t="s">
        <v>318</v>
      </c>
      <c r="B73" s="1" t="s">
        <v>319</v>
      </c>
      <c r="C73" s="1" t="s">
        <v>319</v>
      </c>
      <c r="D73" s="1" t="s">
        <v>167</v>
      </c>
      <c r="E73" s="1"/>
      <c r="F73" s="1"/>
    </row>
    <row x14ac:dyDescent="0.25" r="74" customHeight="1" ht="19.5">
      <c r="A74" s="32" t="s">
        <v>320</v>
      </c>
      <c r="B74" s="1" t="s">
        <v>321</v>
      </c>
      <c r="C74" s="1" t="s">
        <v>321</v>
      </c>
      <c r="D74" s="1" t="s">
        <v>167</v>
      </c>
      <c r="E74" s="1" t="s">
        <v>289</v>
      </c>
      <c r="F74" s="1"/>
    </row>
    <row x14ac:dyDescent="0.25" r="75" customHeight="1" ht="19.5">
      <c r="A75" s="32" t="s">
        <v>322</v>
      </c>
      <c r="B75" s="1" t="s">
        <v>323</v>
      </c>
      <c r="C75" s="1" t="s">
        <v>323</v>
      </c>
      <c r="D75" s="1"/>
      <c r="E75" s="1" t="s">
        <v>289</v>
      </c>
      <c r="F75" s="1"/>
    </row>
    <row x14ac:dyDescent="0.25" r="76" customHeight="1" ht="19.5">
      <c r="A76" s="32" t="s">
        <v>324</v>
      </c>
      <c r="B76" s="1" t="s">
        <v>325</v>
      </c>
      <c r="C76" s="32" t="s">
        <v>325</v>
      </c>
      <c r="D76" s="1" t="s">
        <v>167</v>
      </c>
      <c r="E76" s="1"/>
      <c r="F76" s="1"/>
    </row>
    <row x14ac:dyDescent="0.25" r="77" customHeight="1" ht="19.5">
      <c r="A77" s="32" t="s">
        <v>326</v>
      </c>
      <c r="B77" s="1" t="s">
        <v>151</v>
      </c>
      <c r="C77" s="1" t="s">
        <v>151</v>
      </c>
      <c r="D77" s="1" t="s">
        <v>167</v>
      </c>
      <c r="E77" s="1"/>
      <c r="F77" s="1"/>
    </row>
    <row x14ac:dyDescent="0.25" r="78" customHeight="1" ht="19.5">
      <c r="A78" s="32" t="s">
        <v>327</v>
      </c>
      <c r="B78" s="1" t="s">
        <v>328</v>
      </c>
      <c r="C78" s="1" t="s">
        <v>328</v>
      </c>
      <c r="D78" s="1" t="s">
        <v>167</v>
      </c>
      <c r="E78" s="1"/>
      <c r="F78" s="1"/>
    </row>
    <row x14ac:dyDescent="0.25" r="79" customHeight="1" ht="19.5">
      <c r="A79" s="32" t="s">
        <v>262</v>
      </c>
      <c r="B79" s="1" t="s">
        <v>329</v>
      </c>
      <c r="C79" s="1" t="s">
        <v>329</v>
      </c>
      <c r="D79" s="1" t="s">
        <v>167</v>
      </c>
      <c r="E79" s="1" t="s">
        <v>289</v>
      </c>
      <c r="F79" s="1"/>
    </row>
    <row x14ac:dyDescent="0.25" r="80" customHeight="1" ht="19.5">
      <c r="A80" s="32" t="s">
        <v>330</v>
      </c>
      <c r="B80" s="1" t="s">
        <v>331</v>
      </c>
      <c r="C80" s="1" t="s">
        <v>331</v>
      </c>
      <c r="D80" s="1" t="s">
        <v>167</v>
      </c>
      <c r="E80" s="1" t="s">
        <v>289</v>
      </c>
      <c r="F80" s="1"/>
    </row>
    <row x14ac:dyDescent="0.25" r="81" customHeight="1" ht="19.5">
      <c r="A81" s="32" t="s">
        <v>332</v>
      </c>
      <c r="B81" s="1" t="s">
        <v>333</v>
      </c>
      <c r="C81" s="32" t="s">
        <v>334</v>
      </c>
      <c r="D81" s="1" t="s">
        <v>167</v>
      </c>
      <c r="E81" s="1"/>
      <c r="F81" s="1"/>
    </row>
    <row x14ac:dyDescent="0.25" r="82" customHeight="1" ht="19.5">
      <c r="A82" s="32" t="s">
        <v>335</v>
      </c>
      <c r="B82" s="32" t="s">
        <v>336</v>
      </c>
      <c r="C82" s="32" t="s">
        <v>336</v>
      </c>
      <c r="D82" s="1" t="s">
        <v>167</v>
      </c>
      <c r="E82" s="1" t="s">
        <v>289</v>
      </c>
      <c r="F82" s="1"/>
    </row>
    <row x14ac:dyDescent="0.25" r="83" customHeight="1" ht="19.5">
      <c r="A83" s="32" t="s">
        <v>337</v>
      </c>
      <c r="B83" s="1" t="s">
        <v>338</v>
      </c>
      <c r="C83" s="32" t="s">
        <v>339</v>
      </c>
      <c r="D83" s="1" t="s">
        <v>167</v>
      </c>
      <c r="E83" s="1"/>
      <c r="F83" s="1"/>
    </row>
    <row x14ac:dyDescent="0.25" r="84" customHeight="1" ht="19.5">
      <c r="A84" s="32" t="s">
        <v>340</v>
      </c>
      <c r="B84" s="1" t="s">
        <v>341</v>
      </c>
      <c r="C84" s="1" t="s">
        <v>341</v>
      </c>
      <c r="D84" s="1" t="s">
        <v>167</v>
      </c>
      <c r="E84" s="1"/>
      <c r="F84" s="1"/>
    </row>
    <row x14ac:dyDescent="0.25" r="85" customHeight="1" ht="19.5">
      <c r="A85" s="32" t="s">
        <v>342</v>
      </c>
      <c r="B85" s="1" t="s">
        <v>343</v>
      </c>
      <c r="C85" s="1" t="s">
        <v>238</v>
      </c>
      <c r="D85" s="1" t="s">
        <v>118</v>
      </c>
      <c r="E85" s="1"/>
      <c r="F85" s="1"/>
    </row>
    <row x14ac:dyDescent="0.25" r="86" customHeight="1" ht="19.5">
      <c r="A86" s="32" t="s">
        <v>344</v>
      </c>
      <c r="B86" s="1" t="s">
        <v>345</v>
      </c>
      <c r="C86" s="1" t="s">
        <v>331</v>
      </c>
      <c r="D86" s="1" t="s">
        <v>267</v>
      </c>
      <c r="E86" s="1" t="s">
        <v>276</v>
      </c>
      <c r="F86" s="1"/>
    </row>
    <row x14ac:dyDescent="0.25" r="87" customHeight="1" ht="19.5">
      <c r="A87" s="32" t="s">
        <v>346</v>
      </c>
      <c r="B87" s="1" t="s">
        <v>347</v>
      </c>
      <c r="C87" s="1" t="s">
        <v>329</v>
      </c>
      <c r="D87" s="1" t="s">
        <v>267</v>
      </c>
      <c r="E87" s="1"/>
      <c r="F87" s="1"/>
    </row>
    <row x14ac:dyDescent="0.25" r="88" customHeight="1" ht="19.5">
      <c r="A88" s="32" t="s">
        <v>348</v>
      </c>
      <c r="B88" s="1" t="s">
        <v>349</v>
      </c>
      <c r="C88" s="1" t="s">
        <v>350</v>
      </c>
      <c r="D88" s="1" t="s">
        <v>267</v>
      </c>
      <c r="E88" s="1" t="s">
        <v>268</v>
      </c>
      <c r="F88" s="1"/>
    </row>
    <row x14ac:dyDescent="0.25" r="89" customHeight="1" ht="19.5">
      <c r="A89" s="32" t="s">
        <v>351</v>
      </c>
      <c r="B89" s="1" t="s">
        <v>352</v>
      </c>
      <c r="C89" s="1" t="s">
        <v>352</v>
      </c>
      <c r="D89" s="1" t="s">
        <v>267</v>
      </c>
      <c r="E89" s="1" t="s">
        <v>276</v>
      </c>
      <c r="F89" s="1"/>
    </row>
    <row x14ac:dyDescent="0.25" r="90" customHeight="1" ht="19.5">
      <c r="A90" s="32" t="s">
        <v>353</v>
      </c>
      <c r="B90" s="1" t="s">
        <v>354</v>
      </c>
      <c r="C90" s="1" t="s">
        <v>355</v>
      </c>
      <c r="D90" s="1" t="s">
        <v>267</v>
      </c>
      <c r="E90" s="1" t="s">
        <v>276</v>
      </c>
      <c r="F90" s="1"/>
    </row>
    <row x14ac:dyDescent="0.25" r="91" customHeight="1" ht="19.5">
      <c r="A91" s="32" t="s">
        <v>356</v>
      </c>
      <c r="B91" s="1" t="s">
        <v>357</v>
      </c>
      <c r="C91" s="1" t="s">
        <v>358</v>
      </c>
      <c r="D91" s="1" t="s">
        <v>267</v>
      </c>
      <c r="E91" s="1" t="s">
        <v>276</v>
      </c>
      <c r="F91" s="1"/>
    </row>
    <row x14ac:dyDescent="0.25" r="92" customHeight="1" ht="19.5">
      <c r="A92" s="32" t="s">
        <v>359</v>
      </c>
      <c r="B92" s="1" t="s">
        <v>360</v>
      </c>
      <c r="C92" s="1" t="s">
        <v>360</v>
      </c>
      <c r="D92" s="1" t="s">
        <v>267</v>
      </c>
      <c r="E92" s="1"/>
      <c r="F92" s="1"/>
    </row>
    <row x14ac:dyDescent="0.25" r="93" customHeight="1" ht="19.5">
      <c r="A93" s="32" t="s">
        <v>361</v>
      </c>
      <c r="B93" s="1" t="s">
        <v>362</v>
      </c>
      <c r="C93" s="1" t="s">
        <v>362</v>
      </c>
      <c r="D93" s="1" t="s">
        <v>267</v>
      </c>
      <c r="E93" s="1"/>
      <c r="F93" s="1"/>
    </row>
    <row x14ac:dyDescent="0.25" r="94" customHeight="1" ht="19.5">
      <c r="A94" s="32" t="s">
        <v>363</v>
      </c>
      <c r="B94" s="1" t="s">
        <v>364</v>
      </c>
      <c r="C94" s="1" t="s">
        <v>331</v>
      </c>
      <c r="D94" s="1" t="s">
        <v>267</v>
      </c>
      <c r="E94" s="1" t="s">
        <v>276</v>
      </c>
      <c r="F94" s="1"/>
    </row>
    <row x14ac:dyDescent="0.25" r="95" customHeight="1" ht="19.5">
      <c r="A95" s="32" t="s">
        <v>365</v>
      </c>
      <c r="B95" s="1" t="s">
        <v>366</v>
      </c>
      <c r="C95" s="1" t="s">
        <v>367</v>
      </c>
      <c r="D95" s="1" t="s">
        <v>267</v>
      </c>
      <c r="E95" s="1" t="s">
        <v>276</v>
      </c>
      <c r="F95" s="1"/>
    </row>
    <row x14ac:dyDescent="0.25" r="96" customHeight="1" ht="19.5">
      <c r="A96" s="32" t="s">
        <v>368</v>
      </c>
      <c r="B96" s="1" t="s">
        <v>369</v>
      </c>
      <c r="C96" s="1" t="s">
        <v>370</v>
      </c>
      <c r="D96" s="1" t="s">
        <v>267</v>
      </c>
      <c r="E96" s="1" t="s">
        <v>276</v>
      </c>
      <c r="F96" s="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
  <sheetViews>
    <sheetView workbookViewId="0"/>
  </sheetViews>
  <sheetFormatPr defaultRowHeight="15" x14ac:dyDescent="0.25"/>
  <cols>
    <col min="1" max="1" style="2" width="30.433571428571426" customWidth="1" bestFit="1"/>
    <col min="2" max="2" style="2" width="14.147857142857141" customWidth="1" bestFit="1"/>
    <col min="3" max="3" style="2" width="27.433571428571426" customWidth="1" bestFit="1"/>
  </cols>
  <sheetData>
    <row x14ac:dyDescent="0.25" r="1" customHeight="1" ht="19.5">
      <c r="A1" s="1" t="s">
        <v>103</v>
      </c>
      <c r="B1" s="1"/>
      <c r="C1" s="1" t="s">
        <v>104</v>
      </c>
    </row>
    <row x14ac:dyDescent="0.25" r="2" customHeight="1" ht="19.5">
      <c r="A2" s="1" t="s">
        <v>105</v>
      </c>
      <c r="B2" s="1"/>
      <c r="C2" s="1" t="s">
        <v>75</v>
      </c>
    </row>
    <row x14ac:dyDescent="0.25" r="3" customHeight="1" ht="19.5">
      <c r="A3" s="1" t="s">
        <v>106</v>
      </c>
      <c r="B3" s="1"/>
      <c r="C3" s="1" t="s">
        <v>55</v>
      </c>
    </row>
    <row x14ac:dyDescent="0.25" r="4" customHeight="1" ht="19.5">
      <c r="A4" s="1" t="s">
        <v>107</v>
      </c>
      <c r="B4" s="1"/>
      <c r="C4" s="1" t="s">
        <v>64</v>
      </c>
    </row>
    <row x14ac:dyDescent="0.25" r="5" customHeight="1" ht="19.5">
      <c r="A5" s="1" t="s">
        <v>108</v>
      </c>
      <c r="B5" s="1"/>
      <c r="C5" s="1" t="s">
        <v>69</v>
      </c>
    </row>
    <row x14ac:dyDescent="0.25" r="6" customHeight="1" ht="19.5">
      <c r="A6" s="1" t="s">
        <v>109</v>
      </c>
      <c r="B6" s="1"/>
      <c r="C6" s="1" t="s">
        <v>95</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8"/>
  <sheetViews>
    <sheetView workbookViewId="0"/>
  </sheetViews>
  <sheetFormatPr defaultRowHeight="15" x14ac:dyDescent="0.25"/>
  <cols>
    <col min="1" max="1" style="2" width="8.862142857142858" customWidth="1" bestFit="1"/>
    <col min="2" max="2" style="28" width="28.433571428571426" customWidth="1" bestFit="1"/>
    <col min="3" max="3" style="2" width="18.433571428571426" customWidth="1" bestFit="1"/>
    <col min="4" max="4" style="2" width="24.576428571428572" customWidth="1" bestFit="1"/>
    <col min="5" max="5" style="28" width="58.57642857142857" customWidth="1" bestFit="1"/>
    <col min="6" max="6" style="28" width="30.862142857142857" customWidth="1" bestFit="1"/>
    <col min="7" max="7" style="29" width="23.433571428571426" customWidth="1" bestFit="1"/>
    <col min="8" max="8" style="29" width="14.147857142857141" customWidth="1" bestFit="1"/>
    <col min="9" max="9" style="2" width="15.43357142857143" customWidth="1" bestFit="1"/>
    <col min="10" max="10" style="30" width="24.433571428571426" customWidth="1" bestFit="1"/>
    <col min="11" max="11" style="28" width="39.005" customWidth="1" bestFit="1"/>
    <col min="12" max="12" style="29" width="10.43357142857143" customWidth="1" bestFit="1"/>
    <col min="13" max="13" style="29" width="22.862142857142857" customWidth="1" bestFit="1"/>
    <col min="14" max="14" style="2" width="38.14785714285715" customWidth="1" bestFit="1"/>
    <col min="15" max="15" style="31" width="13.147857142857141" customWidth="1" bestFit="1"/>
    <col min="16" max="16" style="2" width="8.576428571428572" customWidth="1" bestFit="1"/>
    <col min="17" max="17" style="2" width="17.433571428571426" customWidth="1" bestFit="1"/>
  </cols>
  <sheetData>
    <row x14ac:dyDescent="0.25" r="1" customHeight="1" ht="19.5">
      <c r="A1" s="3" t="s">
        <v>40</v>
      </c>
      <c r="B1" s="4" t="s">
        <v>41</v>
      </c>
      <c r="C1" s="3" t="s">
        <v>42</v>
      </c>
      <c r="D1" s="3" t="s">
        <v>43</v>
      </c>
      <c r="E1" s="4" t="s">
        <v>44</v>
      </c>
      <c r="F1" s="4" t="s">
        <v>45</v>
      </c>
      <c r="G1" s="5" t="s">
        <v>46</v>
      </c>
      <c r="H1" s="5" t="s">
        <v>47</v>
      </c>
      <c r="I1" s="6" t="s">
        <v>48</v>
      </c>
      <c r="J1" s="7" t="s">
        <v>49</v>
      </c>
      <c r="K1" s="8" t="s">
        <v>50</v>
      </c>
      <c r="L1" s="9" t="s">
        <v>51</v>
      </c>
      <c r="M1" s="10"/>
      <c r="N1" s="1"/>
      <c r="O1" s="11"/>
      <c r="P1" s="1"/>
      <c r="Q1" s="1"/>
    </row>
    <row x14ac:dyDescent="0.25" r="2" customHeight="1" ht="120">
      <c r="A2" s="1" t="s">
        <v>52</v>
      </c>
      <c r="B2" s="12"/>
      <c r="C2" s="1" t="s">
        <v>53</v>
      </c>
      <c r="D2" s="1" t="s">
        <v>54</v>
      </c>
      <c r="E2" s="12"/>
      <c r="F2" s="12"/>
      <c r="G2" s="13">
        <v>2</v>
      </c>
      <c r="H2" s="10" t="s">
        <v>55</v>
      </c>
      <c r="I2" s="14" t="s">
        <v>56</v>
      </c>
      <c r="J2" s="15" t="s">
        <v>57</v>
      </c>
      <c r="K2" s="16" t="s">
        <v>58</v>
      </c>
      <c r="L2" s="17">
        <f>IF(H2="£",1,(IF(H2="££",2,IF(H2="£££",3,IF(H2="££££",4,IF(H2="£££££",5,IF(H2="?","?")))))))</f>
      </c>
      <c r="M2" s="10"/>
      <c r="N2" s="1"/>
      <c r="O2" s="11"/>
      <c r="P2" s="1"/>
      <c r="Q2" s="1"/>
    </row>
    <row x14ac:dyDescent="0.25" r="3" customHeight="1" ht="120">
      <c r="A3" s="1"/>
      <c r="B3" s="18"/>
      <c r="C3" s="1" t="s">
        <v>53</v>
      </c>
      <c r="D3" s="1" t="s">
        <v>54</v>
      </c>
      <c r="E3" s="12"/>
      <c r="F3" s="12"/>
      <c r="G3" s="10" t="s">
        <v>59</v>
      </c>
      <c r="H3" s="10" t="s">
        <v>59</v>
      </c>
      <c r="I3" s="14" t="s">
        <v>56</v>
      </c>
      <c r="J3" s="15" t="s">
        <v>57</v>
      </c>
      <c r="K3" s="19" t="s">
        <v>60</v>
      </c>
      <c r="L3" s="20">
        <f>IF(H3="£",1,(IF(H3="££",2,IF(H3="£££",3,IF(H3="££££",4,IF(H3="£££££",5,IF(H3="?","?")))))))</f>
      </c>
      <c r="M3" s="10"/>
      <c r="N3" s="1"/>
      <c r="O3" s="11"/>
      <c r="P3" s="1"/>
      <c r="Q3" s="1"/>
    </row>
    <row x14ac:dyDescent="0.25" r="4" customHeight="1" ht="120">
      <c r="A4" s="1"/>
      <c r="B4" s="12"/>
      <c r="C4" s="1" t="s">
        <v>61</v>
      </c>
      <c r="D4" s="1" t="s">
        <v>54</v>
      </c>
      <c r="E4" s="12"/>
      <c r="F4" s="12"/>
      <c r="G4" s="13">
        <v>3</v>
      </c>
      <c r="H4" s="10" t="s">
        <v>55</v>
      </c>
      <c r="I4" s="14" t="s">
        <v>56</v>
      </c>
      <c r="J4" s="15" t="s">
        <v>62</v>
      </c>
      <c r="K4" s="16" t="s">
        <v>63</v>
      </c>
      <c r="L4" s="17">
        <f>IF(H4="£",1,(IF(H4="££",2,IF(H4="£££",3,IF(H4="££££",4,IF(H4="£££££",5,IF(H4="?","?")))))))</f>
      </c>
      <c r="M4" s="10"/>
      <c r="N4" s="1"/>
      <c r="O4" s="11"/>
      <c r="P4" s="1"/>
      <c r="Q4" s="1"/>
    </row>
    <row x14ac:dyDescent="0.25" r="5" customHeight="1" ht="120">
      <c r="A5" s="1"/>
      <c r="B5" s="12"/>
      <c r="C5" s="1" t="s">
        <v>61</v>
      </c>
      <c r="D5" s="1" t="s">
        <v>54</v>
      </c>
      <c r="E5" s="12"/>
      <c r="F5" s="12"/>
      <c r="G5" s="13">
        <v>2</v>
      </c>
      <c r="H5" s="10" t="s">
        <v>64</v>
      </c>
      <c r="I5" s="14" t="s">
        <v>56</v>
      </c>
      <c r="J5" s="15" t="s">
        <v>62</v>
      </c>
      <c r="K5" s="16" t="s">
        <v>65</v>
      </c>
      <c r="L5" s="17">
        <f>IF(H5="£",1,(IF(H5="££",2,IF(H5="£££",3,IF(H5="££££",4,IF(H5="£££££",5,IF(H5="?","?")))))))</f>
      </c>
      <c r="M5" s="10"/>
      <c r="N5" s="1"/>
      <c r="O5" s="11"/>
      <c r="P5" s="1"/>
      <c r="Q5" s="1"/>
    </row>
    <row x14ac:dyDescent="0.25" r="6" customHeight="1" ht="120">
      <c r="A6" s="1"/>
      <c r="B6" s="12"/>
      <c r="C6" s="1" t="s">
        <v>53</v>
      </c>
      <c r="D6" s="1" t="s">
        <v>54</v>
      </c>
      <c r="E6" s="12"/>
      <c r="F6" s="12"/>
      <c r="G6" s="13">
        <v>3</v>
      </c>
      <c r="H6" s="10" t="s">
        <v>64</v>
      </c>
      <c r="I6" s="14" t="s">
        <v>56</v>
      </c>
      <c r="J6" s="15" t="s">
        <v>62</v>
      </c>
      <c r="K6" s="16" t="s">
        <v>66</v>
      </c>
      <c r="L6" s="17">
        <f>IF(H6="£",1,(IF(H6="££",2,IF(H6="£££",3,IF(H6="££££",4,IF(H6="£££££",5,IF(H6="?","?")))))))</f>
      </c>
      <c r="M6" s="10"/>
      <c r="N6" s="1"/>
      <c r="O6" s="11"/>
      <c r="P6" s="1"/>
      <c r="Q6" s="1"/>
    </row>
    <row x14ac:dyDescent="0.25" r="7" customHeight="1" ht="120">
      <c r="A7" s="1"/>
      <c r="B7" s="12"/>
      <c r="C7" s="1" t="s">
        <v>67</v>
      </c>
      <c r="D7" s="1" t="s">
        <v>68</v>
      </c>
      <c r="E7" s="12"/>
      <c r="F7" s="12"/>
      <c r="G7" s="13">
        <v>5</v>
      </c>
      <c r="H7" s="10" t="s">
        <v>69</v>
      </c>
      <c r="I7" s="14" t="s">
        <v>56</v>
      </c>
      <c r="J7" s="15" t="s">
        <v>70</v>
      </c>
      <c r="K7" s="16" t="s">
        <v>71</v>
      </c>
      <c r="L7" s="17">
        <f>IF(H7="£",1,(IF(H7="££",2,IF(H7="£££",3,IF(H7="££££",4,IF(H7="£££££",5,IF(H7="?","?")))))))</f>
      </c>
      <c r="M7" s="10"/>
      <c r="N7" s="1"/>
      <c r="O7" s="11"/>
      <c r="P7" s="1"/>
      <c r="Q7" s="1"/>
    </row>
    <row x14ac:dyDescent="0.25" r="8" customHeight="1" ht="120">
      <c r="A8" s="1"/>
      <c r="B8" s="12"/>
      <c r="C8" s="1" t="s">
        <v>67</v>
      </c>
      <c r="D8" s="1" t="s">
        <v>68</v>
      </c>
      <c r="E8" s="12"/>
      <c r="F8" s="12"/>
      <c r="G8" s="13">
        <v>5</v>
      </c>
      <c r="H8" s="10" t="s">
        <v>59</v>
      </c>
      <c r="I8" s="14" t="s">
        <v>56</v>
      </c>
      <c r="J8" s="15" t="s">
        <v>70</v>
      </c>
      <c r="K8" s="16" t="s">
        <v>72</v>
      </c>
      <c r="L8" s="20">
        <f>IF(H8="£",1,(IF(H8="££",2,IF(H8="£££",3,IF(H8="££££",4,IF(H8="£££££",5,IF(H8="?","?")))))))</f>
      </c>
      <c r="M8" s="10"/>
      <c r="N8" s="1"/>
      <c r="O8" s="11"/>
      <c r="P8" s="1"/>
      <c r="Q8" s="1"/>
    </row>
    <row x14ac:dyDescent="0.25" r="9" customHeight="1" ht="120">
      <c r="A9" s="1"/>
      <c r="B9" s="12"/>
      <c r="C9" s="1" t="s">
        <v>73</v>
      </c>
      <c r="D9" s="1" t="s">
        <v>74</v>
      </c>
      <c r="E9" s="12"/>
      <c r="F9" s="12"/>
      <c r="G9" s="13">
        <v>2</v>
      </c>
      <c r="H9" s="10" t="s">
        <v>75</v>
      </c>
      <c r="I9" s="14" t="s">
        <v>56</v>
      </c>
      <c r="J9" s="15" t="s">
        <v>76</v>
      </c>
      <c r="K9" s="16" t="s">
        <v>77</v>
      </c>
      <c r="L9" s="17">
        <f>IF(H9="£",1,(IF(H9="££",2,IF(H9="£££",3,IF(H9="££££",4,IF(H9="£££££",5,IF(H9="?","?")))))))</f>
      </c>
      <c r="M9" s="10"/>
      <c r="N9" s="1"/>
      <c r="O9" s="11"/>
      <c r="P9" s="1"/>
      <c r="Q9" s="1"/>
    </row>
    <row x14ac:dyDescent="0.25" r="10" customHeight="1" ht="120">
      <c r="A10" s="1"/>
      <c r="B10" s="12"/>
      <c r="C10" s="1" t="s">
        <v>53</v>
      </c>
      <c r="D10" s="1" t="s">
        <v>54</v>
      </c>
      <c r="E10" s="12"/>
      <c r="F10" s="12"/>
      <c r="G10" s="13">
        <v>1</v>
      </c>
      <c r="H10" s="10" t="s">
        <v>69</v>
      </c>
      <c r="I10" s="14" t="s">
        <v>78</v>
      </c>
      <c r="J10" s="21" t="s">
        <v>57</v>
      </c>
      <c r="K10" s="16" t="s">
        <v>79</v>
      </c>
      <c r="L10" s="17">
        <f>IF(H10="£",1,(IF(H10="££",2,IF(H10="£££",3,IF(H10="££££",4,IF(H10="£££££",5,IF(H10="?","?")))))))</f>
      </c>
      <c r="M10" s="10"/>
      <c r="N10" s="1"/>
      <c r="O10" s="11"/>
      <c r="P10" s="1"/>
      <c r="Q10" s="1"/>
    </row>
    <row x14ac:dyDescent="0.25" r="11" customHeight="1" ht="120">
      <c r="A11" s="1"/>
      <c r="B11" s="12"/>
      <c r="C11" s="1" t="s">
        <v>53</v>
      </c>
      <c r="D11" s="1" t="s">
        <v>54</v>
      </c>
      <c r="E11" s="12"/>
      <c r="F11" s="12"/>
      <c r="G11" s="10" t="s">
        <v>59</v>
      </c>
      <c r="H11" s="10" t="s">
        <v>64</v>
      </c>
      <c r="I11" s="14" t="s">
        <v>78</v>
      </c>
      <c r="J11" s="21" t="s">
        <v>57</v>
      </c>
      <c r="K11" s="16" t="s">
        <v>80</v>
      </c>
      <c r="L11" s="17">
        <f>IF(H11="£",1,(IF(H11="££",2,IF(H11="£££",3,IF(H11="££££",4,IF(H11="£££££",5,IF(H11="?","?")))))))</f>
      </c>
      <c r="M11" s="10"/>
      <c r="N11" s="1"/>
      <c r="O11" s="11"/>
      <c r="P11" s="1"/>
      <c r="Q11" s="1"/>
    </row>
    <row x14ac:dyDescent="0.25" r="12" customHeight="1" ht="120">
      <c r="A12" s="1"/>
      <c r="B12" s="12"/>
      <c r="C12" s="1" t="s">
        <v>61</v>
      </c>
      <c r="D12" s="1" t="s">
        <v>54</v>
      </c>
      <c r="E12" s="12"/>
      <c r="F12" s="12"/>
      <c r="G12" s="13">
        <v>1</v>
      </c>
      <c r="H12" s="10" t="s">
        <v>55</v>
      </c>
      <c r="I12" s="14" t="s">
        <v>78</v>
      </c>
      <c r="J12" s="15" t="s">
        <v>81</v>
      </c>
      <c r="K12" s="16" t="s">
        <v>82</v>
      </c>
      <c r="L12" s="17">
        <f>IF(H12="£",1,(IF(H12="££",2,IF(H12="£££",3,IF(H12="££££",4,IF(H12="£££££",5,IF(H12="?","?")))))))</f>
      </c>
      <c r="M12" s="10"/>
      <c r="N12" s="1"/>
      <c r="O12" s="11"/>
      <c r="P12" s="1"/>
      <c r="Q12" s="1"/>
    </row>
    <row x14ac:dyDescent="0.25" r="13" customHeight="1" ht="120">
      <c r="A13" s="1"/>
      <c r="B13" s="12"/>
      <c r="C13" s="1" t="s">
        <v>61</v>
      </c>
      <c r="D13" s="1" t="s">
        <v>54</v>
      </c>
      <c r="E13" s="12"/>
      <c r="F13" s="12"/>
      <c r="G13" s="13">
        <v>2</v>
      </c>
      <c r="H13" s="10" t="s">
        <v>75</v>
      </c>
      <c r="I13" s="14" t="s">
        <v>83</v>
      </c>
      <c r="J13" s="21" t="s">
        <v>84</v>
      </c>
      <c r="K13" s="16" t="s">
        <v>85</v>
      </c>
      <c r="L13" s="17">
        <f>IF(H13="£",1,(IF(H13="££",2,IF(H13="£££",3,IF(H13="££££",4,IF(H13="£££££",5,IF(H13="?","?")))))))</f>
      </c>
      <c r="M13" s="10"/>
      <c r="N13" s="1"/>
      <c r="O13" s="11"/>
      <c r="P13" s="1"/>
      <c r="Q13" s="1"/>
    </row>
    <row x14ac:dyDescent="0.25" r="14" customHeight="1" ht="19.5">
      <c r="A14" s="1"/>
      <c r="B14" s="22"/>
      <c r="C14" s="1"/>
      <c r="D14" s="1"/>
      <c r="E14" s="22"/>
      <c r="F14" s="22"/>
      <c r="G14" s="10"/>
      <c r="H14" s="10"/>
      <c r="I14" s="1"/>
      <c r="J14" s="23"/>
      <c r="K14" s="22"/>
      <c r="L14" s="10"/>
      <c r="M14" s="10"/>
      <c r="N14" s="1"/>
      <c r="O14" s="11"/>
      <c r="P14" s="1"/>
      <c r="Q14" s="1"/>
    </row>
    <row x14ac:dyDescent="0.25" r="15" customHeight="1" ht="19.5">
      <c r="A15" s="1"/>
      <c r="B15" s="22"/>
      <c r="C15" s="1"/>
      <c r="D15" s="1"/>
      <c r="E15" s="22"/>
      <c r="F15" s="22"/>
      <c r="G15" s="10"/>
      <c r="H15" s="10"/>
      <c r="I15" s="1"/>
      <c r="J15" s="23"/>
      <c r="K15" s="22"/>
      <c r="L15" s="10"/>
      <c r="M15" s="10"/>
      <c r="N15" s="1"/>
      <c r="O15" s="11"/>
      <c r="P15" s="1"/>
      <c r="Q15" s="1"/>
    </row>
    <row x14ac:dyDescent="0.25" r="16" customHeight="1" ht="150">
      <c r="A16" s="1"/>
      <c r="B16" s="12" t="s">
        <v>86</v>
      </c>
      <c r="C16" s="1" t="s">
        <v>61</v>
      </c>
      <c r="D16" s="1" t="s">
        <v>74</v>
      </c>
      <c r="E16" s="22" t="s">
        <v>87</v>
      </c>
      <c r="F16" s="12" t="s">
        <v>88</v>
      </c>
      <c r="G16" s="24" t="s">
        <v>89</v>
      </c>
      <c r="H16" s="13">
        <v>1</v>
      </c>
      <c r="I16" s="1" t="s">
        <v>75</v>
      </c>
      <c r="J16" s="15"/>
      <c r="K16" s="16" t="s">
        <v>90</v>
      </c>
      <c r="L16" s="25" t="s">
        <v>91</v>
      </c>
      <c r="M16" s="17">
        <f>IF(I16="£",1,(IF(I16="££",2,IF(I16="£££",3,IF(I16="££££",4,IF(I16="£££££",5,IF(I16="?","?")))))))</f>
      </c>
      <c r="N16" s="1"/>
      <c r="O16" s="11"/>
      <c r="P16" s="1"/>
      <c r="Q16" s="1"/>
    </row>
    <row x14ac:dyDescent="0.25" r="17" customHeight="1" ht="150">
      <c r="A17" s="1"/>
      <c r="B17" s="12" t="s">
        <v>92</v>
      </c>
      <c r="C17" s="1" t="s">
        <v>61</v>
      </c>
      <c r="D17" s="1" t="s">
        <v>54</v>
      </c>
      <c r="E17" s="22"/>
      <c r="F17" s="12" t="s">
        <v>93</v>
      </c>
      <c r="G17" s="24" t="s">
        <v>94</v>
      </c>
      <c r="H17" s="10" t="s">
        <v>59</v>
      </c>
      <c r="I17" s="1" t="s">
        <v>95</v>
      </c>
      <c r="J17" s="15"/>
      <c r="K17" s="16" t="s">
        <v>70</v>
      </c>
      <c r="L17" s="25" t="s">
        <v>96</v>
      </c>
      <c r="M17" s="17">
        <f>IF(I17="£",1,(IF(I17="££",2,IF(I17="£££",3,IF(I17="££££",4,IF(I17="£££££",5,IF(I17="?","?")))))))</f>
      </c>
      <c r="N17" s="1"/>
      <c r="O17" s="11"/>
      <c r="P17" s="1"/>
      <c r="Q17" s="1"/>
    </row>
    <row x14ac:dyDescent="0.25" r="18" customHeight="1" ht="120">
      <c r="A18" s="1" t="s">
        <v>52</v>
      </c>
      <c r="B18" s="12" t="s">
        <v>97</v>
      </c>
      <c r="C18" s="1" t="s">
        <v>98</v>
      </c>
      <c r="D18" s="1"/>
      <c r="E18" s="22" t="s">
        <v>68</v>
      </c>
      <c r="F18" s="22" t="s">
        <v>99</v>
      </c>
      <c r="G18" s="10"/>
      <c r="H18" s="26" t="s">
        <v>100</v>
      </c>
      <c r="I18" s="12" t="s">
        <v>101</v>
      </c>
      <c r="J18" s="27">
        <v>1</v>
      </c>
      <c r="K18" s="18" t="s">
        <v>95</v>
      </c>
      <c r="L18" s="25"/>
      <c r="M18" s="25" t="s">
        <v>102</v>
      </c>
      <c r="N18" s="14" t="s">
        <v>97</v>
      </c>
      <c r="O18" s="17">
        <f>IF(K18="£",1,(IF(K18="££",2,IF(K18="£££",3,IF(K18="££££",4,IF(K18="£££££",5,IF(K18="?","?")))))))</f>
      </c>
      <c r="P18" s="1"/>
      <c r="Q18" s="1"/>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10</vt:i4>
      </vt:variant>
    </vt:vector>
  </HeadingPairs>
  <TitlesOfParts>
    <vt:vector baseType="lpstr" size="10">
      <vt:lpstr>INSTRUCTIONS</vt:lpstr>
      <vt:lpstr>petals</vt:lpstr>
      <vt:lpstr>steps</vt:lpstr>
      <vt:lpstr>tasks</vt:lpstr>
      <vt:lpstr>cards</vt:lpstr>
      <vt:lpstr>tags</vt:lpstr>
      <vt:lpstr>links</vt:lpstr>
      <vt:lpstr>Carbon_costs_validations</vt:lpstr>
      <vt:lpstr>removed-cards</vt:lpstr>
      <vt:lpstr>correspondence-to-RWs-names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2023-08-16T14:27:07.344Z</dcterms:created>
  <dcterms:modified xsi:type="dcterms:W3CDTF">2023-08-16T14:27:07.344Z</dcterms:modified>
</cp:coreProperties>
</file>