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daniel/Documents/numerical_approx_methods/"/>
    </mc:Choice>
  </mc:AlternateContent>
  <xr:revisionPtr revIDLastSave="0" documentId="13_ncr:1_{1E7D27F0-A6BA-8845-ADF9-A0D1A6B479D2}" xr6:coauthVersionLast="47" xr6:coauthVersionMax="47" xr10:uidLastSave="{00000000-0000-0000-0000-000000000000}"/>
  <bookViews>
    <workbookView xWindow="3900" yWindow="1520" windowWidth="28800" windowHeight="17500" xr2:uid="{229481EE-D526-4287-B445-7343DE9ED797}"/>
  </bookViews>
  <sheets>
    <sheet name="Sheet1" sheetId="1" r:id="rId1"/>
    <sheet name="Boul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8" i="1" l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167" i="1"/>
  <c r="H167" i="1"/>
  <c r="H168" i="1"/>
  <c r="H169" i="1"/>
  <c r="H170" i="1"/>
  <c r="H171" i="1"/>
  <c r="H172" i="1"/>
  <c r="H173" i="1"/>
  <c r="H174" i="1"/>
  <c r="H175" i="1"/>
  <c r="H176" i="1"/>
  <c r="H198" i="1"/>
  <c r="H199" i="1"/>
  <c r="H200" i="1"/>
  <c r="H201" i="1"/>
  <c r="H202" i="1"/>
  <c r="H203" i="1"/>
  <c r="H204" i="1"/>
  <c r="H205" i="1"/>
  <c r="H206" i="1"/>
  <c r="H20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77" i="1"/>
  <c r="F173" i="1"/>
  <c r="F172" i="1"/>
  <c r="F171" i="1"/>
  <c r="B8" i="2"/>
  <c r="C148" i="1"/>
  <c r="C152" i="1"/>
  <c r="C155" i="1"/>
  <c r="C158" i="1"/>
  <c r="C157" i="1"/>
  <c r="C154" i="1"/>
  <c r="C161" i="1"/>
  <c r="C160" i="1"/>
  <c r="C159" i="1"/>
  <c r="C156" i="1"/>
  <c r="C153" i="1"/>
  <c r="C151" i="1"/>
  <c r="C147" i="1"/>
  <c r="C150" i="1"/>
  <c r="C149" i="1"/>
  <c r="C162" i="1"/>
  <c r="C146" i="1"/>
  <c r="D124" i="1"/>
  <c r="D125" i="1"/>
  <c r="D126" i="1"/>
  <c r="D127" i="1"/>
  <c r="D128" i="1"/>
  <c r="D129" i="1"/>
  <c r="D130" i="1"/>
  <c r="D131" i="1"/>
  <c r="D132" i="1"/>
  <c r="D123" i="1"/>
  <c r="G99" i="1"/>
  <c r="G100" i="1"/>
  <c r="G101" i="1"/>
  <c r="G102" i="1"/>
  <c r="G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98" i="1"/>
  <c r="C84" i="1"/>
  <c r="C87" i="1"/>
  <c r="C88" i="1"/>
  <c r="C89" i="1"/>
  <c r="C90" i="1"/>
  <c r="C91" i="1"/>
  <c r="C80" i="1"/>
  <c r="C79" i="1"/>
  <c r="C78" i="1"/>
  <c r="C77" i="1"/>
  <c r="M47" i="1"/>
  <c r="K51" i="1"/>
  <c r="I32" i="1"/>
  <c r="J42" i="1"/>
  <c r="J41" i="1"/>
  <c r="J40" i="1"/>
  <c r="J39" i="1"/>
  <c r="I33" i="1" s="1"/>
  <c r="I42" i="1"/>
  <c r="I41" i="1"/>
  <c r="I40" i="1"/>
  <c r="I39" i="1"/>
  <c r="H32" i="1"/>
  <c r="B37" i="1"/>
  <c r="F40" i="1"/>
  <c r="F39" i="1"/>
  <c r="F41" i="1"/>
  <c r="F42" i="1"/>
  <c r="E42" i="1"/>
  <c r="E41" i="1"/>
  <c r="E40" i="1"/>
  <c r="E39" i="1"/>
  <c r="B28" i="1"/>
  <c r="B26" i="1"/>
  <c r="E33" i="1"/>
  <c r="E35" i="1"/>
  <c r="E34" i="1"/>
  <c r="E32" i="1"/>
  <c r="B24" i="1"/>
  <c r="B36" i="1"/>
  <c r="B35" i="1"/>
  <c r="B34" i="1"/>
  <c r="B33" i="1"/>
  <c r="B32" i="1"/>
  <c r="B31" i="1"/>
  <c r="B30" i="1"/>
  <c r="B29" i="1"/>
  <c r="B27" i="1"/>
  <c r="B25" i="1"/>
  <c r="B23" i="1"/>
  <c r="B17" i="1"/>
  <c r="B16" i="1"/>
  <c r="B15" i="1"/>
  <c r="B14" i="1"/>
  <c r="B13" i="1"/>
  <c r="B11" i="1" s="1"/>
  <c r="H33" i="1" l="1"/>
</calcChain>
</file>

<file path=xl/sharedStrings.xml><?xml version="1.0" encoding="utf-8"?>
<sst xmlns="http://schemas.openxmlformats.org/spreadsheetml/2006/main" count="104" uniqueCount="78">
  <si>
    <t>lagrange interpolation</t>
  </si>
  <si>
    <t>x</t>
  </si>
  <si>
    <t>f(x)</t>
  </si>
  <si>
    <t>mu1</t>
  </si>
  <si>
    <t>mu2</t>
  </si>
  <si>
    <t>mu3</t>
  </si>
  <si>
    <t>mu4</t>
  </si>
  <si>
    <t>mu5</t>
  </si>
  <si>
    <t>x'</t>
  </si>
  <si>
    <t>f(x)'</t>
  </si>
  <si>
    <t>lagrange like (general formulation) interpolation</t>
  </si>
  <si>
    <t>A0 + A1 x  + A2 x^2 + A3 x^3 + A4 x^4</t>
  </si>
  <si>
    <t>A0</t>
  </si>
  <si>
    <t>A1</t>
  </si>
  <si>
    <t>A2</t>
  </si>
  <si>
    <t>A3</t>
  </si>
  <si>
    <t>A4</t>
  </si>
  <si>
    <t>q(x) = 1/x</t>
  </si>
  <si>
    <t>f(x)=1/x^3/2</t>
  </si>
  <si>
    <t>f(x) = q^3/2 (x)</t>
  </si>
  <si>
    <t>example</t>
  </si>
  <si>
    <t>1/x^3/2</t>
  </si>
  <si>
    <t>Lagrange</t>
  </si>
  <si>
    <t>Lagr. Like</t>
  </si>
  <si>
    <t>Lagrange like</t>
  </si>
  <si>
    <t>v1</t>
  </si>
  <si>
    <t>v2</t>
  </si>
  <si>
    <t>v3</t>
  </si>
  <si>
    <t>v4</t>
  </si>
  <si>
    <t>spline interpolation - quadratic</t>
  </si>
  <si>
    <t>g</t>
  </si>
  <si>
    <t>a</t>
  </si>
  <si>
    <t>b</t>
  </si>
  <si>
    <t>f(1.5)</t>
  </si>
  <si>
    <t>Least squares method</t>
  </si>
  <si>
    <t>Mass - Spring system</t>
  </si>
  <si>
    <t>Fit linear curve to real data</t>
  </si>
  <si>
    <t>F (lbf)</t>
  </si>
  <si>
    <t>U (in)</t>
  </si>
  <si>
    <t>sum</t>
  </si>
  <si>
    <t>x_k^2</t>
  </si>
  <si>
    <t>x_k</t>
  </si>
  <si>
    <t>x_k * F_k</t>
  </si>
  <si>
    <t>F_k</t>
  </si>
  <si>
    <t>alpha</t>
  </si>
  <si>
    <t>beta</t>
  </si>
  <si>
    <t>E</t>
  </si>
  <si>
    <t>fit</t>
  </si>
  <si>
    <t>U</t>
  </si>
  <si>
    <t>newton raphson</t>
  </si>
  <si>
    <t>f = e^x - 3</t>
  </si>
  <si>
    <t>f = exp(x) - 3</t>
  </si>
  <si>
    <t>f(x) = e^(2x) - 7e^(x) + 10</t>
  </si>
  <si>
    <t>Taylor series</t>
  </si>
  <si>
    <t>dx/dy = x^2 y^2</t>
  </si>
  <si>
    <t xml:space="preserve"> </t>
  </si>
  <si>
    <t>y(0) = 3</t>
  </si>
  <si>
    <t>y(x) = -3/(x^3 - 1)</t>
  </si>
  <si>
    <t>Exact solution</t>
  </si>
  <si>
    <t>y(x)</t>
  </si>
  <si>
    <t>Saturday</t>
  </si>
  <si>
    <t>Sunday</t>
  </si>
  <si>
    <t>Monday</t>
  </si>
  <si>
    <t>Tuesday</t>
  </si>
  <si>
    <t>Wednesday</t>
  </si>
  <si>
    <t>Thursday</t>
  </si>
  <si>
    <t>Friday</t>
  </si>
  <si>
    <t>Approximate for |x| &lt; 1</t>
  </si>
  <si>
    <t>y(x) = cos(x)</t>
  </si>
  <si>
    <t>f(x) = cos(x)</t>
  </si>
  <si>
    <t>f'(x) = -sin(x)</t>
  </si>
  <si>
    <t>f''(x) = -cos(x)</t>
  </si>
  <si>
    <t>f'''(x) = sin(x)</t>
  </si>
  <si>
    <t>f(0)</t>
  </si>
  <si>
    <t>f'(0)</t>
  </si>
  <si>
    <t>f''(0)</t>
  </si>
  <si>
    <t>f'''(0)</t>
  </si>
  <si>
    <t>Taylor serieas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</si>
</sst>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Book Antiqua"/>
      <family val="2"/>
    </font>
    <font>
      <b/>
      <sz val="10"/>
      <color theme="1"/>
      <name val="Book Antiqua"/>
      <family val="1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5.8558398950131235E-2"/>
                  <c:y val="0.6435185185185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2.4</c:v>
                </c:pt>
                <c:pt idx="4">
                  <c:v>3.7</c:v>
                </c:pt>
              </c:numCache>
            </c:numRef>
          </c:xVal>
          <c:yVal>
            <c:numRef>
              <c:f>Sheet1!$B$4:$B$8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2.1</c:v>
                </c:pt>
                <c:pt idx="3">
                  <c:v>2.9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7-4D45-933D-6492135221BE}"/>
            </c:ext>
          </c:extLst>
        </c:ser>
        <c:ser>
          <c:idx val="1"/>
          <c:order val="1"/>
          <c:tx>
            <c:v>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</c:f>
              <c:numCache>
                <c:formatCode>General</c:formatCode>
                <c:ptCount val="1"/>
                <c:pt idx="0">
                  <c:v>3.4</c:v>
                </c:pt>
              </c:numCache>
            </c:numRef>
          </c:xVal>
          <c:yVal>
            <c:numRef>
              <c:f>Sheet1!$B$11</c:f>
              <c:numCache>
                <c:formatCode>General</c:formatCode>
                <c:ptCount val="1"/>
                <c:pt idx="0">
                  <c:v>3.8078036770344466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7-4D45-933D-6492135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94368"/>
        <c:axId val="575194696"/>
      </c:scatterChart>
      <c:valAx>
        <c:axId val="5751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4696"/>
        <c:crosses val="autoZero"/>
        <c:crossBetween val="midCat"/>
      </c:valAx>
      <c:valAx>
        <c:axId val="5751946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Lagrange vs Lagrange like interpolation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function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Sheet1!$A$24:$A$37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3.5</c:v>
                </c:pt>
              </c:numCache>
            </c:numRef>
          </c:xVal>
          <c:yVal>
            <c:numRef>
              <c:f>Sheet1!$B$24:$B$37</c:f>
              <c:numCache>
                <c:formatCode>General</c:formatCode>
                <c:ptCount val="14"/>
                <c:pt idx="0">
                  <c:v>89.442719099991592</c:v>
                </c:pt>
                <c:pt idx="1">
                  <c:v>31.622776601683789</c:v>
                </c:pt>
                <c:pt idx="2">
                  <c:v>17.213259316477409</c:v>
                </c:pt>
                <c:pt idx="3">
                  <c:v>11.180339887498945</c:v>
                </c:pt>
                <c:pt idx="4">
                  <c:v>7.9999999999999982</c:v>
                </c:pt>
                <c:pt idx="5">
                  <c:v>6.0858061945018473</c:v>
                </c:pt>
                <c:pt idx="6">
                  <c:v>3.9528470752104736</c:v>
                </c:pt>
                <c:pt idx="7">
                  <c:v>2.8284271247461898</c:v>
                </c:pt>
                <c:pt idx="8">
                  <c:v>2.1516574145596761</c:v>
                </c:pt>
                <c:pt idx="9">
                  <c:v>1.7074694419062768</c:v>
                </c:pt>
                <c:pt idx="10">
                  <c:v>1.3975424859373686</c:v>
                </c:pt>
                <c:pt idx="11">
                  <c:v>1.1712139482105108</c:v>
                </c:pt>
                <c:pt idx="12">
                  <c:v>1</c:v>
                </c:pt>
                <c:pt idx="13">
                  <c:v>0.15272070966424248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1-4ED1-AAA3-EA458DC14568}"/>
            </c:ext>
          </c:extLst>
        </c:ser>
        <c:ser>
          <c:idx val="1"/>
          <c:order val="1"/>
          <c:tx>
            <c:v>Lagrange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Sheet1!$G$32:$G$33</c:f>
              <c:numCache>
                <c:formatCode>General</c:formatCode>
                <c:ptCount val="2"/>
                <c:pt idx="0">
                  <c:v>0.2</c:v>
                </c:pt>
                <c:pt idx="1">
                  <c:v>3.5</c:v>
                </c:pt>
              </c:numCache>
            </c:numRef>
          </c:xVal>
          <c:yVal>
            <c:numRef>
              <c:f>Sheet1!$H$32:$H$33</c:f>
              <c:numCache>
                <c:formatCode>General</c:formatCode>
                <c:ptCount val="2"/>
                <c:pt idx="0">
                  <c:v>7.0306932922198797</c:v>
                </c:pt>
                <c:pt idx="1">
                  <c:v>1.3397129563010575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1-4ED1-AAA3-EA458DC14568}"/>
            </c:ext>
          </c:extLst>
        </c:ser>
        <c:ser>
          <c:idx val="2"/>
          <c:order val="2"/>
          <c:tx>
            <c:v>Lagrange like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Sheet1!$G$32:$G$33</c:f>
              <c:numCache>
                <c:formatCode>General</c:formatCode>
                <c:ptCount val="2"/>
                <c:pt idx="0">
                  <c:v>0.2</c:v>
                </c:pt>
                <c:pt idx="1">
                  <c:v>3.5</c:v>
                </c:pt>
              </c:numCache>
            </c:numRef>
          </c:xVal>
          <c:yVal>
            <c:numRef>
              <c:f>Sheet1!$I$32:$I$33</c:f>
              <c:numCache>
                <c:formatCode>General</c:formatCode>
                <c:ptCount val="2"/>
                <c:pt idx="0">
                  <c:v>9.4940569618919461</c:v>
                </c:pt>
                <c:pt idx="1">
                  <c:v>0.15339962862105516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21-4ED1-AAA3-EA458DC14568}"/>
            </c:ext>
          </c:extLst>
        </c:ser>
        <c:ser>
          <c:idx val="3"/>
          <c:order val="3"/>
          <c:tx>
            <c:v>Sample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79212164424125764"/>
                  <c:y val="-6.1157123397993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Sheet1!$D$32:$D$35</c:f>
              <c:numCache>
                <c:formatCode>General</c:formatCode>
                <c:ptCount val="4"/>
                <c:pt idx="0">
                  <c:v>0.3</c:v>
                </c:pt>
                <c:pt idx="1">
                  <c:v>1.2</c:v>
                </c:pt>
                <c:pt idx="2">
                  <c:v>2.7</c:v>
                </c:pt>
                <c:pt idx="3">
                  <c:v>4.9000000000000004</c:v>
                </c:pt>
              </c:numCache>
            </c:numRef>
          </c:xVal>
          <c:yVal>
            <c:numRef>
              <c:f>Sheet1!$E$32:$E$35</c:f>
              <c:numCache>
                <c:formatCode>General</c:formatCode>
                <c:ptCount val="4"/>
                <c:pt idx="0">
                  <c:v>6.0858061945018473</c:v>
                </c:pt>
                <c:pt idx="1">
                  <c:v>0.7607257743127307</c:v>
                </c:pt>
                <c:pt idx="2">
                  <c:v>0.22540022942599425</c:v>
                </c:pt>
                <c:pt idx="3">
                  <c:v>9.2194683969923585E-2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21-4ED1-AAA3-EA458DC1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11480"/>
        <c:axId val="1589708200"/>
      </c:scatterChart>
      <c:valAx>
        <c:axId val="1589711480"/>
        <c:scaling>
          <c:orientation val="minMax"/>
          <c:max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08200"/>
        <c:crosses val="autoZero"/>
        <c:crossBetween val="midCat"/>
      </c:valAx>
      <c:valAx>
        <c:axId val="158970820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11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Sheet1!$A$48:$A$52</c:f>
              <c:numCache>
                <c:formatCode>General</c:formatCode>
                <c:ptCount val="5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2.4</c:v>
                </c:pt>
                <c:pt idx="4">
                  <c:v>3.7</c:v>
                </c:pt>
              </c:numCache>
            </c:numRef>
          </c:xVal>
          <c:yVal>
            <c:numRef>
              <c:f>Sheet1!$B$48:$B$52</c:f>
              <c:numCache>
                <c:formatCode>General</c:formatCode>
                <c:ptCount val="5"/>
                <c:pt idx="0">
                  <c:v>0.5</c:v>
                </c:pt>
                <c:pt idx="1">
                  <c:v>1.1000000000000001</c:v>
                </c:pt>
                <c:pt idx="2">
                  <c:v>2.1</c:v>
                </c:pt>
                <c:pt idx="3">
                  <c:v>2.9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8-4C37-9B87-CAC4AD62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890160"/>
        <c:axId val="1600888848"/>
      </c:scatterChart>
      <c:valAx>
        <c:axId val="16008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88848"/>
        <c:crosses val="autoZero"/>
        <c:crossBetween val="midCat"/>
      </c:valAx>
      <c:valAx>
        <c:axId val="16008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9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 linear curve in spring mass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F (lbf)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Sheet1!$A$68:$A$72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2.2999999999999998</c:v>
                </c:pt>
                <c:pt idx="3">
                  <c:v>5.7</c:v>
                </c:pt>
                <c:pt idx="4">
                  <c:v>8.1</c:v>
                </c:pt>
              </c:numCache>
            </c:numRef>
          </c:xVal>
          <c:yVal>
            <c:numRef>
              <c:f>Sheet1!$B$68:$B$72</c:f>
              <c:numCache>
                <c:formatCode>General</c:formatCode>
                <c:ptCount val="5"/>
                <c:pt idx="0">
                  <c:v>0</c:v>
                </c:pt>
                <c:pt idx="1">
                  <c:v>2.1</c:v>
                </c:pt>
                <c:pt idx="2">
                  <c:v>4.2</c:v>
                </c:pt>
                <c:pt idx="3">
                  <c:v>9.4</c:v>
                </c:pt>
                <c:pt idx="4">
                  <c:v>12.3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D-475E-8DE5-4D27FD7C4ECB}"/>
            </c:ext>
          </c:extLst>
        </c:ser>
        <c:ser>
          <c:idx val="1"/>
          <c:order val="1"/>
          <c:tx>
            <c:v>Least squares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Sheet1!$B$87:$B$91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2.2999999999999998</c:v>
                </c:pt>
                <c:pt idx="3">
                  <c:v>5.7</c:v>
                </c:pt>
                <c:pt idx="4">
                  <c:v>8.1</c:v>
                </c:pt>
              </c:numCache>
            </c:numRef>
          </c:xVal>
          <c:yVal>
            <c:numRef>
              <c:f>Sheet1!$C$87:$C$91</c:f>
              <c:numCache>
                <c:formatCode>General</c:formatCode>
                <c:ptCount val="5"/>
                <c:pt idx="0">
                  <c:v>0.61645399999999995</c:v>
                </c:pt>
                <c:pt idx="1">
                  <c:v>2.3876108</c:v>
                </c:pt>
                <c:pt idx="2">
                  <c:v>4.0111711999999997</c:v>
                </c:pt>
                <c:pt idx="3">
                  <c:v>9.0294487999999991</c:v>
                </c:pt>
                <c:pt idx="4">
                  <c:v>12.571762399999999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D-475E-8DE5-4D27FD7C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98328"/>
        <c:axId val="1240494720"/>
      </c:scatterChart>
      <c:valAx>
        <c:axId val="124049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Displacement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4720"/>
        <c:crosses val="autoZero"/>
        <c:crossBetween val="midCat"/>
      </c:valAx>
      <c:valAx>
        <c:axId val="12404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Load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98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f(x) = exp(x)-3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Sheet1!$D$97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Sheet1!$C$98:$C$118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Sheet1!$D$98:$D$118</c:f>
              <c:numCache>
                <c:formatCode>General</c:formatCode>
                <c:ptCount val="21"/>
                <c:pt idx="0">
                  <c:v>-2</c:v>
                </c:pt>
                <c:pt idx="1">
                  <c:v>-1.8948290819243523</c:v>
                </c:pt>
                <c:pt idx="2">
                  <c:v>-1.7785972418398301</c:v>
                </c:pt>
                <c:pt idx="3">
                  <c:v>-1.6501411924239968</c:v>
                </c:pt>
                <c:pt idx="4">
                  <c:v>-1.5081753023587297</c:v>
                </c:pt>
                <c:pt idx="5">
                  <c:v>-1.3512787292998718</c:v>
                </c:pt>
                <c:pt idx="6">
                  <c:v>-1.1778811996094911</c:v>
                </c:pt>
                <c:pt idx="7">
                  <c:v>-0.98624729252952337</c:v>
                </c:pt>
                <c:pt idx="8">
                  <c:v>-0.77445907150753213</c:v>
                </c:pt>
                <c:pt idx="9">
                  <c:v>-0.54039688884305015</c:v>
                </c:pt>
                <c:pt idx="10">
                  <c:v>-0.28171817154095491</c:v>
                </c:pt>
                <c:pt idx="11">
                  <c:v>4.1660239464333948E-3</c:v>
                </c:pt>
                <c:pt idx="12">
                  <c:v>0.32011692273654724</c:v>
                </c:pt>
                <c:pt idx="13">
                  <c:v>0.66929666761924445</c:v>
                </c:pt>
                <c:pt idx="14">
                  <c:v>1.0551999668446745</c:v>
                </c:pt>
                <c:pt idx="15">
                  <c:v>1.4816890703380645</c:v>
                </c:pt>
                <c:pt idx="16">
                  <c:v>1.9530324243951149</c:v>
                </c:pt>
                <c:pt idx="17">
                  <c:v>2.4739473917271999</c:v>
                </c:pt>
                <c:pt idx="18">
                  <c:v>3.0496474644129465</c:v>
                </c:pt>
                <c:pt idx="19">
                  <c:v>3.6858944422792685</c:v>
                </c:pt>
                <c:pt idx="20">
                  <c:v>4.3890560989306504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C-48E8-A750-E230585B5EB6}"/>
            </c:ext>
          </c:extLst>
        </c:ser>
        <c:ser>
          <c:idx val="1"/>
          <c:order val="1"/>
          <c:tx>
            <c:v>nr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Sheet1!$F$98:$F$102</c:f>
              <c:numCache>
                <c:formatCode>General</c:formatCode>
                <c:ptCount val="5"/>
                <c:pt idx="0">
                  <c:v>2</c:v>
                </c:pt>
                <c:pt idx="1">
                  <c:v>1.40600584970983</c:v>
                </c:pt>
                <c:pt idx="2">
                  <c:v>1.14136698416534</c:v>
                </c:pt>
                <c:pt idx="3">
                  <c:v>1.0995133830327799</c:v>
                </c:pt>
                <c:pt idx="4">
                  <c:v>1.0986126945317201</c:v>
                </c:pt>
              </c:numCache>
            </c:numRef>
          </c:xVal>
          <c:yVal>
            <c:numRef>
              <c:f>Sheet1!$G$98:$G$102</c:f>
              <c:numCache>
                <c:formatCode>General</c:formatCode>
                <c:ptCount val="5"/>
                <c:pt idx="0">
                  <c:v>4.3890560989306504</c:v>
                </c:pt>
                <c:pt idx="1">
                  <c:v>1.0796281710228026</c:v>
                </c:pt>
                <c:pt idx="2">
                  <c:v>0.13104553077282377</c:v>
                </c:pt>
                <c:pt idx="3">
                  <c:v>2.704501416505245E-3</c:v>
                </c:pt>
                <c:pt idx="4">
                  <c:v>1.2175910781841992E-6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A-442F-B5E6-FF0AC74C9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63672"/>
        <c:axId val="377564984"/>
      </c:scatterChart>
      <c:valAx>
        <c:axId val="37756367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4984"/>
        <c:crosses val="autoZero"/>
        <c:crossBetween val="midCat"/>
      </c:valAx>
      <c:valAx>
        <c:axId val="3775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56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Sheet1!$D$122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Sheet1!$C$123:$C$132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</c:numCache>
            </c:numRef>
          </c:xVal>
          <c:yVal>
            <c:numRef>
              <c:f>Sheet1!$D$123:$D$132</c:f>
              <c:numCache>
                <c:formatCode>General</c:formatCode>
                <c:ptCount val="10"/>
                <c:pt idx="0">
                  <c:v>4</c:v>
                </c:pt>
                <c:pt idx="1">
                  <c:v>2.6605433538859389</c:v>
                </c:pt>
                <c:pt idx="2">
                  <c:v>1.1772329335581482</c:v>
                </c:pt>
                <c:pt idx="3">
                  <c:v>-0.33731104595065986</c:v>
                </c:pt>
                <c:pt idx="4">
                  <c:v>-1.6389167002826657</c:v>
                </c:pt>
                <c:pt idx="5">
                  <c:v>-2.2499067415294167</c:v>
                </c:pt>
                <c:pt idx="6">
                  <c:v>-1.2862865691787846</c:v>
                </c:pt>
                <c:pt idx="7">
                  <c:v>2.8332332266521973</c:v>
                </c:pt>
                <c:pt idx="8">
                  <c:v>12.874757340629685</c:v>
                </c:pt>
                <c:pt idx="9">
                  <c:v>33.602980446012126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E-45D7-AF3B-5378A96C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18224"/>
        <c:axId val="1182605760"/>
      </c:scatterChart>
      <c:valAx>
        <c:axId val="11826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5760"/>
        <c:crosses val="autoZero"/>
        <c:crossBetween val="midCat"/>
      </c:valAx>
      <c:valAx>
        <c:axId val="11826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dx/dy=x^2 y^2 | y(0)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Sheet1!$B$146:$B$162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0.5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0.92500000000000004</c:v>
                </c:pt>
                <c:pt idx="9">
                  <c:v>0.94</c:v>
                </c:pt>
                <c:pt idx="10">
                  <c:v>0.95</c:v>
                </c:pt>
                <c:pt idx="11">
                  <c:v>0.96</c:v>
                </c:pt>
                <c:pt idx="12">
                  <c:v>0.97</c:v>
                </c:pt>
                <c:pt idx="13">
                  <c:v>0.97499999999999998</c:v>
                </c:pt>
                <c:pt idx="14">
                  <c:v>0.98</c:v>
                </c:pt>
                <c:pt idx="15">
                  <c:v>0.98499999999999999</c:v>
                </c:pt>
                <c:pt idx="16">
                  <c:v>0.99</c:v>
                </c:pt>
              </c:numCache>
            </c:numRef>
          </c:xVal>
          <c:yVal>
            <c:numRef>
              <c:f>Sheet1!$C$146:$C$162</c:f>
              <c:numCache>
                <c:formatCode>General</c:formatCode>
                <c:ptCount val="17"/>
                <c:pt idx="0">
                  <c:v>3</c:v>
                </c:pt>
                <c:pt idx="1">
                  <c:v>3.0476190476190474</c:v>
                </c:pt>
                <c:pt idx="2">
                  <c:v>3.0832476875642345</c:v>
                </c:pt>
                <c:pt idx="3">
                  <c:v>3.4285714285714284</c:v>
                </c:pt>
                <c:pt idx="4">
                  <c:v>5.1891891891891895</c:v>
                </c:pt>
                <c:pt idx="5">
                  <c:v>6.1475409836065591</c:v>
                </c:pt>
                <c:pt idx="6">
                  <c:v>7.7745383867832834</c:v>
                </c:pt>
                <c:pt idx="7">
                  <c:v>11.070110701107016</c:v>
                </c:pt>
                <c:pt idx="8">
                  <c:v>14.385255113508659</c:v>
                </c:pt>
                <c:pt idx="9">
                  <c:v>17.707890636067418</c:v>
                </c:pt>
                <c:pt idx="10">
                  <c:v>21.03418054338298</c:v>
                </c:pt>
                <c:pt idx="11">
                  <c:v>26.027207107162681</c:v>
                </c:pt>
                <c:pt idx="12">
                  <c:v>34.35363633240577</c:v>
                </c:pt>
                <c:pt idx="13">
                  <c:v>41.01687673574019</c:v>
                </c:pt>
                <c:pt idx="14">
                  <c:v>51.013467555434566</c:v>
                </c:pt>
                <c:pt idx="15">
                  <c:v>67.67674204163815</c:v>
                </c:pt>
                <c:pt idx="16">
                  <c:v>101.00670011110707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D-4EFD-915E-1E97BAA989DF}"/>
            </c:ext>
          </c:extLst>
        </c:ser>
        <c:ser>
          <c:idx val="1"/>
          <c:order val="1"/>
          <c:tx>
            <c:v>Taylor</c:v>
          </c:tx>
          <c:spPr>
            <a:ln w="63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Sheet1!$E$146:$E$151</c:f>
              <c:numCache>
                <c:formatCode>General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0.3</c:v>
                </c:pt>
                <c:pt idx="3">
                  <c:v>0.5</c:v>
                </c:pt>
                <c:pt idx="4">
                  <c:v>0.8</c:v>
                </c:pt>
                <c:pt idx="5">
                  <c:v>0.99</c:v>
                </c:pt>
              </c:numCache>
            </c:numRef>
          </c:xVal>
          <c:yVal>
            <c:numRef>
              <c:f>Sheet1!$F$146:$F$151</c:f>
              <c:numCache>
                <c:formatCode>General</c:formatCode>
                <c:ptCount val="6"/>
                <c:pt idx="0">
                  <c:v>3</c:v>
                </c:pt>
                <c:pt idx="1">
                  <c:v>3.046875</c:v>
                </c:pt>
                <c:pt idx="2">
                  <c:v>3.081</c:v>
                </c:pt>
                <c:pt idx="3">
                  <c:v>3.375</c:v>
                </c:pt>
                <c:pt idx="4">
                  <c:v>4.5359999999999996</c:v>
                </c:pt>
                <c:pt idx="5">
                  <c:v>5.9108970000000003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FD-4EFD-915E-1E97BAA98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66464"/>
        <c:axId val="599563184"/>
      </c:scatterChart>
      <c:valAx>
        <c:axId val="599566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3184"/>
        <c:crosses val="autoZero"/>
        <c:crossBetween val="midCat"/>
        <c:majorUnit val="0.1"/>
      </c:valAx>
      <c:valAx>
        <c:axId val="599563184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6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Exact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Sheet1!$B$167:$B$267</c:f>
              <c:numCache>
                <c:formatCode>General</c:formatCode>
                <c:ptCount val="101"/>
                <c:pt idx="0">
                  <c:v>-3.1415999999999999</c:v>
                </c:pt>
                <c:pt idx="1">
                  <c:v>-3.0787680000000002</c:v>
                </c:pt>
                <c:pt idx="2">
                  <c:v>-3.015936</c:v>
                </c:pt>
                <c:pt idx="3">
                  <c:v>-2.9531040000000002</c:v>
                </c:pt>
                <c:pt idx="4">
                  <c:v>-2.890272</c:v>
                </c:pt>
                <c:pt idx="5">
                  <c:v>-2.8274400000000002</c:v>
                </c:pt>
                <c:pt idx="6">
                  <c:v>-2.764608</c:v>
                </c:pt>
                <c:pt idx="7">
                  <c:v>-2.7017760000000002</c:v>
                </c:pt>
                <c:pt idx="8">
                  <c:v>-2.638944</c:v>
                </c:pt>
                <c:pt idx="9">
                  <c:v>-2.5761120000000002</c:v>
                </c:pt>
                <c:pt idx="10">
                  <c:v>-2.51328</c:v>
                </c:pt>
                <c:pt idx="11">
                  <c:v>-2.4504480000000002</c:v>
                </c:pt>
                <c:pt idx="12">
                  <c:v>-2.387616</c:v>
                </c:pt>
                <c:pt idx="13">
                  <c:v>-2.3247840000000002</c:v>
                </c:pt>
                <c:pt idx="14">
                  <c:v>-2.261952</c:v>
                </c:pt>
                <c:pt idx="15">
                  <c:v>-2.1991200000000002</c:v>
                </c:pt>
                <c:pt idx="16">
                  <c:v>-2.136288</c:v>
                </c:pt>
                <c:pt idx="17">
                  <c:v>-2.0734560000000002</c:v>
                </c:pt>
                <c:pt idx="18">
                  <c:v>-2.010624</c:v>
                </c:pt>
                <c:pt idx="19">
                  <c:v>-1.947792</c:v>
                </c:pt>
                <c:pt idx="20">
                  <c:v>-1.88496</c:v>
                </c:pt>
                <c:pt idx="21">
                  <c:v>-1.822128</c:v>
                </c:pt>
                <c:pt idx="22">
                  <c:v>-1.759296</c:v>
                </c:pt>
                <c:pt idx="23">
                  <c:v>-1.696464</c:v>
                </c:pt>
                <c:pt idx="24">
                  <c:v>-1.633632</c:v>
                </c:pt>
                <c:pt idx="25">
                  <c:v>-1.5708</c:v>
                </c:pt>
                <c:pt idx="26">
                  <c:v>-1.507968</c:v>
                </c:pt>
                <c:pt idx="27">
                  <c:v>-1.445136</c:v>
                </c:pt>
                <c:pt idx="28">
                  <c:v>-1.382304</c:v>
                </c:pt>
                <c:pt idx="29">
                  <c:v>-1.319472</c:v>
                </c:pt>
                <c:pt idx="30">
                  <c:v>-1.25664</c:v>
                </c:pt>
                <c:pt idx="31">
                  <c:v>-1.193808</c:v>
                </c:pt>
                <c:pt idx="32">
                  <c:v>-1.130976</c:v>
                </c:pt>
                <c:pt idx="33">
                  <c:v>-1.068144</c:v>
                </c:pt>
                <c:pt idx="34">
                  <c:v>-1.005312</c:v>
                </c:pt>
                <c:pt idx="35">
                  <c:v>-0.94247999999999998</c:v>
                </c:pt>
                <c:pt idx="36">
                  <c:v>-0.87964799999999999</c:v>
                </c:pt>
                <c:pt idx="37">
                  <c:v>-0.81681599999999999</c:v>
                </c:pt>
                <c:pt idx="38">
                  <c:v>-0.75398399999999999</c:v>
                </c:pt>
                <c:pt idx="39">
                  <c:v>-0.69115199999999999</c:v>
                </c:pt>
                <c:pt idx="40">
                  <c:v>-0.62831999999999999</c:v>
                </c:pt>
                <c:pt idx="41">
                  <c:v>-0.56548799999999999</c:v>
                </c:pt>
                <c:pt idx="42">
                  <c:v>-0.50265599999999999</c:v>
                </c:pt>
                <c:pt idx="43">
                  <c:v>-0.43982399999999999</c:v>
                </c:pt>
                <c:pt idx="44">
                  <c:v>-0.37699199999999999</c:v>
                </c:pt>
                <c:pt idx="45">
                  <c:v>-0.31415999999999999</c:v>
                </c:pt>
                <c:pt idx="46">
                  <c:v>-0.251328</c:v>
                </c:pt>
                <c:pt idx="47">
                  <c:v>-0.188496</c:v>
                </c:pt>
                <c:pt idx="48">
                  <c:v>-0.125664</c:v>
                </c:pt>
                <c:pt idx="49">
                  <c:v>-6.2831999999999999E-2</c:v>
                </c:pt>
                <c:pt idx="50">
                  <c:v>0</c:v>
                </c:pt>
                <c:pt idx="51">
                  <c:v>6.2831999999999999E-2</c:v>
                </c:pt>
                <c:pt idx="52">
                  <c:v>0.125664</c:v>
                </c:pt>
                <c:pt idx="53">
                  <c:v>0.188496</c:v>
                </c:pt>
                <c:pt idx="54">
                  <c:v>0.251328</c:v>
                </c:pt>
                <c:pt idx="55">
                  <c:v>0.31415999999999999</c:v>
                </c:pt>
                <c:pt idx="56">
                  <c:v>0.37699199999999999</c:v>
                </c:pt>
                <c:pt idx="57">
                  <c:v>0.43982399999999999</c:v>
                </c:pt>
                <c:pt idx="58">
                  <c:v>0.50265599999999999</c:v>
                </c:pt>
                <c:pt idx="59">
                  <c:v>0.56548799999999999</c:v>
                </c:pt>
                <c:pt idx="60">
                  <c:v>0.62831999999999999</c:v>
                </c:pt>
                <c:pt idx="61">
                  <c:v>0.69115199999999999</c:v>
                </c:pt>
                <c:pt idx="62">
                  <c:v>0.75398399999999999</c:v>
                </c:pt>
                <c:pt idx="63">
                  <c:v>0.81681599999999999</c:v>
                </c:pt>
                <c:pt idx="64">
                  <c:v>0.87964799999999999</c:v>
                </c:pt>
                <c:pt idx="65">
                  <c:v>0.94247999999999998</c:v>
                </c:pt>
                <c:pt idx="66">
                  <c:v>1.005312</c:v>
                </c:pt>
                <c:pt idx="67">
                  <c:v>1.068144</c:v>
                </c:pt>
                <c:pt idx="68">
                  <c:v>1.130976</c:v>
                </c:pt>
                <c:pt idx="69">
                  <c:v>1.193808</c:v>
                </c:pt>
                <c:pt idx="70">
                  <c:v>1.25664</c:v>
                </c:pt>
                <c:pt idx="71">
                  <c:v>1.319472</c:v>
                </c:pt>
                <c:pt idx="72">
                  <c:v>1.382304</c:v>
                </c:pt>
                <c:pt idx="73">
                  <c:v>1.445136</c:v>
                </c:pt>
                <c:pt idx="74">
                  <c:v>1.507968</c:v>
                </c:pt>
                <c:pt idx="75">
                  <c:v>1.5708</c:v>
                </c:pt>
                <c:pt idx="76">
                  <c:v>1.633632</c:v>
                </c:pt>
                <c:pt idx="77">
                  <c:v>1.696464</c:v>
                </c:pt>
                <c:pt idx="78">
                  <c:v>1.759296</c:v>
                </c:pt>
                <c:pt idx="79">
                  <c:v>1.822128</c:v>
                </c:pt>
                <c:pt idx="80">
                  <c:v>1.88496</c:v>
                </c:pt>
                <c:pt idx="81">
                  <c:v>1.947792</c:v>
                </c:pt>
                <c:pt idx="82">
                  <c:v>2.010624</c:v>
                </c:pt>
                <c:pt idx="83">
                  <c:v>2.0734560000000002</c:v>
                </c:pt>
                <c:pt idx="84">
                  <c:v>2.136288</c:v>
                </c:pt>
                <c:pt idx="85">
                  <c:v>2.1991200000000002</c:v>
                </c:pt>
                <c:pt idx="86">
                  <c:v>2.261952</c:v>
                </c:pt>
                <c:pt idx="87">
                  <c:v>2.3247840000000002</c:v>
                </c:pt>
                <c:pt idx="88">
                  <c:v>2.387616</c:v>
                </c:pt>
                <c:pt idx="89">
                  <c:v>2.4504480000000002</c:v>
                </c:pt>
                <c:pt idx="90">
                  <c:v>2.51328</c:v>
                </c:pt>
                <c:pt idx="91">
                  <c:v>2.5761120000000002</c:v>
                </c:pt>
                <c:pt idx="92">
                  <c:v>2.638944</c:v>
                </c:pt>
                <c:pt idx="93">
                  <c:v>2.7017760000000002</c:v>
                </c:pt>
                <c:pt idx="94">
                  <c:v>2.764608</c:v>
                </c:pt>
                <c:pt idx="95">
                  <c:v>2.8274400000000002</c:v>
                </c:pt>
                <c:pt idx="96">
                  <c:v>2.890272</c:v>
                </c:pt>
                <c:pt idx="97">
                  <c:v>2.9531040000000002</c:v>
                </c:pt>
                <c:pt idx="98">
                  <c:v>3.015936</c:v>
                </c:pt>
                <c:pt idx="99">
                  <c:v>3.0787680000000002</c:v>
                </c:pt>
                <c:pt idx="100">
                  <c:v>3.1415999999999999</c:v>
                </c:pt>
              </c:numCache>
            </c:numRef>
          </c:xVal>
          <c:yVal>
            <c:numRef>
              <c:f>Sheet1!$C$167:$C$267</c:f>
              <c:numCache>
                <c:formatCode>General</c:formatCode>
                <c:ptCount val="101"/>
                <c:pt idx="0">
                  <c:v>-0.99999999997301514</c:v>
                </c:pt>
                <c:pt idx="1">
                  <c:v>-0.99802718046162175</c:v>
                </c:pt>
                <c:pt idx="2">
                  <c:v>-0.99211558520917709</c:v>
                </c:pt>
                <c:pt idx="3">
                  <c:v>-0.98228854469046911</c:v>
                </c:pt>
                <c:pt idx="4">
                  <c:v>-0.96858484192619998</c:v>
                </c:pt>
                <c:pt idx="5">
                  <c:v>-0.951058559423407</c:v>
                </c:pt>
                <c:pt idx="6">
                  <c:v>-0.92977886573551638</c:v>
                </c:pt>
                <c:pt idx="7">
                  <c:v>-0.90482974248438774</c:v>
                </c:pt>
                <c:pt idx="8">
                  <c:v>-0.8763096529216694</c:v>
                </c:pt>
                <c:pt idx="9">
                  <c:v>-0.84433115333751241</c:v>
                </c:pt>
                <c:pt idx="10">
                  <c:v>-0.80902044885023683</c:v>
                </c:pt>
                <c:pt idx="11">
                  <c:v>-0.77051689533006074</c:v>
                </c:pt>
                <c:pt idx="12">
                  <c:v>-0.72897244942257244</c:v>
                </c:pt>
                <c:pt idx="13">
                  <c:v>-0.6845510688424713</c:v>
                </c:pt>
                <c:pt idx="14">
                  <c:v>-0.63742806530434559</c:v>
                </c:pt>
                <c:pt idx="15">
                  <c:v>-0.58778941264419471</c:v>
                </c:pt>
                <c:pt idx="16">
                  <c:v>-0.53583101286222767</c:v>
                </c:pt>
                <c:pt idx="17">
                  <c:v>-0.48175792298355602</c:v>
                </c:pt>
                <c:pt idx="18">
                  <c:v>-0.42578354578801036</c:v>
                </c:pt>
                <c:pt idx="19">
                  <c:v>-0.36812878760292822</c:v>
                </c:pt>
                <c:pt idx="20">
                  <c:v>-0.30902118648272453</c:v>
                </c:pt>
                <c:pt idx="21">
                  <c:v>-0.24869401421594539</c:v>
                </c:pt>
                <c:pt idx="22">
                  <c:v>-0.18738535570378634</c:v>
                </c:pt>
                <c:pt idx="23">
                  <c:v>-0.12533716934336472</c:v>
                </c:pt>
                <c:pt idx="24">
                  <c:v>-6.2794332124002233E-2</c:v>
                </c:pt>
                <c:pt idx="25">
                  <c:v>-3.6732051033465485E-6</c:v>
                </c:pt>
                <c:pt idx="26">
                  <c:v>6.2787000210325739E-2</c:v>
                </c:pt>
                <c:pt idx="27">
                  <c:v>0.12532988086206734</c:v>
                </c:pt>
                <c:pt idx="28">
                  <c:v>0.18737813941930845</c:v>
                </c:pt>
                <c:pt idx="29">
                  <c:v>0.24868689860779819</c:v>
                </c:pt>
                <c:pt idx="30">
                  <c:v>0.30901419963309384</c:v>
                </c:pt>
                <c:pt idx="31">
                  <c:v>0.3681219570858465</c:v>
                </c:pt>
                <c:pt idx="32">
                  <c:v>0.42577689856053391</c:v>
                </c:pt>
                <c:pt idx="33">
                  <c:v>0.48175148527937739</c:v>
                </c:pt>
                <c:pt idx="34">
                  <c:v>0.53582481008814331</c:v>
                </c:pt>
                <c:pt idx="35">
                  <c:v>0.58778346927983416</c:v>
                </c:pt>
                <c:pt idx="36">
                  <c:v>0.63742240480556289</c:v>
                </c:pt>
                <c:pt idx="37">
                  <c:v>0.68454571354877303</c:v>
                </c:pt>
                <c:pt idx="38">
                  <c:v>0.72896742046895546</c:v>
                </c:pt>
                <c:pt idx="39">
                  <c:v>0.77051221256359992</c:v>
                </c:pt>
                <c:pt idx="40">
                  <c:v>0.80901613075175882</c:v>
                </c:pt>
                <c:pt idx="41">
                  <c:v>0.84432721694865842</c:v>
                </c:pt>
                <c:pt idx="42">
                  <c:v>0.87630611377764089</c:v>
                </c:pt>
                <c:pt idx="43">
                  <c:v>0.90482661455263425</c:v>
                </c:pt>
                <c:pt idx="44">
                  <c:v>0.92977616136061358</c:v>
                </c:pt>
                <c:pt idx="45">
                  <c:v>0.95105628927833674</c:v>
                </c:pt>
                <c:pt idx="46">
                  <c:v>0.96858301497022981</c:v>
                </c:pt>
                <c:pt idx="47">
                  <c:v>0.98228716813379313</c:v>
                </c:pt>
                <c:pt idx="48">
                  <c:v>0.99211466448446117</c:v>
                </c:pt>
                <c:pt idx="49">
                  <c:v>0.99802671920256247</c:v>
                </c:pt>
                <c:pt idx="50">
                  <c:v>1</c:v>
                </c:pt>
                <c:pt idx="51">
                  <c:v>0.99802671920256247</c:v>
                </c:pt>
                <c:pt idx="52">
                  <c:v>0.99211466448446117</c:v>
                </c:pt>
                <c:pt idx="53">
                  <c:v>0.98228716813379313</c:v>
                </c:pt>
                <c:pt idx="54">
                  <c:v>0.96858301497022981</c:v>
                </c:pt>
                <c:pt idx="55">
                  <c:v>0.95105628927833674</c:v>
                </c:pt>
                <c:pt idx="56">
                  <c:v>0.92977616136061358</c:v>
                </c:pt>
                <c:pt idx="57">
                  <c:v>0.90482661455263425</c:v>
                </c:pt>
                <c:pt idx="58">
                  <c:v>0.87630611377764089</c:v>
                </c:pt>
                <c:pt idx="59">
                  <c:v>0.84432721694865842</c:v>
                </c:pt>
                <c:pt idx="60">
                  <c:v>0.80901613075175882</c:v>
                </c:pt>
                <c:pt idx="61">
                  <c:v>0.77051221256359992</c:v>
                </c:pt>
                <c:pt idx="62">
                  <c:v>0.72896742046895546</c:v>
                </c:pt>
                <c:pt idx="63">
                  <c:v>0.68454571354877303</c:v>
                </c:pt>
                <c:pt idx="64">
                  <c:v>0.63742240480556289</c:v>
                </c:pt>
                <c:pt idx="65">
                  <c:v>0.58778346927983416</c:v>
                </c:pt>
                <c:pt idx="66">
                  <c:v>0.53582481008814331</c:v>
                </c:pt>
                <c:pt idx="67">
                  <c:v>0.48175148527937739</c:v>
                </c:pt>
                <c:pt idx="68">
                  <c:v>0.42577689856053391</c:v>
                </c:pt>
                <c:pt idx="69">
                  <c:v>0.3681219570858465</c:v>
                </c:pt>
                <c:pt idx="70">
                  <c:v>0.30901419963309384</c:v>
                </c:pt>
                <c:pt idx="71">
                  <c:v>0.24868689860779819</c:v>
                </c:pt>
                <c:pt idx="72">
                  <c:v>0.18737813941930845</c:v>
                </c:pt>
                <c:pt idx="73">
                  <c:v>0.12532988086206734</c:v>
                </c:pt>
                <c:pt idx="74">
                  <c:v>6.2787000210325739E-2</c:v>
                </c:pt>
                <c:pt idx="75">
                  <c:v>-3.6732051033465485E-6</c:v>
                </c:pt>
                <c:pt idx="76">
                  <c:v>-6.2794332124002233E-2</c:v>
                </c:pt>
                <c:pt idx="77">
                  <c:v>-0.12533716934336472</c:v>
                </c:pt>
                <c:pt idx="78">
                  <c:v>-0.18738535570378634</c:v>
                </c:pt>
                <c:pt idx="79">
                  <c:v>-0.24869401421594539</c:v>
                </c:pt>
                <c:pt idx="80">
                  <c:v>-0.30902118648272453</c:v>
                </c:pt>
                <c:pt idx="81">
                  <c:v>-0.36812878760292822</c:v>
                </c:pt>
                <c:pt idx="82">
                  <c:v>-0.42578354578801036</c:v>
                </c:pt>
                <c:pt idx="83">
                  <c:v>-0.48175792298355602</c:v>
                </c:pt>
                <c:pt idx="84">
                  <c:v>-0.53583101286222767</c:v>
                </c:pt>
                <c:pt idx="85">
                  <c:v>-0.58778941264419471</c:v>
                </c:pt>
                <c:pt idx="86">
                  <c:v>-0.63742806530434559</c:v>
                </c:pt>
                <c:pt idx="87">
                  <c:v>-0.6845510688424713</c:v>
                </c:pt>
                <c:pt idx="88">
                  <c:v>-0.72897244942257244</c:v>
                </c:pt>
                <c:pt idx="89">
                  <c:v>-0.77051689533006074</c:v>
                </c:pt>
                <c:pt idx="90">
                  <c:v>-0.80902044885023683</c:v>
                </c:pt>
                <c:pt idx="91">
                  <c:v>-0.84433115333751241</c:v>
                </c:pt>
                <c:pt idx="92">
                  <c:v>-0.8763096529216694</c:v>
                </c:pt>
                <c:pt idx="93">
                  <c:v>-0.90482974248438774</c:v>
                </c:pt>
                <c:pt idx="94">
                  <c:v>-0.92977886573551638</c:v>
                </c:pt>
                <c:pt idx="95">
                  <c:v>-0.951058559423407</c:v>
                </c:pt>
                <c:pt idx="96">
                  <c:v>-0.96858484192619998</c:v>
                </c:pt>
                <c:pt idx="97">
                  <c:v>-0.98228854469046911</c:v>
                </c:pt>
                <c:pt idx="98">
                  <c:v>-0.99211558520917709</c:v>
                </c:pt>
                <c:pt idx="99">
                  <c:v>-0.99802718046162175</c:v>
                </c:pt>
                <c:pt idx="100">
                  <c:v>-0.99999999997301514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E-BC49-8508-D192EC3A76E6}"/>
            </c:ext>
          </c:extLst>
        </c:ser>
        <c:ser>
          <c:idx val="1"/>
          <c:order val="1"/>
          <c:tx>
            <c:v>Taylor series 3 terms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Sheet1!$G$167:$G$207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-0.9</c:v>
                </c:pt>
                <c:pt idx="12">
                  <c:v>-0.8</c:v>
                </c:pt>
                <c:pt idx="13">
                  <c:v>-0.7</c:v>
                </c:pt>
                <c:pt idx="14">
                  <c:v>-0.6</c:v>
                </c:pt>
                <c:pt idx="15">
                  <c:v>-0.5</c:v>
                </c:pt>
                <c:pt idx="16">
                  <c:v>-0.4</c:v>
                </c:pt>
                <c:pt idx="17">
                  <c:v>-0.3</c:v>
                </c:pt>
                <c:pt idx="18">
                  <c:v>-0.2</c:v>
                </c:pt>
                <c:pt idx="19">
                  <c:v>-0.1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xVal>
          <c:yVal>
            <c:numRef>
              <c:f>Sheet1!$H$167:$H$207</c:f>
              <c:numCache>
                <c:formatCode>General</c:formatCode>
                <c:ptCount val="41"/>
                <c:pt idx="0">
                  <c:v>-1</c:v>
                </c:pt>
                <c:pt idx="1">
                  <c:v>-0.80499999999999994</c:v>
                </c:pt>
                <c:pt idx="2">
                  <c:v>-0.62000000000000011</c:v>
                </c:pt>
                <c:pt idx="3">
                  <c:v>-0.44499999999999984</c:v>
                </c:pt>
                <c:pt idx="4">
                  <c:v>-0.28000000000000025</c:v>
                </c:pt>
                <c:pt idx="5">
                  <c:v>-0.125</c:v>
                </c:pt>
                <c:pt idx="6">
                  <c:v>2.0000000000000129E-2</c:v>
                </c:pt>
                <c:pt idx="7">
                  <c:v>0.15499999999999992</c:v>
                </c:pt>
                <c:pt idx="8">
                  <c:v>0.28000000000000003</c:v>
                </c:pt>
                <c:pt idx="9">
                  <c:v>0.39499999999999991</c:v>
                </c:pt>
                <c:pt idx="10">
                  <c:v>0.5</c:v>
                </c:pt>
                <c:pt idx="11">
                  <c:v>0.59499999999999997</c:v>
                </c:pt>
                <c:pt idx="12">
                  <c:v>0.67999999999999994</c:v>
                </c:pt>
                <c:pt idx="13">
                  <c:v>0.755</c:v>
                </c:pt>
                <c:pt idx="14">
                  <c:v>0.82000000000000006</c:v>
                </c:pt>
                <c:pt idx="15">
                  <c:v>0.875</c:v>
                </c:pt>
                <c:pt idx="16">
                  <c:v>0.91999999999999993</c:v>
                </c:pt>
                <c:pt idx="17">
                  <c:v>0.95499999999999996</c:v>
                </c:pt>
                <c:pt idx="18">
                  <c:v>0.98</c:v>
                </c:pt>
                <c:pt idx="19">
                  <c:v>0.995</c:v>
                </c:pt>
                <c:pt idx="20">
                  <c:v>1</c:v>
                </c:pt>
                <c:pt idx="21">
                  <c:v>0.995</c:v>
                </c:pt>
                <c:pt idx="22">
                  <c:v>0.98</c:v>
                </c:pt>
                <c:pt idx="23">
                  <c:v>0.95499999999999996</c:v>
                </c:pt>
                <c:pt idx="24">
                  <c:v>0.91999999999999993</c:v>
                </c:pt>
                <c:pt idx="25">
                  <c:v>0.875</c:v>
                </c:pt>
                <c:pt idx="26">
                  <c:v>0.82000000000000006</c:v>
                </c:pt>
                <c:pt idx="27">
                  <c:v>0.755</c:v>
                </c:pt>
                <c:pt idx="28">
                  <c:v>0.67999999999999994</c:v>
                </c:pt>
                <c:pt idx="29">
                  <c:v>0.59499999999999997</c:v>
                </c:pt>
                <c:pt idx="30">
                  <c:v>0.5</c:v>
                </c:pt>
                <c:pt idx="31">
                  <c:v>0.39499999999999991</c:v>
                </c:pt>
                <c:pt idx="32">
                  <c:v>0.28000000000000003</c:v>
                </c:pt>
                <c:pt idx="33">
                  <c:v>0.15499999999999992</c:v>
                </c:pt>
                <c:pt idx="34">
                  <c:v>2.0000000000000129E-2</c:v>
                </c:pt>
                <c:pt idx="35">
                  <c:v>-0.125</c:v>
                </c:pt>
                <c:pt idx="36">
                  <c:v>-0.28000000000000025</c:v>
                </c:pt>
                <c:pt idx="37">
                  <c:v>-0.44499999999999984</c:v>
                </c:pt>
                <c:pt idx="38">
                  <c:v>-0.62000000000000011</c:v>
                </c:pt>
                <c:pt idx="39">
                  <c:v>-0.80499999999999994</c:v>
                </c:pt>
                <c:pt idx="4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E-BC49-8508-D192EC3A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9280"/>
        <c:axId val="42747712"/>
      </c:scatterChart>
      <c:valAx>
        <c:axId val="302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712"/>
        <c:crosses val="autoZero"/>
        <c:crossBetween val="midCat"/>
      </c:valAx>
      <c:valAx>
        <c:axId val="42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Bould-it road to 60mi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Boulder!$A$1:$A$7</c:f>
              <c:strCache>
                <c:ptCount val="7"/>
                <c:pt idx="0">
                  <c:v>Saturday</c:v>
                </c:pt>
                <c:pt idx="1">
                  <c:v>Sunday</c:v>
                </c:pt>
                <c:pt idx="2">
                  <c:v>Monday</c:v>
                </c:pt>
                <c:pt idx="3">
                  <c:v>Tuesday</c:v>
                </c:pt>
                <c:pt idx="4">
                  <c:v>Wednesday</c:v>
                </c:pt>
                <c:pt idx="5">
                  <c:v>Thursday</c:v>
                </c:pt>
                <c:pt idx="6">
                  <c:v>Friday</c:v>
                </c:pt>
              </c:strCache>
            </c:strRef>
          </c:cat>
          <c:val>
            <c:numRef>
              <c:f>Boulder!$B$1:$B$7</c:f>
              <c:numCache>
                <c:formatCode>General</c:formatCode>
                <c:ptCount val="7"/>
                <c:pt idx="0">
                  <c:v>21.29</c:v>
                </c:pt>
                <c:pt idx="1">
                  <c:v>8.33</c:v>
                </c:pt>
                <c:pt idx="2">
                  <c:v>16.73</c:v>
                </c:pt>
                <c:pt idx="3">
                  <c:v>7.71</c:v>
                </c:pt>
                <c:pt idx="4">
                  <c:v>21.27</c:v>
                </c:pt>
                <c:pt idx="5">
                  <c:v>11.44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3-584D-A671-D43C1BB46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9567"/>
        <c:axId val="149911887"/>
      </c:barChart>
      <c:catAx>
        <c:axId val="1499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1887"/>
        <c:crosses val="autoZero"/>
        <c:auto val="1"/>
        <c:lblAlgn val="ctr"/>
        <c:lblOffset val="100"/>
        <c:noMultiLvlLbl val="0"/>
      </c:catAx>
      <c:valAx>
        <c:axId val="149911887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09567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160020</xdr:rowOff>
    </xdr:from>
    <xdr:to>
      <xdr:col>14</xdr:col>
      <xdr:colOff>426720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46C6-356E-FAC7-9FBE-128B0F799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429613</xdr:colOff>
      <xdr:row>13</xdr:row>
      <xdr:rowOff>45108</xdr:rowOff>
    </xdr:from>
    <xdr:ext cx="1440714" cy="489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D075C02-4825-9F08-552E-DDA94AFDBD7B}"/>
                </a:ext>
              </a:extLst>
            </xdr:cNvPr>
            <xdr:cNvSpPr txBox="1"/>
          </xdr:nvSpPr>
          <xdr:spPr>
            <a:xfrm>
              <a:off x="1653263" y="2358918"/>
              <a:ext cx="1440714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CA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𝜇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d>
                          <m:d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CA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D075C02-4825-9F08-552E-DDA94AFDBD7B}"/>
                </a:ext>
              </a:extLst>
            </xdr:cNvPr>
            <xdr:cNvSpPr txBox="1"/>
          </xdr:nvSpPr>
          <xdr:spPr>
            <a:xfrm>
              <a:off x="1653263" y="2358918"/>
              <a:ext cx="1440714" cy="4899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𝑓(𝑥)=∑24_(𝑘=1)^𝑁▒〖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𝜇_𝑘 (𝑥)𝑓(𝑥_𝑘)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 </a:t>
              </a:r>
              <a:r>
                <a:rPr lang="en-CA" sz="1100" b="0" i="0">
                  <a:latin typeface="Cambria Math" panose="02040503050406030204" pitchFamily="18" charset="0"/>
                </a:rPr>
                <a:t> 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5</xdr:col>
      <xdr:colOff>110290</xdr:colOff>
      <xdr:row>24</xdr:row>
      <xdr:rowOff>150395</xdr:rowOff>
    </xdr:from>
    <xdr:ext cx="1478097" cy="476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C36EC3-7605-40CA-A8DD-6A3A23499F9A}"/>
                </a:ext>
              </a:extLst>
            </xdr:cNvPr>
            <xdr:cNvSpPr txBox="1"/>
          </xdr:nvSpPr>
          <xdr:spPr>
            <a:xfrm>
              <a:off x="3168316" y="4241132"/>
              <a:ext cx="147809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CA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d>
                          <m:d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b>
                          <m:sSubPr>
                            <m:ctrl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  <m:r>
                      <a:rPr lang="en-CA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8C36EC3-7605-40CA-A8DD-6A3A23499F9A}"/>
                </a:ext>
              </a:extLst>
            </xdr:cNvPr>
            <xdr:cNvSpPr txBox="1"/>
          </xdr:nvSpPr>
          <xdr:spPr>
            <a:xfrm>
              <a:off x="3168316" y="4241132"/>
              <a:ext cx="1478097" cy="476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𝑓(𝑥)=∑24_(𝑘=1)^𝑁▒〖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_𝑘 (𝑥)𝑓(𝑥_𝑘)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 </a:t>
              </a:r>
              <a:r>
                <a:rPr lang="en-CA" sz="1100" b="0" i="0">
                  <a:latin typeface="Cambria Math" panose="02040503050406030204" pitchFamily="18" charset="0"/>
                </a:rPr>
                <a:t> 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10</xdr:col>
      <xdr:colOff>332119</xdr:colOff>
      <xdr:row>20</xdr:row>
      <xdr:rowOff>109071</xdr:rowOff>
    </xdr:from>
    <xdr:to>
      <xdr:col>18</xdr:col>
      <xdr:colOff>34574</xdr:colOff>
      <xdr:row>36</xdr:row>
      <xdr:rowOff>101816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950C37-4090-2013-9A97-40FDF922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20053</xdr:colOff>
      <xdr:row>44</xdr:row>
      <xdr:rowOff>18649</xdr:rowOff>
    </xdr:from>
    <xdr:ext cx="150169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087723-F02C-4297-8C96-C32F364BE895}"/>
                </a:ext>
              </a:extLst>
            </xdr:cNvPr>
            <xdr:cNvSpPr txBox="1"/>
          </xdr:nvSpPr>
          <xdr:spPr>
            <a:xfrm>
              <a:off x="2466474" y="7518333"/>
              <a:ext cx="15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9087723-F02C-4297-8C96-C32F364BE895}"/>
                </a:ext>
              </a:extLst>
            </xdr:cNvPr>
            <xdr:cNvSpPr txBox="1"/>
          </xdr:nvSpPr>
          <xdr:spPr>
            <a:xfrm>
              <a:off x="2466474" y="7518333"/>
              <a:ext cx="150169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100" b="0" i="0">
                  <a:latin typeface="Cambria Math" panose="02040503050406030204" pitchFamily="18" charset="0"/>
                </a:rPr>
                <a:t>𝑓(𝑥)=</a:t>
              </a:r>
              <a:r>
                <a:rPr lang="en-US" sz="1100" b="0" i="0">
                  <a:latin typeface="Cambria Math" panose="02040503050406030204" pitchFamily="18" charset="0"/>
                </a:rPr>
                <a:t>𝛼_𝑘 𝑥^2+𝛽_𝑘 𝑥+𝛾_𝑘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6</xdr:col>
      <xdr:colOff>397243</xdr:colOff>
      <xdr:row>44</xdr:row>
      <xdr:rowOff>22459</xdr:rowOff>
    </xdr:from>
    <xdr:ext cx="9035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982F29-8D2E-917C-1F50-D47C22FE58B6}"/>
                </a:ext>
              </a:extLst>
            </xdr:cNvPr>
            <xdr:cNvSpPr txBox="1"/>
          </xdr:nvSpPr>
          <xdr:spPr>
            <a:xfrm>
              <a:off x="4066875" y="7522143"/>
              <a:ext cx="903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≤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</m:t>
                        </m:r>
                      </m:sub>
                    </m:sSub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15982F29-8D2E-917C-1F50-D47C22FE58B6}"/>
                </a:ext>
              </a:extLst>
            </xdr:cNvPr>
            <xdr:cNvSpPr txBox="1"/>
          </xdr:nvSpPr>
          <xdr:spPr>
            <a:xfrm>
              <a:off x="4066875" y="7522143"/>
              <a:ext cx="9035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𝑥_𝑘≤𝑥≤𝑥_(𝑘+2)</a:t>
              </a:r>
              <a:endParaRPr lang="en-CA" sz="1100"/>
            </a:p>
          </xdr:txBody>
        </xdr:sp>
      </mc:Fallback>
    </mc:AlternateContent>
    <xdr:clientData/>
  </xdr:oneCellAnchor>
  <xdr:oneCellAnchor>
    <xdr:from>
      <xdr:col>2</xdr:col>
      <xdr:colOff>589389</xdr:colOff>
      <xdr:row>45</xdr:row>
      <xdr:rowOff>105285</xdr:rowOff>
    </xdr:from>
    <xdr:ext cx="2651678" cy="11804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5EA1A53-22C3-69FF-D980-A9F515568B7F}"/>
                </a:ext>
              </a:extLst>
            </xdr:cNvPr>
            <xdr:cNvSpPr txBox="1"/>
          </xdr:nvSpPr>
          <xdr:spPr>
            <a:xfrm>
              <a:off x="1815215" y="7932350"/>
              <a:ext cx="2651678" cy="1180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0.5</m:t>
                    </m:r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=0.5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1.1</m:t>
                    </m:r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1.1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1.1+0.5</m:t>
                    </m:r>
                  </m:oMath>
                </m:oMathPara>
              </a14:m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2.1=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𝛼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1.8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1.8+0.5</m:t>
                  </m:r>
                </m:oMath>
              </a14:m>
              <a:r>
                <a:rPr lang="en-CA" sz="1100" baseline="0"/>
                <a:t> </a:t>
              </a:r>
            </a:p>
            <a:p>
              <a:pPr algn="ctr"/>
              <a:endParaRPr lang="en-CA" sz="1100" baseline="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n-CA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.4906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+0.0058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+0.5</m:t>
                    </m:r>
                  </m:oMath>
                </m:oMathPara>
              </a14:m>
              <a:endParaRPr lang="en-CA">
                <a:effectLst/>
              </a:endParaRPr>
            </a:p>
            <a:p>
              <a:pPr algn="ctr"/>
              <a:endParaRPr lang="en-CA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5EA1A53-22C3-69FF-D980-A9F515568B7F}"/>
                </a:ext>
              </a:extLst>
            </xdr:cNvPr>
            <xdr:cNvSpPr txBox="1"/>
          </xdr:nvSpPr>
          <xdr:spPr>
            <a:xfrm>
              <a:off x="1815215" y="7932350"/>
              <a:ext cx="2651678" cy="1180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CA" sz="1100" b="0" i="0">
                  <a:latin typeface="Cambria Math" panose="02040503050406030204" pitchFamily="18" charset="0"/>
                </a:rPr>
                <a:t>𝑓(𝑥)=</a:t>
              </a:r>
              <a:r>
                <a:rPr lang="en-US" sz="1100" b="0" i="0">
                  <a:latin typeface="Cambria Math" panose="02040503050406030204" pitchFamily="18" charset="0"/>
                </a:rPr>
                <a:t>𝛼_𝑘 𝑥^2+𝛽_𝑘 𝑥+𝛾_𝑘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𝛼_𝑘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^2+𝛽_𝑘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+𝛾_𝑘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⇒𝛾_𝑘=0.5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𝛼_𝑘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〗^2+𝛽_𝑘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1.1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br>
                <a:rPr lang="en-US" sz="11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100" b="0" i="0">
                  <a:latin typeface="Cambria Math" panose="02040503050406030204" pitchFamily="18" charset="0"/>
                </a:rPr>
                <a:t>2.1=𝛼_𝑘 〖1.8〗^2+𝛽_𝑘 1.8+0.5</a:t>
              </a:r>
              <a:r>
                <a:rPr lang="en-CA" sz="1100" baseline="0"/>
                <a:t> </a:t>
              </a:r>
            </a:p>
            <a:p>
              <a:pPr algn="ctr"/>
              <a:endParaRPr lang="en-CA" sz="1100" baseline="0"/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C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𝑓(𝑥)=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.4906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endParaRPr lang="en-CA">
                <a:effectLst/>
              </a:endParaRPr>
            </a:p>
            <a:p>
              <a:pPr algn="ctr"/>
              <a:endParaRPr lang="en-CA" sz="1100"/>
            </a:p>
          </xdr:txBody>
        </xdr:sp>
      </mc:Fallback>
    </mc:AlternateContent>
    <xdr:clientData/>
  </xdr:oneCellAnchor>
  <xdr:oneCellAnchor>
    <xdr:from>
      <xdr:col>6</xdr:col>
      <xdr:colOff>587080</xdr:colOff>
      <xdr:row>45</xdr:row>
      <xdr:rowOff>164505</xdr:rowOff>
    </xdr:from>
    <xdr:ext cx="742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5B4B0B-2B7B-9E06-1382-7ED79AD6FFAB}"/>
                </a:ext>
              </a:extLst>
            </xdr:cNvPr>
            <xdr:cNvSpPr txBox="1"/>
          </xdr:nvSpPr>
          <xdr:spPr>
            <a:xfrm>
              <a:off x="4264558" y="7991570"/>
              <a:ext cx="742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0≤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≤1.8</m:t>
                    </m:r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D5B4B0B-2B7B-9E06-1382-7ED79AD6FFAB}"/>
                </a:ext>
              </a:extLst>
            </xdr:cNvPr>
            <xdr:cNvSpPr txBox="1"/>
          </xdr:nvSpPr>
          <xdr:spPr>
            <a:xfrm>
              <a:off x="4264558" y="7991570"/>
              <a:ext cx="742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0≤𝑥≤1.8</a:t>
              </a:r>
              <a:endParaRPr lang="en-CA" sz="1100"/>
            </a:p>
          </xdr:txBody>
        </xdr:sp>
      </mc:Fallback>
    </mc:AlternateContent>
    <xdr:clientData/>
  </xdr:oneCellAnchor>
  <xdr:twoCellAnchor>
    <xdr:from>
      <xdr:col>13</xdr:col>
      <xdr:colOff>95912</xdr:colOff>
      <xdr:row>45</xdr:row>
      <xdr:rowOff>82661</xdr:rowOff>
    </xdr:from>
    <xdr:to>
      <xdr:col>20</xdr:col>
      <xdr:colOff>379426</xdr:colOff>
      <xdr:row>61</xdr:row>
      <xdr:rowOff>48619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97FE26-DC7B-9020-3D4E-58CCC756C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45886</xdr:colOff>
      <xdr:row>58</xdr:row>
      <xdr:rowOff>50772</xdr:rowOff>
    </xdr:from>
    <xdr:to>
      <xdr:col>10</xdr:col>
      <xdr:colOff>335115</xdr:colOff>
      <xdr:row>74</xdr:row>
      <xdr:rowOff>11015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D49F228-1F45-9FED-65EA-ACD1DDE91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</xdr:col>
      <xdr:colOff>38427</xdr:colOff>
      <xdr:row>75</xdr:row>
      <xdr:rowOff>149217</xdr:rowOff>
    </xdr:from>
    <xdr:ext cx="2118529" cy="1467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6DE1B93-1363-1F65-EF91-181B6C45E7CB}"/>
                </a:ext>
              </a:extLst>
            </xdr:cNvPr>
            <xdr:cNvSpPr txBox="1"/>
          </xdr:nvSpPr>
          <xdr:spPr>
            <a:xfrm>
              <a:off x="2490079" y="13194326"/>
              <a:ext cx="2118529" cy="146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104.83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+17.3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−165.39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17.3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−28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=1.475964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and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=0.616454</m:t>
                    </m:r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𝑈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D6DE1B93-1363-1F65-EF91-181B6C45E7CB}"/>
                </a:ext>
              </a:extLst>
            </xdr:cNvPr>
            <xdr:cNvSpPr txBox="1"/>
          </xdr:nvSpPr>
          <xdr:spPr>
            <a:xfrm>
              <a:off x="2490079" y="13194326"/>
              <a:ext cx="2118529" cy="146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 [104.83𝛼+17.3𝛽−165.39]=0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2 [17.3𝛼+4𝛽−28]=0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𝛼=1.475964 and 𝛽=0.616454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𝐸=∑24_(𝑘=1)^𝑁▒〖(𝛼𝑈+𝛽−𝐹_𝑘)〗</a:t>
              </a:r>
              <a:br>
                <a:rPr lang="en-US" sz="1100" b="0"/>
              </a:br>
              <a:r>
                <a:rPr lang="en-US" sz="1100" b="0" i="0">
                  <a:latin typeface="Cambria Math" panose="02040503050406030204" pitchFamily="18" charset="0"/>
                </a:rPr>
                <a:t>𝐸=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∑_(𝑘=1)^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▒〖(𝛼𝑈+𝛽−𝐹_𝑘)〗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7</xdr:col>
      <xdr:colOff>125896</xdr:colOff>
      <xdr:row>95</xdr:row>
      <xdr:rowOff>154057</xdr:rowOff>
    </xdr:from>
    <xdr:to>
      <xdr:col>15</xdr:col>
      <xdr:colOff>41414</xdr:colOff>
      <xdr:row>111</xdr:row>
      <xdr:rowOff>140804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F8A6B-EC01-2531-5B24-26F32D4D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111814</xdr:colOff>
      <xdr:row>116</xdr:row>
      <xdr:rowOff>156540</xdr:rowOff>
    </xdr:from>
    <xdr:to>
      <xdr:col>14</xdr:col>
      <xdr:colOff>302314</xdr:colOff>
      <xdr:row>132</xdr:row>
      <xdr:rowOff>116784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DE189-DC13-BEAD-D1B4-B284AC8C7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277466</xdr:colOff>
      <xdr:row>142</xdr:row>
      <xdr:rowOff>98563</xdr:rowOff>
    </xdr:from>
    <xdr:to>
      <xdr:col>13</xdr:col>
      <xdr:colOff>244335</xdr:colOff>
      <xdr:row>158</xdr:row>
      <xdr:rowOff>58806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BB52AA-E8F6-3EBF-A21C-FEB4DA0E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332827</xdr:colOff>
      <xdr:row>162</xdr:row>
      <xdr:rowOff>91089</xdr:rowOff>
    </xdr:from>
    <xdr:to>
      <xdr:col>18</xdr:col>
      <xdr:colOff>499241</xdr:colOff>
      <xdr:row>178</xdr:row>
      <xdr:rowOff>31530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5632B76-B057-7A1A-5137-F73BA44E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12700</xdr:rowOff>
    </xdr:from>
    <xdr:to>
      <xdr:col>10</xdr:col>
      <xdr:colOff>419100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C3551-8ACB-1B06-100A-B3AF2786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D7D1-C46D-4919-A6D6-8CD9E5C90AB0}">
  <dimension ref="A1:M267"/>
  <sheetViews>
    <sheetView tabSelected="1" topLeftCell="A159" zoomScale="145" zoomScaleNormal="145" workbookViewId="0">
      <selection activeCell="E176" sqref="E176"/>
    </sheetView>
  </sheetViews>
  <sheetFormatPr baseColWidth="10" defaultColWidth="9" defaultRowHeight="14"/>
  <cols>
    <col min="7" max="7" width="12.59765625" bestFit="1" customWidth="1"/>
    <col min="8" max="8" width="10.59765625" bestFit="1" customWidth="1"/>
  </cols>
  <sheetData>
    <row r="1" spans="1:5">
      <c r="A1" s="1" t="s">
        <v>0</v>
      </c>
    </row>
    <row r="2" spans="1:5">
      <c r="D2" t="s">
        <v>11</v>
      </c>
    </row>
    <row r="3" spans="1:5">
      <c r="A3" t="s">
        <v>1</v>
      </c>
      <c r="B3" t="s">
        <v>2</v>
      </c>
    </row>
    <row r="4" spans="1:5">
      <c r="A4">
        <v>0</v>
      </c>
      <c r="B4">
        <v>0.5</v>
      </c>
      <c r="D4" t="s">
        <v>12</v>
      </c>
      <c r="E4">
        <v>0.5</v>
      </c>
    </row>
    <row r="5" spans="1:5">
      <c r="A5">
        <v>1.1000000000000001</v>
      </c>
      <c r="B5">
        <v>1.1000000000000001</v>
      </c>
      <c r="D5" t="s">
        <v>13</v>
      </c>
      <c r="E5">
        <v>-0.67</v>
      </c>
    </row>
    <row r="6" spans="1:5">
      <c r="A6">
        <v>1.8</v>
      </c>
      <c r="B6">
        <v>2.1</v>
      </c>
      <c r="D6" t="s">
        <v>14</v>
      </c>
      <c r="E6">
        <v>1.57</v>
      </c>
    </row>
    <row r="7" spans="1:5">
      <c r="A7">
        <v>2.4</v>
      </c>
      <c r="B7">
        <v>2.9</v>
      </c>
      <c r="D7" t="s">
        <v>15</v>
      </c>
      <c r="E7">
        <v>-0.47</v>
      </c>
    </row>
    <row r="8" spans="1:5">
      <c r="A8">
        <v>3.7</v>
      </c>
      <c r="B8">
        <v>4</v>
      </c>
      <c r="D8" t="s">
        <v>16</v>
      </c>
      <c r="E8">
        <v>0.04</v>
      </c>
    </row>
    <row r="10" spans="1:5">
      <c r="A10" t="s">
        <v>8</v>
      </c>
      <c r="B10" t="s">
        <v>9</v>
      </c>
    </row>
    <row r="11" spans="1:5">
      <c r="A11">
        <v>3.4</v>
      </c>
      <c r="B11">
        <f>B4*B13+B5*B14+B6*B15+B7*B16+B8*B17</f>
        <v>3.8078036770344466</v>
      </c>
    </row>
    <row r="13" spans="1:5">
      <c r="A13" t="s">
        <v>3</v>
      </c>
      <c r="B13">
        <f>(($A$11-A5)*($A$11-A6)*($A$11-A7)*($A$11-A8))/(($A$4-A5)*($A$4-A6)*($A$4-A7)*($A$4-A8))</f>
        <v>-6.2790062790062814E-2</v>
      </c>
    </row>
    <row r="14" spans="1:5">
      <c r="A14" t="s">
        <v>4</v>
      </c>
      <c r="B14">
        <f>(($A$11-A4)*($A$11-A6)*($A$11-A7)*($A$11-A8))/(($A$5-A4)*($A$5-A6)*($A$5-A7)*($A$5-A8))</f>
        <v>0.6270652424498584</v>
      </c>
    </row>
    <row r="15" spans="1:5">
      <c r="A15" t="s">
        <v>5</v>
      </c>
      <c r="B15">
        <f>(($A$11-A4)*($A$11-A5)*($A$11-A7)*($A$11-A8))/(($A$6-A4)*($A$6-A5)*($A$6-A7)*($A$6-A8))</f>
        <v>-1.6332497911445296</v>
      </c>
    </row>
    <row r="16" spans="1:5">
      <c r="A16" t="s">
        <v>6</v>
      </c>
      <c r="B16">
        <f>(($A$11-A4)*($A$11-A5)*($A$11-A6)*($A$11-A8))/(($A$7-A4)*($A$7-A5)*($A$7-A6)*($A$7-A8))</f>
        <v>1.5424063116370823</v>
      </c>
    </row>
    <row r="17" spans="1:9">
      <c r="A17" t="s">
        <v>7</v>
      </c>
      <c r="B17">
        <f>(($A$11-A4)*($A$11-A5)*($A$11-A6)*($A$11-A7))/(($A$8-A4)*($A$8-A5)*($A$8-A6)*($A$8-A7))</f>
        <v>0.52656829984765186</v>
      </c>
    </row>
    <row r="20" spans="1:9">
      <c r="A20" s="1" t="s">
        <v>10</v>
      </c>
    </row>
    <row r="22" spans="1:9">
      <c r="A22" t="s">
        <v>1</v>
      </c>
      <c r="B22" t="s">
        <v>2</v>
      </c>
    </row>
    <row r="23" spans="1:9">
      <c r="A23">
        <v>0</v>
      </c>
      <c r="B23" t="e">
        <f t="shared" ref="B23:B37" si="0">1/(A23^(3/2))</f>
        <v>#DIV/0!</v>
      </c>
      <c r="D23" t="s">
        <v>18</v>
      </c>
    </row>
    <row r="24" spans="1:9">
      <c r="A24">
        <v>0.05</v>
      </c>
      <c r="B24">
        <f t="shared" si="0"/>
        <v>89.442719099991592</v>
      </c>
      <c r="D24" t="s">
        <v>17</v>
      </c>
    </row>
    <row r="25" spans="1:9">
      <c r="A25">
        <v>0.1</v>
      </c>
      <c r="B25">
        <f t="shared" si="0"/>
        <v>31.622776601683789</v>
      </c>
      <c r="D25" t="s">
        <v>19</v>
      </c>
    </row>
    <row r="26" spans="1:9">
      <c r="A26">
        <v>0.15</v>
      </c>
      <c r="B26">
        <f t="shared" si="0"/>
        <v>17.213259316477409</v>
      </c>
    </row>
    <row r="27" spans="1:9">
      <c r="A27">
        <v>0.2</v>
      </c>
      <c r="B27">
        <f t="shared" si="0"/>
        <v>11.180339887498945</v>
      </c>
    </row>
    <row r="28" spans="1:9">
      <c r="A28">
        <v>0.25</v>
      </c>
      <c r="B28">
        <f t="shared" si="0"/>
        <v>7.9999999999999982</v>
      </c>
      <c r="D28" t="s">
        <v>20</v>
      </c>
    </row>
    <row r="29" spans="1:9">
      <c r="A29">
        <v>0.3</v>
      </c>
      <c r="B29">
        <f t="shared" si="0"/>
        <v>6.0858061945018473</v>
      </c>
    </row>
    <row r="30" spans="1:9">
      <c r="A30">
        <v>0.4</v>
      </c>
      <c r="B30">
        <f t="shared" si="0"/>
        <v>3.9528470752104736</v>
      </c>
    </row>
    <row r="31" spans="1:9">
      <c r="A31">
        <v>0.5</v>
      </c>
      <c r="B31">
        <f t="shared" si="0"/>
        <v>2.8284271247461898</v>
      </c>
      <c r="D31" t="s">
        <v>1</v>
      </c>
      <c r="E31" t="s">
        <v>21</v>
      </c>
      <c r="G31" t="s">
        <v>1</v>
      </c>
      <c r="H31" t="s">
        <v>22</v>
      </c>
      <c r="I31" t="s">
        <v>23</v>
      </c>
    </row>
    <row r="32" spans="1:9">
      <c r="A32">
        <v>0.6</v>
      </c>
      <c r="B32">
        <f t="shared" si="0"/>
        <v>2.1516574145596761</v>
      </c>
      <c r="D32">
        <v>0.3</v>
      </c>
      <c r="E32">
        <f>1/(D32^(3/2))</f>
        <v>6.0858061945018473</v>
      </c>
      <c r="G32">
        <v>0.2</v>
      </c>
      <c r="H32">
        <f>E32*E39+E33*E40+E34*E41+E35*E42</f>
        <v>7.0306932922198797</v>
      </c>
      <c r="I32">
        <f>E32*I39+E33*I40+E34*I41+E35*I42</f>
        <v>9.4940569618919461</v>
      </c>
    </row>
    <row r="33" spans="1:13">
      <c r="A33">
        <v>0.7</v>
      </c>
      <c r="B33">
        <f t="shared" si="0"/>
        <v>1.7074694419062768</v>
      </c>
      <c r="D33">
        <v>1.2</v>
      </c>
      <c r="E33">
        <f>1/(D33^(3/2))</f>
        <v>0.7607257743127307</v>
      </c>
      <c r="G33">
        <v>3.5</v>
      </c>
      <c r="H33">
        <f>E32*F39+E33*F40+E34*F41+E35*F42</f>
        <v>1.3397129563010575</v>
      </c>
      <c r="I33">
        <f>E32*J39+E33*J40+E34*J41+E35*J42</f>
        <v>0.15339962862105516</v>
      </c>
    </row>
    <row r="34" spans="1:13">
      <c r="A34">
        <v>0.8</v>
      </c>
      <c r="B34">
        <f t="shared" si="0"/>
        <v>1.3975424859373686</v>
      </c>
      <c r="D34">
        <v>2.7</v>
      </c>
      <c r="E34">
        <f>1/(D34^(3/2))</f>
        <v>0.22540022942599425</v>
      </c>
    </row>
    <row r="35" spans="1:13">
      <c r="A35">
        <v>0.9</v>
      </c>
      <c r="B35">
        <f t="shared" si="0"/>
        <v>1.1712139482105108</v>
      </c>
      <c r="D35">
        <v>4.9000000000000004</v>
      </c>
      <c r="E35">
        <f>1/(D35^(3/2))</f>
        <v>9.2194683969923585E-2</v>
      </c>
    </row>
    <row r="36" spans="1:13">
      <c r="A36">
        <v>1</v>
      </c>
      <c r="B36">
        <f t="shared" si="0"/>
        <v>1</v>
      </c>
    </row>
    <row r="37" spans="1:13">
      <c r="A37">
        <v>3.5</v>
      </c>
      <c r="B37">
        <f t="shared" si="0"/>
        <v>0.15272070966424248</v>
      </c>
      <c r="D37" t="s">
        <v>22</v>
      </c>
      <c r="I37" t="s">
        <v>24</v>
      </c>
    </row>
    <row r="38" spans="1:13">
      <c r="D38" t="s">
        <v>1</v>
      </c>
      <c r="E38">
        <v>0.2</v>
      </c>
      <c r="F38">
        <v>3.5</v>
      </c>
      <c r="I38">
        <v>0.2</v>
      </c>
      <c r="J38">
        <v>3.5</v>
      </c>
    </row>
    <row r="39" spans="1:13">
      <c r="D39" t="s">
        <v>3</v>
      </c>
      <c r="E39">
        <f>($G$32-D33)*($G$32-D34)*($G$32-D35)/(($D$32-D33)*($D$32-D34)*($D$32-D35))</f>
        <v>1.1825684380032204</v>
      </c>
      <c r="F39">
        <f>($G$33-D33)*($G$33-D34)*($G$33-D35)/(($D$32-D33)*($D$32-D34)*($D$32-D35))</f>
        <v>0.25925925925925919</v>
      </c>
      <c r="H39" t="s">
        <v>25</v>
      </c>
      <c r="I39">
        <f>((1/$G$32-1/D33)*(1/$G$32-1/D34)*(1/$G$32-1/D35))/((1/$D$32-1/D33)*(1/$D$32-1/D34)*(1/$D$32-1/D35))</f>
        <v>3.9911684782608692</v>
      </c>
      <c r="J39">
        <f>((1/$G$33-1/D33)*(1/$G$33-1/D34)*(1/$G$33-1/D35))/((1/$D$32-1/D33)*(1/$D$32-1/D34)*(1/$D$32-1/D35))</f>
        <v>1.6326530612244895E-4</v>
      </c>
    </row>
    <row r="40" spans="1:13">
      <c r="D40" t="s">
        <v>4</v>
      </c>
      <c r="E40">
        <f>($G$32-D32)*($G$32-D34)*($G$32-D35)/(($D$33-D32)*($D$33-D34)*($D$33-D35))</f>
        <v>-0.23523523523523515</v>
      </c>
      <c r="F40">
        <f>($G$33-D32)*($G$33-D34)*($G$33-D35)/(($D$33-D32)*($D$33-D34)*($D$33-D35))</f>
        <v>-0.71751751751751747</v>
      </c>
      <c r="H40" t="s">
        <v>26</v>
      </c>
      <c r="I40">
        <f>((1/$G$32-1/D32)*(1/$G$32-1/D34)*(1/$G$32-1/D35))/((1/$D$33-1/D32)*(1/$D$33-1/D34)*(1/$D$33-1/D35))</f>
        <v>-50.8108108108108</v>
      </c>
      <c r="J40">
        <f>((1/$G$33-1/D32)*(1/$G$33-1/D34)*(1/$G$33-1/D35))/((1/$D$33-1/D32)*(1/$D$33-1/D34)*(1/$D$33-1/D35))</f>
        <v>-2.8918257032542746E-2</v>
      </c>
    </row>
    <row r="41" spans="1:13">
      <c r="D41" t="s">
        <v>5</v>
      </c>
      <c r="E41">
        <f>($G$32-D32)*($G$32-D33)*($G$32-D35)/(($D$34-D32)*($D$34-D33)*($D$34-D35))</f>
        <v>5.9343434343434316E-2</v>
      </c>
      <c r="F41">
        <f>($G$33-D32)*($G$33-D33)*($G$33-D35)/(($D$34-D32)*($D$34-D33)*($D$34-D35))</f>
        <v>1.3010101010101009</v>
      </c>
      <c r="H41" t="s">
        <v>27</v>
      </c>
      <c r="I41">
        <f>((1/$G$32-1/D32)*(1/$G$32-1/D33)*(1/$G$32-1/D35))/((1/$D$34-1/D32)*(1/$D$34-1/D33)*(1/$D$34-1/D35))</f>
        <v>146.00710227272725</v>
      </c>
      <c r="J41">
        <f>((1/$G$33-1/D32)*(1/$G$33-1/D33)*(1/$G$33-1/D35))/((1/$D$34-1/D32)*(1/$D$34-1/D33)*(1/$D$34-1/D35))</f>
        <v>0.59726604823747687</v>
      </c>
    </row>
    <row r="42" spans="1:13">
      <c r="D42" t="s">
        <v>6</v>
      </c>
      <c r="E42">
        <f>($G$32-D32)*($G$32-D33)*($G$32-D34)/(($D$35-D32)*($D$35-D33)*($D$35-D34))</f>
        <v>-6.6766371114197172E-3</v>
      </c>
      <c r="F42">
        <f>($G$33-D32)*($G$33-D33)*($G$33-D34)/(($D$35-D32)*($D$35-D33)*($D$35-D34))</f>
        <v>0.15724815724815716</v>
      </c>
      <c r="H42" t="s">
        <v>28</v>
      </c>
      <c r="I42">
        <f>((1/$G$32-1/D32)*(1/$G$32-1/D33)*(1/$G$32-1/D34))/((1/$D$35-1/D32)*(1/$D$35-1/D33)*(1/$D$35-1/D34))</f>
        <v>-98.18745994017732</v>
      </c>
      <c r="J42">
        <f>((1/$G$33-1/D32)*(1/$G$33-1/D33)*(1/$G$33-1/D34))/((1/$D$35-1/D32)*(1/$D$35-1/D33)*(1/$D$35-1/D34))</f>
        <v>0.43148894348894345</v>
      </c>
    </row>
    <row r="45" spans="1:13">
      <c r="A45" s="1" t="s">
        <v>29</v>
      </c>
    </row>
    <row r="47" spans="1:13">
      <c r="A47" t="s">
        <v>1</v>
      </c>
      <c r="B47" t="s">
        <v>2</v>
      </c>
      <c r="J47" t="s">
        <v>30</v>
      </c>
      <c r="K47">
        <v>0.5</v>
      </c>
      <c r="M47">
        <f>0.49062*1.5^2-0.00577*1.5+0.5</f>
        <v>1.59524</v>
      </c>
    </row>
    <row r="48" spans="1:13">
      <c r="A48">
        <v>0</v>
      </c>
      <c r="B48">
        <v>0.5</v>
      </c>
      <c r="J48" t="s">
        <v>31</v>
      </c>
      <c r="K48">
        <v>0.49062</v>
      </c>
    </row>
    <row r="49" spans="1:11">
      <c r="A49">
        <v>1.1000000000000001</v>
      </c>
      <c r="B49">
        <v>1.1000000000000001</v>
      </c>
      <c r="J49" t="s">
        <v>32</v>
      </c>
      <c r="K49">
        <v>5.7720000000000002E-3</v>
      </c>
    </row>
    <row r="50" spans="1:11">
      <c r="A50">
        <v>1.8</v>
      </c>
      <c r="B50">
        <v>2.1</v>
      </c>
    </row>
    <row r="51" spans="1:11">
      <c r="A51">
        <v>2.4</v>
      </c>
      <c r="B51">
        <v>2.9</v>
      </c>
      <c r="J51" t="s">
        <v>33</v>
      </c>
      <c r="K51">
        <f>K48*1.5^2+K49*1.5+K47</f>
        <v>1.6125530000000001</v>
      </c>
    </row>
    <row r="52" spans="1:11">
      <c r="A52">
        <v>3.7</v>
      </c>
      <c r="B52">
        <v>4</v>
      </c>
    </row>
    <row r="63" spans="1:11">
      <c r="A63" s="1" t="s">
        <v>34</v>
      </c>
    </row>
    <row r="65" spans="1:3">
      <c r="A65" t="s">
        <v>35</v>
      </c>
    </row>
    <row r="67" spans="1:3">
      <c r="A67" t="s">
        <v>38</v>
      </c>
      <c r="B67" t="s">
        <v>37</v>
      </c>
    </row>
    <row r="68" spans="1:3">
      <c r="A68">
        <v>0</v>
      </c>
      <c r="B68">
        <v>0</v>
      </c>
    </row>
    <row r="69" spans="1:3">
      <c r="A69">
        <v>1.2</v>
      </c>
      <c r="B69">
        <v>2.1</v>
      </c>
    </row>
    <row r="70" spans="1:3">
      <c r="A70">
        <v>2.2999999999999998</v>
      </c>
      <c r="B70">
        <v>4.2</v>
      </c>
    </row>
    <row r="71" spans="1:3">
      <c r="A71">
        <v>5.7</v>
      </c>
      <c r="B71">
        <v>9.4</v>
      </c>
    </row>
    <row r="72" spans="1:3">
      <c r="A72">
        <v>8.1</v>
      </c>
      <c r="B72">
        <v>12.3</v>
      </c>
    </row>
    <row r="74" spans="1:3">
      <c r="A74" t="s">
        <v>36</v>
      </c>
    </row>
    <row r="77" spans="1:3">
      <c r="A77" t="s">
        <v>39</v>
      </c>
      <c r="B77" t="s">
        <v>40</v>
      </c>
      <c r="C77">
        <f>A69^2+A70^2+A71^2+A72^2</f>
        <v>104.83</v>
      </c>
    </row>
    <row r="78" spans="1:3">
      <c r="B78" t="s">
        <v>41</v>
      </c>
      <c r="C78">
        <f>SUM(A69:A72)</f>
        <v>17.299999999999997</v>
      </c>
    </row>
    <row r="79" spans="1:3">
      <c r="B79" t="s">
        <v>42</v>
      </c>
      <c r="C79">
        <f>A69*B69+A70*B70+A71*B71+A72*B72</f>
        <v>165.39</v>
      </c>
    </row>
    <row r="80" spans="1:3">
      <c r="B80" t="s">
        <v>43</v>
      </c>
      <c r="C80">
        <f>SUM(B69:B72)</f>
        <v>28</v>
      </c>
    </row>
    <row r="82" spans="1:3">
      <c r="B82" t="s">
        <v>44</v>
      </c>
      <c r="C82">
        <v>1.4759640000000001</v>
      </c>
    </row>
    <row r="83" spans="1:3">
      <c r="B83" t="s">
        <v>45</v>
      </c>
      <c r="C83">
        <v>0.61645399999999995</v>
      </c>
    </row>
    <row r="84" spans="1:3">
      <c r="B84" t="s">
        <v>46</v>
      </c>
      <c r="C84">
        <f>(C82*A69+C83-B69)^2+(C82*A70+C83-B70)^2+(C82*A71+C83-B71)^2+(C82*A72+C83-B72)^2</f>
        <v>0.32953928186128012</v>
      </c>
    </row>
    <row r="86" spans="1:3">
      <c r="B86" t="s">
        <v>48</v>
      </c>
      <c r="C86" t="s">
        <v>47</v>
      </c>
    </row>
    <row r="87" spans="1:3">
      <c r="B87">
        <v>0</v>
      </c>
      <c r="C87">
        <f t="shared" ref="C87:C91" si="1">$C$82*B87+$C$83</f>
        <v>0.61645399999999995</v>
      </c>
    </row>
    <row r="88" spans="1:3">
      <c r="B88">
        <v>1.2</v>
      </c>
      <c r="C88">
        <f t="shared" si="1"/>
        <v>2.3876108</v>
      </c>
    </row>
    <row r="89" spans="1:3">
      <c r="B89">
        <v>2.2999999999999998</v>
      </c>
      <c r="C89">
        <f t="shared" si="1"/>
        <v>4.0111711999999997</v>
      </c>
    </row>
    <row r="90" spans="1:3">
      <c r="B90">
        <v>5.7</v>
      </c>
      <c r="C90">
        <f t="shared" si="1"/>
        <v>9.0294487999999991</v>
      </c>
    </row>
    <row r="91" spans="1:3">
      <c r="B91">
        <v>8.1</v>
      </c>
      <c r="C91">
        <f t="shared" si="1"/>
        <v>12.571762399999999</v>
      </c>
    </row>
    <row r="95" spans="1:3">
      <c r="A95" t="s">
        <v>49</v>
      </c>
    </row>
    <row r="97" spans="1:7">
      <c r="A97" s="2" t="s">
        <v>50</v>
      </c>
      <c r="C97" t="s">
        <v>1</v>
      </c>
      <c r="D97" t="s">
        <v>2</v>
      </c>
      <c r="F97" t="s">
        <v>1</v>
      </c>
      <c r="G97" t="s">
        <v>2</v>
      </c>
    </row>
    <row r="98" spans="1:7">
      <c r="A98" s="2" t="s">
        <v>51</v>
      </c>
      <c r="C98">
        <v>0</v>
      </c>
      <c r="D98">
        <f>EXP(C98)-3</f>
        <v>-2</v>
      </c>
      <c r="F98">
        <v>2</v>
      </c>
      <c r="G98">
        <f>EXP(F98)-3</f>
        <v>4.3890560989306504</v>
      </c>
    </row>
    <row r="99" spans="1:7">
      <c r="C99">
        <v>0.1</v>
      </c>
      <c r="D99">
        <f t="shared" ref="D99:D118" si="2">EXP(C99)-3</f>
        <v>-1.8948290819243523</v>
      </c>
      <c r="F99">
        <v>1.40600584970983</v>
      </c>
      <c r="G99">
        <f>EXP(F99)-3</f>
        <v>1.0796281710228026</v>
      </c>
    </row>
    <row r="100" spans="1:7">
      <c r="C100">
        <v>0.2</v>
      </c>
      <c r="D100">
        <f t="shared" si="2"/>
        <v>-1.7785972418398301</v>
      </c>
      <c r="F100">
        <v>1.14136698416534</v>
      </c>
      <c r="G100">
        <f>EXP(F100)-3</f>
        <v>0.13104553077282377</v>
      </c>
    </row>
    <row r="101" spans="1:7">
      <c r="C101">
        <v>0.3</v>
      </c>
      <c r="D101">
        <f t="shared" si="2"/>
        <v>-1.6501411924239968</v>
      </c>
      <c r="F101">
        <v>1.0995133830327799</v>
      </c>
      <c r="G101">
        <f>EXP(F101)-3</f>
        <v>2.704501416505245E-3</v>
      </c>
    </row>
    <row r="102" spans="1:7">
      <c r="C102">
        <v>0.4</v>
      </c>
      <c r="D102">
        <f t="shared" si="2"/>
        <v>-1.5081753023587297</v>
      </c>
      <c r="F102">
        <v>1.0986126945317201</v>
      </c>
      <c r="G102">
        <f>EXP(F102)-3</f>
        <v>1.2175910781841992E-6</v>
      </c>
    </row>
    <row r="103" spans="1:7">
      <c r="C103">
        <v>0.5</v>
      </c>
      <c r="D103">
        <f t="shared" si="2"/>
        <v>-1.3512787292998718</v>
      </c>
    </row>
    <row r="104" spans="1:7">
      <c r="C104">
        <v>0.6</v>
      </c>
      <c r="D104">
        <f t="shared" si="2"/>
        <v>-1.1778811996094911</v>
      </c>
    </row>
    <row r="105" spans="1:7">
      <c r="C105">
        <v>0.7</v>
      </c>
      <c r="D105">
        <f t="shared" si="2"/>
        <v>-0.98624729252952337</v>
      </c>
    </row>
    <row r="106" spans="1:7">
      <c r="C106">
        <v>0.8</v>
      </c>
      <c r="D106">
        <f t="shared" si="2"/>
        <v>-0.77445907150753213</v>
      </c>
    </row>
    <row r="107" spans="1:7">
      <c r="C107">
        <v>0.9</v>
      </c>
      <c r="D107">
        <f t="shared" si="2"/>
        <v>-0.54039688884305015</v>
      </c>
    </row>
    <row r="108" spans="1:7">
      <c r="C108">
        <v>1</v>
      </c>
      <c r="D108">
        <f t="shared" si="2"/>
        <v>-0.28171817154095491</v>
      </c>
    </row>
    <row r="109" spans="1:7">
      <c r="C109">
        <v>1.1000000000000001</v>
      </c>
      <c r="D109">
        <f t="shared" si="2"/>
        <v>4.1660239464333948E-3</v>
      </c>
    </row>
    <row r="110" spans="1:7">
      <c r="C110">
        <v>1.2</v>
      </c>
      <c r="D110">
        <f t="shared" si="2"/>
        <v>0.32011692273654724</v>
      </c>
    </row>
    <row r="111" spans="1:7">
      <c r="C111">
        <v>1.3</v>
      </c>
      <c r="D111">
        <f t="shared" si="2"/>
        <v>0.66929666761924445</v>
      </c>
    </row>
    <row r="112" spans="1:7">
      <c r="C112">
        <v>1.4</v>
      </c>
      <c r="D112">
        <f t="shared" si="2"/>
        <v>1.0551999668446745</v>
      </c>
    </row>
    <row r="113" spans="1:7">
      <c r="C113">
        <v>1.5</v>
      </c>
      <c r="D113">
        <f t="shared" si="2"/>
        <v>1.4816890703380645</v>
      </c>
    </row>
    <row r="114" spans="1:7">
      <c r="C114">
        <v>1.6</v>
      </c>
      <c r="D114">
        <f t="shared" si="2"/>
        <v>1.9530324243951149</v>
      </c>
    </row>
    <row r="115" spans="1:7">
      <c r="C115">
        <v>1.7</v>
      </c>
      <c r="D115">
        <f t="shared" si="2"/>
        <v>2.4739473917271999</v>
      </c>
    </row>
    <row r="116" spans="1:7">
      <c r="C116">
        <v>1.8</v>
      </c>
      <c r="D116">
        <f t="shared" si="2"/>
        <v>3.0496474644129465</v>
      </c>
    </row>
    <row r="117" spans="1:7">
      <c r="C117">
        <v>1.9</v>
      </c>
      <c r="D117">
        <f t="shared" si="2"/>
        <v>3.6858944422792685</v>
      </c>
      <c r="G117" s="3"/>
    </row>
    <row r="118" spans="1:7">
      <c r="C118">
        <v>2</v>
      </c>
      <c r="D118">
        <f t="shared" si="2"/>
        <v>4.3890560989306504</v>
      </c>
      <c r="G118" s="3"/>
    </row>
    <row r="119" spans="1:7">
      <c r="G119" s="3"/>
    </row>
    <row r="120" spans="1:7">
      <c r="A120" t="s">
        <v>52</v>
      </c>
      <c r="G120" s="3"/>
    </row>
    <row r="122" spans="1:7">
      <c r="C122" t="s">
        <v>1</v>
      </c>
      <c r="D122" t="s">
        <v>2</v>
      </c>
    </row>
    <row r="123" spans="1:7">
      <c r="B123" s="3"/>
      <c r="C123">
        <v>0</v>
      </c>
      <c r="D123">
        <f>EXP(2*C123)-7*EXP(C123)+10</f>
        <v>4</v>
      </c>
    </row>
    <row r="124" spans="1:7">
      <c r="B124" s="3"/>
      <c r="C124">
        <v>0.25</v>
      </c>
      <c r="D124">
        <f t="shared" ref="D124:D132" si="3">EXP(2*C124)-7*EXP(C124)+10</f>
        <v>2.6605433538859389</v>
      </c>
    </row>
    <row r="125" spans="1:7">
      <c r="B125" s="3"/>
      <c r="C125">
        <v>0.5</v>
      </c>
      <c r="D125">
        <f t="shared" si="3"/>
        <v>1.1772329335581482</v>
      </c>
    </row>
    <row r="126" spans="1:7">
      <c r="B126" s="3"/>
      <c r="C126">
        <v>0.75</v>
      </c>
      <c r="D126">
        <f t="shared" si="3"/>
        <v>-0.33731104595065986</v>
      </c>
    </row>
    <row r="127" spans="1:7">
      <c r="B127" s="3"/>
      <c r="C127">
        <v>1</v>
      </c>
      <c r="D127">
        <f t="shared" si="3"/>
        <v>-1.6389167002826657</v>
      </c>
    </row>
    <row r="128" spans="1:7">
      <c r="B128" s="3"/>
      <c r="C128">
        <v>1.25</v>
      </c>
      <c r="D128">
        <f t="shared" si="3"/>
        <v>-2.2499067415294167</v>
      </c>
    </row>
    <row r="129" spans="1:5">
      <c r="B129" s="3"/>
      <c r="C129">
        <v>1.5</v>
      </c>
      <c r="D129">
        <f t="shared" si="3"/>
        <v>-1.2862865691787846</v>
      </c>
    </row>
    <row r="130" spans="1:5">
      <c r="B130" s="3"/>
      <c r="C130">
        <v>1.75</v>
      </c>
      <c r="D130">
        <f t="shared" si="3"/>
        <v>2.8332332266521973</v>
      </c>
    </row>
    <row r="131" spans="1:5">
      <c r="B131" s="3"/>
      <c r="C131">
        <v>2</v>
      </c>
      <c r="D131">
        <f t="shared" si="3"/>
        <v>12.874757340629685</v>
      </c>
    </row>
    <row r="132" spans="1:5">
      <c r="C132">
        <v>2.25</v>
      </c>
      <c r="D132">
        <f t="shared" si="3"/>
        <v>33.602980446012126</v>
      </c>
    </row>
    <row r="137" spans="1:5">
      <c r="A137" t="s">
        <v>53</v>
      </c>
    </row>
    <row r="138" spans="1:5">
      <c r="A138" t="s">
        <v>55</v>
      </c>
      <c r="B138" t="s">
        <v>67</v>
      </c>
    </row>
    <row r="139" spans="1:5">
      <c r="B139" t="s">
        <v>54</v>
      </c>
    </row>
    <row r="140" spans="1:5">
      <c r="B140" t="s">
        <v>56</v>
      </c>
    </row>
    <row r="142" spans="1:5">
      <c r="B142" t="s">
        <v>58</v>
      </c>
      <c r="E142" t="s">
        <v>53</v>
      </c>
    </row>
    <row r="143" spans="1:5">
      <c r="B143" t="s">
        <v>57</v>
      </c>
    </row>
    <row r="145" spans="2:6">
      <c r="B145" t="s">
        <v>1</v>
      </c>
      <c r="C145" t="s">
        <v>59</v>
      </c>
      <c r="E145" t="s">
        <v>1</v>
      </c>
      <c r="F145" t="s">
        <v>59</v>
      </c>
    </row>
    <row r="146" spans="2:6">
      <c r="B146">
        <v>0</v>
      </c>
      <c r="C146">
        <f t="shared" ref="C146:C162" si="4">-3/(B146^3 - 1)</f>
        <v>3</v>
      </c>
      <c r="E146">
        <v>0</v>
      </c>
      <c r="F146">
        <v>3</v>
      </c>
    </row>
    <row r="147" spans="2:6">
      <c r="B147">
        <v>0.25</v>
      </c>
      <c r="C147">
        <f t="shared" si="4"/>
        <v>3.0476190476190474</v>
      </c>
      <c r="E147">
        <v>0.25</v>
      </c>
      <c r="F147">
        <v>3.046875</v>
      </c>
    </row>
    <row r="148" spans="2:6">
      <c r="B148">
        <v>0.3</v>
      </c>
      <c r="C148">
        <f t="shared" si="4"/>
        <v>3.0832476875642345</v>
      </c>
      <c r="E148">
        <v>0.3</v>
      </c>
      <c r="F148">
        <v>3.081</v>
      </c>
    </row>
    <row r="149" spans="2:6">
      <c r="B149">
        <v>0.5</v>
      </c>
      <c r="C149">
        <f t="shared" si="4"/>
        <v>3.4285714285714284</v>
      </c>
      <c r="E149">
        <v>0.5</v>
      </c>
      <c r="F149">
        <v>3.375</v>
      </c>
    </row>
    <row r="150" spans="2:6">
      <c r="B150">
        <v>0.75</v>
      </c>
      <c r="C150">
        <f t="shared" si="4"/>
        <v>5.1891891891891895</v>
      </c>
      <c r="E150">
        <v>0.8</v>
      </c>
      <c r="F150">
        <v>4.5359999999999996</v>
      </c>
    </row>
    <row r="151" spans="2:6">
      <c r="B151">
        <v>0.8</v>
      </c>
      <c r="C151">
        <f t="shared" si="4"/>
        <v>6.1475409836065591</v>
      </c>
      <c r="E151">
        <v>0.99</v>
      </c>
      <c r="F151">
        <v>5.9108970000000003</v>
      </c>
    </row>
    <row r="152" spans="2:6">
      <c r="B152">
        <v>0.85</v>
      </c>
      <c r="C152">
        <f t="shared" si="4"/>
        <v>7.7745383867832834</v>
      </c>
    </row>
    <row r="153" spans="2:6">
      <c r="B153">
        <v>0.9</v>
      </c>
      <c r="C153">
        <f t="shared" si="4"/>
        <v>11.070110701107016</v>
      </c>
    </row>
    <row r="154" spans="2:6">
      <c r="B154">
        <v>0.92500000000000004</v>
      </c>
      <c r="C154">
        <f t="shared" si="4"/>
        <v>14.385255113508659</v>
      </c>
    </row>
    <row r="155" spans="2:6">
      <c r="B155">
        <v>0.94</v>
      </c>
      <c r="C155">
        <f t="shared" si="4"/>
        <v>17.707890636067418</v>
      </c>
    </row>
    <row r="156" spans="2:6">
      <c r="B156">
        <v>0.95</v>
      </c>
      <c r="C156">
        <f t="shared" si="4"/>
        <v>21.03418054338298</v>
      </c>
    </row>
    <row r="157" spans="2:6">
      <c r="B157">
        <v>0.96</v>
      </c>
      <c r="C157">
        <f t="shared" si="4"/>
        <v>26.027207107162681</v>
      </c>
    </row>
    <row r="158" spans="2:6">
      <c r="B158">
        <v>0.97</v>
      </c>
      <c r="C158">
        <f t="shared" si="4"/>
        <v>34.35363633240577</v>
      </c>
    </row>
    <row r="159" spans="2:6">
      <c r="B159">
        <v>0.97499999999999998</v>
      </c>
      <c r="C159">
        <f t="shared" si="4"/>
        <v>41.01687673574019</v>
      </c>
    </row>
    <row r="160" spans="2:6">
      <c r="B160">
        <v>0.98</v>
      </c>
      <c r="C160">
        <f t="shared" si="4"/>
        <v>51.013467555434566</v>
      </c>
    </row>
    <row r="161" spans="2:8">
      <c r="B161">
        <v>0.98499999999999999</v>
      </c>
      <c r="C161">
        <f t="shared" si="4"/>
        <v>67.67674204163815</v>
      </c>
    </row>
    <row r="162" spans="2:8">
      <c r="B162">
        <v>0.99</v>
      </c>
      <c r="C162">
        <f t="shared" si="4"/>
        <v>101.00670011110707</v>
      </c>
    </row>
    <row r="165" spans="2:8">
      <c r="B165" t="s">
        <v>68</v>
      </c>
      <c r="E165" t="s">
        <v>69</v>
      </c>
      <c r="G165" t="s">
        <v>77</v>
      </c>
    </row>
    <row r="166" spans="2:8">
      <c r="B166" t="s">
        <v>1</v>
      </c>
      <c r="C166" t="s">
        <v>59</v>
      </c>
      <c r="E166" t="s">
        <v>70</v>
      </c>
      <c r="G166" t="s">
        <v>1</v>
      </c>
      <c r="H166" t="s">
        <v>59</v>
      </c>
    </row>
    <row r="167" spans="2:8">
      <c r="B167">
        <v>-3.1415999999999999</v>
      </c>
      <c r="C167">
        <f>COS(B167)</f>
        <v>-0.99999999997301514</v>
      </c>
      <c r="E167" t="s">
        <v>71</v>
      </c>
      <c r="G167">
        <v>-2</v>
      </c>
      <c r="H167">
        <f t="shared" ref="H167:H176" si="5">1-G167^2/2</f>
        <v>-1</v>
      </c>
    </row>
    <row r="168" spans="2:8">
      <c r="B168">
        <v>-3.0787680000000002</v>
      </c>
      <c r="C168">
        <f t="shared" ref="C168:C231" si="6">COS(B168)</f>
        <v>-0.99802718046162175</v>
      </c>
      <c r="E168" t="s">
        <v>72</v>
      </c>
      <c r="G168">
        <v>-1.9</v>
      </c>
      <c r="H168">
        <f t="shared" si="5"/>
        <v>-0.80499999999999994</v>
      </c>
    </row>
    <row r="169" spans="2:8">
      <c r="B169">
        <v>-3.015936</v>
      </c>
      <c r="C169">
        <f t="shared" si="6"/>
        <v>-0.99211558520917709</v>
      </c>
      <c r="G169">
        <v>-1.8</v>
      </c>
      <c r="H169">
        <f t="shared" si="5"/>
        <v>-0.62000000000000011</v>
      </c>
    </row>
    <row r="170" spans="2:8">
      <c r="B170">
        <v>-2.9531040000000002</v>
      </c>
      <c r="C170">
        <f t="shared" si="6"/>
        <v>-0.98228854469046911</v>
      </c>
      <c r="E170" t="s">
        <v>73</v>
      </c>
      <c r="F170">
        <v>1</v>
      </c>
      <c r="G170">
        <v>-1.7</v>
      </c>
      <c r="H170">
        <f t="shared" si="5"/>
        <v>-0.44499999999999984</v>
      </c>
    </row>
    <row r="171" spans="2:8">
      <c r="B171">
        <v>-2.890272</v>
      </c>
      <c r="C171">
        <f t="shared" si="6"/>
        <v>-0.96858484192619998</v>
      </c>
      <c r="E171" t="s">
        <v>74</v>
      </c>
      <c r="F171">
        <f>SIN(0)</f>
        <v>0</v>
      </c>
      <c r="G171">
        <v>-1.6</v>
      </c>
      <c r="H171">
        <f t="shared" si="5"/>
        <v>-0.28000000000000025</v>
      </c>
    </row>
    <row r="172" spans="2:8">
      <c r="B172">
        <v>-2.8274400000000002</v>
      </c>
      <c r="C172">
        <f t="shared" si="6"/>
        <v>-0.951058559423407</v>
      </c>
      <c r="E172" t="s">
        <v>75</v>
      </c>
      <c r="F172">
        <f>-COS(0)</f>
        <v>-1</v>
      </c>
      <c r="G172">
        <v>-1.5</v>
      </c>
      <c r="H172">
        <f t="shared" si="5"/>
        <v>-0.125</v>
      </c>
    </row>
    <row r="173" spans="2:8">
      <c r="B173">
        <v>-2.764608</v>
      </c>
      <c r="C173">
        <f t="shared" si="6"/>
        <v>-0.92977886573551638</v>
      </c>
      <c r="E173" t="s">
        <v>76</v>
      </c>
      <c r="F173">
        <f>SIN(0)</f>
        <v>0</v>
      </c>
      <c r="G173">
        <v>-1.4</v>
      </c>
      <c r="H173">
        <f t="shared" si="5"/>
        <v>2.0000000000000129E-2</v>
      </c>
    </row>
    <row r="174" spans="2:8">
      <c r="B174">
        <v>-2.7017760000000002</v>
      </c>
      <c r="C174">
        <f t="shared" si="6"/>
        <v>-0.90482974248438774</v>
      </c>
      <c r="G174">
        <v>-1.3</v>
      </c>
      <c r="H174">
        <f t="shared" si="5"/>
        <v>0.15499999999999992</v>
      </c>
    </row>
    <row r="175" spans="2:8">
      <c r="B175">
        <v>-2.638944</v>
      </c>
      <c r="C175">
        <f t="shared" si="6"/>
        <v>-0.8763096529216694</v>
      </c>
      <c r="G175">
        <v>-1.2</v>
      </c>
      <c r="H175">
        <f t="shared" si="5"/>
        <v>0.28000000000000003</v>
      </c>
    </row>
    <row r="176" spans="2:8">
      <c r="B176">
        <v>-2.5761120000000002</v>
      </c>
      <c r="C176">
        <f t="shared" si="6"/>
        <v>-0.84433115333751241</v>
      </c>
      <c r="G176">
        <v>-1.1000000000000001</v>
      </c>
      <c r="H176">
        <f t="shared" si="5"/>
        <v>0.39499999999999991</v>
      </c>
    </row>
    <row r="177" spans="2:8">
      <c r="B177">
        <v>-2.51328</v>
      </c>
      <c r="C177">
        <f t="shared" si="6"/>
        <v>-0.80902044885023683</v>
      </c>
      <c r="G177">
        <v>-1</v>
      </c>
      <c r="H177">
        <f>1-G177^2/2</f>
        <v>0.5</v>
      </c>
    </row>
    <row r="178" spans="2:8">
      <c r="B178">
        <v>-2.4504480000000002</v>
      </c>
      <c r="C178">
        <f t="shared" si="6"/>
        <v>-0.77051689533006074</v>
      </c>
      <c r="G178">
        <v>-0.9</v>
      </c>
      <c r="H178">
        <f t="shared" ref="H178:H207" si="7">1-G178^2/2</f>
        <v>0.59499999999999997</v>
      </c>
    </row>
    <row r="179" spans="2:8">
      <c r="B179">
        <v>-2.387616</v>
      </c>
      <c r="C179">
        <f t="shared" si="6"/>
        <v>-0.72897244942257244</v>
      </c>
      <c r="G179">
        <v>-0.8</v>
      </c>
      <c r="H179">
        <f t="shared" si="7"/>
        <v>0.67999999999999994</v>
      </c>
    </row>
    <row r="180" spans="2:8">
      <c r="B180">
        <v>-2.3247840000000002</v>
      </c>
      <c r="C180">
        <f t="shared" si="6"/>
        <v>-0.6845510688424713</v>
      </c>
      <c r="G180">
        <v>-0.7</v>
      </c>
      <c r="H180">
        <f t="shared" si="7"/>
        <v>0.755</v>
      </c>
    </row>
    <row r="181" spans="2:8">
      <c r="B181">
        <v>-2.261952</v>
      </c>
      <c r="C181">
        <f t="shared" si="6"/>
        <v>-0.63742806530434559</v>
      </c>
      <c r="G181">
        <v>-0.6</v>
      </c>
      <c r="H181">
        <f t="shared" si="7"/>
        <v>0.82000000000000006</v>
      </c>
    </row>
    <row r="182" spans="2:8">
      <c r="B182">
        <v>-2.1991200000000002</v>
      </c>
      <c r="C182">
        <f t="shared" si="6"/>
        <v>-0.58778941264419471</v>
      </c>
      <c r="G182">
        <v>-0.5</v>
      </c>
      <c r="H182">
        <f t="shared" si="7"/>
        <v>0.875</v>
      </c>
    </row>
    <row r="183" spans="2:8">
      <c r="B183">
        <v>-2.136288</v>
      </c>
      <c r="C183">
        <f t="shared" si="6"/>
        <v>-0.53583101286222767</v>
      </c>
      <c r="G183">
        <v>-0.4</v>
      </c>
      <c r="H183">
        <f t="shared" si="7"/>
        <v>0.91999999999999993</v>
      </c>
    </row>
    <row r="184" spans="2:8">
      <c r="B184">
        <v>-2.0734560000000002</v>
      </c>
      <c r="C184">
        <f t="shared" si="6"/>
        <v>-0.48175792298355602</v>
      </c>
      <c r="G184">
        <v>-0.3</v>
      </c>
      <c r="H184">
        <f t="shared" si="7"/>
        <v>0.95499999999999996</v>
      </c>
    </row>
    <row r="185" spans="2:8">
      <c r="B185">
        <v>-2.010624</v>
      </c>
      <c r="C185">
        <f t="shared" si="6"/>
        <v>-0.42578354578801036</v>
      </c>
      <c r="G185">
        <v>-0.2</v>
      </c>
      <c r="H185">
        <f t="shared" si="7"/>
        <v>0.98</v>
      </c>
    </row>
    <row r="186" spans="2:8">
      <c r="B186">
        <v>-1.947792</v>
      </c>
      <c r="C186">
        <f t="shared" si="6"/>
        <v>-0.36812878760292822</v>
      </c>
      <c r="G186">
        <v>-0.1</v>
      </c>
      <c r="H186">
        <f t="shared" si="7"/>
        <v>0.995</v>
      </c>
    </row>
    <row r="187" spans="2:8">
      <c r="B187">
        <v>-1.88496</v>
      </c>
      <c r="C187">
        <f t="shared" si="6"/>
        <v>-0.30902118648272453</v>
      </c>
      <c r="G187">
        <v>0</v>
      </c>
      <c r="H187">
        <f t="shared" si="7"/>
        <v>1</v>
      </c>
    </row>
    <row r="188" spans="2:8">
      <c r="B188">
        <v>-1.822128</v>
      </c>
      <c r="C188">
        <f t="shared" si="6"/>
        <v>-0.24869401421594539</v>
      </c>
      <c r="G188">
        <v>0.1</v>
      </c>
      <c r="H188">
        <f t="shared" si="7"/>
        <v>0.995</v>
      </c>
    </row>
    <row r="189" spans="2:8">
      <c r="B189">
        <v>-1.759296</v>
      </c>
      <c r="C189">
        <f t="shared" si="6"/>
        <v>-0.18738535570378634</v>
      </c>
      <c r="G189">
        <v>0.2</v>
      </c>
      <c r="H189">
        <f t="shared" si="7"/>
        <v>0.98</v>
      </c>
    </row>
    <row r="190" spans="2:8">
      <c r="B190">
        <v>-1.696464</v>
      </c>
      <c r="C190">
        <f t="shared" si="6"/>
        <v>-0.12533716934336472</v>
      </c>
      <c r="G190">
        <v>0.3</v>
      </c>
      <c r="H190">
        <f t="shared" si="7"/>
        <v>0.95499999999999996</v>
      </c>
    </row>
    <row r="191" spans="2:8">
      <c r="B191">
        <v>-1.633632</v>
      </c>
      <c r="C191">
        <f t="shared" si="6"/>
        <v>-6.2794332124002233E-2</v>
      </c>
      <c r="G191">
        <v>0.4</v>
      </c>
      <c r="H191">
        <f t="shared" si="7"/>
        <v>0.91999999999999993</v>
      </c>
    </row>
    <row r="192" spans="2:8">
      <c r="B192">
        <v>-1.5708</v>
      </c>
      <c r="C192">
        <f t="shared" si="6"/>
        <v>-3.6732051033465485E-6</v>
      </c>
      <c r="G192">
        <v>0.5</v>
      </c>
      <c r="H192">
        <f t="shared" si="7"/>
        <v>0.875</v>
      </c>
    </row>
    <row r="193" spans="2:8">
      <c r="B193">
        <v>-1.507968</v>
      </c>
      <c r="C193">
        <f t="shared" si="6"/>
        <v>6.2787000210325739E-2</v>
      </c>
      <c r="G193">
        <v>0.6</v>
      </c>
      <c r="H193">
        <f t="shared" si="7"/>
        <v>0.82000000000000006</v>
      </c>
    </row>
    <row r="194" spans="2:8">
      <c r="B194">
        <v>-1.445136</v>
      </c>
      <c r="C194">
        <f t="shared" si="6"/>
        <v>0.12532988086206734</v>
      </c>
      <c r="G194">
        <v>0.7</v>
      </c>
      <c r="H194">
        <f t="shared" si="7"/>
        <v>0.755</v>
      </c>
    </row>
    <row r="195" spans="2:8">
      <c r="B195">
        <v>-1.382304</v>
      </c>
      <c r="C195">
        <f t="shared" si="6"/>
        <v>0.18737813941930845</v>
      </c>
      <c r="G195">
        <v>0.8</v>
      </c>
      <c r="H195">
        <f t="shared" si="7"/>
        <v>0.67999999999999994</v>
      </c>
    </row>
    <row r="196" spans="2:8">
      <c r="B196">
        <v>-1.319472</v>
      </c>
      <c r="C196">
        <f t="shared" si="6"/>
        <v>0.24868689860779819</v>
      </c>
      <c r="G196">
        <v>0.9</v>
      </c>
      <c r="H196">
        <f t="shared" si="7"/>
        <v>0.59499999999999997</v>
      </c>
    </row>
    <row r="197" spans="2:8">
      <c r="B197">
        <v>-1.25664</v>
      </c>
      <c r="C197">
        <f t="shared" si="6"/>
        <v>0.30901419963309384</v>
      </c>
      <c r="G197">
        <v>1</v>
      </c>
      <c r="H197">
        <f t="shared" si="7"/>
        <v>0.5</v>
      </c>
    </row>
    <row r="198" spans="2:8">
      <c r="B198">
        <v>-1.193808</v>
      </c>
      <c r="C198">
        <f t="shared" si="6"/>
        <v>0.3681219570858465</v>
      </c>
      <c r="G198">
        <v>1.1000000000000001</v>
      </c>
      <c r="H198">
        <f t="shared" si="7"/>
        <v>0.39499999999999991</v>
      </c>
    </row>
    <row r="199" spans="2:8">
      <c r="B199">
        <v>-1.130976</v>
      </c>
      <c r="C199">
        <f t="shared" si="6"/>
        <v>0.42577689856053391</v>
      </c>
      <c r="G199">
        <v>1.2</v>
      </c>
      <c r="H199">
        <f t="shared" si="7"/>
        <v>0.28000000000000003</v>
      </c>
    </row>
    <row r="200" spans="2:8">
      <c r="B200">
        <v>-1.068144</v>
      </c>
      <c r="C200">
        <f t="shared" si="6"/>
        <v>0.48175148527937739</v>
      </c>
      <c r="G200">
        <v>1.3</v>
      </c>
      <c r="H200">
        <f t="shared" si="7"/>
        <v>0.15499999999999992</v>
      </c>
    </row>
    <row r="201" spans="2:8">
      <c r="B201">
        <v>-1.005312</v>
      </c>
      <c r="C201">
        <f t="shared" si="6"/>
        <v>0.53582481008814331</v>
      </c>
      <c r="G201">
        <v>1.4</v>
      </c>
      <c r="H201">
        <f t="shared" si="7"/>
        <v>2.0000000000000129E-2</v>
      </c>
    </row>
    <row r="202" spans="2:8">
      <c r="B202">
        <v>-0.94247999999999998</v>
      </c>
      <c r="C202">
        <f t="shared" si="6"/>
        <v>0.58778346927983416</v>
      </c>
      <c r="G202">
        <v>1.5</v>
      </c>
      <c r="H202">
        <f t="shared" si="7"/>
        <v>-0.125</v>
      </c>
    </row>
    <row r="203" spans="2:8">
      <c r="B203">
        <v>-0.87964799999999999</v>
      </c>
      <c r="C203">
        <f t="shared" si="6"/>
        <v>0.63742240480556289</v>
      </c>
      <c r="G203">
        <v>1.6</v>
      </c>
      <c r="H203">
        <f t="shared" si="7"/>
        <v>-0.28000000000000025</v>
      </c>
    </row>
    <row r="204" spans="2:8">
      <c r="B204">
        <v>-0.81681599999999999</v>
      </c>
      <c r="C204">
        <f t="shared" si="6"/>
        <v>0.68454571354877303</v>
      </c>
      <c r="G204">
        <v>1.7</v>
      </c>
      <c r="H204">
        <f t="shared" si="7"/>
        <v>-0.44499999999999984</v>
      </c>
    </row>
    <row r="205" spans="2:8">
      <c r="B205">
        <v>-0.75398399999999999</v>
      </c>
      <c r="C205">
        <f t="shared" si="6"/>
        <v>0.72896742046895546</v>
      </c>
      <c r="G205">
        <v>1.8</v>
      </c>
      <c r="H205">
        <f t="shared" si="7"/>
        <v>-0.62000000000000011</v>
      </c>
    </row>
    <row r="206" spans="2:8">
      <c r="B206">
        <v>-0.69115199999999999</v>
      </c>
      <c r="C206">
        <f t="shared" si="6"/>
        <v>0.77051221256359992</v>
      </c>
      <c r="G206">
        <v>1.9</v>
      </c>
      <c r="H206">
        <f t="shared" si="7"/>
        <v>-0.80499999999999994</v>
      </c>
    </row>
    <row r="207" spans="2:8">
      <c r="B207">
        <v>-0.62831999999999999</v>
      </c>
      <c r="C207">
        <f t="shared" si="6"/>
        <v>0.80901613075175882</v>
      </c>
      <c r="G207">
        <v>2</v>
      </c>
      <c r="H207">
        <f t="shared" si="7"/>
        <v>-1</v>
      </c>
    </row>
    <row r="208" spans="2:8">
      <c r="B208">
        <v>-0.56548799999999999</v>
      </c>
      <c r="C208">
        <f t="shared" si="6"/>
        <v>0.84432721694865842</v>
      </c>
    </row>
    <row r="209" spans="2:3">
      <c r="B209">
        <v>-0.50265599999999999</v>
      </c>
      <c r="C209">
        <f t="shared" si="6"/>
        <v>0.87630611377764089</v>
      </c>
    </row>
    <row r="210" spans="2:3">
      <c r="B210">
        <v>-0.43982399999999999</v>
      </c>
      <c r="C210">
        <f t="shared" si="6"/>
        <v>0.90482661455263425</v>
      </c>
    </row>
    <row r="211" spans="2:3">
      <c r="B211">
        <v>-0.37699199999999999</v>
      </c>
      <c r="C211">
        <f t="shared" si="6"/>
        <v>0.92977616136061358</v>
      </c>
    </row>
    <row r="212" spans="2:3">
      <c r="B212">
        <v>-0.31415999999999999</v>
      </c>
      <c r="C212">
        <f t="shared" si="6"/>
        <v>0.95105628927833674</v>
      </c>
    </row>
    <row r="213" spans="2:3">
      <c r="B213">
        <v>-0.251328</v>
      </c>
      <c r="C213">
        <f t="shared" si="6"/>
        <v>0.96858301497022981</v>
      </c>
    </row>
    <row r="214" spans="2:3">
      <c r="B214">
        <v>-0.188496</v>
      </c>
      <c r="C214">
        <f t="shared" si="6"/>
        <v>0.98228716813379313</v>
      </c>
    </row>
    <row r="215" spans="2:3">
      <c r="B215">
        <v>-0.125664</v>
      </c>
      <c r="C215">
        <f t="shared" si="6"/>
        <v>0.99211466448446117</v>
      </c>
    </row>
    <row r="216" spans="2:3">
      <c r="B216">
        <v>-6.2831999999999999E-2</v>
      </c>
      <c r="C216">
        <f t="shared" si="6"/>
        <v>0.99802671920256247</v>
      </c>
    </row>
    <row r="217" spans="2:3">
      <c r="B217">
        <v>0</v>
      </c>
      <c r="C217">
        <f t="shared" si="6"/>
        <v>1</v>
      </c>
    </row>
    <row r="218" spans="2:3">
      <c r="B218">
        <v>6.2831999999999999E-2</v>
      </c>
      <c r="C218">
        <f t="shared" si="6"/>
        <v>0.99802671920256247</v>
      </c>
    </row>
    <row r="219" spans="2:3">
      <c r="B219">
        <v>0.125664</v>
      </c>
      <c r="C219">
        <f t="shared" si="6"/>
        <v>0.99211466448446117</v>
      </c>
    </row>
    <row r="220" spans="2:3">
      <c r="B220">
        <v>0.188496</v>
      </c>
      <c r="C220">
        <f t="shared" si="6"/>
        <v>0.98228716813379313</v>
      </c>
    </row>
    <row r="221" spans="2:3">
      <c r="B221">
        <v>0.251328</v>
      </c>
      <c r="C221">
        <f t="shared" si="6"/>
        <v>0.96858301497022981</v>
      </c>
    </row>
    <row r="222" spans="2:3">
      <c r="B222">
        <v>0.31415999999999999</v>
      </c>
      <c r="C222">
        <f t="shared" si="6"/>
        <v>0.95105628927833674</v>
      </c>
    </row>
    <row r="223" spans="2:3">
      <c r="B223">
        <v>0.37699199999999999</v>
      </c>
      <c r="C223">
        <f t="shared" si="6"/>
        <v>0.92977616136061358</v>
      </c>
    </row>
    <row r="224" spans="2:3">
      <c r="B224">
        <v>0.43982399999999999</v>
      </c>
      <c r="C224">
        <f t="shared" si="6"/>
        <v>0.90482661455263425</v>
      </c>
    </row>
    <row r="225" spans="2:3">
      <c r="B225">
        <v>0.50265599999999999</v>
      </c>
      <c r="C225">
        <f t="shared" si="6"/>
        <v>0.87630611377764089</v>
      </c>
    </row>
    <row r="226" spans="2:3">
      <c r="B226">
        <v>0.56548799999999999</v>
      </c>
      <c r="C226">
        <f t="shared" si="6"/>
        <v>0.84432721694865842</v>
      </c>
    </row>
    <row r="227" spans="2:3">
      <c r="B227">
        <v>0.62831999999999999</v>
      </c>
      <c r="C227">
        <f t="shared" si="6"/>
        <v>0.80901613075175882</v>
      </c>
    </row>
    <row r="228" spans="2:3">
      <c r="B228">
        <v>0.69115199999999999</v>
      </c>
      <c r="C228">
        <f t="shared" si="6"/>
        <v>0.77051221256359992</v>
      </c>
    </row>
    <row r="229" spans="2:3">
      <c r="B229">
        <v>0.75398399999999999</v>
      </c>
      <c r="C229">
        <f t="shared" si="6"/>
        <v>0.72896742046895546</v>
      </c>
    </row>
    <row r="230" spans="2:3">
      <c r="B230">
        <v>0.81681599999999999</v>
      </c>
      <c r="C230">
        <f t="shared" si="6"/>
        <v>0.68454571354877303</v>
      </c>
    </row>
    <row r="231" spans="2:3">
      <c r="B231">
        <v>0.87964799999999999</v>
      </c>
      <c r="C231">
        <f t="shared" si="6"/>
        <v>0.63742240480556289</v>
      </c>
    </row>
    <row r="232" spans="2:3">
      <c r="B232">
        <v>0.94247999999999998</v>
      </c>
      <c r="C232">
        <f t="shared" ref="C232:C267" si="8">COS(B232)</f>
        <v>0.58778346927983416</v>
      </c>
    </row>
    <row r="233" spans="2:3">
      <c r="B233">
        <v>1.005312</v>
      </c>
      <c r="C233">
        <f t="shared" si="8"/>
        <v>0.53582481008814331</v>
      </c>
    </row>
    <row r="234" spans="2:3">
      <c r="B234">
        <v>1.068144</v>
      </c>
      <c r="C234">
        <f t="shared" si="8"/>
        <v>0.48175148527937739</v>
      </c>
    </row>
    <row r="235" spans="2:3">
      <c r="B235">
        <v>1.130976</v>
      </c>
      <c r="C235">
        <f t="shared" si="8"/>
        <v>0.42577689856053391</v>
      </c>
    </row>
    <row r="236" spans="2:3">
      <c r="B236">
        <v>1.193808</v>
      </c>
      <c r="C236">
        <f t="shared" si="8"/>
        <v>0.3681219570858465</v>
      </c>
    </row>
    <row r="237" spans="2:3">
      <c r="B237">
        <v>1.25664</v>
      </c>
      <c r="C237">
        <f t="shared" si="8"/>
        <v>0.30901419963309384</v>
      </c>
    </row>
    <row r="238" spans="2:3">
      <c r="B238">
        <v>1.319472</v>
      </c>
      <c r="C238">
        <f t="shared" si="8"/>
        <v>0.24868689860779819</v>
      </c>
    </row>
    <row r="239" spans="2:3">
      <c r="B239">
        <v>1.382304</v>
      </c>
      <c r="C239">
        <f t="shared" si="8"/>
        <v>0.18737813941930845</v>
      </c>
    </row>
    <row r="240" spans="2:3">
      <c r="B240">
        <v>1.445136</v>
      </c>
      <c r="C240">
        <f t="shared" si="8"/>
        <v>0.12532988086206734</v>
      </c>
    </row>
    <row r="241" spans="2:3">
      <c r="B241">
        <v>1.507968</v>
      </c>
      <c r="C241">
        <f t="shared" si="8"/>
        <v>6.2787000210325739E-2</v>
      </c>
    </row>
    <row r="242" spans="2:3">
      <c r="B242">
        <v>1.5708</v>
      </c>
      <c r="C242">
        <f t="shared" si="8"/>
        <v>-3.6732051033465485E-6</v>
      </c>
    </row>
    <row r="243" spans="2:3">
      <c r="B243">
        <v>1.633632</v>
      </c>
      <c r="C243">
        <f t="shared" si="8"/>
        <v>-6.2794332124002233E-2</v>
      </c>
    </row>
    <row r="244" spans="2:3">
      <c r="B244">
        <v>1.696464</v>
      </c>
      <c r="C244">
        <f t="shared" si="8"/>
        <v>-0.12533716934336472</v>
      </c>
    </row>
    <row r="245" spans="2:3">
      <c r="B245">
        <v>1.759296</v>
      </c>
      <c r="C245">
        <f t="shared" si="8"/>
        <v>-0.18738535570378634</v>
      </c>
    </row>
    <row r="246" spans="2:3">
      <c r="B246">
        <v>1.822128</v>
      </c>
      <c r="C246">
        <f t="shared" si="8"/>
        <v>-0.24869401421594539</v>
      </c>
    </row>
    <row r="247" spans="2:3">
      <c r="B247">
        <v>1.88496</v>
      </c>
      <c r="C247">
        <f t="shared" si="8"/>
        <v>-0.30902118648272453</v>
      </c>
    </row>
    <row r="248" spans="2:3">
      <c r="B248">
        <v>1.947792</v>
      </c>
      <c r="C248">
        <f t="shared" si="8"/>
        <v>-0.36812878760292822</v>
      </c>
    </row>
    <row r="249" spans="2:3">
      <c r="B249">
        <v>2.010624</v>
      </c>
      <c r="C249">
        <f t="shared" si="8"/>
        <v>-0.42578354578801036</v>
      </c>
    </row>
    <row r="250" spans="2:3">
      <c r="B250">
        <v>2.0734560000000002</v>
      </c>
      <c r="C250">
        <f t="shared" si="8"/>
        <v>-0.48175792298355602</v>
      </c>
    </row>
    <row r="251" spans="2:3">
      <c r="B251">
        <v>2.136288</v>
      </c>
      <c r="C251">
        <f t="shared" si="8"/>
        <v>-0.53583101286222767</v>
      </c>
    </row>
    <row r="252" spans="2:3">
      <c r="B252">
        <v>2.1991200000000002</v>
      </c>
      <c r="C252">
        <f t="shared" si="8"/>
        <v>-0.58778941264419471</v>
      </c>
    </row>
    <row r="253" spans="2:3">
      <c r="B253">
        <v>2.261952</v>
      </c>
      <c r="C253">
        <f t="shared" si="8"/>
        <v>-0.63742806530434559</v>
      </c>
    </row>
    <row r="254" spans="2:3">
      <c r="B254">
        <v>2.3247840000000002</v>
      </c>
      <c r="C254">
        <f t="shared" si="8"/>
        <v>-0.6845510688424713</v>
      </c>
    </row>
    <row r="255" spans="2:3">
      <c r="B255">
        <v>2.387616</v>
      </c>
      <c r="C255">
        <f t="shared" si="8"/>
        <v>-0.72897244942257244</v>
      </c>
    </row>
    <row r="256" spans="2:3">
      <c r="B256">
        <v>2.4504480000000002</v>
      </c>
      <c r="C256">
        <f t="shared" si="8"/>
        <v>-0.77051689533006074</v>
      </c>
    </row>
    <row r="257" spans="2:3">
      <c r="B257">
        <v>2.51328</v>
      </c>
      <c r="C257">
        <f t="shared" si="8"/>
        <v>-0.80902044885023683</v>
      </c>
    </row>
    <row r="258" spans="2:3">
      <c r="B258">
        <v>2.5761120000000002</v>
      </c>
      <c r="C258">
        <f t="shared" si="8"/>
        <v>-0.84433115333751241</v>
      </c>
    </row>
    <row r="259" spans="2:3">
      <c r="B259">
        <v>2.638944</v>
      </c>
      <c r="C259">
        <f t="shared" si="8"/>
        <v>-0.8763096529216694</v>
      </c>
    </row>
    <row r="260" spans="2:3">
      <c r="B260">
        <v>2.7017760000000002</v>
      </c>
      <c r="C260">
        <f t="shared" si="8"/>
        <v>-0.90482974248438774</v>
      </c>
    </row>
    <row r="261" spans="2:3">
      <c r="B261">
        <v>2.764608</v>
      </c>
      <c r="C261">
        <f t="shared" si="8"/>
        <v>-0.92977886573551638</v>
      </c>
    </row>
    <row r="262" spans="2:3">
      <c r="B262">
        <v>2.8274400000000002</v>
      </c>
      <c r="C262">
        <f t="shared" si="8"/>
        <v>-0.951058559423407</v>
      </c>
    </row>
    <row r="263" spans="2:3">
      <c r="B263">
        <v>2.890272</v>
      </c>
      <c r="C263">
        <f t="shared" si="8"/>
        <v>-0.96858484192619998</v>
      </c>
    </row>
    <row r="264" spans="2:3">
      <c r="B264">
        <v>2.9531040000000002</v>
      </c>
      <c r="C264">
        <f t="shared" si="8"/>
        <v>-0.98228854469046911</v>
      </c>
    </row>
    <row r="265" spans="2:3">
      <c r="B265">
        <v>3.015936</v>
      </c>
      <c r="C265">
        <f t="shared" si="8"/>
        <v>-0.99211558520917709</v>
      </c>
    </row>
    <row r="266" spans="2:3">
      <c r="B266">
        <v>3.0787680000000002</v>
      </c>
      <c r="C266">
        <f t="shared" si="8"/>
        <v>-0.99802718046162175</v>
      </c>
    </row>
    <row r="267" spans="2:3">
      <c r="B267">
        <v>3.1415999999999999</v>
      </c>
      <c r="C267">
        <f t="shared" si="8"/>
        <v>-0.99999999997301514</v>
      </c>
    </row>
  </sheetData>
  <pageMargins left="0.7" right="0.7" top="0.75" bottom="0.75" header="0.3" footer="0.3"/>
  <pageSetup orientation="portrait" r:id="rId1"/>
  <ignoredErrors>
    <ignoredError sqref="C78 C80" formulaRange="1"/>
    <ignoredError sqref="F17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3656-A101-5C48-979C-2515DF29B127}">
  <dimension ref="A1:B8"/>
  <sheetViews>
    <sheetView workbookViewId="0">
      <selection activeCell="F28" sqref="F28"/>
    </sheetView>
  </sheetViews>
  <sheetFormatPr baseColWidth="10" defaultRowHeight="14"/>
  <cols>
    <col min="1" max="1" width="12" bestFit="1" customWidth="1"/>
  </cols>
  <sheetData>
    <row r="1" spans="1:2">
      <c r="A1" t="s">
        <v>60</v>
      </c>
      <c r="B1">
        <v>21.29</v>
      </c>
    </row>
    <row r="2" spans="1:2">
      <c r="A2" t="s">
        <v>61</v>
      </c>
      <c r="B2">
        <v>8.33</v>
      </c>
    </row>
    <row r="3" spans="1:2">
      <c r="A3" t="s">
        <v>62</v>
      </c>
      <c r="B3">
        <v>16.73</v>
      </c>
    </row>
    <row r="4" spans="1:2">
      <c r="A4" t="s">
        <v>63</v>
      </c>
      <c r="B4">
        <v>7.71</v>
      </c>
    </row>
    <row r="5" spans="1:2">
      <c r="A5" t="s">
        <v>64</v>
      </c>
      <c r="B5">
        <v>21.27</v>
      </c>
    </row>
    <row r="6" spans="1:2">
      <c r="A6" t="s">
        <v>65</v>
      </c>
      <c r="B6">
        <v>11.44</v>
      </c>
    </row>
    <row r="7" spans="1:2">
      <c r="A7" t="s">
        <v>66</v>
      </c>
      <c r="B7">
        <v>0</v>
      </c>
    </row>
    <row r="8" spans="1:2">
      <c r="B8">
        <f>SUM(B1:B7)</f>
        <v>86.77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Boulder</vt:lpstr>
    </vt:vector>
  </TitlesOfParts>
  <Company>RTX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Jean-Daniel        PRATT and WHITNEY</dc:creator>
  <cp:lastModifiedBy>Microsoft Office User</cp:lastModifiedBy>
  <dcterms:created xsi:type="dcterms:W3CDTF">2023-03-19T14:30:21Z</dcterms:created>
  <dcterms:modified xsi:type="dcterms:W3CDTF">2023-04-24T02:30:19Z</dcterms:modified>
</cp:coreProperties>
</file>