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luente" sheetId="1" r:id="rId4"/>
  </sheets>
  <definedNames/>
  <calcPr/>
  <extLst>
    <ext uri="GoogleSheetsCustomDataVersion1">
      <go:sheetsCustomData xmlns:go="http://customooxmlschemas.google.com/" r:id="rId5" roundtripDataSignature="AMtx7mhSfhRxqGP4nRQSFhByTkpH4M1Sww=="/>
    </ext>
  </extLst>
</workbook>
</file>

<file path=xl/sharedStrings.xml><?xml version="1.0" encoding="utf-8"?>
<sst xmlns="http://schemas.openxmlformats.org/spreadsheetml/2006/main" count="137" uniqueCount="83">
  <si>
    <t>Características do rio</t>
  </si>
  <si>
    <t>1º Lançamento - esgotos domésticos</t>
  </si>
  <si>
    <t>2º Lançamento -esgostos industriais</t>
  </si>
  <si>
    <t>Tolerância da classe (mg/L)</t>
  </si>
  <si>
    <t>Qe</t>
  </si>
  <si>
    <t>m³/s</t>
  </si>
  <si>
    <t>Qi</t>
  </si>
  <si>
    <t>Qr</t>
  </si>
  <si>
    <t>ODe</t>
  </si>
  <si>
    <t>mg/L</t>
  </si>
  <si>
    <t>ODi</t>
  </si>
  <si>
    <t>ODsat</t>
  </si>
  <si>
    <t>DBOe</t>
  </si>
  <si>
    <t>DBOi</t>
  </si>
  <si>
    <t>ODr</t>
  </si>
  <si>
    <t>K1</t>
  </si>
  <si>
    <t>d^-1</t>
  </si>
  <si>
    <t>°C</t>
  </si>
  <si>
    <t>DBOr</t>
  </si>
  <si>
    <t>DBO demanda última</t>
  </si>
  <si>
    <t>R</t>
  </si>
  <si>
    <t>D</t>
  </si>
  <si>
    <t>Km</t>
  </si>
  <si>
    <t>K2</t>
  </si>
  <si>
    <t>População</t>
  </si>
  <si>
    <t>Hab</t>
  </si>
  <si>
    <t>Velocidade</t>
  </si>
  <si>
    <t>m/s</t>
  </si>
  <si>
    <t>Consumo
per capita</t>
  </si>
  <si>
    <t>L/hab.dia</t>
  </si>
  <si>
    <t>Temperatura</t>
  </si>
  <si>
    <t xml:space="preserve">1º Lançamento </t>
  </si>
  <si>
    <t xml:space="preserve">2º Lançamento </t>
  </si>
  <si>
    <t>Co</t>
  </si>
  <si>
    <t>Concentração de oxigênio no rio após a mistura com o despejo</t>
  </si>
  <si>
    <t>Qr'</t>
  </si>
  <si>
    <t>Nova vazão do rio</t>
  </si>
  <si>
    <t>Do</t>
  </si>
  <si>
    <t>Déficit de oxigênio no rio após a mistura com o despejo</t>
  </si>
  <si>
    <t>t'</t>
  </si>
  <si>
    <t>dias</t>
  </si>
  <si>
    <t>Tempo onde ocorre o lançamento desse despejo</t>
  </si>
  <si>
    <t>DBO5o</t>
  </si>
  <si>
    <t>Demanda bioquímica de oxigênio no rio após a mistura com o despejo</t>
  </si>
  <si>
    <t>ODr' = Ct</t>
  </si>
  <si>
    <t xml:space="preserve">Oxigênio dissolvido no momento que ocorre </t>
  </si>
  <si>
    <t>K1(t)</t>
  </si>
  <si>
    <t xml:space="preserve">Coeficiente de desoxigenação </t>
  </si>
  <si>
    <t>Lt</t>
  </si>
  <si>
    <t>Demanda última de oxigênio no momento que ocorre a mistura</t>
  </si>
  <si>
    <t>K2(t)</t>
  </si>
  <si>
    <t xml:space="preserve">Coeficiente de reaeração </t>
  </si>
  <si>
    <t>DBO5r'</t>
  </si>
  <si>
    <t>Nova DBO5 para o rio</t>
  </si>
  <si>
    <t>Kt (k1 corrigido)</t>
  </si>
  <si>
    <t>Constante para transformação da DBO5 para a DBO última</t>
  </si>
  <si>
    <t>Co'</t>
  </si>
  <si>
    <t>Lo</t>
  </si>
  <si>
    <t>Demanda última de oxigênio logo após a mistura</t>
  </si>
  <si>
    <t>Do'</t>
  </si>
  <si>
    <t>tc</t>
  </si>
  <si>
    <t>Tempo crítico (tempo onde ocorre a concentração mínima de oxigênio dissolvido)</t>
  </si>
  <si>
    <t>DBO5o'</t>
  </si>
  <si>
    <t>Dc</t>
  </si>
  <si>
    <t>Déficit crítico de oxigênio</t>
  </si>
  <si>
    <t>K1(t)'</t>
  </si>
  <si>
    <t>Cc</t>
  </si>
  <si>
    <t xml:space="preserve">Concentração crítica de oxigênio </t>
  </si>
  <si>
    <t>K2(t)'</t>
  </si>
  <si>
    <t>dc</t>
  </si>
  <si>
    <t>m</t>
  </si>
  <si>
    <t>Distância onde ocorre o defict crítico</t>
  </si>
  <si>
    <t>Kt' (k1' corrigido)</t>
  </si>
  <si>
    <t>Equivalente populacional</t>
  </si>
  <si>
    <t>hab</t>
  </si>
  <si>
    <t>Lo'</t>
  </si>
  <si>
    <t>tc'</t>
  </si>
  <si>
    <t>Dc'</t>
  </si>
  <si>
    <t>cc'&gt;tolerancia da classe</t>
  </si>
  <si>
    <t>Cc'</t>
  </si>
  <si>
    <t>t (dias)</t>
  </si>
  <si>
    <t>Ct (mg/L)</t>
  </si>
  <si>
    <t>ditancia (km)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</si>
</sst>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164" xfId="0" applyAlignment="1" applyFont="1" applyNumberFormat="1">
      <alignment horizontal="right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righ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righ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0" fillId="0" fontId="1" numFmtId="3" xfId="0" applyAlignment="1" applyFont="1" applyNumberFormat="1">
      <alignment horizontal="righ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7" fillId="0" fontId="1" numFmtId="0" xfId="0" applyAlignment="1" applyBorder="1" applyFont="1">
      <alignment horizontal="right" readingOrder="0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" xfId="0" applyAlignment="1" applyFont="1" applyNumberFormat="1">
      <alignment horizontal="right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left" readingOrder="0" shrinkToFit="0" vertical="center" wrapText="0"/>
    </xf>
    <xf borderId="0" fillId="0" fontId="2" numFmtId="164" xfId="0" applyAlignment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Perfil do Oxigênio Dissolvido - 1º Lançamento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Efluente!$B$32</c:f>
            </c:strRef>
          </c:tx>
          <c:spPr>
            <a:ln cmpd="sng"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83"/>
            <c:marker>
              <c:symbol val="none"/>
            </c:marker>
          </c:dPt>
          <c:cat>
            <c:strRef>
              <c:f>Efluente!$A$33:$A$170</c:f>
            </c:strRef>
          </c:cat>
          <c:val>
            <c:numRef>
              <c:f>Efluente!$B$33:$B$170</c:f>
              <c:numCache/>
            </c:numRef>
          </c:val>
          <c:smooth val="1"/>
        </c:ser>
        <c:axId val="837659463"/>
        <c:axId val="1420234524"/>
      </c:lineChart>
      <c:catAx>
        <c:axId val="83765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(dias)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234524"/>
      </c:catAx>
      <c:valAx>
        <c:axId val="14202345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 (mg/L)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659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Perfil do Oxigênio Dissolvido - 2º Lançamento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Efluente!$L$32</c:f>
            </c:strRef>
          </c:tx>
          <c:spPr>
            <a:ln cmpd="sng"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Efluente!$K$33:$K$166</c:f>
            </c:strRef>
          </c:cat>
          <c:val>
            <c:numRef>
              <c:f>Efluente!$L$33:$L$166</c:f>
              <c:numCache/>
            </c:numRef>
          </c:val>
          <c:smooth val="1"/>
        </c:ser>
        <c:axId val="996125231"/>
        <c:axId val="79247385"/>
      </c:lineChart>
      <c:catAx>
        <c:axId val="99612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(dias)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47385"/>
      </c:catAx>
      <c:valAx>
        <c:axId val="7924738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 (mg/L)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2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Perfil do Oxigênio Dissolvido - Todos os Lançamento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Efluente!$W$49</c:f>
            </c:strRef>
          </c:tx>
          <c:spPr>
            <a:ln cmpd="sng"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41"/>
            <c:marker>
              <c:symbol val="none"/>
            </c:marker>
          </c:dPt>
          <c:cat>
            <c:strRef>
              <c:f>Efluente!$T$33:$T$170</c:f>
            </c:strRef>
          </c:cat>
          <c:val>
            <c:numRef>
              <c:f>Efluente!$W$50:$W$72</c:f>
              <c:numCache/>
            </c:numRef>
          </c:val>
          <c:smooth val="1"/>
        </c:ser>
        <c:axId val="1108523863"/>
        <c:axId val="1502000422"/>
      </c:lineChart>
      <c:catAx>
        <c:axId val="110852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(dias)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00422"/>
      </c:catAx>
      <c:valAx>
        <c:axId val="150200042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 (mg/L)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52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27</xdr:row>
      <xdr:rowOff>171450</xdr:rowOff>
    </xdr:from>
    <xdr:ext cx="5715000" cy="3533775"/>
    <xdr:graphicFrame>
      <xdr:nvGraphicFramePr>
        <xdr:cNvPr id="2782934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31</xdr:row>
      <xdr:rowOff>47625</xdr:rowOff>
    </xdr:from>
    <xdr:ext cx="5715000" cy="3533775"/>
    <xdr:graphicFrame>
      <xdr:nvGraphicFramePr>
        <xdr:cNvPr id="13055223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38100</xdr:colOff>
      <xdr:row>29</xdr:row>
      <xdr:rowOff>38100</xdr:rowOff>
    </xdr:from>
    <xdr:ext cx="5715000" cy="3533775"/>
    <xdr:graphicFrame>
      <xdr:nvGraphicFramePr>
        <xdr:cNvPr id="151268295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704850</xdr:colOff>
      <xdr:row>45</xdr:row>
      <xdr:rowOff>85725</xdr:rowOff>
    </xdr:from>
    <xdr:ext cx="4629150" cy="27527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6"/>
      <c r="J1" s="7"/>
      <c r="K1" s="1" t="s">
        <v>2</v>
      </c>
      <c r="L1" s="2"/>
      <c r="M1" s="2"/>
      <c r="N1" s="2"/>
      <c r="O1" s="4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3</v>
      </c>
      <c r="B2" s="6">
        <v>5.0</v>
      </c>
      <c r="C2" s="8"/>
      <c r="D2" s="8"/>
      <c r="E2" s="7"/>
      <c r="F2" s="10" t="s">
        <v>4</v>
      </c>
      <c r="G2" s="11">
        <f>(G7*G8*G6*10^(-3))/86400</f>
        <v>0.3703703704</v>
      </c>
      <c r="H2" s="10" t="s">
        <v>5</v>
      </c>
      <c r="I2" s="8"/>
      <c r="J2" s="7"/>
      <c r="K2" s="9" t="s">
        <v>6</v>
      </c>
      <c r="L2" s="12">
        <v>1.5</v>
      </c>
      <c r="M2" s="10" t="s">
        <v>5</v>
      </c>
      <c r="N2" s="8"/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7</v>
      </c>
      <c r="B3" s="12">
        <v>3.5</v>
      </c>
      <c r="C3" s="10" t="s">
        <v>5</v>
      </c>
      <c r="D3" s="8"/>
      <c r="E3" s="7"/>
      <c r="F3" s="9" t="s">
        <v>8</v>
      </c>
      <c r="G3" s="13">
        <v>0.0</v>
      </c>
      <c r="H3" s="10" t="s">
        <v>9</v>
      </c>
      <c r="I3" s="8"/>
      <c r="J3" s="7"/>
      <c r="K3" s="9" t="s">
        <v>10</v>
      </c>
      <c r="L3" s="12">
        <v>0.7</v>
      </c>
      <c r="M3" s="8" t="s">
        <v>9</v>
      </c>
      <c r="N3" s="8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 t="s">
        <v>11</v>
      </c>
      <c r="B4" s="13">
        <v>9.0</v>
      </c>
      <c r="C4" s="8" t="s">
        <v>9</v>
      </c>
      <c r="D4" s="8"/>
      <c r="E4" s="7"/>
      <c r="F4" s="9" t="s">
        <v>12</v>
      </c>
      <c r="G4" s="12">
        <v>95.0</v>
      </c>
      <c r="H4" s="8" t="s">
        <v>9</v>
      </c>
      <c r="I4" s="8"/>
      <c r="J4" s="8"/>
      <c r="K4" s="9" t="s">
        <v>13</v>
      </c>
      <c r="L4" s="13">
        <v>60.0</v>
      </c>
      <c r="M4" s="8" t="s">
        <v>9</v>
      </c>
      <c r="N4" s="8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 t="s">
        <v>14</v>
      </c>
      <c r="B5" s="12">
        <f>B4*0.9</f>
        <v>8.1</v>
      </c>
      <c r="C5" s="8" t="s">
        <v>9</v>
      </c>
      <c r="D5" s="8"/>
      <c r="E5" s="7"/>
      <c r="F5" s="5" t="s">
        <v>15</v>
      </c>
      <c r="G5" s="12">
        <v>0.15</v>
      </c>
      <c r="H5" s="8" t="s">
        <v>16</v>
      </c>
      <c r="I5" s="13">
        <v>20.0</v>
      </c>
      <c r="J5" s="6" t="s">
        <v>17</v>
      </c>
      <c r="K5" s="5" t="s">
        <v>15</v>
      </c>
      <c r="L5" s="14">
        <v>0.2</v>
      </c>
      <c r="M5" s="6" t="s">
        <v>16</v>
      </c>
      <c r="N5" s="14">
        <v>20.0</v>
      </c>
      <c r="O5" s="7" t="s">
        <v>17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9" t="s">
        <v>18</v>
      </c>
      <c r="B6" s="12">
        <v>2.5</v>
      </c>
      <c r="C6" s="8" t="s">
        <v>9</v>
      </c>
      <c r="D6" s="10" t="s">
        <v>19</v>
      </c>
      <c r="E6" s="8"/>
      <c r="F6" s="5" t="s">
        <v>20</v>
      </c>
      <c r="G6" s="13">
        <v>0.8</v>
      </c>
      <c r="H6" s="8"/>
      <c r="I6" s="6"/>
      <c r="J6" s="6"/>
      <c r="K6" s="15" t="s">
        <v>21</v>
      </c>
      <c r="L6" s="16">
        <v>15.0</v>
      </c>
      <c r="M6" s="17" t="s">
        <v>22</v>
      </c>
      <c r="N6" s="18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5" t="s">
        <v>23</v>
      </c>
      <c r="B7" s="13">
        <v>0.86</v>
      </c>
      <c r="C7" s="8" t="s">
        <v>16</v>
      </c>
      <c r="D7" s="13">
        <v>20.0</v>
      </c>
      <c r="E7" s="7" t="s">
        <v>17</v>
      </c>
      <c r="F7" s="9" t="s">
        <v>24</v>
      </c>
      <c r="G7" s="20">
        <v>200000.0</v>
      </c>
      <c r="H7" s="6" t="s">
        <v>25</v>
      </c>
      <c r="I7" s="8"/>
      <c r="J7" s="8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 t="s">
        <v>26</v>
      </c>
      <c r="B8" s="12">
        <v>0.25</v>
      </c>
      <c r="C8" s="8" t="s">
        <v>27</v>
      </c>
      <c r="D8" s="8"/>
      <c r="E8" s="8"/>
      <c r="F8" s="15" t="s">
        <v>28</v>
      </c>
      <c r="G8" s="22">
        <v>200.0</v>
      </c>
      <c r="H8" s="23" t="s">
        <v>29</v>
      </c>
      <c r="I8" s="23"/>
      <c r="J8" s="1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3" t="s">
        <v>30</v>
      </c>
      <c r="B9" s="16">
        <v>23.0</v>
      </c>
      <c r="C9" s="18" t="s">
        <v>17</v>
      </c>
      <c r="D9" s="18"/>
      <c r="E9" s="1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6"/>
      <c r="C10" s="6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0" t="s">
        <v>31</v>
      </c>
      <c r="B14" s="8"/>
      <c r="C14" s="8"/>
      <c r="D14" s="8"/>
      <c r="E14" s="8"/>
      <c r="F14" s="8"/>
      <c r="G14" s="8"/>
      <c r="H14" s="8"/>
      <c r="I14" s="8"/>
      <c r="J14" s="8"/>
      <c r="K14" s="10" t="s">
        <v>32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 t="s">
        <v>33</v>
      </c>
      <c r="B15" s="11">
        <f>(B3*B5+G2*G3)/(B3+G2)</f>
        <v>7.324880383</v>
      </c>
      <c r="C15" s="10" t="s">
        <v>9</v>
      </c>
      <c r="D15" s="10" t="s">
        <v>34</v>
      </c>
      <c r="E15" s="8"/>
      <c r="F15" s="8"/>
      <c r="G15" s="8"/>
      <c r="H15" s="8"/>
      <c r="I15" s="8"/>
      <c r="J15" s="8"/>
      <c r="K15" s="10" t="s">
        <v>35</v>
      </c>
      <c r="L15" s="11">
        <f>B3+G2</f>
        <v>3.87037037</v>
      </c>
      <c r="M15" s="10" t="s">
        <v>5</v>
      </c>
      <c r="N15" s="10" t="s">
        <v>36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0" t="s">
        <v>37</v>
      </c>
      <c r="B16" s="11">
        <f>B4-B15</f>
        <v>1.675119617</v>
      </c>
      <c r="C16" s="10" t="s">
        <v>9</v>
      </c>
      <c r="D16" s="10" t="s">
        <v>38</v>
      </c>
      <c r="E16" s="8"/>
      <c r="F16" s="8"/>
      <c r="G16" s="8"/>
      <c r="H16" s="8"/>
      <c r="I16" s="8"/>
      <c r="J16" s="8"/>
      <c r="K16" s="10" t="s">
        <v>39</v>
      </c>
      <c r="L16" s="11">
        <f>(($L$6*1000)/$B$8)/(60*60*24)</f>
        <v>0.6944444444</v>
      </c>
      <c r="M16" s="10" t="s">
        <v>40</v>
      </c>
      <c r="N16" s="10" t="s">
        <v>41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0" t="s">
        <v>42</v>
      </c>
      <c r="B17" s="11">
        <f>(B6*B3+G4*G2)/(B3+G2)</f>
        <v>11.35167464</v>
      </c>
      <c r="C17" s="10" t="s">
        <v>9</v>
      </c>
      <c r="D17" s="10" t="s">
        <v>43</v>
      </c>
      <c r="E17" s="8"/>
      <c r="F17" s="8"/>
      <c r="G17" s="8"/>
      <c r="H17" s="8"/>
      <c r="I17" s="8"/>
      <c r="J17" s="8"/>
      <c r="K17" s="10" t="s">
        <v>44</v>
      </c>
      <c r="L17" s="11">
        <f>$B$4-((($B$18*$B$21)/($B$19-$B$18))*(EXP(-$B$18*L16)-exp(-$B$19*L16))+$B$16*EXP(-$B$19*L16))</f>
        <v>6.492192418</v>
      </c>
      <c r="M17" s="10" t="s">
        <v>9</v>
      </c>
      <c r="N17" s="10" t="s">
        <v>45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0" t="s">
        <v>46</v>
      </c>
      <c r="B18" s="11">
        <f>G5*1.047^(B9-$D$7)</f>
        <v>0.1721596235</v>
      </c>
      <c r="C18" s="10" t="s">
        <v>16</v>
      </c>
      <c r="D18" s="10" t="s">
        <v>47</v>
      </c>
      <c r="E18" s="8"/>
      <c r="F18" s="8"/>
      <c r="G18" s="8"/>
      <c r="H18" s="8"/>
      <c r="I18" s="8"/>
      <c r="J18" s="8"/>
      <c r="K18" s="10" t="s">
        <v>48</v>
      </c>
      <c r="L18" s="11">
        <f>B21*EXP(-B18*L16)</f>
        <v>17.45138223</v>
      </c>
      <c r="M18" s="10" t="s">
        <v>9</v>
      </c>
      <c r="N18" s="10" t="s">
        <v>49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0" t="s">
        <v>50</v>
      </c>
      <c r="B19" s="11">
        <f>B7*1.024^(B9-D7)</f>
        <v>0.9234179686</v>
      </c>
      <c r="C19" s="10" t="s">
        <v>16</v>
      </c>
      <c r="D19" s="10" t="s">
        <v>51</v>
      </c>
      <c r="E19" s="8"/>
      <c r="F19" s="8"/>
      <c r="G19" s="8"/>
      <c r="H19" s="8"/>
      <c r="I19" s="8"/>
      <c r="J19" s="8"/>
      <c r="K19" s="10" t="s">
        <v>52</v>
      </c>
      <c r="L19" s="11">
        <f>L18/B20</f>
        <v>10.07251054</v>
      </c>
      <c r="M19" s="10" t="s">
        <v>9</v>
      </c>
      <c r="N19" s="10" t="s">
        <v>53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" t="s">
        <v>54</v>
      </c>
      <c r="B20" s="11">
        <f>1/(1-EXP(-5*B18))</f>
        <v>1.732575226</v>
      </c>
      <c r="C20" s="10" t="s">
        <v>16</v>
      </c>
      <c r="D20" s="10" t="s">
        <v>55</v>
      </c>
      <c r="E20" s="8"/>
      <c r="F20" s="8"/>
      <c r="G20" s="8"/>
      <c r="H20" s="8"/>
      <c r="I20" s="8"/>
      <c r="J20" s="8"/>
      <c r="K20" s="10" t="s">
        <v>56</v>
      </c>
      <c r="L20" s="11">
        <f>(L15*L17+L2*L3)/(L15+L2)</f>
        <v>4.874373156</v>
      </c>
      <c r="M20" s="10" t="s">
        <v>9</v>
      </c>
      <c r="N20" s="10" t="s">
        <v>34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0" t="s">
        <v>57</v>
      </c>
      <c r="B21" s="11">
        <f>B17*B20</f>
        <v>19.66763026</v>
      </c>
      <c r="C21" s="10" t="s">
        <v>9</v>
      </c>
      <c r="D21" s="10" t="s">
        <v>58</v>
      </c>
      <c r="E21" s="8"/>
      <c r="F21" s="8"/>
      <c r="G21" s="8"/>
      <c r="H21" s="8"/>
      <c r="I21" s="8"/>
      <c r="J21" s="8"/>
      <c r="K21" s="10" t="s">
        <v>59</v>
      </c>
      <c r="L21" s="11">
        <f>B4-L20</f>
        <v>4.125626844</v>
      </c>
      <c r="M21" s="10" t="s">
        <v>9</v>
      </c>
      <c r="N21" s="10" t="s">
        <v>38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0" t="s">
        <v>60</v>
      </c>
      <c r="B22" s="11">
        <f>(1/(B19-B18))*LN((B19/B18)*(1-(B16*(B19-B18))/(B21*B18)))</f>
        <v>1.617257093</v>
      </c>
      <c r="C22" s="10" t="s">
        <v>40</v>
      </c>
      <c r="D22" s="10" t="s">
        <v>61</v>
      </c>
      <c r="E22" s="8"/>
      <c r="F22" s="8"/>
      <c r="G22" s="8"/>
      <c r="H22" s="8"/>
      <c r="I22" s="8"/>
      <c r="J22" s="8"/>
      <c r="K22" s="10" t="s">
        <v>62</v>
      </c>
      <c r="L22" s="11">
        <f>(L19*L15+L2*L4)/(L15+L2)</f>
        <v>24.01777484</v>
      </c>
      <c r="M22" s="10" t="s">
        <v>9</v>
      </c>
      <c r="N22" s="10" t="s">
        <v>43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0" t="s">
        <v>63</v>
      </c>
      <c r="B23" s="11">
        <f>(B18/B19)*B21*EXP(-B18*B22)</f>
        <v>2.775658173</v>
      </c>
      <c r="C23" s="10" t="s">
        <v>9</v>
      </c>
      <c r="D23" s="10" t="s">
        <v>64</v>
      </c>
      <c r="E23" s="8"/>
      <c r="F23" s="8"/>
      <c r="G23" s="8"/>
      <c r="H23" s="8"/>
      <c r="I23" s="8"/>
      <c r="J23" s="8"/>
      <c r="K23" s="10" t="s">
        <v>65</v>
      </c>
      <c r="L23" s="11">
        <f>L5*1.047^(B9-N5)</f>
        <v>0.2295461646</v>
      </c>
      <c r="M23" s="10" t="s">
        <v>16</v>
      </c>
      <c r="N23" s="10" t="s">
        <v>47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0" t="s">
        <v>66</v>
      </c>
      <c r="B24" s="11">
        <f>B4-B23</f>
        <v>6.224341827</v>
      </c>
      <c r="C24" s="10" t="s">
        <v>9</v>
      </c>
      <c r="D24" s="10" t="s">
        <v>67</v>
      </c>
      <c r="E24" s="8"/>
      <c r="F24" s="8"/>
      <c r="G24" s="8"/>
      <c r="H24" s="8"/>
      <c r="I24" s="8"/>
      <c r="J24" s="8"/>
      <c r="K24" s="24" t="s">
        <v>68</v>
      </c>
      <c r="L24" s="25">
        <f>B19</f>
        <v>0.9234179686</v>
      </c>
      <c r="M24" s="10" t="s">
        <v>16</v>
      </c>
      <c r="N24" s="10" t="s">
        <v>51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0" t="s">
        <v>69</v>
      </c>
      <c r="B25" s="26">
        <f>B22*B8*(60*60*24)</f>
        <v>34932.75322</v>
      </c>
      <c r="C25" s="10" t="s">
        <v>70</v>
      </c>
      <c r="D25" s="10" t="s">
        <v>71</v>
      </c>
      <c r="E25" s="8"/>
      <c r="F25" s="8"/>
      <c r="G25" s="8"/>
      <c r="H25" s="8"/>
      <c r="I25" s="8"/>
      <c r="J25" s="8"/>
      <c r="K25" s="10" t="s">
        <v>72</v>
      </c>
      <c r="L25" s="11">
        <f>1/(1-EXP(-5*L23))</f>
        <v>1.464892582</v>
      </c>
      <c r="M25" s="10" t="s">
        <v>16</v>
      </c>
      <c r="N25" s="10" t="s">
        <v>55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0" t="s">
        <v>73</v>
      </c>
      <c r="B26" s="13">
        <f>ROUND(((G2*(60*60*24))*B15)/54,0)</f>
        <v>4341</v>
      </c>
      <c r="C26" s="10" t="s">
        <v>74</v>
      </c>
      <c r="D26" s="8"/>
      <c r="E26" s="8"/>
      <c r="F26" s="8"/>
      <c r="G26" s="8"/>
      <c r="H26" s="8"/>
      <c r="I26" s="8"/>
      <c r="J26" s="8"/>
      <c r="K26" s="10" t="s">
        <v>75</v>
      </c>
      <c r="L26" s="11">
        <f>L22*L25</f>
        <v>35.1834602</v>
      </c>
      <c r="M26" s="10" t="s">
        <v>9</v>
      </c>
      <c r="N26" s="10" t="s">
        <v>58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D27" s="8"/>
      <c r="E27" s="8"/>
      <c r="F27" s="8"/>
      <c r="G27" s="8"/>
      <c r="H27" s="8"/>
      <c r="I27" s="8"/>
      <c r="J27" s="8"/>
      <c r="K27" s="10" t="s">
        <v>76</v>
      </c>
      <c r="L27" s="11">
        <f>(1/(L24-L23))*LN((L24/L23)*(1-(L21*(L24-L23))/(L26*L23)))</f>
        <v>1.375352178</v>
      </c>
      <c r="M27" s="10" t="s">
        <v>40</v>
      </c>
      <c r="N27" s="10" t="s">
        <v>61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C28" s="8"/>
      <c r="D28" s="8"/>
      <c r="E28" s="8"/>
      <c r="F28" s="8"/>
      <c r="G28" s="8"/>
      <c r="H28" s="8"/>
      <c r="I28" s="8"/>
      <c r="J28" s="8"/>
      <c r="K28" s="10" t="s">
        <v>77</v>
      </c>
      <c r="L28" s="11">
        <f>(L23/L24)*L26*EXP(-L23*L27)</f>
        <v>6.378235344</v>
      </c>
      <c r="M28" s="10" t="s">
        <v>9</v>
      </c>
      <c r="N28" s="10" t="s">
        <v>64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C29" s="8"/>
      <c r="D29" s="8"/>
      <c r="E29" s="8"/>
      <c r="F29" s="8"/>
      <c r="G29" s="8"/>
      <c r="H29" s="8"/>
      <c r="I29" s="8"/>
      <c r="J29" s="10" t="s">
        <v>78</v>
      </c>
      <c r="K29" s="10" t="s">
        <v>79</v>
      </c>
      <c r="L29" s="11">
        <f>B4-L28</f>
        <v>2.621764656</v>
      </c>
      <c r="M29" s="10" t="s">
        <v>9</v>
      </c>
      <c r="N29" s="10" t="s">
        <v>67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C30" s="8"/>
      <c r="D30" s="8"/>
      <c r="E30" s="8"/>
      <c r="F30" s="8"/>
      <c r="G30" s="8"/>
      <c r="H30" s="8"/>
      <c r="I30" s="8"/>
      <c r="J30" s="8"/>
      <c r="K30" s="10" t="s">
        <v>73</v>
      </c>
      <c r="L30" s="13">
        <f>ROUND(((L2*(60*60*24))*L20)/54,0)</f>
        <v>11698</v>
      </c>
      <c r="M30" s="10" t="s">
        <v>74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" t="s">
        <v>80</v>
      </c>
      <c r="B32" s="10" t="s">
        <v>81</v>
      </c>
      <c r="C32" s="8"/>
      <c r="D32" s="8"/>
      <c r="E32" s="8"/>
      <c r="F32" s="8"/>
      <c r="G32" s="8"/>
      <c r="H32" s="8"/>
      <c r="I32" s="8"/>
      <c r="J32" s="8"/>
      <c r="K32" s="10" t="s">
        <v>80</v>
      </c>
      <c r="L32" s="10" t="s">
        <v>81</v>
      </c>
      <c r="M32" s="8"/>
      <c r="N32" s="8"/>
      <c r="O32" s="8"/>
      <c r="P32" s="8"/>
      <c r="Q32" s="8"/>
      <c r="R32" s="8"/>
      <c r="S32" s="27" t="s">
        <v>82</v>
      </c>
      <c r="T32" s="10" t="s">
        <v>80</v>
      </c>
      <c r="U32" s="10" t="s">
        <v>81</v>
      </c>
      <c r="V32" s="8"/>
      <c r="W32" s="8"/>
      <c r="X32" s="8"/>
      <c r="Y32" s="8"/>
      <c r="Z32" s="8"/>
      <c r="AA32" s="8"/>
    </row>
    <row r="33">
      <c r="A33" s="28">
        <v>0.0</v>
      </c>
      <c r="B33" s="29">
        <f t="shared" ref="B33:B170" si="1">$B$4-((($B$18*$B$21)/($B$19-$B$18))*(EXP(-$B$18*A33)-exp(-$B$19*A33))+$B$16*EXP(-$B$19*A33))</f>
        <v>7.324880383</v>
      </c>
      <c r="C33" s="8"/>
      <c r="D33" s="8"/>
      <c r="E33" s="8"/>
      <c r="F33" s="8"/>
      <c r="G33" s="8"/>
      <c r="H33" s="8"/>
      <c r="I33" s="8"/>
      <c r="J33" s="8"/>
      <c r="K33" s="28">
        <f t="shared" ref="K33:K170" si="2">A33</f>
        <v>0</v>
      </c>
      <c r="L33" s="29">
        <f t="shared" ref="L33:L170" si="3">$B$4-((($L$23*$L$26)/($L$24-$L$23))*(EXP(-$L$23*K33)-EXP(-$L$24*K33))+($L$21*EXP(-$L$24*K33)))</f>
        <v>4.874373156</v>
      </c>
      <c r="M33" s="8"/>
      <c r="N33" s="8"/>
      <c r="O33" s="8"/>
      <c r="P33" s="8"/>
      <c r="Q33" s="8"/>
      <c r="R33" s="8"/>
      <c r="S33" s="27">
        <v>0.0</v>
      </c>
      <c r="T33" s="29">
        <f t="shared" ref="T33:T170" si="4">((S33*1000)/$B$8)/(60*60*24)</f>
        <v>0</v>
      </c>
      <c r="U33" s="29">
        <f t="shared" ref="U33:U170" si="5">IF(S33&lt;$L$6,$B$4-((($B$18*$B$21)/($B$19-$B$18))*(EXP(-$B$18*T33)-exp(-$B$19*T33))+$B$16*EXP(-$B$19*T33)),$B$4-((($L$23*$L$26)/($L$24-$L$23))*(EXP(-$L$23*T33)-EXP(-$L$24*T33))+($L$21*EXP(-$L$24*T33))))</f>
        <v>7.324880383</v>
      </c>
      <c r="V33" s="8"/>
      <c r="W33" s="8"/>
      <c r="X33" s="8"/>
      <c r="Y33" s="8"/>
      <c r="Z33" s="8"/>
      <c r="AA33" s="8"/>
    </row>
    <row r="34">
      <c r="A34" s="29">
        <f>(A53-A33)/20</f>
        <v>0.08086285467</v>
      </c>
      <c r="B34" s="29">
        <f t="shared" si="1"/>
        <v>7.183429921</v>
      </c>
      <c r="C34" s="8"/>
      <c r="D34" s="8"/>
      <c r="E34" s="8"/>
      <c r="F34" s="8"/>
      <c r="G34" s="8"/>
      <c r="H34" s="8"/>
      <c r="I34" s="8"/>
      <c r="J34" s="8"/>
      <c r="K34" s="28">
        <f t="shared" si="2"/>
        <v>0.08086285467</v>
      </c>
      <c r="L34" s="29">
        <f t="shared" si="3"/>
        <v>4.547810129</v>
      </c>
      <c r="M34" s="8"/>
      <c r="N34" s="8"/>
      <c r="O34" s="8"/>
      <c r="P34" s="8"/>
      <c r="Q34" s="8"/>
      <c r="R34" s="8"/>
      <c r="S34" s="27">
        <v>1.0</v>
      </c>
      <c r="T34" s="29">
        <f t="shared" si="4"/>
        <v>0.0462962963</v>
      </c>
      <c r="U34" s="29">
        <f t="shared" si="5"/>
        <v>7.2421438</v>
      </c>
      <c r="V34" s="8"/>
      <c r="W34" s="8"/>
      <c r="X34" s="8"/>
      <c r="Y34" s="8"/>
      <c r="Z34" s="8"/>
      <c r="AA34" s="8"/>
    </row>
    <row r="35">
      <c r="A35" s="29">
        <f t="shared" ref="A35:A52" si="6">A34+$A$34</f>
        <v>0.1617257093</v>
      </c>
      <c r="B35" s="29">
        <f t="shared" si="1"/>
        <v>7.055778677</v>
      </c>
      <c r="C35" s="8"/>
      <c r="D35" s="8"/>
      <c r="E35" s="8"/>
      <c r="F35" s="8"/>
      <c r="G35" s="8"/>
      <c r="H35" s="8"/>
      <c r="I35" s="8"/>
      <c r="J35" s="8"/>
      <c r="K35" s="28">
        <f t="shared" si="2"/>
        <v>0.1617257093</v>
      </c>
      <c r="L35" s="29">
        <f t="shared" si="3"/>
        <v>4.256208218</v>
      </c>
      <c r="M35" s="8"/>
      <c r="N35" s="8"/>
      <c r="O35" s="8"/>
      <c r="P35" s="8"/>
      <c r="Q35" s="8"/>
      <c r="R35" s="8"/>
      <c r="S35" s="27">
        <v>2.0</v>
      </c>
      <c r="T35" s="29">
        <f t="shared" si="4"/>
        <v>0.09259259259</v>
      </c>
      <c r="U35" s="29">
        <f t="shared" si="5"/>
        <v>7.164083083</v>
      </c>
      <c r="V35" s="8"/>
      <c r="W35" s="8"/>
      <c r="X35" s="8"/>
      <c r="Y35" s="8"/>
      <c r="Z35" s="8"/>
      <c r="AA35" s="8"/>
    </row>
    <row r="36">
      <c r="A36" s="29">
        <f t="shared" si="6"/>
        <v>0.242588564</v>
      </c>
      <c r="B36" s="29">
        <f t="shared" si="1"/>
        <v>6.940883719</v>
      </c>
      <c r="C36" s="8"/>
      <c r="D36" s="8"/>
      <c r="E36" s="8"/>
      <c r="F36" s="8"/>
      <c r="G36" s="8"/>
      <c r="H36" s="8"/>
      <c r="I36" s="8"/>
      <c r="J36" s="8"/>
      <c r="K36" s="28">
        <f t="shared" si="2"/>
        <v>0.242588564</v>
      </c>
      <c r="L36" s="29">
        <f t="shared" si="3"/>
        <v>3.99684111</v>
      </c>
      <c r="M36" s="8"/>
      <c r="N36" s="8"/>
      <c r="O36" s="8"/>
      <c r="P36" s="8"/>
      <c r="Q36" s="8"/>
      <c r="R36" s="8"/>
      <c r="S36" s="27">
        <v>3.0</v>
      </c>
      <c r="T36" s="29">
        <f t="shared" si="4"/>
        <v>0.1388888889</v>
      </c>
      <c r="U36" s="29">
        <f t="shared" si="5"/>
        <v>7.090492915</v>
      </c>
      <c r="V36" s="8"/>
      <c r="W36" s="8"/>
      <c r="X36" s="8"/>
      <c r="Y36" s="8"/>
      <c r="Z36" s="8"/>
      <c r="AA36" s="8"/>
    </row>
    <row r="37">
      <c r="A37" s="29">
        <f t="shared" si="6"/>
        <v>0.3234514187</v>
      </c>
      <c r="B37" s="29">
        <f t="shared" si="1"/>
        <v>6.837777847</v>
      </c>
      <c r="C37" s="8"/>
      <c r="D37" s="8"/>
      <c r="E37" s="8"/>
      <c r="F37" s="8"/>
      <c r="G37" s="8"/>
      <c r="H37" s="8"/>
      <c r="I37" s="8"/>
      <c r="J37" s="8"/>
      <c r="K37" s="28">
        <f t="shared" si="2"/>
        <v>0.3234514187</v>
      </c>
      <c r="L37" s="29">
        <f t="shared" si="3"/>
        <v>3.76718253</v>
      </c>
      <c r="M37" s="8"/>
      <c r="N37" s="8"/>
      <c r="O37" s="8"/>
      <c r="P37" s="8"/>
      <c r="Q37" s="8"/>
      <c r="R37" s="8"/>
      <c r="S37" s="27">
        <v>4.0</v>
      </c>
      <c r="T37" s="29">
        <f t="shared" si="4"/>
        <v>0.1851851852</v>
      </c>
      <c r="U37" s="29">
        <f t="shared" si="5"/>
        <v>7.021176648</v>
      </c>
      <c r="V37" s="8"/>
      <c r="W37" s="8"/>
      <c r="X37" s="8"/>
      <c r="Y37" s="8"/>
      <c r="Z37" s="8"/>
      <c r="AA37" s="8"/>
    </row>
    <row r="38">
      <c r="A38" s="29">
        <f t="shared" si="6"/>
        <v>0.4043142733</v>
      </c>
      <c r="B38" s="29">
        <f t="shared" si="1"/>
        <v>6.745564134</v>
      </c>
      <c r="C38" s="8"/>
      <c r="D38" s="8"/>
      <c r="E38" s="8"/>
      <c r="F38" s="8"/>
      <c r="G38" s="8"/>
      <c r="H38" s="8"/>
      <c r="I38" s="8"/>
      <c r="J38" s="8"/>
      <c r="K38" s="28">
        <f t="shared" si="2"/>
        <v>0.4043142733</v>
      </c>
      <c r="L38" s="29">
        <f t="shared" si="3"/>
        <v>3.564891776</v>
      </c>
      <c r="M38" s="8"/>
      <c r="N38" s="8"/>
      <c r="O38" s="8"/>
      <c r="P38" s="8"/>
      <c r="Q38" s="8"/>
      <c r="R38" s="8"/>
      <c r="S38" s="27">
        <v>5.0</v>
      </c>
      <c r="T38" s="29">
        <f t="shared" si="4"/>
        <v>0.2314814815</v>
      </c>
      <c r="U38" s="29">
        <f t="shared" si="5"/>
        <v>6.95594594</v>
      </c>
      <c r="V38" s="8"/>
      <c r="W38" s="8"/>
      <c r="X38" s="8"/>
      <c r="Y38" s="8"/>
      <c r="Z38" s="8"/>
      <c r="AA38" s="8"/>
    </row>
    <row r="39">
      <c r="A39" s="29">
        <f t="shared" si="6"/>
        <v>0.485177128</v>
      </c>
      <c r="B39" s="29">
        <f t="shared" si="1"/>
        <v>6.663410863</v>
      </c>
      <c r="C39" s="8"/>
      <c r="D39" s="8"/>
      <c r="E39" s="8"/>
      <c r="F39" s="8"/>
      <c r="G39" s="8"/>
      <c r="H39" s="8"/>
      <c r="I39" s="8"/>
      <c r="J39" s="8"/>
      <c r="K39" s="28">
        <f t="shared" si="2"/>
        <v>0.485177128</v>
      </c>
      <c r="L39" s="29">
        <f t="shared" si="3"/>
        <v>3.387800294</v>
      </c>
      <c r="M39" s="8"/>
      <c r="N39" s="8"/>
      <c r="O39" s="8"/>
      <c r="P39" s="8"/>
      <c r="Q39" s="8"/>
      <c r="R39" s="8"/>
      <c r="S39" s="27">
        <v>6.0</v>
      </c>
      <c r="T39" s="29">
        <f t="shared" si="4"/>
        <v>0.2777777778</v>
      </c>
      <c r="U39" s="29">
        <f t="shared" si="5"/>
        <v>6.894620405</v>
      </c>
      <c r="V39" s="8"/>
      <c r="W39" s="8"/>
      <c r="X39" s="8"/>
      <c r="Y39" s="8"/>
      <c r="Z39" s="8"/>
      <c r="AA39" s="8"/>
    </row>
    <row r="40">
      <c r="A40" s="29">
        <f t="shared" si="6"/>
        <v>0.5660399827</v>
      </c>
      <c r="B40" s="29">
        <f t="shared" si="1"/>
        <v>6.59054682</v>
      </c>
      <c r="C40" s="8"/>
      <c r="D40" s="8"/>
      <c r="E40" s="8"/>
      <c r="F40" s="8"/>
      <c r="G40" s="8"/>
      <c r="H40" s="8"/>
      <c r="I40" s="8"/>
      <c r="J40" s="8"/>
      <c r="K40" s="28">
        <f t="shared" si="2"/>
        <v>0.5660399827</v>
      </c>
      <c r="L40" s="29">
        <f t="shared" si="3"/>
        <v>3.23389923</v>
      </c>
      <c r="M40" s="8"/>
      <c r="N40" s="8"/>
      <c r="O40" s="8"/>
      <c r="P40" s="8"/>
      <c r="Q40" s="8"/>
      <c r="R40" s="8"/>
      <c r="S40" s="27">
        <v>7.0</v>
      </c>
      <c r="T40" s="29">
        <f t="shared" si="4"/>
        <v>0.3240740741</v>
      </c>
      <c r="U40" s="29">
        <f t="shared" si="5"/>
        <v>6.837027283</v>
      </c>
      <c r="V40" s="8"/>
      <c r="W40" s="8"/>
      <c r="X40" s="8"/>
      <c r="Y40" s="8"/>
      <c r="Z40" s="8"/>
      <c r="AA40" s="8"/>
    </row>
    <row r="41">
      <c r="A41" s="29">
        <f t="shared" si="6"/>
        <v>0.6469028373</v>
      </c>
      <c r="B41" s="29">
        <f t="shared" si="1"/>
        <v>6.526256936</v>
      </c>
      <c r="C41" s="8"/>
      <c r="D41" s="8"/>
      <c r="E41" s="8"/>
      <c r="F41" s="8"/>
      <c r="G41" s="8"/>
      <c r="H41" s="8"/>
      <c r="I41" s="8"/>
      <c r="J41" s="8"/>
      <c r="K41" s="28">
        <f t="shared" si="2"/>
        <v>0.6469028373</v>
      </c>
      <c r="L41" s="29">
        <f t="shared" si="3"/>
        <v>3.101327865</v>
      </c>
      <c r="M41" s="8"/>
      <c r="N41" s="8"/>
      <c r="O41" s="8"/>
      <c r="P41" s="8"/>
      <c r="Q41" s="8"/>
      <c r="R41" s="8"/>
      <c r="S41" s="27">
        <v>8.0</v>
      </c>
      <c r="T41" s="29">
        <f t="shared" si="4"/>
        <v>0.3703703704</v>
      </c>
      <c r="U41" s="29">
        <f t="shared" si="5"/>
        <v>6.783001116</v>
      </c>
      <c r="V41" s="8"/>
      <c r="W41" s="8"/>
      <c r="X41" s="8"/>
      <c r="Y41" s="8"/>
      <c r="Z41" s="8"/>
      <c r="AA41" s="8"/>
    </row>
    <row r="42">
      <c r="A42" s="29">
        <f t="shared" si="6"/>
        <v>0.727765692</v>
      </c>
      <c r="B42" s="29">
        <f t="shared" si="1"/>
        <v>6.469878239</v>
      </c>
      <c r="C42" s="8"/>
      <c r="D42" s="8"/>
      <c r="E42" s="8"/>
      <c r="F42" s="8"/>
      <c r="G42" s="8"/>
      <c r="H42" s="8"/>
      <c r="I42" s="8"/>
      <c r="J42" s="8"/>
      <c r="K42" s="28">
        <f t="shared" si="2"/>
        <v>0.727765692</v>
      </c>
      <c r="L42" s="29">
        <f t="shared" si="3"/>
        <v>2.988362896</v>
      </c>
      <c r="M42" s="8"/>
      <c r="N42" s="8"/>
      <c r="O42" s="8"/>
      <c r="P42" s="8"/>
      <c r="Q42" s="8"/>
      <c r="R42" s="8"/>
      <c r="S42" s="27">
        <v>9.0</v>
      </c>
      <c r="T42" s="29">
        <f t="shared" si="4"/>
        <v>0.4166666667</v>
      </c>
      <c r="U42" s="29">
        <f t="shared" si="5"/>
        <v>6.732383446</v>
      </c>
      <c r="V42" s="8"/>
      <c r="W42" s="8"/>
      <c r="X42" s="8"/>
      <c r="Y42" s="8"/>
      <c r="Z42" s="8"/>
      <c r="AA42" s="8"/>
    </row>
    <row r="43">
      <c r="A43" s="29">
        <f t="shared" si="6"/>
        <v>0.8086285467</v>
      </c>
      <c r="B43" s="29">
        <f t="shared" si="1"/>
        <v>6.420796092</v>
      </c>
      <c r="C43" s="8"/>
      <c r="D43" s="8"/>
      <c r="E43" s="8"/>
      <c r="F43" s="8"/>
      <c r="G43" s="8"/>
      <c r="H43" s="8"/>
      <c r="I43" s="8"/>
      <c r="J43" s="8"/>
      <c r="K43" s="28">
        <f t="shared" si="2"/>
        <v>0.8086285467</v>
      </c>
      <c r="L43" s="29">
        <f t="shared" si="3"/>
        <v>2.893408479</v>
      </c>
      <c r="M43" s="8"/>
      <c r="N43" s="8"/>
      <c r="O43" s="8"/>
      <c r="P43" s="8"/>
      <c r="Q43" s="8"/>
      <c r="R43" s="8"/>
      <c r="S43" s="27">
        <v>10.0</v>
      </c>
      <c r="T43" s="29">
        <f t="shared" si="4"/>
        <v>0.462962963</v>
      </c>
      <c r="U43" s="29">
        <f t="shared" si="5"/>
        <v>6.685022516</v>
      </c>
      <c r="V43" s="8"/>
      <c r="W43" s="8"/>
      <c r="X43" s="8"/>
      <c r="Y43" s="8"/>
      <c r="Z43" s="8"/>
      <c r="AA43" s="8"/>
    </row>
    <row r="44">
      <c r="A44" s="29">
        <f t="shared" si="6"/>
        <v>0.8894914013</v>
      </c>
      <c r="B44" s="29">
        <f t="shared" si="1"/>
        <v>6.378440713</v>
      </c>
      <c r="C44" s="8"/>
      <c r="D44" s="8"/>
      <c r="E44" s="8"/>
      <c r="F44" s="8"/>
      <c r="G44" s="8"/>
      <c r="H44" s="8"/>
      <c r="I44" s="8"/>
      <c r="J44" s="8"/>
      <c r="K44" s="28">
        <f t="shared" si="2"/>
        <v>0.8894914013</v>
      </c>
      <c r="L44" s="29">
        <f t="shared" si="3"/>
        <v>2.814986999</v>
      </c>
      <c r="M44" s="8"/>
      <c r="N44" s="8"/>
      <c r="O44" s="8"/>
      <c r="P44" s="8"/>
      <c r="Q44" s="8"/>
      <c r="R44" s="8"/>
      <c r="S44" s="27">
        <v>11.0</v>
      </c>
      <c r="T44" s="29">
        <f t="shared" si="4"/>
        <v>0.5092592593</v>
      </c>
      <c r="U44" s="29">
        <f t="shared" si="5"/>
        <v>6.640772996</v>
      </c>
      <c r="V44" s="8"/>
      <c r="W44" s="8"/>
      <c r="X44" s="8"/>
      <c r="Y44" s="8"/>
      <c r="Z44" s="8"/>
      <c r="AA44" s="8"/>
    </row>
    <row r="45">
      <c r="A45" s="29">
        <f t="shared" si="6"/>
        <v>0.970354256</v>
      </c>
      <c r="B45" s="29">
        <f t="shared" si="1"/>
        <v>6.342283931</v>
      </c>
      <c r="C45" s="8"/>
      <c r="D45" s="8"/>
      <c r="E45" s="8"/>
      <c r="F45" s="8"/>
      <c r="G45" s="8"/>
      <c r="H45" s="8"/>
      <c r="I45" s="8"/>
      <c r="J45" s="8"/>
      <c r="K45" s="28">
        <f t="shared" si="2"/>
        <v>0.970354256</v>
      </c>
      <c r="L45" s="29">
        <f t="shared" si="3"/>
        <v>2.751730498</v>
      </c>
      <c r="M45" s="8"/>
      <c r="N45" s="8"/>
      <c r="O45" s="8"/>
      <c r="P45" s="8"/>
      <c r="Q45" s="8"/>
      <c r="R45" s="8"/>
      <c r="S45" s="27">
        <v>12.0</v>
      </c>
      <c r="T45" s="29">
        <f t="shared" si="4"/>
        <v>0.5555555556</v>
      </c>
      <c r="U45" s="29">
        <f t="shared" si="5"/>
        <v>6.599495708</v>
      </c>
      <c r="V45" s="8"/>
      <c r="W45" s="8"/>
      <c r="X45" s="8"/>
      <c r="Y45" s="8"/>
      <c r="Z45" s="8"/>
      <c r="AA45" s="8"/>
    </row>
    <row r="46">
      <c r="A46" s="29">
        <f t="shared" si="6"/>
        <v>1.051217111</v>
      </c>
      <c r="B46" s="29">
        <f t="shared" si="1"/>
        <v>6.311836191</v>
      </c>
      <c r="C46" s="8"/>
      <c r="D46" s="8"/>
      <c r="E46" s="8"/>
      <c r="F46" s="8"/>
      <c r="G46" s="8"/>
      <c r="H46" s="8"/>
      <c r="I46" s="8"/>
      <c r="J46" s="8"/>
      <c r="K46" s="28">
        <f t="shared" si="2"/>
        <v>1.051217111</v>
      </c>
      <c r="L46" s="29">
        <f t="shared" si="3"/>
        <v>2.702372722</v>
      </c>
      <c r="M46" s="8"/>
      <c r="N46" s="8"/>
      <c r="O46" s="8"/>
      <c r="P46" s="8"/>
      <c r="Q46" s="8"/>
      <c r="R46" s="8"/>
      <c r="S46" s="27">
        <v>13.0</v>
      </c>
      <c r="T46" s="29">
        <f t="shared" si="4"/>
        <v>0.6018518519</v>
      </c>
      <c r="U46" s="29">
        <f t="shared" si="5"/>
        <v>6.561057369</v>
      </c>
      <c r="V46" s="8"/>
      <c r="W46" s="8"/>
      <c r="X46" s="8"/>
      <c r="Y46" s="8"/>
      <c r="Z46" s="8"/>
      <c r="AA46" s="8"/>
    </row>
    <row r="47">
      <c r="A47" s="29">
        <f t="shared" si="6"/>
        <v>1.132079965</v>
      </c>
      <c r="B47" s="29">
        <f t="shared" si="1"/>
        <v>6.286643764</v>
      </c>
      <c r="C47" s="8"/>
      <c r="D47" s="8"/>
      <c r="E47" s="8"/>
      <c r="F47" s="8"/>
      <c r="G47" s="8"/>
      <c r="H47" s="8"/>
      <c r="I47" s="8"/>
      <c r="J47" s="8"/>
      <c r="K47" s="28">
        <f t="shared" si="2"/>
        <v>1.132079965</v>
      </c>
      <c r="L47" s="29">
        <f t="shared" si="3"/>
        <v>2.665741748</v>
      </c>
      <c r="M47" s="8"/>
      <c r="N47" s="8"/>
      <c r="O47" s="8"/>
      <c r="P47" s="8"/>
      <c r="Q47" s="8"/>
      <c r="R47" s="8"/>
      <c r="S47" s="27">
        <v>14.0</v>
      </c>
      <c r="T47" s="29">
        <f t="shared" si="4"/>
        <v>0.6481481481</v>
      </c>
      <c r="U47" s="29">
        <f t="shared" si="5"/>
        <v>6.525330346</v>
      </c>
      <c r="V47" s="8"/>
      <c r="W47" s="8"/>
      <c r="X47" s="8"/>
      <c r="Y47" s="8"/>
      <c r="Z47" s="8"/>
      <c r="AA47" s="8"/>
    </row>
    <row r="48">
      <c r="A48" s="29">
        <f t="shared" si="6"/>
        <v>1.21294282</v>
      </c>
      <c r="B48" s="29">
        <f t="shared" si="1"/>
        <v>6.26628616</v>
      </c>
      <c r="C48" s="8"/>
      <c r="D48" s="8"/>
      <c r="E48" s="8"/>
      <c r="F48" s="8"/>
      <c r="G48" s="8"/>
      <c r="H48" s="8"/>
      <c r="I48" s="8"/>
      <c r="J48" s="8"/>
      <c r="K48" s="28">
        <f t="shared" si="2"/>
        <v>1.21294282</v>
      </c>
      <c r="L48" s="29">
        <f t="shared" si="3"/>
        <v>2.640753135</v>
      </c>
      <c r="M48" s="8"/>
      <c r="N48" s="8"/>
      <c r="O48" s="8"/>
      <c r="P48" s="8"/>
      <c r="Q48" s="8"/>
      <c r="R48" s="8"/>
      <c r="S48" s="27">
        <v>15.0</v>
      </c>
      <c r="T48" s="29">
        <f t="shared" si="4"/>
        <v>0.6944444444</v>
      </c>
      <c r="U48" s="29">
        <f t="shared" si="5"/>
        <v>3.032642587</v>
      </c>
      <c r="V48" s="8"/>
      <c r="W48" s="8"/>
      <c r="X48" s="8"/>
      <c r="Y48" s="8"/>
      <c r="Z48" s="8"/>
      <c r="AA48" s="8"/>
    </row>
    <row r="49">
      <c r="A49" s="29">
        <f t="shared" si="6"/>
        <v>1.293805675</v>
      </c>
      <c r="B49" s="29">
        <f t="shared" si="1"/>
        <v>6.250373728</v>
      </c>
      <c r="C49" s="8"/>
      <c r="D49" s="8"/>
      <c r="E49" s="8"/>
      <c r="F49" s="8"/>
      <c r="G49" s="8"/>
      <c r="H49" s="8"/>
      <c r="I49" s="8"/>
      <c r="J49" s="8"/>
      <c r="K49" s="28">
        <f t="shared" si="2"/>
        <v>1.293805675</v>
      </c>
      <c r="L49" s="29">
        <f t="shared" si="3"/>
        <v>2.626403569</v>
      </c>
      <c r="M49" s="8"/>
      <c r="N49" s="8"/>
      <c r="O49" s="8"/>
      <c r="P49" s="8"/>
      <c r="Q49" s="8"/>
      <c r="R49" s="8"/>
      <c r="S49" s="27">
        <v>16.0</v>
      </c>
      <c r="T49" s="29">
        <f t="shared" si="4"/>
        <v>0.7407407407</v>
      </c>
      <c r="U49" s="29">
        <f t="shared" si="5"/>
        <v>2.971953511</v>
      </c>
      <c r="V49" s="10"/>
      <c r="W49" s="10"/>
      <c r="X49" s="8"/>
      <c r="Y49" s="8"/>
      <c r="Z49" s="8"/>
      <c r="AA49" s="8"/>
    </row>
    <row r="50">
      <c r="A50" s="29">
        <f t="shared" si="6"/>
        <v>1.374668529</v>
      </c>
      <c r="B50" s="29">
        <f t="shared" si="1"/>
        <v>6.238545433</v>
      </c>
      <c r="C50" s="8"/>
      <c r="D50" s="8"/>
      <c r="E50" s="8"/>
      <c r="F50" s="8"/>
      <c r="G50" s="8"/>
      <c r="H50" s="8"/>
      <c r="I50" s="8"/>
      <c r="J50" s="8"/>
      <c r="K50" s="28">
        <f t="shared" si="2"/>
        <v>1.374668529</v>
      </c>
      <c r="L50" s="29">
        <f t="shared" si="3"/>
        <v>2.621764972</v>
      </c>
      <c r="M50" s="8"/>
      <c r="N50" s="8"/>
      <c r="O50" s="8"/>
      <c r="P50" s="8"/>
      <c r="Q50" s="8"/>
      <c r="R50" s="8"/>
      <c r="S50" s="27">
        <v>17.0</v>
      </c>
      <c r="T50" s="29">
        <f t="shared" si="4"/>
        <v>0.787037037</v>
      </c>
      <c r="U50" s="29">
        <f t="shared" si="5"/>
        <v>2.917085702</v>
      </c>
      <c r="V50" s="8"/>
      <c r="W50" s="8"/>
      <c r="X50" s="8"/>
      <c r="Y50" s="8"/>
      <c r="Z50" s="8"/>
      <c r="AA50" s="8"/>
    </row>
    <row r="51">
      <c r="A51" s="29">
        <f t="shared" si="6"/>
        <v>1.455531384</v>
      </c>
      <c r="B51" s="29">
        <f t="shared" si="1"/>
        <v>6.230466784</v>
      </c>
      <c r="C51" s="8"/>
      <c r="D51" s="8"/>
      <c r="E51" s="8"/>
      <c r="F51" s="8"/>
      <c r="G51" s="8"/>
      <c r="H51" s="8"/>
      <c r="I51" s="8"/>
      <c r="J51" s="8"/>
      <c r="K51" s="28">
        <f t="shared" si="2"/>
        <v>1.455531384</v>
      </c>
      <c r="L51" s="29">
        <f t="shared" si="3"/>
        <v>2.625979034</v>
      </c>
      <c r="M51" s="8"/>
      <c r="N51" s="8"/>
      <c r="O51" s="8"/>
      <c r="P51" s="8"/>
      <c r="Q51" s="8"/>
      <c r="R51" s="8"/>
      <c r="S51" s="27">
        <v>18.0</v>
      </c>
      <c r="T51" s="29">
        <f t="shared" si="4"/>
        <v>0.8333333333</v>
      </c>
      <c r="U51" s="29">
        <f t="shared" si="5"/>
        <v>2.867760851</v>
      </c>
      <c r="V51" s="8"/>
      <c r="W51" s="8"/>
      <c r="X51" s="8"/>
      <c r="Y51" s="8"/>
      <c r="Z51" s="8"/>
      <c r="AA51" s="8"/>
    </row>
    <row r="52">
      <c r="A52" s="29">
        <f t="shared" si="6"/>
        <v>1.536394239</v>
      </c>
      <c r="B52" s="29">
        <f t="shared" si="1"/>
        <v>6.225827919</v>
      </c>
      <c r="C52" s="8"/>
      <c r="D52" s="8"/>
      <c r="E52" s="8"/>
      <c r="F52" s="8"/>
      <c r="G52" s="8"/>
      <c r="H52" s="8"/>
      <c r="I52" s="8"/>
      <c r="J52" s="8"/>
      <c r="K52" s="28">
        <f t="shared" si="2"/>
        <v>1.536394239</v>
      </c>
      <c r="L52" s="29">
        <f t="shared" si="3"/>
        <v>2.638252133</v>
      </c>
      <c r="M52" s="8"/>
      <c r="N52" s="8"/>
      <c r="O52" s="8"/>
      <c r="P52" s="8"/>
      <c r="Q52" s="8"/>
      <c r="R52" s="8"/>
      <c r="S52" s="27">
        <v>19.0</v>
      </c>
      <c r="T52" s="29">
        <f t="shared" si="4"/>
        <v>0.8796296296</v>
      </c>
      <c r="U52" s="29">
        <f t="shared" si="5"/>
        <v>2.823712666</v>
      </c>
      <c r="V52" s="8"/>
      <c r="W52" s="8"/>
      <c r="X52" s="8"/>
      <c r="Y52" s="8"/>
      <c r="Z52" s="8"/>
      <c r="AA52" s="8"/>
    </row>
    <row r="53">
      <c r="A53" s="29">
        <f>B22</f>
        <v>1.617257093</v>
      </c>
      <c r="B53" s="29">
        <f t="shared" si="1"/>
        <v>6.224341827</v>
      </c>
      <c r="C53" s="8"/>
      <c r="D53" s="8"/>
      <c r="E53" s="8"/>
      <c r="F53" s="8"/>
      <c r="G53" s="8"/>
      <c r="H53" s="8"/>
      <c r="I53" s="8"/>
      <c r="J53" s="8"/>
      <c r="K53" s="28">
        <f t="shared" si="2"/>
        <v>1.617257093</v>
      </c>
      <c r="L53" s="29">
        <f t="shared" si="3"/>
        <v>2.657850632</v>
      </c>
      <c r="M53" s="8"/>
      <c r="N53" s="8"/>
      <c r="O53" s="8"/>
      <c r="P53" s="8"/>
      <c r="Q53" s="8"/>
      <c r="R53" s="8"/>
      <c r="S53" s="27">
        <v>20.0</v>
      </c>
      <c r="T53" s="29">
        <f t="shared" si="4"/>
        <v>0.9259259259</v>
      </c>
      <c r="U53" s="29">
        <f t="shared" si="5"/>
        <v>2.784686361</v>
      </c>
      <c r="V53" s="8"/>
      <c r="W53" s="8"/>
      <c r="X53" s="8"/>
      <c r="Y53" s="8"/>
      <c r="Z53" s="8"/>
      <c r="AA53" s="8"/>
    </row>
    <row r="54">
      <c r="A54" s="29">
        <f t="shared" ref="A54:A170" si="7">A53+$A$34</f>
        <v>1.698119948</v>
      </c>
      <c r="B54" s="29">
        <f t="shared" si="1"/>
        <v>6.22574269</v>
      </c>
      <c r="C54" s="8"/>
      <c r="D54" s="8"/>
      <c r="E54" s="8"/>
      <c r="F54" s="8"/>
      <c r="G54" s="8"/>
      <c r="H54" s="8"/>
      <c r="I54" s="8"/>
      <c r="J54" s="8"/>
      <c r="K54" s="28">
        <f t="shared" si="2"/>
        <v>1.698119948</v>
      </c>
      <c r="L54" s="29">
        <f t="shared" si="3"/>
        <v>2.684096505</v>
      </c>
      <c r="M54" s="8"/>
      <c r="N54" s="8"/>
      <c r="O54" s="8"/>
      <c r="P54" s="8"/>
      <c r="Q54" s="8"/>
      <c r="R54" s="8"/>
      <c r="S54" s="27">
        <v>21.0</v>
      </c>
      <c r="T54" s="29">
        <f t="shared" si="4"/>
        <v>0.9722222222</v>
      </c>
      <c r="U54" s="29">
        <f t="shared" si="5"/>
        <v>2.750438171</v>
      </c>
      <c r="V54" s="8"/>
      <c r="W54" s="8"/>
      <c r="X54" s="8"/>
      <c r="Y54" s="8"/>
      <c r="Z54" s="8"/>
      <c r="AA54" s="8"/>
    </row>
    <row r="55">
      <c r="A55" s="29">
        <f t="shared" si="7"/>
        <v>1.778982803</v>
      </c>
      <c r="B55" s="29">
        <f t="shared" si="1"/>
        <v>6.229784357</v>
      </c>
      <c r="C55" s="8"/>
      <c r="D55" s="8"/>
      <c r="E55" s="8"/>
      <c r="F55" s="8"/>
      <c r="G55" s="8"/>
      <c r="H55" s="8"/>
      <c r="I55" s="8"/>
      <c r="J55" s="8"/>
      <c r="K55" s="28">
        <f t="shared" si="2"/>
        <v>1.778982803</v>
      </c>
      <c r="L55" s="29">
        <f t="shared" si="3"/>
        <v>2.71636329</v>
      </c>
      <c r="M55" s="8"/>
      <c r="N55" s="8"/>
      <c r="O55" s="8"/>
      <c r="P55" s="8"/>
      <c r="Q55" s="8"/>
      <c r="R55" s="8"/>
      <c r="S55" s="27">
        <v>22.0</v>
      </c>
      <c r="T55" s="29">
        <f t="shared" si="4"/>
        <v>1.018518519</v>
      </c>
      <c r="U55" s="29">
        <f t="shared" si="5"/>
        <v>2.720734888</v>
      </c>
      <c r="V55" s="8"/>
      <c r="W55" s="8"/>
      <c r="X55" s="8"/>
      <c r="Y55" s="8"/>
      <c r="Z55" s="8"/>
      <c r="AA55" s="8"/>
    </row>
    <row r="56">
      <c r="A56" s="29">
        <f t="shared" si="7"/>
        <v>1.859845657</v>
      </c>
      <c r="B56" s="29">
        <f t="shared" si="1"/>
        <v>6.23623892</v>
      </c>
      <c r="C56" s="8"/>
      <c r="D56" s="8"/>
      <c r="E56" s="8"/>
      <c r="F56" s="8"/>
      <c r="G56" s="8"/>
      <c r="H56" s="8"/>
      <c r="I56" s="8"/>
      <c r="J56" s="8"/>
      <c r="K56" s="28">
        <f t="shared" si="2"/>
        <v>1.859845657</v>
      </c>
      <c r="L56" s="29">
        <f t="shared" si="3"/>
        <v>2.754072323</v>
      </c>
      <c r="M56" s="8"/>
      <c r="N56" s="8"/>
      <c r="O56" s="8"/>
      <c r="P56" s="8"/>
      <c r="Q56" s="8"/>
      <c r="R56" s="8"/>
      <c r="S56" s="27">
        <v>23.0</v>
      </c>
      <c r="T56" s="29">
        <f t="shared" si="4"/>
        <v>1.064814815</v>
      </c>
      <c r="U56" s="29">
        <f t="shared" si="5"/>
        <v>2.695353417</v>
      </c>
      <c r="V56" s="8"/>
      <c r="W56" s="8"/>
      <c r="X56" s="8"/>
      <c r="Y56" s="8"/>
      <c r="Z56" s="8"/>
      <c r="AA56" s="8"/>
    </row>
    <row r="57">
      <c r="A57" s="29">
        <f t="shared" si="7"/>
        <v>1.940708512</v>
      </c>
      <c r="B57" s="29">
        <f t="shared" si="1"/>
        <v>6.24489539</v>
      </c>
      <c r="C57" s="8"/>
      <c r="D57" s="8"/>
      <c r="E57" s="8"/>
      <c r="F57" s="8"/>
      <c r="G57" s="8"/>
      <c r="H57" s="8"/>
      <c r="I57" s="8"/>
      <c r="J57" s="8"/>
      <c r="K57" s="28">
        <f t="shared" si="2"/>
        <v>1.940708512</v>
      </c>
      <c r="L57" s="29">
        <f t="shared" si="3"/>
        <v>2.796689248</v>
      </c>
      <c r="M57" s="8"/>
      <c r="N57" s="8"/>
      <c r="O57" s="8"/>
      <c r="P57" s="8"/>
      <c r="Q57" s="8"/>
      <c r="R57" s="8"/>
      <c r="S57" s="27">
        <v>24.0</v>
      </c>
      <c r="T57" s="29">
        <f t="shared" si="4"/>
        <v>1.111111111</v>
      </c>
      <c r="U57" s="29">
        <f t="shared" si="5"/>
        <v>2.674080345</v>
      </c>
      <c r="V57" s="8"/>
      <c r="W57" s="8"/>
      <c r="X57" s="8"/>
      <c r="Y57" s="8"/>
      <c r="Z57" s="8"/>
      <c r="AA57" s="8"/>
    </row>
    <row r="58">
      <c r="A58" s="29">
        <f t="shared" si="7"/>
        <v>2.021571367</v>
      </c>
      <c r="B58" s="29">
        <f t="shared" si="1"/>
        <v>6.255558478</v>
      </c>
      <c r="C58" s="8"/>
      <c r="D58" s="8"/>
      <c r="E58" s="8"/>
      <c r="F58" s="8"/>
      <c r="G58" s="8"/>
      <c r="H58" s="8"/>
      <c r="I58" s="8"/>
      <c r="J58" s="8"/>
      <c r="K58" s="28">
        <f t="shared" si="2"/>
        <v>2.021571367</v>
      </c>
      <c r="L58" s="29">
        <f t="shared" si="3"/>
        <v>2.843720785</v>
      </c>
      <c r="M58" s="8"/>
      <c r="N58" s="8"/>
      <c r="O58" s="8"/>
      <c r="P58" s="8"/>
      <c r="Q58" s="8"/>
      <c r="R58" s="8"/>
      <c r="S58" s="27">
        <v>25.0</v>
      </c>
      <c r="T58" s="29">
        <f t="shared" si="4"/>
        <v>1.157407407</v>
      </c>
      <c r="U58" s="29">
        <f t="shared" si="5"/>
        <v>2.656711535</v>
      </c>
      <c r="V58" s="8"/>
      <c r="W58" s="8"/>
      <c r="X58" s="8"/>
      <c r="Y58" s="8"/>
      <c r="Z58" s="8"/>
      <c r="AA58" s="8"/>
    </row>
    <row r="59">
      <c r="A59" s="29">
        <f t="shared" si="7"/>
        <v>2.102434221</v>
      </c>
      <c r="B59" s="29">
        <f t="shared" si="1"/>
        <v>6.268047455</v>
      </c>
      <c r="C59" s="8"/>
      <c r="D59" s="8"/>
      <c r="E59" s="8"/>
      <c r="F59" s="8"/>
      <c r="G59" s="8"/>
      <c r="H59" s="8"/>
      <c r="I59" s="8"/>
      <c r="J59" s="8"/>
      <c r="K59" s="28">
        <f t="shared" si="2"/>
        <v>2.102434221</v>
      </c>
      <c r="L59" s="29">
        <f t="shared" si="3"/>
        <v>2.894711722</v>
      </c>
      <c r="M59" s="8"/>
      <c r="N59" s="8"/>
      <c r="O59" s="8"/>
      <c r="P59" s="8"/>
      <c r="Q59" s="8"/>
      <c r="R59" s="8"/>
      <c r="S59" s="27">
        <v>26.0</v>
      </c>
      <c r="T59" s="29">
        <f t="shared" si="4"/>
        <v>1.203703704</v>
      </c>
      <c r="U59" s="29">
        <f t="shared" si="5"/>
        <v>2.643051734</v>
      </c>
      <c r="V59" s="8"/>
      <c r="W59" s="8"/>
      <c r="X59" s="8"/>
      <c r="Y59" s="8"/>
      <c r="Z59" s="8"/>
      <c r="AA59" s="8"/>
    </row>
    <row r="60">
      <c r="A60" s="29">
        <f t="shared" si="7"/>
        <v>2.183297076</v>
      </c>
      <c r="B60" s="29">
        <f t="shared" si="1"/>
        <v>6.282195098</v>
      </c>
      <c r="C60" s="8"/>
      <c r="D60" s="8"/>
      <c r="E60" s="8"/>
      <c r="F60" s="8"/>
      <c r="G60" s="8"/>
      <c r="H60" s="8"/>
      <c r="I60" s="8"/>
      <c r="J60" s="8"/>
      <c r="K60" s="28">
        <f t="shared" si="2"/>
        <v>2.183297076</v>
      </c>
      <c r="L60" s="29">
        <f t="shared" si="3"/>
        <v>2.94924213</v>
      </c>
      <c r="M60" s="8"/>
      <c r="N60" s="8"/>
      <c r="O60" s="8"/>
      <c r="P60" s="8"/>
      <c r="Q60" s="8"/>
      <c r="R60" s="8"/>
      <c r="S60" s="27">
        <v>27.0</v>
      </c>
      <c r="T60" s="29">
        <f t="shared" si="4"/>
        <v>1.25</v>
      </c>
      <c r="U60" s="29">
        <f t="shared" si="5"/>
        <v>2.632914196</v>
      </c>
      <c r="V60" s="8"/>
      <c r="W60" s="8"/>
      <c r="X60" s="8"/>
      <c r="Y60" s="8"/>
      <c r="Z60" s="8"/>
      <c r="AA60" s="8"/>
    </row>
    <row r="61">
      <c r="A61" s="29">
        <f t="shared" si="7"/>
        <v>2.264159931</v>
      </c>
      <c r="B61" s="29">
        <f t="shared" si="1"/>
        <v>6.297846711</v>
      </c>
      <c r="C61" s="8"/>
      <c r="D61" s="8"/>
      <c r="E61" s="8"/>
      <c r="F61" s="8"/>
      <c r="G61" s="8"/>
      <c r="H61" s="8"/>
      <c r="I61" s="8"/>
      <c r="J61" s="8"/>
      <c r="K61" s="28">
        <f t="shared" si="2"/>
        <v>2.264159931</v>
      </c>
      <c r="L61" s="29">
        <f t="shared" si="3"/>
        <v>3.006924779</v>
      </c>
      <c r="M61" s="8"/>
      <c r="N61" s="8"/>
      <c r="O61" s="8"/>
      <c r="P61" s="8"/>
      <c r="Q61" s="8"/>
      <c r="R61" s="8"/>
      <c r="S61" s="27">
        <v>28.0</v>
      </c>
      <c r="T61" s="29">
        <f t="shared" si="4"/>
        <v>1.296296296</v>
      </c>
      <c r="U61" s="29">
        <f t="shared" si="5"/>
        <v>2.626120324</v>
      </c>
      <c r="V61" s="8"/>
      <c r="W61" s="8"/>
      <c r="X61" s="8"/>
      <c r="Y61" s="8"/>
      <c r="Z61" s="8"/>
      <c r="AA61" s="8"/>
    </row>
    <row r="62">
      <c r="A62" s="29">
        <f t="shared" si="7"/>
        <v>2.345022785</v>
      </c>
      <c r="B62" s="29">
        <f t="shared" si="1"/>
        <v>6.314859219</v>
      </c>
      <c r="C62" s="8"/>
      <c r="D62" s="8"/>
      <c r="E62" s="8"/>
      <c r="F62" s="8"/>
      <c r="G62" s="8"/>
      <c r="H62" s="8"/>
      <c r="I62" s="8"/>
      <c r="J62" s="8"/>
      <c r="K62" s="28">
        <f t="shared" si="2"/>
        <v>2.345022785</v>
      </c>
      <c r="L62" s="29">
        <f t="shared" si="3"/>
        <v>3.067402735</v>
      </c>
      <c r="M62" s="8"/>
      <c r="N62" s="8"/>
      <c r="O62" s="8"/>
      <c r="P62" s="8"/>
      <c r="Q62" s="8"/>
      <c r="R62" s="8"/>
      <c r="S62" s="27">
        <v>29.0</v>
      </c>
      <c r="T62" s="29">
        <f t="shared" si="4"/>
        <v>1.342592593</v>
      </c>
      <c r="U62" s="29">
        <f t="shared" si="5"/>
        <v>2.622499327</v>
      </c>
      <c r="V62" s="8"/>
      <c r="W62" s="8"/>
      <c r="X62" s="8"/>
      <c r="Y62" s="8"/>
      <c r="Z62" s="8"/>
      <c r="AA62" s="8"/>
    </row>
    <row r="63">
      <c r="A63" s="29">
        <f t="shared" si="7"/>
        <v>2.42588564</v>
      </c>
      <c r="B63" s="29">
        <f t="shared" si="1"/>
        <v>6.33310032</v>
      </c>
      <c r="C63" s="8"/>
      <c r="D63" s="8"/>
      <c r="E63" s="8"/>
      <c r="F63" s="8"/>
      <c r="G63" s="8"/>
      <c r="H63" s="8"/>
      <c r="I63" s="8"/>
      <c r="J63" s="8"/>
      <c r="K63" s="28">
        <f t="shared" si="2"/>
        <v>2.42588564</v>
      </c>
      <c r="L63" s="29">
        <f t="shared" si="3"/>
        <v>3.130347142</v>
      </c>
      <c r="M63" s="8"/>
      <c r="N63" s="8"/>
      <c r="O63" s="8"/>
      <c r="P63" s="8"/>
      <c r="Q63" s="8"/>
      <c r="R63" s="8"/>
      <c r="S63" s="27">
        <v>30.0</v>
      </c>
      <c r="T63" s="29">
        <f t="shared" si="4"/>
        <v>1.388888889</v>
      </c>
      <c r="U63" s="29">
        <f t="shared" si="5"/>
        <v>2.621887884</v>
      </c>
      <c r="V63" s="8"/>
      <c r="W63" s="8"/>
      <c r="X63" s="8"/>
      <c r="Y63" s="8"/>
      <c r="Z63" s="8"/>
      <c r="AA63" s="8"/>
    </row>
    <row r="64">
      <c r="A64" s="29">
        <f t="shared" si="7"/>
        <v>2.506748495</v>
      </c>
      <c r="B64" s="29">
        <f t="shared" si="1"/>
        <v>6.35244771</v>
      </c>
      <c r="C64" s="8"/>
      <c r="D64" s="8"/>
      <c r="E64" s="8"/>
      <c r="F64" s="8"/>
      <c r="G64" s="8"/>
      <c r="H64" s="8"/>
      <c r="I64" s="8"/>
      <c r="J64" s="8"/>
      <c r="K64" s="28">
        <f t="shared" si="2"/>
        <v>2.506748495</v>
      </c>
      <c r="L64" s="29">
        <f t="shared" si="3"/>
        <v>3.195455153</v>
      </c>
      <c r="M64" s="8"/>
      <c r="N64" s="8"/>
      <c r="O64" s="8"/>
      <c r="P64" s="8"/>
      <c r="Q64" s="8"/>
      <c r="R64" s="8"/>
      <c r="S64" s="27">
        <v>31.0</v>
      </c>
      <c r="T64" s="29">
        <f t="shared" si="4"/>
        <v>1.435185185</v>
      </c>
      <c r="U64" s="29">
        <f t="shared" si="5"/>
        <v>2.624129834</v>
      </c>
      <c r="V64" s="8"/>
      <c r="W64" s="8"/>
      <c r="X64" s="8"/>
      <c r="Y64" s="8"/>
      <c r="Z64" s="8"/>
      <c r="AA64" s="8"/>
    </row>
    <row r="65">
      <c r="A65" s="29">
        <f t="shared" si="7"/>
        <v>2.587611349</v>
      </c>
      <c r="B65" s="29">
        <f t="shared" si="1"/>
        <v>6.372788351</v>
      </c>
      <c r="C65" s="8"/>
      <c r="D65" s="8"/>
      <c r="E65" s="8"/>
      <c r="F65" s="8"/>
      <c r="G65" s="8"/>
      <c r="H65" s="8"/>
      <c r="I65" s="8"/>
      <c r="J65" s="8"/>
      <c r="K65" s="28">
        <f t="shared" si="2"/>
        <v>2.587611349</v>
      </c>
      <c r="L65" s="29">
        <f t="shared" si="3"/>
        <v>3.262448017</v>
      </c>
      <c r="M65" s="8"/>
      <c r="N65" s="8"/>
      <c r="O65" s="8"/>
      <c r="P65" s="8"/>
      <c r="Q65" s="8"/>
      <c r="R65" s="8"/>
      <c r="S65" s="27">
        <v>32.0</v>
      </c>
      <c r="T65" s="29">
        <f t="shared" si="4"/>
        <v>1.481481481</v>
      </c>
      <c r="U65" s="29">
        <f t="shared" si="5"/>
        <v>2.629075872</v>
      </c>
      <c r="V65" s="8"/>
      <c r="W65" s="8"/>
      <c r="X65" s="8"/>
      <c r="Y65" s="8"/>
      <c r="Z65" s="8"/>
      <c r="AA65" s="8"/>
    </row>
    <row r="66">
      <c r="A66" s="29">
        <f t="shared" si="7"/>
        <v>2.668474204</v>
      </c>
      <c r="B66" s="29">
        <f t="shared" si="1"/>
        <v>6.394017803</v>
      </c>
      <c r="C66" s="8"/>
      <c r="D66" s="8"/>
      <c r="E66" s="8"/>
      <c r="F66" s="8"/>
      <c r="G66" s="8"/>
      <c r="H66" s="8"/>
      <c r="I66" s="8"/>
      <c r="J66" s="8"/>
      <c r="K66" s="28">
        <f t="shared" si="2"/>
        <v>2.668474204</v>
      </c>
      <c r="L66" s="29">
        <f t="shared" si="3"/>
        <v>3.331069303</v>
      </c>
      <c r="M66" s="8"/>
      <c r="N66" s="8"/>
      <c r="O66" s="8"/>
      <c r="P66" s="8"/>
      <c r="Q66" s="8"/>
      <c r="R66" s="8"/>
      <c r="S66" s="27">
        <v>33.0</v>
      </c>
      <c r="T66" s="29">
        <f t="shared" si="4"/>
        <v>1.527777778</v>
      </c>
      <c r="U66" s="29">
        <f t="shared" si="5"/>
        <v>2.636583254</v>
      </c>
      <c r="V66" s="8"/>
      <c r="W66" s="8"/>
      <c r="X66" s="8"/>
      <c r="Y66" s="8"/>
      <c r="Z66" s="8"/>
      <c r="AA66" s="8"/>
    </row>
    <row r="67">
      <c r="A67" s="29">
        <f t="shared" si="7"/>
        <v>2.749337059</v>
      </c>
      <c r="B67" s="29">
        <f t="shared" si="1"/>
        <v>6.416039594</v>
      </c>
      <c r="C67" s="8"/>
      <c r="D67" s="8"/>
      <c r="E67" s="8"/>
      <c r="F67" s="8"/>
      <c r="G67" s="8"/>
      <c r="H67" s="8"/>
      <c r="I67" s="8"/>
      <c r="J67" s="8"/>
      <c r="K67" s="28">
        <f t="shared" si="2"/>
        <v>2.749337059</v>
      </c>
      <c r="L67" s="29">
        <f t="shared" si="3"/>
        <v>3.401083252</v>
      </c>
      <c r="M67" s="8"/>
      <c r="N67" s="8"/>
      <c r="O67" s="8"/>
      <c r="P67" s="8"/>
      <c r="Q67" s="8"/>
      <c r="R67" s="8"/>
      <c r="S67" s="27">
        <v>34.0</v>
      </c>
      <c r="T67" s="29">
        <f t="shared" si="4"/>
        <v>1.574074074</v>
      </c>
      <c r="U67" s="29">
        <f t="shared" si="5"/>
        <v>2.646515525</v>
      </c>
      <c r="V67" s="8"/>
      <c r="W67" s="8"/>
      <c r="X67" s="8"/>
      <c r="Y67" s="8"/>
      <c r="Z67" s="8"/>
      <c r="AA67" s="8"/>
    </row>
    <row r="68">
      <c r="A68" s="29">
        <f t="shared" si="7"/>
        <v>2.830199913</v>
      </c>
      <c r="B68" s="29">
        <f t="shared" si="1"/>
        <v>6.438764644</v>
      </c>
      <c r="C68" s="8"/>
      <c r="D68" s="8"/>
      <c r="E68" s="8"/>
      <c r="F68" s="8"/>
      <c r="G68" s="8"/>
      <c r="H68" s="8"/>
      <c r="I68" s="8"/>
      <c r="J68" s="8"/>
      <c r="K68" s="28">
        <f t="shared" si="2"/>
        <v>2.830199913</v>
      </c>
      <c r="L68" s="29">
        <f t="shared" si="3"/>
        <v>3.472273249</v>
      </c>
      <c r="M68" s="8"/>
      <c r="N68" s="8"/>
      <c r="O68" s="8"/>
      <c r="P68" s="8"/>
      <c r="Q68" s="8"/>
      <c r="R68" s="8"/>
      <c r="S68" s="27">
        <v>35.0</v>
      </c>
      <c r="T68" s="29">
        <f t="shared" si="4"/>
        <v>1.62037037</v>
      </c>
      <c r="U68" s="29">
        <f t="shared" si="5"/>
        <v>2.65874225</v>
      </c>
      <c r="V68" s="8"/>
      <c r="W68" s="8"/>
      <c r="X68" s="8"/>
      <c r="Y68" s="8"/>
      <c r="Z68" s="8"/>
      <c r="AA68" s="8"/>
    </row>
    <row r="69">
      <c r="A69" s="29">
        <f t="shared" si="7"/>
        <v>2.911062768</v>
      </c>
      <c r="B69" s="29">
        <f t="shared" si="1"/>
        <v>6.462110725</v>
      </c>
      <c r="C69" s="8"/>
      <c r="D69" s="8"/>
      <c r="E69" s="8"/>
      <c r="F69" s="8"/>
      <c r="G69" s="8"/>
      <c r="H69" s="8"/>
      <c r="I69" s="8"/>
      <c r="J69" s="8"/>
      <c r="K69" s="28">
        <f t="shared" si="2"/>
        <v>2.911062768</v>
      </c>
      <c r="L69" s="29">
        <f t="shared" si="3"/>
        <v>3.544440406</v>
      </c>
      <c r="M69" s="8"/>
      <c r="N69" s="8"/>
      <c r="O69" s="8"/>
      <c r="P69" s="8"/>
      <c r="Q69" s="8"/>
      <c r="R69" s="8"/>
      <c r="S69" s="27">
        <v>36.0</v>
      </c>
      <c r="T69" s="29">
        <f t="shared" si="4"/>
        <v>1.666666667</v>
      </c>
      <c r="U69" s="29">
        <f t="shared" si="5"/>
        <v>2.673138757</v>
      </c>
      <c r="V69" s="8"/>
      <c r="W69" s="8"/>
      <c r="X69" s="8"/>
      <c r="Y69" s="8"/>
      <c r="Z69" s="8"/>
      <c r="AA69" s="8"/>
    </row>
    <row r="70">
      <c r="A70" s="29">
        <f t="shared" si="7"/>
        <v>2.991925623</v>
      </c>
      <c r="B70" s="29">
        <f t="shared" si="1"/>
        <v>6.486001964</v>
      </c>
      <c r="C70" s="8"/>
      <c r="D70" s="8"/>
      <c r="E70" s="8"/>
      <c r="F70" s="8"/>
      <c r="G70" s="8"/>
      <c r="H70" s="8"/>
      <c r="I70" s="8"/>
      <c r="J70" s="8"/>
      <c r="K70" s="28">
        <f t="shared" si="2"/>
        <v>2.991925623</v>
      </c>
      <c r="L70" s="29">
        <f t="shared" si="3"/>
        <v>3.617402245</v>
      </c>
      <c r="M70" s="8"/>
      <c r="N70" s="8"/>
      <c r="O70" s="8"/>
      <c r="P70" s="8"/>
      <c r="Q70" s="8"/>
      <c r="R70" s="8"/>
      <c r="S70" s="27">
        <v>37.0</v>
      </c>
      <c r="T70" s="29">
        <f t="shared" si="4"/>
        <v>1.712962963</v>
      </c>
      <c r="U70" s="29">
        <f t="shared" si="5"/>
        <v>2.689585895</v>
      </c>
      <c r="V70" s="8"/>
      <c r="W70" s="8"/>
      <c r="X70" s="8"/>
      <c r="Y70" s="8"/>
      <c r="Z70" s="8"/>
      <c r="AA70" s="8"/>
    </row>
    <row r="71">
      <c r="A71" s="29">
        <f t="shared" si="7"/>
        <v>3.072788477</v>
      </c>
      <c r="B71" s="29">
        <f t="shared" si="1"/>
        <v>6.510368377</v>
      </c>
      <c r="C71" s="8"/>
      <c r="D71" s="8"/>
      <c r="E71" s="8"/>
      <c r="F71" s="8"/>
      <c r="G71" s="8"/>
      <c r="H71" s="8"/>
      <c r="I71" s="8"/>
      <c r="J71" s="8"/>
      <c r="K71" s="28">
        <f t="shared" si="2"/>
        <v>3.072788477</v>
      </c>
      <c r="L71" s="29">
        <f t="shared" si="3"/>
        <v>3.690991482</v>
      </c>
      <c r="M71" s="8"/>
      <c r="N71" s="8"/>
      <c r="O71" s="8"/>
      <c r="P71" s="8"/>
      <c r="Q71" s="8"/>
      <c r="R71" s="8"/>
      <c r="S71" s="27">
        <v>38.0</v>
      </c>
      <c r="T71" s="29">
        <f t="shared" si="4"/>
        <v>1.759259259</v>
      </c>
      <c r="U71" s="29">
        <f t="shared" si="5"/>
        <v>2.707969801</v>
      </c>
      <c r="V71" s="8"/>
      <c r="W71" s="8"/>
      <c r="X71" s="8"/>
      <c r="Y71" s="8"/>
      <c r="Z71" s="8"/>
      <c r="AA71" s="8"/>
    </row>
    <row r="72">
      <c r="A72" s="29">
        <f t="shared" si="7"/>
        <v>3.153651332</v>
      </c>
      <c r="B72" s="29">
        <f t="shared" si="1"/>
        <v>6.53514544</v>
      </c>
      <c r="C72" s="8"/>
      <c r="D72" s="8"/>
      <c r="E72" s="8"/>
      <c r="F72" s="8"/>
      <c r="G72" s="8"/>
      <c r="H72" s="8"/>
      <c r="I72" s="8"/>
      <c r="J72" s="8"/>
      <c r="K72" s="28">
        <f t="shared" si="2"/>
        <v>3.153651332</v>
      </c>
      <c r="L72" s="29">
        <f t="shared" si="3"/>
        <v>3.765054893</v>
      </c>
      <c r="M72" s="8"/>
      <c r="N72" s="8"/>
      <c r="O72" s="8"/>
      <c r="P72" s="8"/>
      <c r="Q72" s="8"/>
      <c r="R72" s="8"/>
      <c r="S72" s="27">
        <v>39.0</v>
      </c>
      <c r="T72" s="29">
        <f t="shared" si="4"/>
        <v>1.805555556</v>
      </c>
      <c r="U72" s="29">
        <f t="shared" si="5"/>
        <v>2.728181671</v>
      </c>
      <c r="V72" s="8"/>
      <c r="W72" s="8"/>
      <c r="X72" s="8"/>
      <c r="Y72" s="8"/>
      <c r="Z72" s="8"/>
      <c r="AA72" s="8"/>
    </row>
    <row r="73">
      <c r="A73" s="29">
        <f t="shared" si="7"/>
        <v>3.234514187</v>
      </c>
      <c r="B73" s="29">
        <f t="shared" si="1"/>
        <v>6.560273694</v>
      </c>
      <c r="C73" s="8"/>
      <c r="D73" s="8"/>
      <c r="E73" s="8"/>
      <c r="F73" s="8"/>
      <c r="G73" s="8"/>
      <c r="H73" s="8"/>
      <c r="I73" s="8"/>
      <c r="J73" s="8"/>
      <c r="K73" s="28">
        <f t="shared" si="2"/>
        <v>3.234514187</v>
      </c>
      <c r="L73" s="29">
        <f t="shared" si="3"/>
        <v>3.839452268</v>
      </c>
      <c r="M73" s="8"/>
      <c r="N73" s="8"/>
      <c r="O73" s="8"/>
      <c r="P73" s="8"/>
      <c r="Q73" s="8"/>
      <c r="R73" s="8"/>
      <c r="S73" s="27">
        <v>40.0</v>
      </c>
      <c r="T73" s="29">
        <f t="shared" si="4"/>
        <v>1.851851852</v>
      </c>
      <c r="U73" s="29">
        <f t="shared" si="5"/>
        <v>2.75011755</v>
      </c>
      <c r="V73" s="8"/>
      <c r="W73" s="8"/>
      <c r="X73" s="8"/>
      <c r="Y73" s="8"/>
      <c r="Z73" s="8"/>
      <c r="AA73" s="8"/>
    </row>
    <row r="74">
      <c r="A74" s="29">
        <f t="shared" si="7"/>
        <v>3.315377041</v>
      </c>
      <c r="B74" s="29">
        <f t="shared" si="1"/>
        <v>6.585698368</v>
      </c>
      <c r="C74" s="8"/>
      <c r="D74" s="8"/>
      <c r="E74" s="8"/>
      <c r="F74" s="8"/>
      <c r="G74" s="8"/>
      <c r="H74" s="8"/>
      <c r="I74" s="8"/>
      <c r="J74" s="8"/>
      <c r="K74" s="28">
        <f t="shared" si="2"/>
        <v>3.315377041</v>
      </c>
      <c r="L74" s="29">
        <f t="shared" si="3"/>
        <v>3.914055433</v>
      </c>
      <c r="M74" s="8"/>
      <c r="N74" s="8"/>
      <c r="O74" s="8"/>
      <c r="P74" s="8"/>
      <c r="Q74" s="8"/>
      <c r="R74" s="8"/>
      <c r="S74" s="27">
        <v>41.0</v>
      </c>
      <c r="T74" s="29">
        <f t="shared" si="4"/>
        <v>1.898148148</v>
      </c>
      <c r="U74" s="29">
        <f t="shared" si="5"/>
        <v>2.773678121</v>
      </c>
      <c r="V74" s="8"/>
      <c r="W74" s="8"/>
      <c r="X74" s="8"/>
      <c r="Y74" s="8"/>
      <c r="Z74" s="8"/>
      <c r="AA74" s="8"/>
    </row>
    <row r="75">
      <c r="A75" s="29">
        <f t="shared" si="7"/>
        <v>3.396239896</v>
      </c>
      <c r="B75" s="29">
        <f t="shared" si="1"/>
        <v>6.611369041</v>
      </c>
      <c r="C75" s="8"/>
      <c r="D75" s="8"/>
      <c r="E75" s="8"/>
      <c r="F75" s="8"/>
      <c r="G75" s="8"/>
      <c r="H75" s="8"/>
      <c r="I75" s="8"/>
      <c r="J75" s="8"/>
      <c r="K75" s="28">
        <f t="shared" si="2"/>
        <v>3.396239896</v>
      </c>
      <c r="L75" s="29">
        <f t="shared" si="3"/>
        <v>3.988747355</v>
      </c>
      <c r="M75" s="8"/>
      <c r="N75" s="8"/>
      <c r="O75" s="8"/>
      <c r="P75" s="8"/>
      <c r="Q75" s="8"/>
      <c r="R75" s="8"/>
      <c r="S75" s="27">
        <v>42.0</v>
      </c>
      <c r="T75" s="29">
        <f t="shared" si="4"/>
        <v>1.944444444</v>
      </c>
      <c r="U75" s="29">
        <f t="shared" si="5"/>
        <v>2.798768513</v>
      </c>
      <c r="V75" s="8"/>
      <c r="W75" s="8"/>
      <c r="X75" s="8"/>
      <c r="Y75" s="8"/>
      <c r="Z75" s="8"/>
      <c r="AA75" s="8"/>
    </row>
    <row r="76">
      <c r="A76" s="29">
        <f t="shared" si="7"/>
        <v>3.477102751</v>
      </c>
      <c r="B76" s="29">
        <f t="shared" si="1"/>
        <v>6.637239324</v>
      </c>
      <c r="C76" s="8"/>
      <c r="D76" s="8"/>
      <c r="E76" s="8"/>
      <c r="F76" s="8"/>
      <c r="G76" s="8"/>
      <c r="H76" s="8"/>
      <c r="I76" s="8"/>
      <c r="J76" s="8"/>
      <c r="K76" s="28">
        <f t="shared" si="2"/>
        <v>3.477102751</v>
      </c>
      <c r="L76" s="29">
        <f t="shared" si="3"/>
        <v>4.063421299</v>
      </c>
      <c r="M76" s="8"/>
      <c r="N76" s="8"/>
      <c r="O76" s="8"/>
      <c r="P76" s="8"/>
      <c r="Q76" s="8"/>
      <c r="R76" s="8"/>
      <c r="S76" s="27">
        <v>43.0</v>
      </c>
      <c r="T76" s="29">
        <f t="shared" si="4"/>
        <v>1.990740741</v>
      </c>
      <c r="U76" s="29">
        <f t="shared" si="5"/>
        <v>2.825298109</v>
      </c>
      <c r="V76" s="8"/>
      <c r="W76" s="8"/>
      <c r="X76" s="8"/>
      <c r="Y76" s="8"/>
      <c r="Z76" s="8"/>
      <c r="AA76" s="8"/>
    </row>
    <row r="77">
      <c r="A77" s="29">
        <f t="shared" si="7"/>
        <v>3.557965605</v>
      </c>
      <c r="B77" s="29">
        <f t="shared" si="1"/>
        <v>6.663266559</v>
      </c>
      <c r="C77" s="8"/>
      <c r="D77" s="8"/>
      <c r="E77" s="8"/>
      <c r="F77" s="8"/>
      <c r="G77" s="8"/>
      <c r="H77" s="8"/>
      <c r="I77" s="8"/>
      <c r="J77" s="8"/>
      <c r="K77" s="28">
        <f t="shared" si="2"/>
        <v>3.557965605</v>
      </c>
      <c r="L77" s="29">
        <f t="shared" si="3"/>
        <v>4.137980056</v>
      </c>
      <c r="M77" s="8"/>
      <c r="N77" s="8"/>
      <c r="O77" s="8"/>
      <c r="P77" s="8"/>
      <c r="Q77" s="8"/>
      <c r="R77" s="8"/>
      <c r="S77" s="27">
        <v>44.0</v>
      </c>
      <c r="T77" s="29">
        <f t="shared" si="4"/>
        <v>2.037037037</v>
      </c>
      <c r="U77" s="29">
        <f t="shared" si="5"/>
        <v>2.853180364</v>
      </c>
      <c r="V77" s="8"/>
      <c r="W77" s="8"/>
      <c r="X77" s="8"/>
      <c r="Y77" s="8"/>
      <c r="Z77" s="8"/>
      <c r="AA77" s="8"/>
    </row>
    <row r="78">
      <c r="A78" s="29">
        <f t="shared" si="7"/>
        <v>3.63882846</v>
      </c>
      <c r="B78" s="29">
        <f t="shared" si="1"/>
        <v>6.68941155</v>
      </c>
      <c r="C78" s="8"/>
      <c r="D78" s="8"/>
      <c r="E78" s="8"/>
      <c r="F78" s="8"/>
      <c r="G78" s="8"/>
      <c r="H78" s="8"/>
      <c r="I78" s="8"/>
      <c r="J78" s="8"/>
      <c r="K78" s="28">
        <f t="shared" si="2"/>
        <v>3.63882846</v>
      </c>
      <c r="L78" s="29">
        <f t="shared" si="3"/>
        <v>4.212335224</v>
      </c>
      <c r="M78" s="8"/>
      <c r="N78" s="8"/>
      <c r="O78" s="8"/>
      <c r="P78" s="8"/>
      <c r="Q78" s="8"/>
      <c r="R78" s="8"/>
      <c r="S78" s="27">
        <v>45.0</v>
      </c>
      <c r="T78" s="29">
        <f t="shared" si="4"/>
        <v>2.083333333</v>
      </c>
      <c r="U78" s="29">
        <f t="shared" si="5"/>
        <v>2.882332636</v>
      </c>
      <c r="V78" s="8"/>
      <c r="W78" s="8"/>
      <c r="X78" s="8"/>
      <c r="Y78" s="8"/>
      <c r="Z78" s="8"/>
      <c r="AA78" s="8"/>
    </row>
    <row r="79">
      <c r="A79" s="29">
        <f t="shared" si="7"/>
        <v>3.719691315</v>
      </c>
      <c r="B79" s="29">
        <f t="shared" si="1"/>
        <v>6.715638308</v>
      </c>
      <c r="C79" s="8"/>
      <c r="D79" s="8"/>
      <c r="E79" s="8"/>
      <c r="F79" s="8"/>
      <c r="G79" s="8"/>
      <c r="H79" s="8"/>
      <c r="I79" s="8"/>
      <c r="J79" s="8"/>
      <c r="K79" s="28">
        <f t="shared" si="2"/>
        <v>3.719691315</v>
      </c>
      <c r="L79" s="29">
        <f t="shared" si="3"/>
        <v>4.286406537</v>
      </c>
      <c r="M79" s="8"/>
      <c r="N79" s="8"/>
      <c r="O79" s="8"/>
      <c r="P79" s="8"/>
      <c r="Q79" s="8"/>
      <c r="R79" s="8"/>
      <c r="S79" s="27">
        <v>46.0</v>
      </c>
      <c r="T79" s="29">
        <f t="shared" si="4"/>
        <v>2.12962963</v>
      </c>
      <c r="U79" s="29">
        <f t="shared" si="5"/>
        <v>2.912676013</v>
      </c>
      <c r="V79" s="8"/>
      <c r="W79" s="8"/>
      <c r="X79" s="8"/>
      <c r="Y79" s="8"/>
      <c r="Z79" s="8"/>
      <c r="AA79" s="8"/>
    </row>
    <row r="80">
      <c r="A80" s="29">
        <f t="shared" si="7"/>
        <v>3.800554169</v>
      </c>
      <c r="B80" s="29">
        <f t="shared" si="1"/>
        <v>6.741913813</v>
      </c>
      <c r="C80" s="8"/>
      <c r="D80" s="8"/>
      <c r="E80" s="8"/>
      <c r="F80" s="8"/>
      <c r="G80" s="8"/>
      <c r="H80" s="8"/>
      <c r="I80" s="8"/>
      <c r="J80" s="8"/>
      <c r="K80" s="28">
        <f t="shared" si="2"/>
        <v>3.800554169</v>
      </c>
      <c r="L80" s="29">
        <f t="shared" si="3"/>
        <v>4.360121253</v>
      </c>
      <c r="M80" s="8"/>
      <c r="N80" s="8"/>
      <c r="O80" s="8"/>
      <c r="P80" s="8"/>
      <c r="Q80" s="8"/>
      <c r="R80" s="8"/>
      <c r="S80" s="27">
        <v>47.0</v>
      </c>
      <c r="T80" s="29">
        <f t="shared" si="4"/>
        <v>2.175925926</v>
      </c>
      <c r="U80" s="29">
        <f t="shared" si="5"/>
        <v>2.94413516</v>
      </c>
      <c r="V80" s="8"/>
      <c r="W80" s="8"/>
      <c r="X80" s="8"/>
      <c r="Y80" s="8"/>
      <c r="Z80" s="8"/>
      <c r="AA80" s="8"/>
    </row>
    <row r="81">
      <c r="A81" s="29">
        <f t="shared" si="7"/>
        <v>3.881417024</v>
      </c>
      <c r="B81" s="29">
        <f t="shared" si="1"/>
        <v>6.768207794</v>
      </c>
      <c r="C81" s="8"/>
      <c r="D81" s="8"/>
      <c r="E81" s="8"/>
      <c r="F81" s="8"/>
      <c r="G81" s="8"/>
      <c r="H81" s="8"/>
      <c r="I81" s="8"/>
      <c r="J81" s="8"/>
      <c r="K81" s="28">
        <f t="shared" si="2"/>
        <v>3.881417024</v>
      </c>
      <c r="L81" s="29">
        <f t="shared" si="3"/>
        <v>4.433413575</v>
      </c>
      <c r="M81" s="8"/>
      <c r="N81" s="8"/>
      <c r="O81" s="8"/>
      <c r="P81" s="8"/>
      <c r="Q81" s="8"/>
      <c r="R81" s="8"/>
      <c r="S81" s="27">
        <v>48.0</v>
      </c>
      <c r="T81" s="29">
        <f t="shared" si="4"/>
        <v>2.222222222</v>
      </c>
      <c r="U81" s="29">
        <f t="shared" si="5"/>
        <v>2.976638165</v>
      </c>
      <c r="V81" s="8"/>
      <c r="W81" s="8"/>
      <c r="X81" s="8"/>
      <c r="Y81" s="8"/>
      <c r="Z81" s="8"/>
      <c r="AA81" s="8"/>
    </row>
    <row r="82">
      <c r="A82" s="29">
        <f t="shared" si="7"/>
        <v>3.962279879</v>
      </c>
      <c r="B82" s="29">
        <f t="shared" si="1"/>
        <v>6.794492532</v>
      </c>
      <c r="C82" s="8"/>
      <c r="D82" s="8"/>
      <c r="E82" s="8"/>
      <c r="F82" s="8"/>
      <c r="G82" s="8"/>
      <c r="H82" s="8"/>
      <c r="I82" s="8"/>
      <c r="J82" s="8"/>
      <c r="K82" s="28">
        <f t="shared" si="2"/>
        <v>3.962279879</v>
      </c>
      <c r="L82" s="29">
        <f t="shared" si="3"/>
        <v>4.506224121</v>
      </c>
      <c r="M82" s="8"/>
      <c r="N82" s="8"/>
      <c r="O82" s="8"/>
      <c r="P82" s="8"/>
      <c r="Q82" s="8"/>
      <c r="R82" s="8"/>
      <c r="S82" s="27">
        <v>49.0</v>
      </c>
      <c r="T82" s="29">
        <f t="shared" si="4"/>
        <v>2.268518519</v>
      </c>
      <c r="U82" s="29">
        <f t="shared" si="5"/>
        <v>3.01011639</v>
      </c>
      <c r="V82" s="8"/>
      <c r="W82" s="8"/>
      <c r="X82" s="8"/>
      <c r="Y82" s="8"/>
      <c r="Z82" s="8"/>
      <c r="AA82" s="8"/>
    </row>
    <row r="83">
      <c r="A83" s="29">
        <f t="shared" si="7"/>
        <v>4.043142733</v>
      </c>
      <c r="B83" s="29">
        <f t="shared" si="1"/>
        <v>6.820742664</v>
      </c>
      <c r="C83" s="8"/>
      <c r="D83" s="8"/>
      <c r="E83" s="8"/>
      <c r="F83" s="8"/>
      <c r="G83" s="8"/>
      <c r="H83" s="8"/>
      <c r="I83" s="8"/>
      <c r="J83" s="8"/>
      <c r="K83" s="28">
        <f t="shared" si="2"/>
        <v>4.043142733</v>
      </c>
      <c r="L83" s="29">
        <f t="shared" si="3"/>
        <v>4.578499436</v>
      </c>
      <c r="M83" s="8"/>
      <c r="N83" s="8"/>
      <c r="O83" s="8"/>
      <c r="P83" s="8"/>
      <c r="Q83" s="8"/>
      <c r="R83" s="8"/>
      <c r="S83" s="27">
        <v>50.0</v>
      </c>
      <c r="T83" s="29">
        <f t="shared" si="4"/>
        <v>2.314814815</v>
      </c>
      <c r="U83" s="29">
        <f t="shared" si="5"/>
        <v>3.044504335</v>
      </c>
      <c r="V83" s="8"/>
      <c r="W83" s="8"/>
      <c r="X83" s="8"/>
      <c r="Y83" s="8"/>
      <c r="Z83" s="8"/>
      <c r="AA83" s="8"/>
    </row>
    <row r="84">
      <c r="A84" s="29">
        <f t="shared" si="7"/>
        <v>4.124005588</v>
      </c>
      <c r="B84" s="29">
        <f t="shared" si="1"/>
        <v>6.846935012</v>
      </c>
      <c r="C84" s="8"/>
      <c r="D84" s="8"/>
      <c r="E84" s="8"/>
      <c r="F84" s="8"/>
      <c r="G84" s="8"/>
      <c r="H84" s="8"/>
      <c r="I84" s="8"/>
      <c r="J84" s="8"/>
      <c r="K84" s="28">
        <f t="shared" si="2"/>
        <v>4.124005588</v>
      </c>
      <c r="L84" s="29">
        <f t="shared" si="3"/>
        <v>4.650191529</v>
      </c>
      <c r="M84" s="8"/>
      <c r="N84" s="8"/>
      <c r="O84" s="8"/>
      <c r="P84" s="8"/>
      <c r="Q84" s="8"/>
      <c r="R84" s="8"/>
      <c r="S84" s="27">
        <v>51.0</v>
      </c>
      <c r="T84" s="29">
        <f t="shared" si="4"/>
        <v>2.361111111</v>
      </c>
      <c r="U84" s="29">
        <f t="shared" si="5"/>
        <v>3.0797395</v>
      </c>
      <c r="V84" s="8"/>
      <c r="W84" s="8"/>
      <c r="X84" s="8"/>
      <c r="Y84" s="8"/>
      <c r="Z84" s="8"/>
      <c r="AA84" s="8"/>
    </row>
    <row r="85">
      <c r="A85" s="29">
        <f t="shared" si="7"/>
        <v>4.204868443</v>
      </c>
      <c r="B85" s="29">
        <f t="shared" si="1"/>
        <v>6.873048423</v>
      </c>
      <c r="C85" s="8"/>
      <c r="D85" s="8"/>
      <c r="E85" s="8"/>
      <c r="F85" s="8"/>
      <c r="G85" s="8"/>
      <c r="H85" s="8"/>
      <c r="I85" s="8"/>
      <c r="J85" s="8"/>
      <c r="K85" s="28">
        <f t="shared" si="2"/>
        <v>4.204868443</v>
      </c>
      <c r="L85" s="29">
        <f t="shared" si="3"/>
        <v>4.721257454</v>
      </c>
      <c r="M85" s="8"/>
      <c r="N85" s="8"/>
      <c r="O85" s="8"/>
      <c r="P85" s="8"/>
      <c r="Q85" s="8"/>
      <c r="R85" s="8"/>
      <c r="S85" s="27">
        <v>52.0</v>
      </c>
      <c r="T85" s="29">
        <f t="shared" si="4"/>
        <v>2.407407407</v>
      </c>
      <c r="U85" s="29">
        <f t="shared" si="5"/>
        <v>3.115762262</v>
      </c>
      <c r="V85" s="8"/>
      <c r="W85" s="8"/>
      <c r="X85" s="8"/>
      <c r="Y85" s="8"/>
      <c r="Z85" s="8"/>
      <c r="AA85" s="8"/>
    </row>
    <row r="86">
      <c r="A86" s="29">
        <f t="shared" si="7"/>
        <v>4.285731297</v>
      </c>
      <c r="B86" s="29">
        <f t="shared" si="1"/>
        <v>6.899063613</v>
      </c>
      <c r="C86" s="8"/>
      <c r="D86" s="8"/>
      <c r="E86" s="8"/>
      <c r="F86" s="8"/>
      <c r="G86" s="8"/>
      <c r="H86" s="8"/>
      <c r="I86" s="8"/>
      <c r="J86" s="8"/>
      <c r="K86" s="28">
        <f t="shared" si="2"/>
        <v>4.285731297</v>
      </c>
      <c r="L86" s="29">
        <f t="shared" si="3"/>
        <v>4.791658915</v>
      </c>
      <c r="M86" s="8"/>
      <c r="N86" s="8"/>
      <c r="O86" s="8"/>
      <c r="P86" s="8"/>
      <c r="Q86" s="8"/>
      <c r="R86" s="8"/>
      <c r="S86" s="27">
        <v>53.0</v>
      </c>
      <c r="T86" s="29">
        <f t="shared" si="4"/>
        <v>2.453703704</v>
      </c>
      <c r="U86" s="29">
        <f t="shared" si="5"/>
        <v>3.152515746</v>
      </c>
      <c r="V86" s="8"/>
      <c r="W86" s="8"/>
      <c r="X86" s="8"/>
      <c r="Y86" s="8"/>
      <c r="Z86" s="8"/>
      <c r="AA86" s="8"/>
    </row>
    <row r="87">
      <c r="A87" s="29">
        <f t="shared" si="7"/>
        <v>4.366594152</v>
      </c>
      <c r="B87" s="29">
        <f t="shared" si="1"/>
        <v>6.924963032</v>
      </c>
      <c r="C87" s="8"/>
      <c r="D87" s="8"/>
      <c r="E87" s="8"/>
      <c r="F87" s="8"/>
      <c r="G87" s="8"/>
      <c r="H87" s="8"/>
      <c r="I87" s="8"/>
      <c r="J87" s="8"/>
      <c r="K87" s="28">
        <f t="shared" si="2"/>
        <v>4.366594152</v>
      </c>
      <c r="L87" s="29">
        <f t="shared" si="3"/>
        <v>4.861361906</v>
      </c>
      <c r="M87" s="8"/>
      <c r="N87" s="8"/>
      <c r="O87" s="8"/>
      <c r="P87" s="8"/>
      <c r="Q87" s="8"/>
      <c r="R87" s="8"/>
      <c r="S87" s="27">
        <v>54.0</v>
      </c>
      <c r="T87" s="29">
        <f t="shared" si="4"/>
        <v>2.5</v>
      </c>
      <c r="U87" s="29">
        <f t="shared" si="5"/>
        <v>3.18994571</v>
      </c>
      <c r="V87" s="8"/>
      <c r="W87" s="8"/>
      <c r="X87" s="8"/>
      <c r="Y87" s="8"/>
      <c r="Z87" s="8"/>
      <c r="AA87" s="8"/>
    </row>
    <row r="88">
      <c r="A88" s="29">
        <f t="shared" si="7"/>
        <v>4.447457007</v>
      </c>
      <c r="B88" s="29">
        <f t="shared" si="1"/>
        <v>6.950730732</v>
      </c>
      <c r="C88" s="8"/>
      <c r="D88" s="8"/>
      <c r="E88" s="8"/>
      <c r="F88" s="8"/>
      <c r="G88" s="8"/>
      <c r="H88" s="8"/>
      <c r="I88" s="8"/>
      <c r="J88" s="8"/>
      <c r="K88" s="28">
        <f t="shared" si="2"/>
        <v>4.447457007</v>
      </c>
      <c r="L88" s="29">
        <f t="shared" si="3"/>
        <v>4.930336371</v>
      </c>
      <c r="M88" s="8"/>
      <c r="N88" s="8"/>
      <c r="O88" s="8"/>
      <c r="P88" s="8"/>
      <c r="Q88" s="8"/>
      <c r="R88" s="8"/>
      <c r="S88" s="27">
        <v>55.0</v>
      </c>
      <c r="T88" s="29">
        <f t="shared" si="4"/>
        <v>2.546296296</v>
      </c>
      <c r="U88" s="29">
        <f t="shared" si="5"/>
        <v>3.228000434</v>
      </c>
      <c r="V88" s="8"/>
      <c r="W88" s="8"/>
      <c r="X88" s="8"/>
      <c r="Y88" s="8"/>
      <c r="Z88" s="8"/>
      <c r="AA88" s="8"/>
    </row>
    <row r="89">
      <c r="A89" s="29">
        <f t="shared" si="7"/>
        <v>4.528319861</v>
      </c>
      <c r="B89" s="29">
        <f t="shared" si="1"/>
        <v>6.976352251</v>
      </c>
      <c r="C89" s="8"/>
      <c r="D89" s="8"/>
      <c r="E89" s="8"/>
      <c r="F89" s="8"/>
      <c r="G89" s="8"/>
      <c r="H89" s="8"/>
      <c r="I89" s="8"/>
      <c r="J89" s="8"/>
      <c r="K89" s="28">
        <f t="shared" si="2"/>
        <v>4.528319861</v>
      </c>
      <c r="L89" s="29">
        <f t="shared" si="3"/>
        <v>4.998555895</v>
      </c>
      <c r="M89" s="8"/>
      <c r="N89" s="8"/>
      <c r="O89" s="8"/>
      <c r="P89" s="8"/>
      <c r="Q89" s="8"/>
      <c r="R89" s="8"/>
      <c r="S89" s="27">
        <v>56.0</v>
      </c>
      <c r="T89" s="29">
        <f t="shared" si="4"/>
        <v>2.592592593</v>
      </c>
      <c r="U89" s="29">
        <f t="shared" si="5"/>
        <v>3.26663061</v>
      </c>
      <c r="V89" s="8"/>
      <c r="W89" s="8"/>
      <c r="X89" s="8"/>
      <c r="Y89" s="8"/>
      <c r="Z89" s="8"/>
      <c r="AA89" s="8"/>
    </row>
    <row r="90">
      <c r="A90" s="29">
        <f t="shared" si="7"/>
        <v>4.609182716</v>
      </c>
      <c r="B90" s="29">
        <f t="shared" si="1"/>
        <v>7.001814494</v>
      </c>
      <c r="C90" s="8"/>
      <c r="D90" s="8"/>
      <c r="E90" s="8"/>
      <c r="F90" s="8"/>
      <c r="G90" s="8"/>
      <c r="H90" s="8"/>
      <c r="I90" s="8"/>
      <c r="J90" s="8"/>
      <c r="K90" s="28">
        <f t="shared" si="2"/>
        <v>4.609182716</v>
      </c>
      <c r="L90" s="29">
        <f t="shared" si="3"/>
        <v>5.065997412</v>
      </c>
      <c r="M90" s="8"/>
      <c r="N90" s="8"/>
      <c r="O90" s="8"/>
      <c r="P90" s="8"/>
      <c r="Q90" s="8"/>
      <c r="R90" s="8"/>
      <c r="S90" s="27">
        <v>57.0</v>
      </c>
      <c r="T90" s="29">
        <f t="shared" si="4"/>
        <v>2.638888889</v>
      </c>
      <c r="U90" s="29">
        <f t="shared" si="5"/>
        <v>3.305789235</v>
      </c>
      <c r="V90" s="8"/>
      <c r="W90" s="8"/>
      <c r="X90" s="8"/>
      <c r="Y90" s="8"/>
      <c r="Z90" s="8"/>
      <c r="AA90" s="8"/>
    </row>
    <row r="91">
      <c r="A91" s="29">
        <f t="shared" si="7"/>
        <v>4.690045571</v>
      </c>
      <c r="B91" s="29">
        <f t="shared" si="1"/>
        <v>7.027105639</v>
      </c>
      <c r="C91" s="8"/>
      <c r="D91" s="8"/>
      <c r="E91" s="8"/>
      <c r="F91" s="8"/>
      <c r="G91" s="8"/>
      <c r="H91" s="8"/>
      <c r="I91" s="8"/>
      <c r="J91" s="8"/>
      <c r="K91" s="28">
        <f t="shared" si="2"/>
        <v>4.690045571</v>
      </c>
      <c r="L91" s="29">
        <f t="shared" si="3"/>
        <v>5.13264094</v>
      </c>
      <c r="M91" s="8"/>
      <c r="N91" s="8"/>
      <c r="O91" s="8"/>
      <c r="P91" s="8"/>
      <c r="Q91" s="8"/>
      <c r="R91" s="8"/>
      <c r="S91" s="27">
        <v>58.0</v>
      </c>
      <c r="T91" s="29">
        <f t="shared" si="4"/>
        <v>2.685185185</v>
      </c>
      <c r="U91" s="29">
        <f t="shared" si="5"/>
        <v>3.345431519</v>
      </c>
      <c r="V91" s="8"/>
      <c r="W91" s="8"/>
      <c r="X91" s="8"/>
      <c r="Y91" s="8"/>
      <c r="Z91" s="8"/>
      <c r="AA91" s="8"/>
    </row>
    <row r="92">
      <c r="A92" s="29">
        <f t="shared" si="7"/>
        <v>4.770908425</v>
      </c>
      <c r="B92" s="29">
        <f t="shared" si="1"/>
        <v>7.052215034</v>
      </c>
      <c r="C92" s="8"/>
      <c r="D92" s="8"/>
      <c r="E92" s="8"/>
      <c r="F92" s="8"/>
      <c r="G92" s="8"/>
      <c r="H92" s="8"/>
      <c r="I92" s="8"/>
      <c r="J92" s="8"/>
      <c r="K92" s="28">
        <f t="shared" si="2"/>
        <v>4.770908425</v>
      </c>
      <c r="L92" s="29">
        <f t="shared" si="3"/>
        <v>5.19846933</v>
      </c>
      <c r="M92" s="8"/>
      <c r="N92" s="8"/>
      <c r="O92" s="8"/>
      <c r="P92" s="8"/>
      <c r="Q92" s="8"/>
      <c r="R92" s="8"/>
      <c r="S92" s="27">
        <v>59.0</v>
      </c>
      <c r="T92" s="29">
        <f t="shared" si="4"/>
        <v>2.731481481</v>
      </c>
      <c r="U92" s="29">
        <f t="shared" si="5"/>
        <v>3.385514785</v>
      </c>
      <c r="V92" s="8"/>
      <c r="W92" s="8"/>
      <c r="X92" s="8"/>
      <c r="Y92" s="8"/>
      <c r="Z92" s="8"/>
      <c r="AA92" s="8"/>
    </row>
    <row r="93">
      <c r="A93" s="29">
        <f t="shared" si="7"/>
        <v>4.85177128</v>
      </c>
      <c r="B93" s="29">
        <f t="shared" si="1"/>
        <v>7.077133111</v>
      </c>
      <c r="C93" s="8"/>
      <c r="D93" s="8"/>
      <c r="E93" s="8"/>
      <c r="F93" s="8"/>
      <c r="G93" s="8"/>
      <c r="H93" s="8"/>
      <c r="I93" s="8"/>
      <c r="J93" s="8"/>
      <c r="K93" s="28">
        <f t="shared" si="2"/>
        <v>4.85177128</v>
      </c>
      <c r="L93" s="29">
        <f t="shared" si="3"/>
        <v>5.263468039</v>
      </c>
      <c r="M93" s="8"/>
      <c r="N93" s="8"/>
      <c r="O93" s="8"/>
      <c r="P93" s="8"/>
      <c r="Q93" s="8"/>
      <c r="R93" s="8"/>
      <c r="S93" s="27">
        <v>60.0</v>
      </c>
      <c r="T93" s="29">
        <f t="shared" si="4"/>
        <v>2.777777778</v>
      </c>
      <c r="U93" s="29">
        <f t="shared" si="5"/>
        <v>3.425998379</v>
      </c>
      <c r="V93" s="8"/>
      <c r="W93" s="8"/>
      <c r="X93" s="8"/>
      <c r="Y93" s="8"/>
      <c r="Z93" s="8"/>
      <c r="AA93" s="8"/>
    </row>
    <row r="94">
      <c r="A94" s="29">
        <f t="shared" si="7"/>
        <v>4.932634135</v>
      </c>
      <c r="B94" s="29">
        <f t="shared" si="1"/>
        <v>7.101851304</v>
      </c>
      <c r="C94" s="8"/>
      <c r="D94" s="8"/>
      <c r="E94" s="8"/>
      <c r="F94" s="8"/>
      <c r="G94" s="8"/>
      <c r="H94" s="8"/>
      <c r="I94" s="8"/>
      <c r="J94" s="8"/>
      <c r="K94" s="28">
        <f t="shared" si="2"/>
        <v>4.932634135</v>
      </c>
      <c r="L94" s="29">
        <f t="shared" si="3"/>
        <v>5.327624918</v>
      </c>
      <c r="M94" s="8"/>
      <c r="N94" s="8"/>
      <c r="O94" s="8"/>
      <c r="P94" s="8"/>
      <c r="Q94" s="8"/>
      <c r="R94" s="8"/>
      <c r="S94" s="27">
        <v>61.0</v>
      </c>
      <c r="T94" s="29">
        <f t="shared" si="4"/>
        <v>2.824074074</v>
      </c>
      <c r="U94" s="29">
        <f t="shared" si="5"/>
        <v>3.466843583</v>
      </c>
      <c r="V94" s="8"/>
      <c r="W94" s="8"/>
      <c r="X94" s="8"/>
      <c r="Y94" s="8"/>
      <c r="Z94" s="8"/>
      <c r="AA94" s="8"/>
    </row>
    <row r="95">
      <c r="A95" s="29">
        <f t="shared" si="7"/>
        <v>5.013496989</v>
      </c>
      <c r="B95" s="29">
        <f t="shared" si="1"/>
        <v>7.126361973</v>
      </c>
      <c r="C95" s="8"/>
      <c r="D95" s="8"/>
      <c r="E95" s="8"/>
      <c r="F95" s="8"/>
      <c r="G95" s="8"/>
      <c r="H95" s="8"/>
      <c r="I95" s="8"/>
      <c r="J95" s="8"/>
      <c r="K95" s="28">
        <f t="shared" si="2"/>
        <v>5.013496989</v>
      </c>
      <c r="L95" s="29">
        <f t="shared" si="3"/>
        <v>5.39093001</v>
      </c>
      <c r="M95" s="8"/>
      <c r="N95" s="8"/>
      <c r="O95" s="8"/>
      <c r="P95" s="8"/>
      <c r="Q95" s="8"/>
      <c r="R95" s="8"/>
      <c r="S95" s="27">
        <v>62.0</v>
      </c>
      <c r="T95" s="29">
        <f t="shared" si="4"/>
        <v>2.87037037</v>
      </c>
      <c r="U95" s="29">
        <f t="shared" si="5"/>
        <v>3.508013531</v>
      </c>
      <c r="V95" s="8"/>
      <c r="W95" s="8"/>
      <c r="X95" s="8"/>
      <c r="Y95" s="8"/>
      <c r="Z95" s="8"/>
      <c r="AA95" s="8"/>
    </row>
    <row r="96">
      <c r="A96" s="29">
        <f t="shared" si="7"/>
        <v>5.094359844</v>
      </c>
      <c r="B96" s="29">
        <f t="shared" si="1"/>
        <v>7.150658329</v>
      </c>
      <c r="C96" s="8"/>
      <c r="D96" s="8"/>
      <c r="E96" s="8"/>
      <c r="F96" s="8"/>
      <c r="G96" s="8"/>
      <c r="H96" s="8"/>
      <c r="I96" s="8"/>
      <c r="J96" s="8"/>
      <c r="K96" s="28">
        <f t="shared" si="2"/>
        <v>5.094359844</v>
      </c>
      <c r="L96" s="29">
        <f t="shared" si="3"/>
        <v>5.453375375</v>
      </c>
      <c r="M96" s="8"/>
      <c r="N96" s="8"/>
      <c r="O96" s="8"/>
      <c r="P96" s="8"/>
      <c r="Q96" s="8"/>
      <c r="R96" s="8"/>
      <c r="S96" s="27">
        <v>63.0</v>
      </c>
      <c r="T96" s="29">
        <f t="shared" si="4"/>
        <v>2.916666667</v>
      </c>
      <c r="U96" s="29">
        <f t="shared" si="5"/>
        <v>3.54947313</v>
      </c>
      <c r="V96" s="8"/>
      <c r="W96" s="8"/>
      <c r="X96" s="8"/>
      <c r="Y96" s="8"/>
      <c r="Z96" s="8"/>
      <c r="AA96" s="8"/>
    </row>
    <row r="97">
      <c r="A97" s="29">
        <f t="shared" si="7"/>
        <v>5.175222699</v>
      </c>
      <c r="B97" s="29">
        <f t="shared" si="1"/>
        <v>7.174734376</v>
      </c>
      <c r="C97" s="8"/>
      <c r="D97" s="8"/>
      <c r="E97" s="8"/>
      <c r="F97" s="8"/>
      <c r="G97" s="8"/>
      <c r="H97" s="8"/>
      <c r="I97" s="8"/>
      <c r="J97" s="8"/>
      <c r="K97" s="28">
        <f t="shared" si="2"/>
        <v>5.175222699</v>
      </c>
      <c r="L97" s="29">
        <f t="shared" si="3"/>
        <v>5.514954914</v>
      </c>
      <c r="M97" s="8"/>
      <c r="N97" s="8"/>
      <c r="O97" s="8"/>
      <c r="P97" s="8"/>
      <c r="Q97" s="8"/>
      <c r="R97" s="8"/>
      <c r="S97" s="27">
        <v>64.0</v>
      </c>
      <c r="T97" s="29">
        <f t="shared" si="4"/>
        <v>2.962962963</v>
      </c>
      <c r="U97" s="29">
        <f t="shared" si="5"/>
        <v>3.591188985</v>
      </c>
      <c r="V97" s="8"/>
      <c r="W97" s="8"/>
      <c r="X97" s="8"/>
      <c r="Y97" s="8"/>
      <c r="Z97" s="8"/>
      <c r="AA97" s="8"/>
    </row>
    <row r="98">
      <c r="A98" s="29">
        <f t="shared" si="7"/>
        <v>5.256085553</v>
      </c>
      <c r="B98" s="29">
        <f t="shared" si="1"/>
        <v>7.198584842</v>
      </c>
      <c r="C98" s="8"/>
      <c r="D98" s="8"/>
      <c r="E98" s="8"/>
      <c r="F98" s="8"/>
      <c r="G98" s="8"/>
      <c r="H98" s="8"/>
      <c r="I98" s="8"/>
      <c r="J98" s="8"/>
      <c r="K98" s="28">
        <f t="shared" si="2"/>
        <v>5.256085553</v>
      </c>
      <c r="L98" s="29">
        <f t="shared" si="3"/>
        <v>5.57566422</v>
      </c>
      <c r="M98" s="8"/>
      <c r="N98" s="8"/>
      <c r="O98" s="8"/>
      <c r="P98" s="8"/>
      <c r="Q98" s="8"/>
      <c r="R98" s="8"/>
      <c r="S98" s="27">
        <v>65.0</v>
      </c>
      <c r="T98" s="29">
        <f t="shared" si="4"/>
        <v>3.009259259</v>
      </c>
      <c r="U98" s="29">
        <f t="shared" si="5"/>
        <v>3.633129319</v>
      </c>
      <c r="V98" s="8"/>
      <c r="W98" s="8"/>
      <c r="X98" s="8"/>
      <c r="Y98" s="8"/>
      <c r="Z98" s="8"/>
      <c r="AA98" s="8"/>
    </row>
    <row r="99">
      <c r="A99" s="29">
        <f t="shared" si="7"/>
        <v>5.336948408</v>
      </c>
      <c r="B99" s="29">
        <f t="shared" si="1"/>
        <v>7.222205129</v>
      </c>
      <c r="C99" s="8"/>
      <c r="D99" s="8"/>
      <c r="E99" s="8"/>
      <c r="F99" s="8"/>
      <c r="G99" s="8"/>
      <c r="H99" s="8"/>
      <c r="I99" s="8"/>
      <c r="J99" s="8"/>
      <c r="K99" s="28">
        <f t="shared" si="2"/>
        <v>5.336948408</v>
      </c>
      <c r="L99" s="29">
        <f t="shared" si="3"/>
        <v>5.635500427</v>
      </c>
      <c r="M99" s="8"/>
      <c r="N99" s="8"/>
      <c r="O99" s="8"/>
      <c r="P99" s="8"/>
      <c r="Q99" s="8"/>
      <c r="R99" s="8"/>
      <c r="S99" s="27">
        <v>66.0</v>
      </c>
      <c r="T99" s="29">
        <f t="shared" si="4"/>
        <v>3.055555556</v>
      </c>
      <c r="U99" s="29">
        <f t="shared" si="5"/>
        <v>3.675263912</v>
      </c>
      <c r="V99" s="8"/>
      <c r="W99" s="8"/>
      <c r="X99" s="8"/>
      <c r="Y99" s="8"/>
      <c r="Z99" s="8"/>
      <c r="AA99" s="8"/>
    </row>
    <row r="100">
      <c r="A100" s="29">
        <f t="shared" si="7"/>
        <v>5.417811263</v>
      </c>
      <c r="B100" s="29">
        <f t="shared" si="1"/>
        <v>7.245591255</v>
      </c>
      <c r="C100" s="8"/>
      <c r="D100" s="8"/>
      <c r="E100" s="8"/>
      <c r="F100" s="8"/>
      <c r="G100" s="8"/>
      <c r="H100" s="8"/>
      <c r="I100" s="8"/>
      <c r="J100" s="8"/>
      <c r="K100" s="28">
        <f t="shared" si="2"/>
        <v>5.417811263</v>
      </c>
      <c r="L100" s="29">
        <f t="shared" si="3"/>
        <v>5.694462081</v>
      </c>
      <c r="M100" s="8"/>
      <c r="N100" s="8"/>
      <c r="O100" s="8"/>
      <c r="P100" s="8"/>
      <c r="Q100" s="8"/>
      <c r="R100" s="8"/>
      <c r="S100" s="27">
        <v>67.0</v>
      </c>
      <c r="T100" s="29">
        <f t="shared" si="4"/>
        <v>3.101851852</v>
      </c>
      <c r="U100" s="29">
        <f t="shared" si="5"/>
        <v>3.717564026</v>
      </c>
      <c r="V100" s="8"/>
      <c r="W100" s="8"/>
      <c r="X100" s="8"/>
      <c r="Y100" s="8"/>
      <c r="Z100" s="8"/>
      <c r="AA100" s="8"/>
    </row>
    <row r="101">
      <c r="A101" s="29">
        <f t="shared" si="7"/>
        <v>5.498674117</v>
      </c>
      <c r="B101" s="29">
        <f t="shared" si="1"/>
        <v>7.26873981</v>
      </c>
      <c r="C101" s="8"/>
      <c r="D101" s="8"/>
      <c r="E101" s="8"/>
      <c r="F101" s="8"/>
      <c r="G101" s="8"/>
      <c r="H101" s="8"/>
      <c r="I101" s="8"/>
      <c r="J101" s="8"/>
      <c r="K101" s="28">
        <f t="shared" si="2"/>
        <v>5.498674117</v>
      </c>
      <c r="L101" s="29">
        <f t="shared" si="3"/>
        <v>5.752549015</v>
      </c>
      <c r="M101" s="8"/>
      <c r="N101" s="8"/>
      <c r="O101" s="8"/>
      <c r="P101" s="8"/>
      <c r="Q101" s="8"/>
      <c r="R101" s="8"/>
      <c r="S101" s="27">
        <v>68.0</v>
      </c>
      <c r="T101" s="29">
        <f t="shared" si="4"/>
        <v>3.148148148</v>
      </c>
      <c r="U101" s="29">
        <f t="shared" si="5"/>
        <v>3.760002345</v>
      </c>
      <c r="V101" s="8"/>
      <c r="W101" s="8"/>
      <c r="X101" s="8"/>
      <c r="Y101" s="8"/>
      <c r="Z101" s="8"/>
      <c r="AA101" s="8"/>
    </row>
    <row r="102">
      <c r="A102" s="29">
        <f t="shared" si="7"/>
        <v>5.579536972</v>
      </c>
      <c r="B102" s="29">
        <f t="shared" si="1"/>
        <v>7.291647911</v>
      </c>
      <c r="C102" s="8"/>
      <c r="D102" s="8"/>
      <c r="E102" s="8"/>
      <c r="F102" s="8"/>
      <c r="G102" s="8"/>
      <c r="H102" s="8"/>
      <c r="I102" s="8"/>
      <c r="J102" s="8"/>
      <c r="K102" s="28">
        <f t="shared" si="2"/>
        <v>5.579536972</v>
      </c>
      <c r="L102" s="29">
        <f t="shared" si="3"/>
        <v>5.809762232</v>
      </c>
      <c r="M102" s="8"/>
      <c r="N102" s="8"/>
      <c r="O102" s="8"/>
      <c r="P102" s="8"/>
      <c r="Q102" s="8"/>
      <c r="R102" s="8"/>
      <c r="S102" s="27">
        <v>69.0</v>
      </c>
      <c r="T102" s="29">
        <f t="shared" si="4"/>
        <v>3.194444444</v>
      </c>
      <c r="U102" s="29">
        <f t="shared" si="5"/>
        <v>3.80255291</v>
      </c>
      <c r="V102" s="8"/>
      <c r="W102" s="8"/>
      <c r="X102" s="8"/>
      <c r="Y102" s="8"/>
      <c r="Z102" s="8"/>
      <c r="AA102" s="8"/>
    </row>
    <row r="103">
      <c r="A103" s="29">
        <f t="shared" si="7"/>
        <v>5.660399827</v>
      </c>
      <c r="B103" s="29">
        <f t="shared" si="1"/>
        <v>7.314313156</v>
      </c>
      <c r="C103" s="8"/>
      <c r="D103" s="8"/>
      <c r="E103" s="8"/>
      <c r="F103" s="8"/>
      <c r="G103" s="8"/>
      <c r="H103" s="8"/>
      <c r="I103" s="8"/>
      <c r="J103" s="8"/>
      <c r="K103" s="28">
        <f t="shared" si="2"/>
        <v>5.660399827</v>
      </c>
      <c r="L103" s="29">
        <f t="shared" si="3"/>
        <v>5.866103804</v>
      </c>
      <c r="M103" s="8"/>
      <c r="N103" s="8"/>
      <c r="O103" s="8"/>
      <c r="P103" s="8"/>
      <c r="Q103" s="8"/>
      <c r="R103" s="8"/>
      <c r="S103" s="27">
        <v>70.0</v>
      </c>
      <c r="T103" s="29">
        <f t="shared" si="4"/>
        <v>3.240740741</v>
      </c>
      <c r="U103" s="29">
        <f t="shared" si="5"/>
        <v>3.845191063</v>
      </c>
      <c r="V103" s="8"/>
      <c r="W103" s="8"/>
      <c r="X103" s="8"/>
      <c r="Y103" s="8"/>
      <c r="Z103" s="8"/>
      <c r="AA103" s="8"/>
    </row>
    <row r="104">
      <c r="A104" s="29">
        <f t="shared" si="7"/>
        <v>5.741262681</v>
      </c>
      <c r="B104" s="29">
        <f t="shared" si="1"/>
        <v>7.336733589</v>
      </c>
      <c r="C104" s="8"/>
      <c r="D104" s="8"/>
      <c r="E104" s="8"/>
      <c r="F104" s="8"/>
      <c r="G104" s="8"/>
      <c r="H104" s="8"/>
      <c r="I104" s="8"/>
      <c r="J104" s="8"/>
      <c r="K104" s="28">
        <f t="shared" si="2"/>
        <v>5.741262681</v>
      </c>
      <c r="L104" s="29">
        <f t="shared" si="3"/>
        <v>5.921576772</v>
      </c>
      <c r="M104" s="8"/>
      <c r="N104" s="8"/>
      <c r="O104" s="8"/>
      <c r="P104" s="8"/>
      <c r="Q104" s="8"/>
      <c r="R104" s="8"/>
      <c r="S104" s="27">
        <v>71.0</v>
      </c>
      <c r="T104" s="29">
        <f t="shared" si="4"/>
        <v>3.287037037</v>
      </c>
      <c r="U104" s="29">
        <f t="shared" si="5"/>
        <v>3.887893389</v>
      </c>
      <c r="V104" s="8"/>
      <c r="W104" s="8"/>
      <c r="X104" s="8"/>
      <c r="Y104" s="8"/>
      <c r="Z104" s="8"/>
      <c r="AA104" s="8"/>
    </row>
    <row r="105">
      <c r="A105" s="29">
        <f t="shared" si="7"/>
        <v>5.822125536</v>
      </c>
      <c r="B105" s="29">
        <f t="shared" si="1"/>
        <v>7.358907664</v>
      </c>
      <c r="C105" s="8"/>
      <c r="D105" s="8"/>
      <c r="E105" s="8"/>
      <c r="F105" s="8"/>
      <c r="G105" s="8"/>
      <c r="H105" s="8"/>
      <c r="I105" s="8"/>
      <c r="J105" s="8"/>
      <c r="K105" s="28">
        <f t="shared" si="2"/>
        <v>5.822125536</v>
      </c>
      <c r="L105" s="29">
        <f t="shared" si="3"/>
        <v>5.976185054</v>
      </c>
      <c r="M105" s="8"/>
      <c r="N105" s="8"/>
      <c r="O105" s="8"/>
      <c r="P105" s="8"/>
      <c r="Q105" s="8"/>
      <c r="R105" s="8"/>
      <c r="S105" s="27">
        <v>72.0</v>
      </c>
      <c r="T105" s="29">
        <f t="shared" si="4"/>
        <v>3.333333333</v>
      </c>
      <c r="U105" s="29">
        <f t="shared" si="5"/>
        <v>3.930637661</v>
      </c>
      <c r="V105" s="8"/>
      <c r="W105" s="8"/>
      <c r="X105" s="8"/>
      <c r="Y105" s="8"/>
      <c r="Z105" s="8"/>
      <c r="AA105" s="8"/>
    </row>
    <row r="106">
      <c r="A106" s="29">
        <f t="shared" si="7"/>
        <v>5.902988391</v>
      </c>
      <c r="B106" s="29">
        <f t="shared" si="1"/>
        <v>7.380834211</v>
      </c>
      <c r="C106" s="8"/>
      <c r="D106" s="8"/>
      <c r="E106" s="8"/>
      <c r="F106" s="8"/>
      <c r="G106" s="8"/>
      <c r="H106" s="8"/>
      <c r="I106" s="8"/>
      <c r="J106" s="8"/>
      <c r="K106" s="28">
        <f t="shared" si="2"/>
        <v>5.902988391</v>
      </c>
      <c r="L106" s="29">
        <f t="shared" si="3"/>
        <v>6.029933364</v>
      </c>
      <c r="M106" s="8"/>
      <c r="N106" s="8"/>
      <c r="O106" s="8"/>
      <c r="P106" s="8"/>
      <c r="Q106" s="8"/>
      <c r="R106" s="8"/>
      <c r="S106" s="27">
        <v>73.0</v>
      </c>
      <c r="T106" s="29">
        <f t="shared" si="4"/>
        <v>3.37962963</v>
      </c>
      <c r="U106" s="29">
        <f t="shared" si="5"/>
        <v>3.973402789</v>
      </c>
      <c r="V106" s="8"/>
      <c r="W106" s="8"/>
      <c r="X106" s="8"/>
      <c r="Y106" s="8"/>
      <c r="Z106" s="8"/>
      <c r="AA106" s="8"/>
    </row>
    <row r="107">
      <c r="A107" s="29">
        <f t="shared" si="7"/>
        <v>5.983851245</v>
      </c>
      <c r="B107" s="29">
        <f t="shared" si="1"/>
        <v>7.402512405</v>
      </c>
      <c r="C107" s="8"/>
      <c r="D107" s="8"/>
      <c r="E107" s="8"/>
      <c r="F107" s="8"/>
      <c r="G107" s="8"/>
      <c r="H107" s="8"/>
      <c r="I107" s="8"/>
      <c r="J107" s="8"/>
      <c r="K107" s="28">
        <f t="shared" si="2"/>
        <v>5.983851245</v>
      </c>
      <c r="L107" s="29">
        <f t="shared" si="3"/>
        <v>6.082827136</v>
      </c>
      <c r="M107" s="8"/>
      <c r="N107" s="8"/>
      <c r="O107" s="8"/>
      <c r="P107" s="8"/>
      <c r="Q107" s="8"/>
      <c r="R107" s="8"/>
      <c r="S107" s="27">
        <v>74.0</v>
      </c>
      <c r="T107" s="29">
        <f t="shared" si="4"/>
        <v>3.425925926</v>
      </c>
      <c r="U107" s="29">
        <f t="shared" si="5"/>
        <v>4.016168771</v>
      </c>
      <c r="V107" s="8"/>
      <c r="W107" s="8"/>
      <c r="X107" s="8"/>
      <c r="Y107" s="8"/>
      <c r="Z107" s="8"/>
      <c r="AA107" s="8"/>
    </row>
    <row r="108">
      <c r="A108" s="29">
        <f t="shared" si="7"/>
        <v>6.0647141</v>
      </c>
      <c r="B108" s="29">
        <f t="shared" si="1"/>
        <v>7.423941737</v>
      </c>
      <c r="C108" s="8"/>
      <c r="D108" s="8"/>
      <c r="E108" s="8"/>
      <c r="F108" s="8"/>
      <c r="G108" s="8"/>
      <c r="H108" s="8"/>
      <c r="I108" s="8"/>
      <c r="J108" s="8"/>
      <c r="K108" s="28">
        <f t="shared" si="2"/>
        <v>6.0647141</v>
      </c>
      <c r="L108" s="29">
        <f t="shared" si="3"/>
        <v>6.134872448</v>
      </c>
      <c r="M108" s="8"/>
      <c r="N108" s="8"/>
      <c r="O108" s="8"/>
      <c r="P108" s="8"/>
      <c r="Q108" s="8"/>
      <c r="R108" s="8"/>
      <c r="S108" s="27">
        <v>75.0</v>
      </c>
      <c r="T108" s="29">
        <f t="shared" si="4"/>
        <v>3.472222222</v>
      </c>
      <c r="U108" s="29">
        <f t="shared" si="5"/>
        <v>4.058916642</v>
      </c>
      <c r="V108" s="8"/>
      <c r="W108" s="8"/>
      <c r="X108" s="8"/>
      <c r="Y108" s="8"/>
      <c r="Z108" s="8"/>
      <c r="AA108" s="8"/>
    </row>
    <row r="109">
      <c r="A109" s="29">
        <f t="shared" si="7"/>
        <v>6.145576955</v>
      </c>
      <c r="B109" s="29">
        <f t="shared" si="1"/>
        <v>7.445121991</v>
      </c>
      <c r="C109" s="8"/>
      <c r="D109" s="8"/>
      <c r="E109" s="8"/>
      <c r="F109" s="8"/>
      <c r="G109" s="8"/>
      <c r="H109" s="8"/>
      <c r="I109" s="8"/>
      <c r="J109" s="8"/>
      <c r="K109" s="28">
        <f t="shared" si="2"/>
        <v>6.145576955</v>
      </c>
      <c r="L109" s="29">
        <f t="shared" si="3"/>
        <v>6.186075963</v>
      </c>
      <c r="M109" s="8"/>
      <c r="N109" s="8"/>
      <c r="O109" s="8"/>
      <c r="P109" s="8"/>
      <c r="Q109" s="8"/>
      <c r="R109" s="8"/>
      <c r="S109" s="27">
        <v>76.0</v>
      </c>
      <c r="T109" s="29">
        <f t="shared" si="4"/>
        <v>3.518518519</v>
      </c>
      <c r="U109" s="29">
        <f t="shared" si="5"/>
        <v>4.101628433</v>
      </c>
      <c r="V109" s="8"/>
      <c r="W109" s="8"/>
      <c r="X109" s="8"/>
      <c r="Y109" s="8"/>
      <c r="Z109" s="8"/>
      <c r="AA109" s="8"/>
    </row>
    <row r="110">
      <c r="A110" s="29">
        <f t="shared" si="7"/>
        <v>6.226439809</v>
      </c>
      <c r="B110" s="29">
        <f t="shared" si="1"/>
        <v>7.466053216</v>
      </c>
      <c r="C110" s="8"/>
      <c r="D110" s="8"/>
      <c r="E110" s="8"/>
      <c r="F110" s="8"/>
      <c r="G110" s="8"/>
      <c r="H110" s="8"/>
      <c r="I110" s="8"/>
      <c r="J110" s="8"/>
      <c r="K110" s="28">
        <f t="shared" si="2"/>
        <v>6.226439809</v>
      </c>
      <c r="L110" s="29">
        <f t="shared" si="3"/>
        <v>6.236444861</v>
      </c>
      <c r="M110" s="8"/>
      <c r="N110" s="8"/>
      <c r="O110" s="8"/>
      <c r="P110" s="8"/>
      <c r="Q110" s="8"/>
      <c r="R110" s="8"/>
      <c r="S110" s="27">
        <v>77.0</v>
      </c>
      <c r="T110" s="29">
        <f t="shared" si="4"/>
        <v>3.564814815</v>
      </c>
      <c r="U110" s="29">
        <f t="shared" si="5"/>
        <v>4.144287124</v>
      </c>
      <c r="V110" s="8"/>
      <c r="W110" s="8"/>
      <c r="X110" s="8"/>
      <c r="Y110" s="8"/>
      <c r="Z110" s="8"/>
      <c r="AA110" s="8"/>
    </row>
    <row r="111">
      <c r="A111" s="29">
        <f t="shared" si="7"/>
        <v>6.307302664</v>
      </c>
      <c r="B111" s="29">
        <f t="shared" si="1"/>
        <v>7.486735703</v>
      </c>
      <c r="C111" s="8"/>
      <c r="D111" s="8"/>
      <c r="E111" s="8"/>
      <c r="F111" s="8"/>
      <c r="G111" s="8"/>
      <c r="H111" s="8"/>
      <c r="I111" s="8"/>
      <c r="J111" s="8"/>
      <c r="K111" s="28">
        <f t="shared" si="2"/>
        <v>6.307302664</v>
      </c>
      <c r="L111" s="29">
        <f t="shared" si="3"/>
        <v>6.285986791</v>
      </c>
      <c r="M111" s="8"/>
      <c r="N111" s="8"/>
      <c r="O111" s="8"/>
      <c r="P111" s="8"/>
      <c r="Q111" s="8"/>
      <c r="R111" s="8"/>
      <c r="S111" s="27">
        <v>78.0</v>
      </c>
      <c r="T111" s="29">
        <f t="shared" si="4"/>
        <v>3.611111111</v>
      </c>
      <c r="U111" s="29">
        <f t="shared" si="5"/>
        <v>4.186876603</v>
      </c>
      <c r="V111" s="8"/>
      <c r="W111" s="8"/>
      <c r="X111" s="8"/>
      <c r="Y111" s="8"/>
      <c r="Z111" s="8"/>
      <c r="AA111" s="8"/>
    </row>
    <row r="112">
      <c r="A112" s="29">
        <f t="shared" si="7"/>
        <v>6.388165519</v>
      </c>
      <c r="B112" s="29">
        <f t="shared" si="1"/>
        <v>7.507169969</v>
      </c>
      <c r="C112" s="8"/>
      <c r="D112" s="8"/>
      <c r="E112" s="8"/>
      <c r="F112" s="8"/>
      <c r="G112" s="8"/>
      <c r="H112" s="8"/>
      <c r="I112" s="8"/>
      <c r="J112" s="8"/>
      <c r="K112" s="28">
        <f t="shared" si="2"/>
        <v>6.388165519</v>
      </c>
      <c r="L112" s="29">
        <f t="shared" si="3"/>
        <v>6.334709812</v>
      </c>
      <c r="M112" s="8"/>
      <c r="N112" s="8"/>
      <c r="O112" s="8"/>
      <c r="P112" s="8"/>
      <c r="Q112" s="8"/>
      <c r="R112" s="8"/>
      <c r="S112" s="27">
        <v>79.0</v>
      </c>
      <c r="T112" s="29">
        <f t="shared" si="4"/>
        <v>3.657407407</v>
      </c>
      <c r="U112" s="29">
        <f t="shared" si="5"/>
        <v>4.229381627</v>
      </c>
      <c r="V112" s="8"/>
      <c r="W112" s="8"/>
      <c r="X112" s="8"/>
      <c r="Y112" s="8"/>
      <c r="Z112" s="8"/>
      <c r="AA112" s="8"/>
    </row>
    <row r="113">
      <c r="A113" s="29">
        <f t="shared" si="7"/>
        <v>6.469028373</v>
      </c>
      <c r="B113" s="29">
        <f t="shared" si="1"/>
        <v>7.527356731</v>
      </c>
      <c r="C113" s="8"/>
      <c r="D113" s="8"/>
      <c r="E113" s="8"/>
      <c r="F113" s="8"/>
      <c r="G113" s="8"/>
      <c r="H113" s="8"/>
      <c r="I113" s="8"/>
      <c r="J113" s="8"/>
      <c r="K113" s="28">
        <f t="shared" si="2"/>
        <v>6.469028373</v>
      </c>
      <c r="L113" s="29">
        <f t="shared" si="3"/>
        <v>6.382622352</v>
      </c>
      <c r="M113" s="8"/>
      <c r="N113" s="8"/>
      <c r="O113" s="8"/>
      <c r="P113" s="8"/>
      <c r="Q113" s="8"/>
      <c r="R113" s="8"/>
      <c r="S113" s="27">
        <v>80.0</v>
      </c>
      <c r="T113" s="29">
        <f t="shared" si="4"/>
        <v>3.703703704</v>
      </c>
      <c r="U113" s="29">
        <f t="shared" si="5"/>
        <v>4.271787782</v>
      </c>
      <c r="V113" s="8"/>
      <c r="W113" s="8"/>
      <c r="X113" s="8"/>
      <c r="Y113" s="8"/>
      <c r="Z113" s="8"/>
      <c r="AA113" s="8"/>
    </row>
    <row r="114">
      <c r="A114" s="29">
        <f t="shared" si="7"/>
        <v>6.549891228</v>
      </c>
      <c r="B114" s="29">
        <f t="shared" si="1"/>
        <v>7.547296893</v>
      </c>
      <c r="C114" s="8"/>
      <c r="D114" s="8"/>
      <c r="E114" s="8"/>
      <c r="F114" s="8"/>
      <c r="G114" s="8"/>
      <c r="H114" s="8"/>
      <c r="I114" s="8"/>
      <c r="J114" s="8"/>
      <c r="K114" s="28">
        <f t="shared" si="2"/>
        <v>6.549891228</v>
      </c>
      <c r="L114" s="29">
        <f t="shared" si="3"/>
        <v>6.429733159</v>
      </c>
      <c r="M114" s="8"/>
      <c r="N114" s="8"/>
      <c r="O114" s="8"/>
      <c r="P114" s="8"/>
      <c r="Q114" s="8"/>
      <c r="R114" s="8"/>
      <c r="S114" s="27">
        <v>81.0</v>
      </c>
      <c r="T114" s="29">
        <f t="shared" si="4"/>
        <v>3.75</v>
      </c>
      <c r="U114" s="29">
        <f t="shared" si="5"/>
        <v>4.314081446</v>
      </c>
      <c r="V114" s="8"/>
      <c r="W114" s="8"/>
      <c r="X114" s="8"/>
      <c r="Y114" s="8"/>
      <c r="Z114" s="8"/>
      <c r="AA114" s="8"/>
    </row>
    <row r="115">
      <c r="A115" s="29">
        <f t="shared" si="7"/>
        <v>6.630754083</v>
      </c>
      <c r="B115" s="29">
        <f t="shared" si="1"/>
        <v>7.566991528</v>
      </c>
      <c r="C115" s="8"/>
      <c r="D115" s="8"/>
      <c r="E115" s="8"/>
      <c r="F115" s="8"/>
      <c r="G115" s="8"/>
      <c r="H115" s="8"/>
      <c r="I115" s="8"/>
      <c r="J115" s="8"/>
      <c r="K115" s="28">
        <f t="shared" si="2"/>
        <v>6.630754083</v>
      </c>
      <c r="L115" s="29">
        <f t="shared" si="3"/>
        <v>6.476051265</v>
      </c>
      <c r="M115" s="8"/>
      <c r="N115" s="8"/>
      <c r="O115" s="8"/>
      <c r="P115" s="8"/>
      <c r="Q115" s="8"/>
      <c r="R115" s="8"/>
      <c r="S115" s="27">
        <v>82.0</v>
      </c>
      <c r="T115" s="29">
        <f t="shared" si="4"/>
        <v>3.796296296</v>
      </c>
      <c r="U115" s="29">
        <f t="shared" si="5"/>
        <v>4.356249756</v>
      </c>
      <c r="V115" s="8"/>
      <c r="W115" s="8"/>
      <c r="X115" s="8"/>
      <c r="Y115" s="8"/>
      <c r="Z115" s="8"/>
      <c r="AA115" s="8"/>
    </row>
    <row r="116">
      <c r="A116" s="29">
        <f t="shared" si="7"/>
        <v>6.711616937</v>
      </c>
      <c r="B116" s="29">
        <f t="shared" si="1"/>
        <v>7.58644186</v>
      </c>
      <c r="C116" s="8"/>
      <c r="D116" s="8"/>
      <c r="E116" s="8"/>
      <c r="F116" s="8"/>
      <c r="G116" s="8"/>
      <c r="H116" s="8"/>
      <c r="I116" s="8"/>
      <c r="J116" s="8"/>
      <c r="K116" s="28">
        <f t="shared" si="2"/>
        <v>6.711616937</v>
      </c>
      <c r="L116" s="29">
        <f t="shared" si="3"/>
        <v>6.521585946</v>
      </c>
      <c r="M116" s="8"/>
      <c r="N116" s="8"/>
      <c r="O116" s="8"/>
      <c r="P116" s="8"/>
      <c r="Q116" s="8"/>
      <c r="R116" s="8"/>
      <c r="S116" s="27">
        <v>83.0</v>
      </c>
      <c r="T116" s="29">
        <f t="shared" si="4"/>
        <v>3.842592593</v>
      </c>
      <c r="U116" s="29">
        <f t="shared" si="5"/>
        <v>4.398280574</v>
      </c>
      <c r="V116" s="8"/>
      <c r="W116" s="8"/>
      <c r="X116" s="8"/>
      <c r="Y116" s="8"/>
      <c r="Z116" s="8"/>
      <c r="AA116" s="8"/>
    </row>
    <row r="117">
      <c r="A117" s="29">
        <f t="shared" si="7"/>
        <v>6.792479792</v>
      </c>
      <c r="B117" s="29">
        <f t="shared" si="1"/>
        <v>7.605649255</v>
      </c>
      <c r="C117" s="8"/>
      <c r="D117" s="8"/>
      <c r="E117" s="8"/>
      <c r="F117" s="8"/>
      <c r="G117" s="8"/>
      <c r="H117" s="8"/>
      <c r="I117" s="8"/>
      <c r="J117" s="8"/>
      <c r="K117" s="28">
        <f t="shared" si="2"/>
        <v>6.792479792</v>
      </c>
      <c r="L117" s="29">
        <f t="shared" si="3"/>
        <v>6.566346687</v>
      </c>
      <c r="M117" s="8"/>
      <c r="N117" s="8"/>
      <c r="O117" s="8"/>
      <c r="P117" s="8"/>
      <c r="Q117" s="8"/>
      <c r="R117" s="8"/>
      <c r="S117" s="27">
        <v>84.0</v>
      </c>
      <c r="T117" s="29">
        <f t="shared" si="4"/>
        <v>3.888888889</v>
      </c>
      <c r="U117" s="29">
        <f t="shared" si="5"/>
        <v>4.440162452</v>
      </c>
      <c r="V117" s="8"/>
      <c r="W117" s="8"/>
      <c r="X117" s="8"/>
      <c r="Y117" s="8"/>
      <c r="Z117" s="8"/>
      <c r="AA117" s="8"/>
    </row>
    <row r="118">
      <c r="A118" s="29">
        <f t="shared" si="7"/>
        <v>6.873342647</v>
      </c>
      <c r="B118" s="29">
        <f t="shared" si="1"/>
        <v>7.624615204</v>
      </c>
      <c r="C118" s="8"/>
      <c r="D118" s="8"/>
      <c r="E118" s="8"/>
      <c r="F118" s="8"/>
      <c r="G118" s="8"/>
      <c r="H118" s="8"/>
      <c r="I118" s="8"/>
      <c r="J118" s="8"/>
      <c r="K118" s="28">
        <f t="shared" si="2"/>
        <v>6.873342647</v>
      </c>
      <c r="L118" s="29">
        <f t="shared" si="3"/>
        <v>6.610343157</v>
      </c>
      <c r="M118" s="8"/>
      <c r="N118" s="8"/>
      <c r="O118" s="8"/>
      <c r="P118" s="8"/>
      <c r="Q118" s="8"/>
      <c r="R118" s="8"/>
      <c r="S118" s="27">
        <v>85.0</v>
      </c>
      <c r="T118" s="29">
        <f t="shared" si="4"/>
        <v>3.935185185</v>
      </c>
      <c r="U118" s="29">
        <f t="shared" si="5"/>
        <v>4.481884604</v>
      </c>
      <c r="V118" s="8"/>
      <c r="W118" s="8"/>
      <c r="X118" s="8"/>
      <c r="Y118" s="8"/>
      <c r="Z118" s="8"/>
      <c r="AA118" s="8"/>
    </row>
    <row r="119">
      <c r="A119" s="29">
        <f t="shared" si="7"/>
        <v>6.954205501</v>
      </c>
      <c r="B119" s="29">
        <f t="shared" si="1"/>
        <v>7.64334131</v>
      </c>
      <c r="C119" s="8"/>
      <c r="D119" s="8"/>
      <c r="E119" s="8"/>
      <c r="F119" s="8"/>
      <c r="G119" s="8"/>
      <c r="H119" s="8"/>
      <c r="I119" s="8"/>
      <c r="J119" s="8"/>
      <c r="K119" s="28">
        <f t="shared" si="2"/>
        <v>6.954205501</v>
      </c>
      <c r="L119" s="29">
        <f t="shared" si="3"/>
        <v>6.653585172</v>
      </c>
      <c r="M119" s="8"/>
      <c r="N119" s="8"/>
      <c r="O119" s="8"/>
      <c r="P119" s="8"/>
      <c r="Q119" s="8"/>
      <c r="R119" s="8"/>
      <c r="S119" s="27">
        <v>86.0</v>
      </c>
      <c r="T119" s="29">
        <f t="shared" si="4"/>
        <v>3.981481481</v>
      </c>
      <c r="U119" s="29">
        <f t="shared" si="5"/>
        <v>4.523436873</v>
      </c>
      <c r="V119" s="8"/>
      <c r="W119" s="8"/>
      <c r="X119" s="8"/>
      <c r="Y119" s="8"/>
      <c r="Z119" s="8"/>
      <c r="AA119" s="8"/>
    </row>
    <row r="120">
      <c r="A120" s="29">
        <f t="shared" si="7"/>
        <v>7.035068356</v>
      </c>
      <c r="B120" s="29">
        <f t="shared" si="1"/>
        <v>7.661829282</v>
      </c>
      <c r="C120" s="8"/>
      <c r="D120" s="8"/>
      <c r="E120" s="8"/>
      <c r="F120" s="8"/>
      <c r="G120" s="8"/>
      <c r="H120" s="8"/>
      <c r="I120" s="8"/>
      <c r="J120" s="8"/>
      <c r="K120" s="28">
        <f t="shared" si="2"/>
        <v>7.035068356</v>
      </c>
      <c r="L120" s="29">
        <f t="shared" si="3"/>
        <v>6.696082675</v>
      </c>
      <c r="M120" s="8"/>
      <c r="N120" s="8"/>
      <c r="O120" s="8"/>
      <c r="P120" s="8"/>
      <c r="Q120" s="8"/>
      <c r="R120" s="8"/>
      <c r="S120" s="27">
        <v>87.0</v>
      </c>
      <c r="T120" s="29">
        <f t="shared" si="4"/>
        <v>4.027777778</v>
      </c>
      <c r="U120" s="29">
        <f t="shared" si="5"/>
        <v>4.564809709</v>
      </c>
      <c r="V120" s="8"/>
      <c r="W120" s="8"/>
      <c r="X120" s="8"/>
      <c r="Y120" s="8"/>
      <c r="Z120" s="8"/>
      <c r="AA120" s="8"/>
    </row>
    <row r="121">
      <c r="A121" s="29">
        <f t="shared" si="7"/>
        <v>7.115931211</v>
      </c>
      <c r="B121" s="29">
        <f t="shared" si="1"/>
        <v>7.680080917</v>
      </c>
      <c r="C121" s="8"/>
      <c r="D121" s="8"/>
      <c r="E121" s="8"/>
      <c r="F121" s="8"/>
      <c r="G121" s="8"/>
      <c r="H121" s="8"/>
      <c r="I121" s="8"/>
      <c r="J121" s="8"/>
      <c r="K121" s="28">
        <f t="shared" si="2"/>
        <v>7.115931211</v>
      </c>
      <c r="L121" s="29">
        <f t="shared" si="3"/>
        <v>6.737845705</v>
      </c>
      <c r="M121" s="8"/>
      <c r="N121" s="8"/>
      <c r="O121" s="8"/>
      <c r="P121" s="8"/>
      <c r="Q121" s="8"/>
      <c r="R121" s="8"/>
      <c r="S121" s="27">
        <v>88.0</v>
      </c>
      <c r="T121" s="29">
        <f t="shared" si="4"/>
        <v>4.074074074</v>
      </c>
      <c r="U121" s="29">
        <f t="shared" si="5"/>
        <v>4.605994135</v>
      </c>
      <c r="V121" s="8"/>
      <c r="W121" s="8"/>
      <c r="X121" s="8"/>
      <c r="Y121" s="8"/>
      <c r="Z121" s="8"/>
      <c r="AA121" s="8"/>
    </row>
    <row r="122">
      <c r="A122" s="29">
        <f t="shared" si="7"/>
        <v>7.196794065</v>
      </c>
      <c r="B122" s="29">
        <f t="shared" si="1"/>
        <v>7.698098098</v>
      </c>
      <c r="C122" s="8"/>
      <c r="D122" s="8"/>
      <c r="E122" s="8"/>
      <c r="F122" s="8"/>
      <c r="G122" s="8"/>
      <c r="H122" s="8"/>
      <c r="I122" s="8"/>
      <c r="J122" s="8"/>
      <c r="K122" s="28">
        <f t="shared" si="2"/>
        <v>7.196794065</v>
      </c>
      <c r="L122" s="29">
        <f t="shared" si="3"/>
        <v>6.778884385</v>
      </c>
      <c r="M122" s="8"/>
      <c r="N122" s="8"/>
      <c r="O122" s="8"/>
      <c r="P122" s="8"/>
      <c r="Q122" s="8"/>
      <c r="R122" s="8"/>
      <c r="S122" s="27">
        <v>89.0</v>
      </c>
      <c r="T122" s="29">
        <f t="shared" si="4"/>
        <v>4.12037037</v>
      </c>
      <c r="U122" s="29">
        <f t="shared" si="5"/>
        <v>4.646981725</v>
      </c>
      <c r="V122" s="8"/>
      <c r="W122" s="8"/>
      <c r="X122" s="8"/>
      <c r="Y122" s="8"/>
      <c r="Z122" s="8"/>
      <c r="AA122" s="8"/>
    </row>
    <row r="123">
      <c r="A123" s="29">
        <f t="shared" si="7"/>
        <v>7.27765692</v>
      </c>
      <c r="B123" s="29">
        <f t="shared" si="1"/>
        <v>7.71588278</v>
      </c>
      <c r="C123" s="8"/>
      <c r="D123" s="8"/>
      <c r="E123" s="8"/>
      <c r="F123" s="8"/>
      <c r="G123" s="8"/>
      <c r="H123" s="8"/>
      <c r="I123" s="8"/>
      <c r="J123" s="8"/>
      <c r="K123" s="28">
        <f t="shared" si="2"/>
        <v>7.27765692</v>
      </c>
      <c r="L123" s="29">
        <f t="shared" si="3"/>
        <v>6.819208891</v>
      </c>
      <c r="M123" s="8"/>
      <c r="N123" s="8"/>
      <c r="O123" s="8"/>
      <c r="P123" s="8"/>
      <c r="Q123" s="8"/>
      <c r="R123" s="8"/>
      <c r="S123" s="27">
        <v>90.0</v>
      </c>
      <c r="T123" s="29">
        <f t="shared" si="4"/>
        <v>4.166666667</v>
      </c>
      <c r="U123" s="29">
        <f t="shared" si="5"/>
        <v>4.687764577</v>
      </c>
      <c r="V123" s="8"/>
      <c r="W123" s="8"/>
      <c r="X123" s="8"/>
      <c r="Y123" s="8"/>
      <c r="Z123" s="8"/>
      <c r="AA123" s="8"/>
    </row>
    <row r="124">
      <c r="A124" s="29">
        <f t="shared" si="7"/>
        <v>7.358519775</v>
      </c>
      <c r="B124" s="29">
        <f t="shared" si="1"/>
        <v>7.733436984</v>
      </c>
      <c r="C124" s="8"/>
      <c r="D124" s="8"/>
      <c r="E124" s="8"/>
      <c r="F124" s="8"/>
      <c r="G124" s="8"/>
      <c r="H124" s="8"/>
      <c r="I124" s="8"/>
      <c r="J124" s="8"/>
      <c r="K124" s="28">
        <f t="shared" si="2"/>
        <v>7.358519775</v>
      </c>
      <c r="L124" s="29">
        <f t="shared" si="3"/>
        <v>6.858829439</v>
      </c>
      <c r="M124" s="8"/>
      <c r="N124" s="8"/>
      <c r="O124" s="8"/>
      <c r="P124" s="8"/>
      <c r="Q124" s="8"/>
      <c r="R124" s="8"/>
      <c r="S124" s="27">
        <v>91.0</v>
      </c>
      <c r="T124" s="29">
        <f t="shared" si="4"/>
        <v>4.212962963</v>
      </c>
      <c r="U124" s="29">
        <f t="shared" si="5"/>
        <v>4.728335291</v>
      </c>
      <c r="V124" s="8"/>
      <c r="W124" s="8"/>
      <c r="X124" s="8"/>
      <c r="Y124" s="8"/>
      <c r="Z124" s="8"/>
      <c r="AA124" s="8"/>
    </row>
    <row r="125">
      <c r="A125" s="29">
        <f t="shared" si="7"/>
        <v>7.439382629</v>
      </c>
      <c r="B125" s="29">
        <f t="shared" si="1"/>
        <v>7.750762789</v>
      </c>
      <c r="C125" s="8"/>
      <c r="D125" s="8"/>
      <c r="E125" s="8"/>
      <c r="F125" s="8"/>
      <c r="G125" s="8"/>
      <c r="H125" s="8"/>
      <c r="I125" s="8"/>
      <c r="J125" s="8"/>
      <c r="K125" s="28">
        <f t="shared" si="2"/>
        <v>7.439382629</v>
      </c>
      <c r="L125" s="29">
        <f t="shared" si="3"/>
        <v>6.897756268</v>
      </c>
      <c r="M125" s="8"/>
      <c r="N125" s="8"/>
      <c r="O125" s="8"/>
      <c r="P125" s="8"/>
      <c r="Q125" s="8"/>
      <c r="R125" s="8"/>
      <c r="S125" s="27">
        <v>92.0</v>
      </c>
      <c r="T125" s="29">
        <f t="shared" si="4"/>
        <v>4.259259259</v>
      </c>
      <c r="U125" s="29">
        <f t="shared" si="5"/>
        <v>4.768686947</v>
      </c>
      <c r="V125" s="8"/>
      <c r="W125" s="8"/>
      <c r="X125" s="8"/>
      <c r="Y125" s="8"/>
      <c r="Z125" s="8"/>
      <c r="AA125" s="8"/>
    </row>
    <row r="126">
      <c r="A126" s="29">
        <f t="shared" si="7"/>
        <v>7.520245484</v>
      </c>
      <c r="B126" s="29">
        <f t="shared" si="1"/>
        <v>7.767862324</v>
      </c>
      <c r="C126" s="8"/>
      <c r="D126" s="8"/>
      <c r="E126" s="8"/>
      <c r="F126" s="8"/>
      <c r="G126" s="8"/>
      <c r="H126" s="8"/>
      <c r="I126" s="8"/>
      <c r="J126" s="8"/>
      <c r="K126" s="28">
        <f t="shared" si="2"/>
        <v>7.520245484</v>
      </c>
      <c r="L126" s="29">
        <f t="shared" si="3"/>
        <v>6.935999624</v>
      </c>
      <c r="M126" s="8"/>
      <c r="N126" s="8"/>
      <c r="O126" s="8"/>
      <c r="P126" s="8"/>
      <c r="Q126" s="8"/>
      <c r="R126" s="8"/>
      <c r="S126" s="27">
        <v>93.0</v>
      </c>
      <c r="T126" s="29">
        <f t="shared" si="4"/>
        <v>4.305555556</v>
      </c>
      <c r="U126" s="29">
        <f t="shared" si="5"/>
        <v>4.808813078</v>
      </c>
      <c r="V126" s="8"/>
      <c r="W126" s="8"/>
      <c r="X126" s="8"/>
      <c r="Y126" s="8"/>
      <c r="Z126" s="8"/>
      <c r="AA126" s="8"/>
    </row>
    <row r="127">
      <c r="A127" s="29">
        <f t="shared" si="7"/>
        <v>7.601108339</v>
      </c>
      <c r="B127" s="29">
        <f t="shared" si="1"/>
        <v>7.784737764</v>
      </c>
      <c r="C127" s="8"/>
      <c r="D127" s="8"/>
      <c r="E127" s="8"/>
      <c r="F127" s="8"/>
      <c r="G127" s="8"/>
      <c r="H127" s="8"/>
      <c r="I127" s="8"/>
      <c r="J127" s="8"/>
      <c r="K127" s="28">
        <f t="shared" si="2"/>
        <v>7.601108339</v>
      </c>
      <c r="L127" s="29">
        <f t="shared" si="3"/>
        <v>6.973569743</v>
      </c>
      <c r="M127" s="8"/>
      <c r="N127" s="8"/>
      <c r="O127" s="8"/>
      <c r="P127" s="8"/>
      <c r="Q127" s="8"/>
      <c r="R127" s="8"/>
      <c r="S127" s="27">
        <v>94.0</v>
      </c>
      <c r="T127" s="29">
        <f t="shared" si="4"/>
        <v>4.351851852</v>
      </c>
      <c r="U127" s="29">
        <f t="shared" si="5"/>
        <v>4.848707657</v>
      </c>
      <c r="V127" s="8"/>
      <c r="W127" s="8"/>
      <c r="X127" s="8"/>
      <c r="Y127" s="8"/>
      <c r="Z127" s="8"/>
      <c r="AA127" s="8"/>
    </row>
    <row r="128">
      <c r="A128" s="29">
        <f t="shared" si="7"/>
        <v>7.681971193</v>
      </c>
      <c r="B128" s="29">
        <f t="shared" si="1"/>
        <v>7.801391322</v>
      </c>
      <c r="C128" s="8"/>
      <c r="D128" s="8"/>
      <c r="E128" s="8"/>
      <c r="F128" s="8"/>
      <c r="G128" s="8"/>
      <c r="H128" s="8"/>
      <c r="I128" s="8"/>
      <c r="J128" s="8"/>
      <c r="K128" s="28">
        <f t="shared" si="2"/>
        <v>7.681971193</v>
      </c>
      <c r="L128" s="29">
        <f t="shared" si="3"/>
        <v>7.010476842</v>
      </c>
      <c r="M128" s="8"/>
      <c r="N128" s="8"/>
      <c r="O128" s="8"/>
      <c r="P128" s="8"/>
      <c r="Q128" s="8"/>
      <c r="R128" s="8"/>
      <c r="S128" s="27">
        <v>95.0</v>
      </c>
      <c r="T128" s="29">
        <f t="shared" si="4"/>
        <v>4.398148148</v>
      </c>
      <c r="U128" s="29">
        <f t="shared" si="5"/>
        <v>4.888365069</v>
      </c>
      <c r="V128" s="8"/>
      <c r="W128" s="8"/>
      <c r="X128" s="8"/>
      <c r="Y128" s="8"/>
      <c r="Z128" s="8"/>
      <c r="AA128" s="8"/>
    </row>
    <row r="129">
      <c r="A129" s="29">
        <f t="shared" si="7"/>
        <v>7.762834048</v>
      </c>
      <c r="B129" s="29">
        <f t="shared" si="1"/>
        <v>7.817825243</v>
      </c>
      <c r="C129" s="8"/>
      <c r="D129" s="8"/>
      <c r="E129" s="8"/>
      <c r="F129" s="8"/>
      <c r="G129" s="8"/>
      <c r="H129" s="8"/>
      <c r="I129" s="8"/>
      <c r="J129" s="8"/>
      <c r="K129" s="28">
        <f t="shared" si="2"/>
        <v>7.762834048</v>
      </c>
      <c r="L129" s="29">
        <f t="shared" si="3"/>
        <v>7.046731106</v>
      </c>
      <c r="M129" s="8"/>
      <c r="N129" s="8"/>
      <c r="O129" s="8"/>
      <c r="P129" s="8"/>
      <c r="Q129" s="8"/>
      <c r="R129" s="8"/>
      <c r="S129" s="27">
        <v>96.0</v>
      </c>
      <c r="T129" s="29">
        <f t="shared" si="4"/>
        <v>4.444444444</v>
      </c>
      <c r="U129" s="29">
        <f t="shared" si="5"/>
        <v>4.927780099</v>
      </c>
      <c r="V129" s="8"/>
      <c r="W129" s="8"/>
      <c r="X129" s="8"/>
      <c r="Y129" s="8"/>
      <c r="Z129" s="8"/>
      <c r="AA129" s="8"/>
    </row>
    <row r="130">
      <c r="A130" s="29">
        <f t="shared" si="7"/>
        <v>7.843696903</v>
      </c>
      <c r="B130" s="29">
        <f t="shared" si="1"/>
        <v>7.834041802</v>
      </c>
      <c r="C130" s="8"/>
      <c r="D130" s="8"/>
      <c r="E130" s="8"/>
      <c r="F130" s="8"/>
      <c r="G130" s="8"/>
      <c r="H130" s="8"/>
      <c r="I130" s="8"/>
      <c r="J130" s="8"/>
      <c r="K130" s="28">
        <f t="shared" si="2"/>
        <v>7.843696903</v>
      </c>
      <c r="L130" s="29">
        <f t="shared" si="3"/>
        <v>7.082342678</v>
      </c>
      <c r="M130" s="8"/>
      <c r="N130" s="8"/>
      <c r="O130" s="8"/>
      <c r="P130" s="8"/>
      <c r="Q130" s="8"/>
      <c r="R130" s="8"/>
      <c r="S130" s="27">
        <v>97.0</v>
      </c>
      <c r="T130" s="29">
        <f t="shared" si="4"/>
        <v>4.490740741</v>
      </c>
      <c r="U130" s="29">
        <f t="shared" si="5"/>
        <v>4.966947908</v>
      </c>
      <c r="V130" s="8"/>
      <c r="W130" s="8"/>
      <c r="X130" s="8"/>
      <c r="Y130" s="8"/>
      <c r="Z130" s="8"/>
      <c r="AA130" s="8"/>
    </row>
    <row r="131">
      <c r="A131" s="29">
        <f t="shared" si="7"/>
        <v>7.924559757</v>
      </c>
      <c r="B131" s="29">
        <f t="shared" si="1"/>
        <v>7.850043296</v>
      </c>
      <c r="C131" s="8"/>
      <c r="D131" s="8"/>
      <c r="E131" s="8"/>
      <c r="F131" s="8"/>
      <c r="G131" s="8"/>
      <c r="H131" s="8"/>
      <c r="I131" s="8"/>
      <c r="J131" s="8"/>
      <c r="K131" s="28">
        <f t="shared" si="2"/>
        <v>7.924559757</v>
      </c>
      <c r="L131" s="29">
        <f t="shared" si="3"/>
        <v>7.117321646</v>
      </c>
      <c r="M131" s="8"/>
      <c r="N131" s="8"/>
      <c r="O131" s="8"/>
      <c r="P131" s="8"/>
      <c r="Q131" s="8"/>
      <c r="R131" s="8"/>
      <c r="S131" s="27">
        <v>98.0</v>
      </c>
      <c r="T131" s="29">
        <f t="shared" si="4"/>
        <v>4.537037037</v>
      </c>
      <c r="U131" s="29">
        <f t="shared" si="5"/>
        <v>5.005864019</v>
      </c>
      <c r="V131" s="8"/>
      <c r="W131" s="8"/>
      <c r="X131" s="8"/>
      <c r="Y131" s="8"/>
      <c r="Z131" s="8"/>
      <c r="AA131" s="8"/>
    </row>
    <row r="132">
      <c r="A132" s="29">
        <f t="shared" si="7"/>
        <v>8.005422612</v>
      </c>
      <c r="B132" s="29">
        <f t="shared" si="1"/>
        <v>7.865832042</v>
      </c>
      <c r="C132" s="8"/>
      <c r="D132" s="8"/>
      <c r="E132" s="8"/>
      <c r="F132" s="8"/>
      <c r="G132" s="8"/>
      <c r="H132" s="8"/>
      <c r="I132" s="8"/>
      <c r="J132" s="8"/>
      <c r="K132" s="28">
        <f t="shared" si="2"/>
        <v>8.005422612</v>
      </c>
      <c r="L132" s="29">
        <f t="shared" si="3"/>
        <v>7.151678039</v>
      </c>
      <c r="M132" s="8"/>
      <c r="N132" s="8"/>
      <c r="O132" s="8"/>
      <c r="P132" s="8"/>
      <c r="Q132" s="8"/>
      <c r="R132" s="8"/>
      <c r="S132" s="27">
        <v>99.0</v>
      </c>
      <c r="T132" s="29">
        <f t="shared" si="4"/>
        <v>4.583333333</v>
      </c>
      <c r="U132" s="29">
        <f t="shared" si="5"/>
        <v>5.044524298</v>
      </c>
      <c r="V132" s="8"/>
      <c r="W132" s="8"/>
      <c r="X132" s="8"/>
      <c r="Y132" s="8"/>
      <c r="Z132" s="8"/>
      <c r="AA132" s="8"/>
    </row>
    <row r="133">
      <c r="A133" s="29">
        <f t="shared" si="7"/>
        <v>8.086285467</v>
      </c>
      <c r="B133" s="29">
        <f t="shared" si="1"/>
        <v>7.881410371</v>
      </c>
      <c r="C133" s="8"/>
      <c r="D133" s="8"/>
      <c r="E133" s="8"/>
      <c r="F133" s="8"/>
      <c r="G133" s="8"/>
      <c r="H133" s="8"/>
      <c r="I133" s="8"/>
      <c r="J133" s="8"/>
      <c r="K133" s="28">
        <f t="shared" si="2"/>
        <v>8.086285467</v>
      </c>
      <c r="L133" s="29">
        <f t="shared" si="3"/>
        <v>7.185421818</v>
      </c>
      <c r="M133" s="8"/>
      <c r="N133" s="8"/>
      <c r="O133" s="8"/>
      <c r="P133" s="8"/>
      <c r="Q133" s="8"/>
      <c r="R133" s="8"/>
      <c r="S133" s="27">
        <v>100.0</v>
      </c>
      <c r="T133" s="29">
        <f t="shared" si="4"/>
        <v>4.62962963</v>
      </c>
      <c r="U133" s="29">
        <f t="shared" si="5"/>
        <v>5.082924941</v>
      </c>
      <c r="V133" s="8"/>
      <c r="W133" s="8"/>
      <c r="X133" s="8"/>
      <c r="Y133" s="8"/>
      <c r="Z133" s="8"/>
      <c r="AA133" s="8"/>
    </row>
    <row r="134">
      <c r="A134" s="29">
        <f t="shared" si="7"/>
        <v>8.167148321</v>
      </c>
      <c r="B134" s="29">
        <f t="shared" si="1"/>
        <v>7.896780627</v>
      </c>
      <c r="C134" s="8"/>
      <c r="D134" s="8"/>
      <c r="E134" s="8"/>
      <c r="F134" s="8"/>
      <c r="G134" s="8"/>
      <c r="H134" s="8"/>
      <c r="I134" s="8"/>
      <c r="J134" s="8"/>
      <c r="K134" s="28">
        <f t="shared" si="2"/>
        <v>8.167148321</v>
      </c>
      <c r="L134" s="29">
        <f t="shared" si="3"/>
        <v>7.218562864</v>
      </c>
      <c r="M134" s="8"/>
      <c r="N134" s="8"/>
      <c r="O134" s="8"/>
      <c r="P134" s="8"/>
      <c r="Q134" s="8"/>
      <c r="R134" s="8"/>
      <c r="S134" s="27">
        <v>101.0</v>
      </c>
      <c r="T134" s="29">
        <f t="shared" si="4"/>
        <v>4.675925926</v>
      </c>
      <c r="U134" s="29">
        <f t="shared" si="5"/>
        <v>5.121062455</v>
      </c>
      <c r="V134" s="8"/>
      <c r="W134" s="8"/>
      <c r="X134" s="8"/>
      <c r="Y134" s="8"/>
      <c r="Z134" s="8"/>
      <c r="AA134" s="8"/>
    </row>
    <row r="135">
      <c r="A135" s="29">
        <f t="shared" si="7"/>
        <v>8.248011176</v>
      </c>
      <c r="B135" s="29">
        <f t="shared" si="1"/>
        <v>7.911945161</v>
      </c>
      <c r="C135" s="8"/>
      <c r="D135" s="8"/>
      <c r="E135" s="8"/>
      <c r="F135" s="8"/>
      <c r="G135" s="8"/>
      <c r="H135" s="8"/>
      <c r="I135" s="8"/>
      <c r="J135" s="8"/>
      <c r="K135" s="28">
        <f t="shared" si="2"/>
        <v>8.248011176</v>
      </c>
      <c r="L135" s="29">
        <f t="shared" si="3"/>
        <v>7.25111098</v>
      </c>
      <c r="M135" s="8"/>
      <c r="N135" s="8"/>
      <c r="O135" s="8"/>
      <c r="P135" s="8"/>
      <c r="Q135" s="8"/>
      <c r="R135" s="8"/>
      <c r="S135" s="27">
        <v>102.0</v>
      </c>
      <c r="T135" s="29">
        <f t="shared" si="4"/>
        <v>4.722222222</v>
      </c>
      <c r="U135" s="29">
        <f t="shared" si="5"/>
        <v>5.158933645</v>
      </c>
      <c r="V135" s="8"/>
      <c r="W135" s="8"/>
      <c r="X135" s="8"/>
      <c r="Y135" s="8"/>
      <c r="Z135" s="8"/>
      <c r="AA135" s="8"/>
    </row>
    <row r="136">
      <c r="A136" s="29">
        <f t="shared" si="7"/>
        <v>8.328874031</v>
      </c>
      <c r="B136" s="29">
        <f t="shared" si="1"/>
        <v>7.926906331</v>
      </c>
      <c r="C136" s="8"/>
      <c r="D136" s="8"/>
      <c r="E136" s="8"/>
      <c r="F136" s="8"/>
      <c r="G136" s="8"/>
      <c r="H136" s="8"/>
      <c r="I136" s="8"/>
      <c r="J136" s="8"/>
      <c r="K136" s="28">
        <f t="shared" si="2"/>
        <v>8.328874031</v>
      </c>
      <c r="L136" s="29">
        <f t="shared" si="3"/>
        <v>7.28307588</v>
      </c>
      <c r="M136" s="8"/>
      <c r="N136" s="8"/>
      <c r="O136" s="8"/>
      <c r="P136" s="8"/>
      <c r="Q136" s="8"/>
      <c r="R136" s="8"/>
      <c r="S136" s="27">
        <v>103.0</v>
      </c>
      <c r="T136" s="29">
        <f t="shared" si="4"/>
        <v>4.768518519</v>
      </c>
      <c r="U136" s="29">
        <f t="shared" si="5"/>
        <v>5.196535601</v>
      </c>
      <c r="V136" s="8"/>
      <c r="W136" s="8"/>
      <c r="X136" s="8"/>
      <c r="Y136" s="8"/>
      <c r="Z136" s="8"/>
      <c r="AA136" s="8"/>
    </row>
    <row r="137">
      <c r="A137" s="29">
        <f t="shared" si="7"/>
        <v>8.409736885</v>
      </c>
      <c r="B137" s="29">
        <f t="shared" si="1"/>
        <v>7.941666495</v>
      </c>
      <c r="C137" s="8"/>
      <c r="D137" s="8"/>
      <c r="E137" s="8"/>
      <c r="F137" s="8"/>
      <c r="G137" s="8"/>
      <c r="H137" s="8"/>
      <c r="I137" s="8"/>
      <c r="J137" s="8"/>
      <c r="K137" s="28">
        <f t="shared" si="2"/>
        <v>8.409736885</v>
      </c>
      <c r="L137" s="29">
        <f t="shared" si="3"/>
        <v>7.314467183</v>
      </c>
      <c r="M137" s="8"/>
      <c r="N137" s="8"/>
      <c r="O137" s="8"/>
      <c r="P137" s="8"/>
      <c r="Q137" s="8"/>
      <c r="R137" s="8"/>
      <c r="S137" s="27">
        <v>104.0</v>
      </c>
      <c r="T137" s="29">
        <f t="shared" si="4"/>
        <v>4.814814815</v>
      </c>
      <c r="U137" s="29">
        <f t="shared" si="5"/>
        <v>5.233865681</v>
      </c>
      <c r="V137" s="8"/>
      <c r="W137" s="8"/>
      <c r="X137" s="8"/>
      <c r="Y137" s="8"/>
      <c r="Z137" s="8"/>
      <c r="AA137" s="8"/>
    </row>
    <row r="138">
      <c r="A138" s="29">
        <f t="shared" si="7"/>
        <v>8.49059974</v>
      </c>
      <c r="B138" s="29">
        <f t="shared" si="1"/>
        <v>7.956228014</v>
      </c>
      <c r="C138" s="8"/>
      <c r="D138" s="8"/>
      <c r="E138" s="8"/>
      <c r="F138" s="8"/>
      <c r="G138" s="8"/>
      <c r="H138" s="8"/>
      <c r="I138" s="8"/>
      <c r="J138" s="8"/>
      <c r="K138" s="28">
        <f t="shared" si="2"/>
        <v>8.49059974</v>
      </c>
      <c r="L138" s="29">
        <f t="shared" si="3"/>
        <v>7.345294412</v>
      </c>
      <c r="M138" s="8"/>
      <c r="N138" s="8"/>
      <c r="O138" s="8"/>
      <c r="P138" s="8"/>
      <c r="Q138" s="8"/>
      <c r="R138" s="8"/>
      <c r="S138" s="27">
        <v>105.0</v>
      </c>
      <c r="T138" s="29">
        <f t="shared" si="4"/>
        <v>4.861111111</v>
      </c>
      <c r="U138" s="29">
        <f t="shared" si="5"/>
        <v>5.270921504</v>
      </c>
      <c r="V138" s="8"/>
      <c r="W138" s="8"/>
      <c r="X138" s="8"/>
      <c r="Y138" s="8"/>
      <c r="Z138" s="8"/>
      <c r="AA138" s="8"/>
    </row>
    <row r="139">
      <c r="A139" s="29">
        <f t="shared" si="7"/>
        <v>8.571462595</v>
      </c>
      <c r="B139" s="29">
        <f t="shared" si="1"/>
        <v>7.970593243</v>
      </c>
      <c r="C139" s="8"/>
      <c r="D139" s="8"/>
      <c r="E139" s="8"/>
      <c r="F139" s="8"/>
      <c r="G139" s="8"/>
      <c r="H139" s="8"/>
      <c r="I139" s="8"/>
      <c r="J139" s="8"/>
      <c r="K139" s="28">
        <f t="shared" si="2"/>
        <v>8.571462595</v>
      </c>
      <c r="L139" s="29">
        <f t="shared" si="3"/>
        <v>7.37556699</v>
      </c>
      <c r="M139" s="8"/>
      <c r="N139" s="8"/>
      <c r="O139" s="8"/>
      <c r="P139" s="8"/>
      <c r="Q139" s="8"/>
      <c r="R139" s="8"/>
      <c r="S139" s="27">
        <v>106.0</v>
      </c>
      <c r="T139" s="29">
        <f t="shared" si="4"/>
        <v>4.907407407</v>
      </c>
      <c r="U139" s="29">
        <f t="shared" si="5"/>
        <v>5.307700932</v>
      </c>
      <c r="V139" s="8"/>
      <c r="W139" s="8"/>
      <c r="X139" s="8"/>
      <c r="Y139" s="8"/>
      <c r="Z139" s="8"/>
      <c r="AA139" s="8"/>
    </row>
    <row r="140">
      <c r="A140" s="29">
        <f t="shared" si="7"/>
        <v>8.652325449</v>
      </c>
      <c r="B140" s="29">
        <f t="shared" si="1"/>
        <v>7.984764537</v>
      </c>
      <c r="C140" s="8"/>
      <c r="D140" s="8"/>
      <c r="E140" s="8"/>
      <c r="F140" s="8"/>
      <c r="G140" s="8"/>
      <c r="H140" s="8"/>
      <c r="I140" s="8"/>
      <c r="J140" s="8"/>
      <c r="K140" s="28">
        <f t="shared" si="2"/>
        <v>8.652325449</v>
      </c>
      <c r="L140" s="29">
        <f t="shared" si="3"/>
        <v>7.405294233</v>
      </c>
      <c r="M140" s="8"/>
      <c r="N140" s="8"/>
      <c r="O140" s="8"/>
      <c r="P140" s="8"/>
      <c r="Q140" s="8"/>
      <c r="R140" s="8"/>
      <c r="S140" s="27">
        <v>107.0</v>
      </c>
      <c r="T140" s="29">
        <f t="shared" si="4"/>
        <v>4.953703704</v>
      </c>
      <c r="U140" s="29">
        <f t="shared" si="5"/>
        <v>5.34420206</v>
      </c>
      <c r="V140" s="8"/>
      <c r="W140" s="8"/>
      <c r="X140" s="8"/>
      <c r="Y140" s="8"/>
      <c r="Z140" s="8"/>
      <c r="AA140" s="8"/>
    </row>
    <row r="141">
      <c r="A141" s="29">
        <f t="shared" si="7"/>
        <v>8.733188304</v>
      </c>
      <c r="B141" s="29">
        <f t="shared" si="1"/>
        <v>7.998744239</v>
      </c>
      <c r="C141" s="8"/>
      <c r="D141" s="8"/>
      <c r="E141" s="8"/>
      <c r="F141" s="8"/>
      <c r="G141" s="8"/>
      <c r="H141" s="8"/>
      <c r="I141" s="8"/>
      <c r="J141" s="8"/>
      <c r="K141" s="28">
        <f t="shared" si="2"/>
        <v>8.733188304</v>
      </c>
      <c r="L141" s="29">
        <f t="shared" si="3"/>
        <v>7.434485351</v>
      </c>
      <c r="M141" s="8"/>
      <c r="N141" s="8"/>
      <c r="O141" s="8"/>
      <c r="P141" s="8"/>
      <c r="Q141" s="8"/>
      <c r="R141" s="8"/>
      <c r="S141" s="27">
        <v>108.0</v>
      </c>
      <c r="T141" s="29">
        <f t="shared" si="4"/>
        <v>5</v>
      </c>
      <c r="U141" s="29">
        <f t="shared" si="5"/>
        <v>5.380423206</v>
      </c>
      <c r="V141" s="8"/>
      <c r="W141" s="8"/>
      <c r="X141" s="8"/>
      <c r="Y141" s="8"/>
      <c r="Z141" s="8"/>
      <c r="AA141" s="8"/>
    </row>
    <row r="142">
      <c r="A142" s="29">
        <f t="shared" si="7"/>
        <v>8.814051159</v>
      </c>
      <c r="B142" s="29">
        <f t="shared" si="1"/>
        <v>8.012534688</v>
      </c>
      <c r="C142" s="8"/>
      <c r="D142" s="8"/>
      <c r="E142" s="8"/>
      <c r="F142" s="8"/>
      <c r="G142" s="8"/>
      <c r="H142" s="8"/>
      <c r="I142" s="8"/>
      <c r="J142" s="8"/>
      <c r="K142" s="28">
        <f t="shared" si="2"/>
        <v>8.814051159</v>
      </c>
      <c r="L142" s="29">
        <f t="shared" si="3"/>
        <v>7.463149441</v>
      </c>
      <c r="M142" s="8"/>
      <c r="N142" s="8"/>
      <c r="O142" s="8"/>
      <c r="P142" s="8"/>
      <c r="Q142" s="8"/>
      <c r="R142" s="8"/>
      <c r="S142" s="27">
        <v>109.0</v>
      </c>
      <c r="T142" s="29">
        <f t="shared" si="4"/>
        <v>5.046296296</v>
      </c>
      <c r="U142" s="29">
        <f t="shared" si="5"/>
        <v>5.4163629</v>
      </c>
      <c r="V142" s="8"/>
      <c r="W142" s="8"/>
      <c r="X142" s="8"/>
      <c r="Y142" s="8"/>
      <c r="Z142" s="8"/>
      <c r="AA142" s="8"/>
    </row>
    <row r="143">
      <c r="A143" s="29">
        <f t="shared" si="7"/>
        <v>8.894914013</v>
      </c>
      <c r="B143" s="29">
        <f t="shared" si="1"/>
        <v>8.026138211</v>
      </c>
      <c r="C143" s="8"/>
      <c r="D143" s="8"/>
      <c r="E143" s="8"/>
      <c r="F143" s="8"/>
      <c r="G143" s="8"/>
      <c r="H143" s="8"/>
      <c r="I143" s="8"/>
      <c r="J143" s="8"/>
      <c r="K143" s="28">
        <f t="shared" si="2"/>
        <v>8.894914013</v>
      </c>
      <c r="L143" s="29">
        <f t="shared" si="3"/>
        <v>7.491295491</v>
      </c>
      <c r="M143" s="8"/>
      <c r="N143" s="8"/>
      <c r="O143" s="8"/>
      <c r="P143" s="8"/>
      <c r="Q143" s="8"/>
      <c r="R143" s="8"/>
      <c r="S143" s="27">
        <v>110.0</v>
      </c>
      <c r="T143" s="29">
        <f t="shared" si="4"/>
        <v>5.092592593</v>
      </c>
      <c r="U143" s="29">
        <f t="shared" si="5"/>
        <v>5.452019871</v>
      </c>
      <c r="V143" s="8"/>
      <c r="W143" s="8"/>
      <c r="X143" s="8"/>
      <c r="Y143" s="8"/>
      <c r="Z143" s="8"/>
      <c r="AA143" s="8"/>
    </row>
    <row r="144">
      <c r="A144" s="29">
        <f t="shared" si="7"/>
        <v>8.975776868</v>
      </c>
      <c r="B144" s="29">
        <f t="shared" si="1"/>
        <v>8.039557125</v>
      </c>
      <c r="C144" s="8"/>
      <c r="D144" s="8"/>
      <c r="E144" s="8"/>
      <c r="F144" s="8"/>
      <c r="G144" s="8"/>
      <c r="H144" s="8"/>
      <c r="I144" s="8"/>
      <c r="J144" s="8"/>
      <c r="K144" s="28">
        <f t="shared" si="2"/>
        <v>8.975776868</v>
      </c>
      <c r="L144" s="29">
        <f t="shared" si="3"/>
        <v>7.518932373</v>
      </c>
      <c r="M144" s="8"/>
      <c r="N144" s="8"/>
      <c r="O144" s="8"/>
      <c r="P144" s="8"/>
      <c r="Q144" s="8"/>
      <c r="R144" s="8"/>
      <c r="S144" s="27">
        <v>111.0</v>
      </c>
      <c r="T144" s="29">
        <f t="shared" si="4"/>
        <v>5.138888889</v>
      </c>
      <c r="U144" s="29">
        <f t="shared" si="5"/>
        <v>5.487393041</v>
      </c>
      <c r="V144" s="8"/>
      <c r="W144" s="8"/>
      <c r="X144" s="8"/>
      <c r="Y144" s="8"/>
      <c r="Z144" s="8"/>
      <c r="AA144" s="8"/>
    </row>
    <row r="145">
      <c r="A145" s="29">
        <f t="shared" si="7"/>
        <v>9.056639723</v>
      </c>
      <c r="B145" s="29">
        <f t="shared" si="1"/>
        <v>8.052793733</v>
      </c>
      <c r="C145" s="8"/>
      <c r="D145" s="8"/>
      <c r="E145" s="8"/>
      <c r="F145" s="8"/>
      <c r="G145" s="8"/>
      <c r="H145" s="8"/>
      <c r="I145" s="8"/>
      <c r="J145" s="8"/>
      <c r="K145" s="28">
        <f t="shared" si="2"/>
        <v>9.056639723</v>
      </c>
      <c r="L145" s="29">
        <f t="shared" si="3"/>
        <v>7.546068841</v>
      </c>
      <c r="M145" s="8"/>
      <c r="N145" s="8"/>
      <c r="O145" s="8"/>
      <c r="P145" s="8"/>
      <c r="Q145" s="8"/>
      <c r="R145" s="8"/>
      <c r="S145" s="27">
        <v>112.0</v>
      </c>
      <c r="T145" s="29">
        <f t="shared" si="4"/>
        <v>5.185185185</v>
      </c>
      <c r="U145" s="29">
        <f t="shared" si="5"/>
        <v>5.522481513</v>
      </c>
      <c r="V145" s="8"/>
      <c r="W145" s="8"/>
      <c r="X145" s="8"/>
      <c r="Y145" s="8"/>
      <c r="Z145" s="8"/>
      <c r="AA145" s="8"/>
    </row>
    <row r="146">
      <c r="A146" s="29">
        <f t="shared" si="7"/>
        <v>9.137502577</v>
      </c>
      <c r="B146" s="29">
        <f t="shared" si="1"/>
        <v>8.065850324</v>
      </c>
      <c r="C146" s="8"/>
      <c r="D146" s="8"/>
      <c r="E146" s="8"/>
      <c r="F146" s="8"/>
      <c r="G146" s="8"/>
      <c r="H146" s="8"/>
      <c r="I146" s="8"/>
      <c r="J146" s="8"/>
      <c r="K146" s="28">
        <f t="shared" si="2"/>
        <v>9.137502577</v>
      </c>
      <c r="L146" s="29">
        <f t="shared" si="3"/>
        <v>7.572713535</v>
      </c>
      <c r="M146" s="8"/>
      <c r="N146" s="8"/>
      <c r="O146" s="8"/>
      <c r="P146" s="8"/>
      <c r="Q146" s="8"/>
      <c r="R146" s="8"/>
      <c r="S146" s="27">
        <v>113.0</v>
      </c>
      <c r="T146" s="29">
        <f t="shared" si="4"/>
        <v>5.231481481</v>
      </c>
      <c r="U146" s="29">
        <f t="shared" si="5"/>
        <v>5.557284561</v>
      </c>
      <c r="V146" s="8"/>
      <c r="W146" s="8"/>
      <c r="X146" s="8"/>
      <c r="Y146" s="8"/>
      <c r="Z146" s="8"/>
      <c r="AA146" s="8"/>
    </row>
    <row r="147">
      <c r="A147" s="29">
        <f t="shared" si="7"/>
        <v>9.218365432</v>
      </c>
      <c r="B147" s="29">
        <f t="shared" si="1"/>
        <v>8.078729172</v>
      </c>
      <c r="C147" s="8"/>
      <c r="D147" s="8"/>
      <c r="E147" s="8"/>
      <c r="F147" s="8"/>
      <c r="G147" s="8"/>
      <c r="H147" s="8"/>
      <c r="I147" s="8"/>
      <c r="J147" s="8"/>
      <c r="K147" s="28">
        <f t="shared" si="2"/>
        <v>9.218365432</v>
      </c>
      <c r="L147" s="29">
        <f t="shared" si="3"/>
        <v>7.598874974</v>
      </c>
      <c r="M147" s="8"/>
      <c r="N147" s="8"/>
      <c r="O147" s="8"/>
      <c r="P147" s="8"/>
      <c r="Q147" s="8"/>
      <c r="R147" s="8"/>
      <c r="S147" s="27">
        <v>114.0</v>
      </c>
      <c r="T147" s="29">
        <f t="shared" si="4"/>
        <v>5.277777778</v>
      </c>
      <c r="U147" s="29">
        <f t="shared" si="5"/>
        <v>5.591801625</v>
      </c>
      <c r="V147" s="8"/>
      <c r="W147" s="8"/>
      <c r="X147" s="8"/>
      <c r="Y147" s="8"/>
      <c r="Z147" s="8"/>
      <c r="AA147" s="8"/>
    </row>
    <row r="148">
      <c r="A148" s="29">
        <f t="shared" si="7"/>
        <v>9.299228287</v>
      </c>
      <c r="B148" s="29">
        <f t="shared" si="1"/>
        <v>8.091432538</v>
      </c>
      <c r="C148" s="8"/>
      <c r="D148" s="8"/>
      <c r="E148" s="8"/>
      <c r="F148" s="8"/>
      <c r="G148" s="8"/>
      <c r="H148" s="8"/>
      <c r="I148" s="8"/>
      <c r="J148" s="8"/>
      <c r="K148" s="28">
        <f t="shared" si="2"/>
        <v>9.299228287</v>
      </c>
      <c r="L148" s="29">
        <f t="shared" si="3"/>
        <v>7.62456156</v>
      </c>
      <c r="M148" s="8"/>
      <c r="N148" s="8"/>
      <c r="O148" s="8"/>
      <c r="P148" s="8"/>
      <c r="Q148" s="8"/>
      <c r="R148" s="8"/>
      <c r="S148" s="27">
        <v>115.0</v>
      </c>
      <c r="T148" s="29">
        <f t="shared" si="4"/>
        <v>5.324074074</v>
      </c>
      <c r="U148" s="29">
        <f t="shared" si="5"/>
        <v>5.626032301</v>
      </c>
      <c r="V148" s="8"/>
      <c r="W148" s="8"/>
      <c r="X148" s="8"/>
      <c r="Y148" s="8"/>
      <c r="Z148" s="8"/>
      <c r="AA148" s="8"/>
    </row>
    <row r="149">
      <c r="A149" s="29">
        <f t="shared" si="7"/>
        <v>9.380091141</v>
      </c>
      <c r="B149" s="29">
        <f t="shared" si="1"/>
        <v>8.103962661</v>
      </c>
      <c r="C149" s="8"/>
      <c r="D149" s="8"/>
      <c r="E149" s="8"/>
      <c r="F149" s="8"/>
      <c r="G149" s="8"/>
      <c r="H149" s="8"/>
      <c r="I149" s="8"/>
      <c r="J149" s="8"/>
      <c r="K149" s="28">
        <f t="shared" si="2"/>
        <v>9.380091141</v>
      </c>
      <c r="L149" s="29">
        <f t="shared" si="3"/>
        <v>7.649781574</v>
      </c>
      <c r="M149" s="8"/>
      <c r="N149" s="8"/>
      <c r="O149" s="8"/>
      <c r="P149" s="8"/>
      <c r="Q149" s="8"/>
      <c r="R149" s="8"/>
      <c r="S149" s="27">
        <v>116.0</v>
      </c>
      <c r="T149" s="29">
        <f t="shared" si="4"/>
        <v>5.37037037</v>
      </c>
      <c r="U149" s="29">
        <f t="shared" si="5"/>
        <v>5.65997633</v>
      </c>
      <c r="V149" s="8"/>
      <c r="W149" s="8"/>
      <c r="X149" s="8"/>
      <c r="Y149" s="8"/>
      <c r="Z149" s="8"/>
      <c r="AA149" s="8"/>
    </row>
    <row r="150">
      <c r="A150" s="29">
        <f t="shared" si="7"/>
        <v>9.460953996</v>
      </c>
      <c r="B150" s="29">
        <f t="shared" si="1"/>
        <v>8.116321765</v>
      </c>
      <c r="C150" s="8"/>
      <c r="D150" s="8"/>
      <c r="E150" s="8"/>
      <c r="F150" s="8"/>
      <c r="G150" s="8"/>
      <c r="H150" s="8"/>
      <c r="I150" s="8"/>
      <c r="J150" s="8"/>
      <c r="K150" s="28">
        <f t="shared" si="2"/>
        <v>9.460953996</v>
      </c>
      <c r="L150" s="29">
        <f t="shared" si="3"/>
        <v>7.674543179</v>
      </c>
      <c r="M150" s="8"/>
      <c r="N150" s="8"/>
      <c r="O150" s="8"/>
      <c r="P150" s="8"/>
      <c r="Q150" s="8"/>
      <c r="R150" s="8"/>
      <c r="S150" s="27">
        <v>117.0</v>
      </c>
      <c r="T150" s="29">
        <f t="shared" si="4"/>
        <v>5.416666667</v>
      </c>
      <c r="U150" s="29">
        <f t="shared" si="5"/>
        <v>5.693633596</v>
      </c>
      <c r="V150" s="8"/>
      <c r="W150" s="8"/>
      <c r="X150" s="8"/>
      <c r="Y150" s="8"/>
      <c r="Z150" s="8"/>
      <c r="AA150" s="8"/>
    </row>
    <row r="151">
      <c r="A151" s="29">
        <f t="shared" si="7"/>
        <v>9.541816851</v>
      </c>
      <c r="B151" s="29">
        <f t="shared" si="1"/>
        <v>8.128512057</v>
      </c>
      <c r="C151" s="8"/>
      <c r="D151" s="8"/>
      <c r="E151" s="8"/>
      <c r="F151" s="8"/>
      <c r="G151" s="8"/>
      <c r="H151" s="8"/>
      <c r="I151" s="8"/>
      <c r="J151" s="8"/>
      <c r="K151" s="28">
        <f t="shared" si="2"/>
        <v>9.541816851</v>
      </c>
      <c r="L151" s="29">
        <f t="shared" si="3"/>
        <v>7.698854415</v>
      </c>
      <c r="M151" s="8"/>
      <c r="N151" s="8"/>
      <c r="O151" s="8"/>
      <c r="P151" s="8"/>
      <c r="Q151" s="8"/>
      <c r="R151" s="8"/>
      <c r="S151" s="27">
        <v>118.0</v>
      </c>
      <c r="T151" s="29">
        <f t="shared" si="4"/>
        <v>5.462962963</v>
      </c>
      <c r="U151" s="29">
        <f t="shared" si="5"/>
        <v>5.727004115</v>
      </c>
      <c r="V151" s="8"/>
      <c r="W151" s="8"/>
      <c r="X151" s="8"/>
      <c r="Y151" s="8"/>
      <c r="Z151" s="8"/>
      <c r="AA151" s="8"/>
    </row>
    <row r="152">
      <c r="A152" s="29">
        <f t="shared" si="7"/>
        <v>9.622679705</v>
      </c>
      <c r="B152" s="29">
        <f t="shared" si="1"/>
        <v>8.140535722</v>
      </c>
      <c r="C152" s="8"/>
      <c r="D152" s="8"/>
      <c r="E152" s="8"/>
      <c r="F152" s="8"/>
      <c r="G152" s="8"/>
      <c r="H152" s="8"/>
      <c r="I152" s="8"/>
      <c r="J152" s="8"/>
      <c r="K152" s="28">
        <f t="shared" si="2"/>
        <v>9.622679705</v>
      </c>
      <c r="L152" s="29">
        <f t="shared" si="3"/>
        <v>7.722723206</v>
      </c>
      <c r="M152" s="8"/>
      <c r="N152" s="8"/>
      <c r="O152" s="8"/>
      <c r="P152" s="8"/>
      <c r="Q152" s="8"/>
      <c r="R152" s="8"/>
      <c r="S152" s="27">
        <v>119.0</v>
      </c>
      <c r="T152" s="29">
        <f t="shared" si="4"/>
        <v>5.509259259</v>
      </c>
      <c r="U152" s="29">
        <f t="shared" si="5"/>
        <v>5.760088028</v>
      </c>
      <c r="V152" s="8"/>
      <c r="W152" s="8"/>
      <c r="X152" s="8"/>
      <c r="Y152" s="8"/>
      <c r="Z152" s="8"/>
      <c r="AA152" s="8"/>
    </row>
    <row r="153">
      <c r="A153" s="29">
        <f t="shared" si="7"/>
        <v>9.70354256</v>
      </c>
      <c r="B153" s="29">
        <f t="shared" si="1"/>
        <v>8.152394926</v>
      </c>
      <c r="C153" s="8"/>
      <c r="D153" s="8"/>
      <c r="E153" s="8"/>
      <c r="F153" s="8"/>
      <c r="G153" s="8"/>
      <c r="H153" s="8"/>
      <c r="I153" s="8"/>
      <c r="J153" s="8"/>
      <c r="K153" s="28">
        <f t="shared" si="2"/>
        <v>9.70354256</v>
      </c>
      <c r="L153" s="29">
        <f t="shared" si="3"/>
        <v>7.746157353</v>
      </c>
      <c r="M153" s="8"/>
      <c r="N153" s="8"/>
      <c r="O153" s="8"/>
      <c r="P153" s="8"/>
      <c r="Q153" s="8"/>
      <c r="R153" s="8"/>
      <c r="S153" s="27">
        <v>120.0</v>
      </c>
      <c r="T153" s="29">
        <f t="shared" si="4"/>
        <v>5.555555556</v>
      </c>
      <c r="U153" s="29">
        <f t="shared" si="5"/>
        <v>5.792885597</v>
      </c>
      <c r="V153" s="8"/>
      <c r="W153" s="8"/>
      <c r="X153" s="8"/>
      <c r="Y153" s="8"/>
      <c r="Z153" s="8"/>
      <c r="AA153" s="8"/>
    </row>
    <row r="154">
      <c r="A154" s="29">
        <f t="shared" si="7"/>
        <v>9.784405415</v>
      </c>
      <c r="B154" s="29">
        <f t="shared" si="1"/>
        <v>8.164091818</v>
      </c>
      <c r="C154" s="8"/>
      <c r="D154" s="8"/>
      <c r="E154" s="8"/>
      <c r="F154" s="8"/>
      <c r="G154" s="8"/>
      <c r="H154" s="8"/>
      <c r="I154" s="8"/>
      <c r="J154" s="8"/>
      <c r="K154" s="28">
        <f t="shared" si="2"/>
        <v>9.784405415</v>
      </c>
      <c r="L154" s="29">
        <f t="shared" si="3"/>
        <v>7.769164539</v>
      </c>
      <c r="M154" s="8"/>
      <c r="N154" s="8"/>
      <c r="O154" s="8"/>
      <c r="P154" s="8"/>
      <c r="Q154" s="8"/>
      <c r="R154" s="8"/>
      <c r="S154" s="27">
        <v>121.0</v>
      </c>
      <c r="T154" s="29">
        <f t="shared" si="4"/>
        <v>5.601851852</v>
      </c>
      <c r="U154" s="29">
        <f t="shared" si="5"/>
        <v>5.825397197</v>
      </c>
      <c r="V154" s="8"/>
      <c r="W154" s="8"/>
      <c r="X154" s="8"/>
      <c r="Y154" s="8"/>
      <c r="Z154" s="8"/>
      <c r="AA154" s="8"/>
    </row>
    <row r="155">
      <c r="A155" s="29">
        <f t="shared" si="7"/>
        <v>9.865268269</v>
      </c>
      <c r="B155" s="29">
        <f t="shared" si="1"/>
        <v>8.175628522</v>
      </c>
      <c r="C155" s="8"/>
      <c r="D155" s="8"/>
      <c r="E155" s="8"/>
      <c r="F155" s="8"/>
      <c r="G155" s="8"/>
      <c r="H155" s="8"/>
      <c r="I155" s="8"/>
      <c r="J155" s="8"/>
      <c r="K155" s="28">
        <f t="shared" si="2"/>
        <v>9.865268269</v>
      </c>
      <c r="L155" s="29">
        <f t="shared" si="3"/>
        <v>7.791752328</v>
      </c>
      <c r="M155" s="8"/>
      <c r="N155" s="8"/>
      <c r="O155" s="8"/>
      <c r="P155" s="8"/>
      <c r="Q155" s="8"/>
      <c r="R155" s="8"/>
      <c r="S155" s="27">
        <v>122.0</v>
      </c>
      <c r="T155" s="29">
        <f t="shared" si="4"/>
        <v>5.648148148</v>
      </c>
      <c r="U155" s="29">
        <f t="shared" si="5"/>
        <v>5.857623308</v>
      </c>
      <c r="V155" s="8"/>
      <c r="W155" s="8"/>
      <c r="X155" s="8"/>
      <c r="Y155" s="8"/>
      <c r="Z155" s="8"/>
      <c r="AA155" s="8"/>
    </row>
    <row r="156">
      <c r="A156" s="29">
        <f t="shared" si="7"/>
        <v>9.946131124</v>
      </c>
      <c r="B156" s="29">
        <f t="shared" si="1"/>
        <v>8.187007144</v>
      </c>
      <c r="C156" s="8"/>
      <c r="D156" s="8"/>
      <c r="E156" s="8"/>
      <c r="F156" s="8"/>
      <c r="G156" s="8"/>
      <c r="H156" s="8"/>
      <c r="I156" s="8"/>
      <c r="J156" s="8"/>
      <c r="K156" s="28">
        <f t="shared" si="2"/>
        <v>9.946131124</v>
      </c>
      <c r="L156" s="29">
        <f t="shared" si="3"/>
        <v>7.813928166</v>
      </c>
      <c r="M156" s="8"/>
      <c r="N156" s="8"/>
      <c r="O156" s="8"/>
      <c r="P156" s="8"/>
      <c r="Q156" s="8"/>
      <c r="R156" s="8"/>
      <c r="S156" s="27">
        <v>123.0</v>
      </c>
      <c r="T156" s="29">
        <f t="shared" si="4"/>
        <v>5.694444444</v>
      </c>
      <c r="U156" s="29">
        <f t="shared" si="5"/>
        <v>5.889564513</v>
      </c>
      <c r="V156" s="8"/>
      <c r="W156" s="8"/>
      <c r="X156" s="8"/>
      <c r="Y156" s="8"/>
      <c r="Z156" s="8"/>
      <c r="AA156" s="8"/>
    </row>
    <row r="157">
      <c r="A157" s="29">
        <f t="shared" si="7"/>
        <v>10.02699398</v>
      </c>
      <c r="B157" s="29">
        <f t="shared" si="1"/>
        <v>8.198229768</v>
      </c>
      <c r="C157" s="8"/>
      <c r="D157" s="8"/>
      <c r="E157" s="8"/>
      <c r="F157" s="8"/>
      <c r="G157" s="8"/>
      <c r="H157" s="8"/>
      <c r="I157" s="8"/>
      <c r="J157" s="8"/>
      <c r="K157" s="28">
        <f t="shared" si="2"/>
        <v>10.02699398</v>
      </c>
      <c r="L157" s="29">
        <f t="shared" si="3"/>
        <v>7.835699379</v>
      </c>
      <c r="M157" s="8"/>
      <c r="N157" s="8"/>
      <c r="O157" s="8"/>
      <c r="P157" s="8"/>
      <c r="Q157" s="8"/>
      <c r="R157" s="8"/>
      <c r="S157" s="27">
        <v>124.0</v>
      </c>
      <c r="T157" s="29">
        <f t="shared" si="4"/>
        <v>5.740740741</v>
      </c>
      <c r="U157" s="29">
        <f t="shared" si="5"/>
        <v>5.921221491</v>
      </c>
      <c r="V157" s="8"/>
      <c r="W157" s="8"/>
      <c r="X157" s="8"/>
      <c r="Y157" s="8"/>
      <c r="Z157" s="8"/>
      <c r="AA157" s="8"/>
    </row>
    <row r="158">
      <c r="A158" s="29">
        <f t="shared" si="7"/>
        <v>10.10785683</v>
      </c>
      <c r="B158" s="29">
        <f t="shared" si="1"/>
        <v>8.209298456</v>
      </c>
      <c r="C158" s="8"/>
      <c r="D158" s="8"/>
      <c r="E158" s="8"/>
      <c r="F158" s="8"/>
      <c r="G158" s="8"/>
      <c r="H158" s="8"/>
      <c r="I158" s="8"/>
      <c r="J158" s="8"/>
      <c r="K158" s="28">
        <f t="shared" si="2"/>
        <v>10.10785683</v>
      </c>
      <c r="L158" s="29">
        <f t="shared" si="3"/>
        <v>7.857073179</v>
      </c>
      <c r="M158" s="8"/>
      <c r="N158" s="8"/>
      <c r="O158" s="8"/>
      <c r="P158" s="8"/>
      <c r="Q158" s="8"/>
      <c r="R158" s="8"/>
      <c r="S158" s="27">
        <v>125.0</v>
      </c>
      <c r="T158" s="29">
        <f t="shared" si="4"/>
        <v>5.787037037</v>
      </c>
      <c r="U158" s="29">
        <f t="shared" si="5"/>
        <v>5.952595011</v>
      </c>
      <c r="V158" s="8"/>
      <c r="W158" s="8"/>
      <c r="X158" s="8"/>
      <c r="Y158" s="8"/>
      <c r="Z158" s="8"/>
      <c r="AA158" s="8"/>
    </row>
    <row r="159">
      <c r="A159" s="29">
        <f t="shared" si="7"/>
        <v>10.18871969</v>
      </c>
      <c r="B159" s="29">
        <f t="shared" si="1"/>
        <v>8.220215249</v>
      </c>
      <c r="C159" s="8"/>
      <c r="D159" s="8"/>
      <c r="E159" s="8"/>
      <c r="F159" s="8"/>
      <c r="G159" s="8"/>
      <c r="H159" s="8"/>
      <c r="I159" s="8"/>
      <c r="J159" s="8"/>
      <c r="K159" s="28">
        <f t="shared" si="2"/>
        <v>10.18871969</v>
      </c>
      <c r="L159" s="29">
        <f t="shared" si="3"/>
        <v>7.878056661</v>
      </c>
      <c r="M159" s="8"/>
      <c r="N159" s="8"/>
      <c r="O159" s="8"/>
      <c r="P159" s="8"/>
      <c r="Q159" s="8"/>
      <c r="R159" s="8"/>
      <c r="S159" s="27">
        <v>126.0</v>
      </c>
      <c r="T159" s="29">
        <f t="shared" si="4"/>
        <v>5.833333333</v>
      </c>
      <c r="U159" s="29">
        <f t="shared" si="5"/>
        <v>5.983685927</v>
      </c>
      <c r="V159" s="8"/>
      <c r="W159" s="8"/>
      <c r="X159" s="8"/>
      <c r="Y159" s="8"/>
      <c r="Z159" s="8"/>
      <c r="AA159" s="8"/>
    </row>
    <row r="160">
      <c r="A160" s="29">
        <f t="shared" si="7"/>
        <v>10.26958254</v>
      </c>
      <c r="B160" s="29">
        <f t="shared" si="1"/>
        <v>8.230982165</v>
      </c>
      <c r="C160" s="8"/>
      <c r="D160" s="8"/>
      <c r="E160" s="8"/>
      <c r="F160" s="8"/>
      <c r="G160" s="8"/>
      <c r="H160" s="8"/>
      <c r="I160" s="8"/>
      <c r="J160" s="8"/>
      <c r="K160" s="28">
        <f t="shared" si="2"/>
        <v>10.26958254</v>
      </c>
      <c r="L160" s="29">
        <f t="shared" si="3"/>
        <v>7.898656805</v>
      </c>
      <c r="M160" s="8"/>
      <c r="N160" s="8"/>
      <c r="O160" s="8"/>
      <c r="P160" s="8"/>
      <c r="Q160" s="8"/>
      <c r="R160" s="8"/>
      <c r="S160" s="27">
        <v>127.0</v>
      </c>
      <c r="T160" s="29">
        <f t="shared" si="4"/>
        <v>5.87962963</v>
      </c>
      <c r="U160" s="29">
        <f t="shared" si="5"/>
        <v>6.014495175</v>
      </c>
      <c r="V160" s="8"/>
      <c r="W160" s="8"/>
      <c r="X160" s="8"/>
      <c r="Y160" s="8"/>
      <c r="Z160" s="8"/>
      <c r="AA160" s="8"/>
    </row>
    <row r="161">
      <c r="A161" s="29">
        <f t="shared" si="7"/>
        <v>10.3504454</v>
      </c>
      <c r="B161" s="29">
        <f t="shared" si="1"/>
        <v>8.241601202</v>
      </c>
      <c r="C161" s="8"/>
      <c r="D161" s="8"/>
      <c r="E161" s="8"/>
      <c r="F161" s="8"/>
      <c r="G161" s="8"/>
      <c r="H161" s="8"/>
      <c r="I161" s="8"/>
      <c r="J161" s="8"/>
      <c r="K161" s="28">
        <f t="shared" si="2"/>
        <v>10.3504454</v>
      </c>
      <c r="L161" s="29">
        <f t="shared" si="3"/>
        <v>7.918880476</v>
      </c>
      <c r="M161" s="8"/>
      <c r="N161" s="8"/>
      <c r="O161" s="8"/>
      <c r="P161" s="8"/>
      <c r="Q161" s="8"/>
      <c r="R161" s="8"/>
      <c r="S161" s="27">
        <v>128.0</v>
      </c>
      <c r="T161" s="29">
        <f t="shared" si="4"/>
        <v>5.925925926</v>
      </c>
      <c r="U161" s="29">
        <f t="shared" si="5"/>
        <v>6.045023764</v>
      </c>
      <c r="V161" s="8"/>
      <c r="W161" s="8"/>
      <c r="X161" s="8"/>
      <c r="Y161" s="8"/>
      <c r="Z161" s="8"/>
      <c r="AA161" s="8"/>
    </row>
    <row r="162">
      <c r="A162" s="29">
        <f t="shared" si="7"/>
        <v>10.43130825</v>
      </c>
      <c r="B162" s="29">
        <f t="shared" si="1"/>
        <v>8.252074334</v>
      </c>
      <c r="C162" s="8"/>
      <c r="D162" s="8"/>
      <c r="E162" s="8"/>
      <c r="F162" s="8"/>
      <c r="G162" s="8"/>
      <c r="H162" s="8"/>
      <c r="I162" s="8"/>
      <c r="J162" s="8"/>
      <c r="K162" s="28">
        <f t="shared" si="2"/>
        <v>10.43130825</v>
      </c>
      <c r="L162" s="29">
        <f t="shared" si="3"/>
        <v>7.938734426</v>
      </c>
      <c r="M162" s="8"/>
      <c r="N162" s="8"/>
      <c r="O162" s="8"/>
      <c r="P162" s="8"/>
      <c r="Q162" s="8"/>
      <c r="R162" s="8"/>
      <c r="S162" s="27">
        <v>129.0</v>
      </c>
      <c r="T162" s="29">
        <f t="shared" si="4"/>
        <v>5.972222222</v>
      </c>
      <c r="U162" s="29">
        <f t="shared" si="5"/>
        <v>6.075272779</v>
      </c>
      <c r="V162" s="8"/>
      <c r="W162" s="8"/>
      <c r="X162" s="8"/>
      <c r="Y162" s="8"/>
      <c r="Z162" s="8"/>
      <c r="AA162" s="8"/>
    </row>
    <row r="163">
      <c r="A163" s="29">
        <f t="shared" si="7"/>
        <v>10.51217111</v>
      </c>
      <c r="B163" s="29">
        <f t="shared" si="1"/>
        <v>8.262403512</v>
      </c>
      <c r="C163" s="8"/>
      <c r="D163" s="8"/>
      <c r="E163" s="8"/>
      <c r="F163" s="8"/>
      <c r="G163" s="8"/>
      <c r="H163" s="8"/>
      <c r="I163" s="8"/>
      <c r="J163" s="8"/>
      <c r="K163" s="28">
        <f t="shared" si="2"/>
        <v>10.51217111</v>
      </c>
      <c r="L163" s="29">
        <f t="shared" si="3"/>
        <v>7.958225298</v>
      </c>
      <c r="M163" s="8"/>
      <c r="N163" s="8"/>
      <c r="O163" s="8"/>
      <c r="P163" s="8"/>
      <c r="Q163" s="8"/>
      <c r="R163" s="8"/>
      <c r="S163" s="27">
        <v>130.0</v>
      </c>
      <c r="T163" s="29">
        <f t="shared" si="4"/>
        <v>6.018518519</v>
      </c>
      <c r="U163" s="29">
        <f t="shared" si="5"/>
        <v>6.105243368</v>
      </c>
      <c r="V163" s="8"/>
      <c r="W163" s="8"/>
      <c r="X163" s="8"/>
      <c r="Y163" s="8"/>
      <c r="Z163" s="8"/>
      <c r="AA163" s="8"/>
    </row>
    <row r="164">
      <c r="A164" s="29">
        <f t="shared" si="7"/>
        <v>10.59303396</v>
      </c>
      <c r="B164" s="29">
        <f t="shared" si="1"/>
        <v>8.272590668</v>
      </c>
      <c r="C164" s="8"/>
      <c r="D164" s="8"/>
      <c r="E164" s="8"/>
      <c r="F164" s="8"/>
      <c r="G164" s="8"/>
      <c r="H164" s="8"/>
      <c r="I164" s="8"/>
      <c r="J164" s="8"/>
      <c r="K164" s="28">
        <f t="shared" si="2"/>
        <v>10.59303396</v>
      </c>
      <c r="L164" s="29">
        <f t="shared" si="3"/>
        <v>7.977359619</v>
      </c>
      <c r="M164" s="8"/>
      <c r="N164" s="8"/>
      <c r="O164" s="8"/>
      <c r="P164" s="8"/>
      <c r="Q164" s="8"/>
      <c r="R164" s="8"/>
      <c r="S164" s="27">
        <v>131.0</v>
      </c>
      <c r="T164" s="29">
        <f t="shared" si="4"/>
        <v>6.064814815</v>
      </c>
      <c r="U164" s="29">
        <f t="shared" si="5"/>
        <v>6.134936745</v>
      </c>
      <c r="V164" s="8"/>
      <c r="W164" s="8"/>
      <c r="X164" s="8"/>
      <c r="Y164" s="8"/>
      <c r="Z164" s="8"/>
      <c r="AA164" s="8"/>
    </row>
    <row r="165">
      <c r="A165" s="29">
        <f t="shared" si="7"/>
        <v>10.67389682</v>
      </c>
      <c r="B165" s="29">
        <f t="shared" si="1"/>
        <v>8.282637709</v>
      </c>
      <c r="C165" s="8"/>
      <c r="D165" s="8"/>
      <c r="E165" s="8"/>
      <c r="F165" s="8"/>
      <c r="G165" s="8"/>
      <c r="H165" s="8"/>
      <c r="I165" s="8"/>
      <c r="J165" s="8"/>
      <c r="K165" s="28">
        <f t="shared" si="2"/>
        <v>10.67389682</v>
      </c>
      <c r="L165" s="29">
        <f t="shared" si="3"/>
        <v>7.996143813</v>
      </c>
      <c r="M165" s="8"/>
      <c r="N165" s="8"/>
      <c r="O165" s="8"/>
      <c r="P165" s="8"/>
      <c r="Q165" s="8"/>
      <c r="R165" s="8"/>
      <c r="S165" s="27">
        <v>132.0</v>
      </c>
      <c r="T165" s="29">
        <f t="shared" si="4"/>
        <v>6.111111111</v>
      </c>
      <c r="U165" s="29">
        <f t="shared" si="5"/>
        <v>6.164354183</v>
      </c>
      <c r="V165" s="8"/>
      <c r="W165" s="8"/>
      <c r="X165" s="8"/>
      <c r="Y165" s="8"/>
      <c r="Z165" s="8"/>
      <c r="AA165" s="8"/>
    </row>
    <row r="166">
      <c r="A166" s="29">
        <f t="shared" si="7"/>
        <v>10.75475967</v>
      </c>
      <c r="B166" s="29">
        <f t="shared" si="1"/>
        <v>8.292546519</v>
      </c>
      <c r="C166" s="8"/>
      <c r="D166" s="8"/>
      <c r="E166" s="8"/>
      <c r="F166" s="8"/>
      <c r="G166" s="8"/>
      <c r="H166" s="8"/>
      <c r="I166" s="8"/>
      <c r="J166" s="8"/>
      <c r="K166" s="28">
        <f t="shared" si="2"/>
        <v>10.75475967</v>
      </c>
      <c r="L166" s="29">
        <f t="shared" si="3"/>
        <v>8.014584189</v>
      </c>
      <c r="M166" s="8"/>
      <c r="N166" s="8"/>
      <c r="O166" s="8"/>
      <c r="P166" s="8"/>
      <c r="Q166" s="8"/>
      <c r="R166" s="8"/>
      <c r="S166" s="27">
        <v>133.0</v>
      </c>
      <c r="T166" s="29">
        <f t="shared" si="4"/>
        <v>6.157407407</v>
      </c>
      <c r="U166" s="29">
        <f t="shared" si="5"/>
        <v>6.193497011</v>
      </c>
      <c r="V166" s="8"/>
      <c r="W166" s="8"/>
      <c r="X166" s="8"/>
      <c r="Y166" s="8"/>
      <c r="Z166" s="8"/>
      <c r="AA166" s="8"/>
    </row>
    <row r="167">
      <c r="A167" s="29">
        <f t="shared" si="7"/>
        <v>10.83562253</v>
      </c>
      <c r="B167" s="29">
        <f t="shared" si="1"/>
        <v>8.302318962</v>
      </c>
      <c r="C167" s="8"/>
      <c r="D167" s="8"/>
      <c r="E167" s="8"/>
      <c r="F167" s="8"/>
      <c r="G167" s="8"/>
      <c r="H167" s="8"/>
      <c r="I167" s="8"/>
      <c r="J167" s="8"/>
      <c r="K167" s="28">
        <f t="shared" si="2"/>
        <v>10.83562253</v>
      </c>
      <c r="L167" s="29">
        <f t="shared" si="3"/>
        <v>8.032686955</v>
      </c>
      <c r="M167" s="8"/>
      <c r="N167" s="8"/>
      <c r="O167" s="8"/>
      <c r="P167" s="8"/>
      <c r="Q167" s="8"/>
      <c r="R167" s="8"/>
      <c r="S167" s="27">
        <v>134.0</v>
      </c>
      <c r="T167" s="29">
        <f t="shared" si="4"/>
        <v>6.203703704</v>
      </c>
      <c r="U167" s="29">
        <f t="shared" si="5"/>
        <v>6.222366611</v>
      </c>
      <c r="V167" s="8"/>
      <c r="W167" s="8"/>
      <c r="X167" s="8"/>
      <c r="Y167" s="8"/>
      <c r="Z167" s="8"/>
      <c r="AA167" s="8"/>
    </row>
    <row r="168">
      <c r="A168" s="29">
        <f t="shared" si="7"/>
        <v>10.91648538</v>
      </c>
      <c r="B168" s="29">
        <f t="shared" si="1"/>
        <v>8.311956878</v>
      </c>
      <c r="C168" s="8"/>
      <c r="D168" s="8"/>
      <c r="E168" s="8"/>
      <c r="F168" s="8"/>
      <c r="G168" s="8"/>
      <c r="H168" s="8"/>
      <c r="I168" s="8"/>
      <c r="J168" s="8"/>
      <c r="K168" s="28">
        <f t="shared" si="2"/>
        <v>10.91648538</v>
      </c>
      <c r="L168" s="29">
        <f t="shared" si="3"/>
        <v>8.050458208</v>
      </c>
      <c r="M168" s="8"/>
      <c r="N168" s="8"/>
      <c r="O168" s="8"/>
      <c r="P168" s="8"/>
      <c r="Q168" s="8"/>
      <c r="R168" s="8"/>
      <c r="S168" s="27">
        <v>135.0</v>
      </c>
      <c r="T168" s="29">
        <f t="shared" si="4"/>
        <v>6.25</v>
      </c>
      <c r="U168" s="29">
        <f t="shared" si="5"/>
        <v>6.250964412</v>
      </c>
      <c r="V168" s="8"/>
      <c r="W168" s="8"/>
      <c r="X168" s="8"/>
      <c r="Y168" s="8"/>
      <c r="Z168" s="8"/>
      <c r="AA168" s="8"/>
    </row>
    <row r="169">
      <c r="A169" s="29">
        <f t="shared" si="7"/>
        <v>10.99734823</v>
      </c>
      <c r="B169" s="29">
        <f t="shared" si="1"/>
        <v>8.321462086</v>
      </c>
      <c r="C169" s="8"/>
      <c r="D169" s="8"/>
      <c r="E169" s="8"/>
      <c r="F169" s="8"/>
      <c r="G169" s="8"/>
      <c r="H169" s="8"/>
      <c r="I169" s="8"/>
      <c r="J169" s="8"/>
      <c r="K169" s="28">
        <f t="shared" si="2"/>
        <v>10.99734823</v>
      </c>
      <c r="L169" s="29">
        <f t="shared" si="3"/>
        <v>8.067903946</v>
      </c>
      <c r="M169" s="8"/>
      <c r="N169" s="8"/>
      <c r="O169" s="8"/>
      <c r="P169" s="8"/>
      <c r="Q169" s="8"/>
      <c r="R169" s="8"/>
      <c r="S169" s="27">
        <v>136.0</v>
      </c>
      <c r="T169" s="29">
        <f t="shared" si="4"/>
        <v>6.296296296</v>
      </c>
      <c r="U169" s="29">
        <f t="shared" si="5"/>
        <v>6.279291892</v>
      </c>
      <c r="V169" s="8"/>
      <c r="W169" s="8"/>
      <c r="X169" s="8"/>
      <c r="Y169" s="8"/>
      <c r="Z169" s="8"/>
      <c r="AA169" s="8"/>
    </row>
    <row r="170">
      <c r="A170" s="29">
        <f t="shared" si="7"/>
        <v>11.07821109</v>
      </c>
      <c r="B170" s="29">
        <f t="shared" si="1"/>
        <v>8.330836382</v>
      </c>
      <c r="C170" s="8"/>
      <c r="D170" s="8"/>
      <c r="E170" s="8"/>
      <c r="F170" s="8"/>
      <c r="G170" s="8"/>
      <c r="H170" s="8"/>
      <c r="I170" s="8"/>
      <c r="J170" s="8"/>
      <c r="K170" s="28">
        <f t="shared" si="2"/>
        <v>11.07821109</v>
      </c>
      <c r="L170" s="29">
        <f t="shared" si="3"/>
        <v>8.08503006</v>
      </c>
      <c r="M170" s="8"/>
      <c r="N170" s="8"/>
      <c r="O170" s="8"/>
      <c r="P170" s="8"/>
      <c r="Q170" s="8"/>
      <c r="R170" s="8"/>
      <c r="S170" s="27">
        <v>137.0</v>
      </c>
      <c r="T170" s="29">
        <f t="shared" si="4"/>
        <v>6.342592593</v>
      </c>
      <c r="U170" s="29">
        <f t="shared" si="5"/>
        <v>6.307350568</v>
      </c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2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2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2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2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2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2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2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2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2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2022-10-28T13:37:54Z</dcterms:created>
  <dc:creator>I'am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