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espedes\Desktop\"/>
    </mc:Choice>
  </mc:AlternateContent>
  <bookViews>
    <workbookView xWindow="0" yWindow="0" windowWidth="24000" windowHeight="9735" activeTab="1"/>
  </bookViews>
  <sheets>
    <sheet name="Horas en el JIRA Oct-Nov" sheetId="1" r:id="rId1"/>
    <sheet name="Indicadores del Control de Hora" sheetId="2" r:id="rId2"/>
  </sheets>
  <definedNames>
    <definedName name="_xlnm._FilterDatabase" localSheetId="0" hidden="1">'Horas en el JIRA Oct-Nov'!$A$17:$BN$45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L15" i="2" s="1"/>
  <c r="E13" i="2"/>
  <c r="E11" i="2"/>
  <c r="E9" i="2"/>
  <c r="E7" i="2"/>
  <c r="C20" i="2"/>
  <c r="C24" i="2" s="1"/>
  <c r="Q15" i="2"/>
  <c r="V15" i="2" s="1"/>
  <c r="W15" i="2" s="1"/>
  <c r="Q13" i="2"/>
  <c r="V13" i="2" s="1"/>
  <c r="L13" i="2"/>
  <c r="Q11" i="2"/>
  <c r="V11" i="2" s="1"/>
  <c r="W11" i="2" s="1"/>
  <c r="L11" i="2"/>
  <c r="Q9" i="2"/>
  <c r="V9" i="2" s="1"/>
  <c r="W9" i="2" s="1"/>
  <c r="L9" i="2"/>
  <c r="Q7" i="2"/>
  <c r="V7" i="2" s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18" i="1"/>
  <c r="AA16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BD48" i="1"/>
  <c r="BB48" i="1"/>
  <c r="AZ48" i="1"/>
  <c r="AX48" i="1"/>
  <c r="AV48" i="1"/>
  <c r="AS48" i="1"/>
  <c r="AQ48" i="1"/>
  <c r="AO48" i="1"/>
  <c r="AM48" i="1"/>
  <c r="AK48" i="1"/>
  <c r="AH48" i="1"/>
  <c r="AF48" i="1"/>
  <c r="AD48" i="1"/>
  <c r="AB48" i="1"/>
  <c r="Z48" i="1"/>
  <c r="W48" i="1"/>
  <c r="U48" i="1"/>
  <c r="S48" i="1"/>
  <c r="Q48" i="1"/>
  <c r="O48" i="1"/>
  <c r="L48" i="1"/>
  <c r="H48" i="1"/>
  <c r="F48" i="1"/>
  <c r="D48" i="1"/>
  <c r="BD47" i="1"/>
  <c r="BC47" i="1"/>
  <c r="BB47" i="1"/>
  <c r="BA47" i="1"/>
  <c r="AZ47" i="1"/>
  <c r="AY47" i="1"/>
  <c r="AX47" i="1"/>
  <c r="AW47" i="1"/>
  <c r="AV47" i="1"/>
  <c r="AU47" i="1"/>
  <c r="AS47" i="1"/>
  <c r="AR47" i="1"/>
  <c r="AQ47" i="1"/>
  <c r="AP47" i="1"/>
  <c r="AO47" i="1"/>
  <c r="AN47" i="1"/>
  <c r="AM47" i="1"/>
  <c r="AL47" i="1"/>
  <c r="AK47" i="1"/>
  <c r="AJ47" i="1"/>
  <c r="AH47" i="1"/>
  <c r="AG47" i="1"/>
  <c r="AF47" i="1"/>
  <c r="AE47" i="1"/>
  <c r="AD47" i="1"/>
  <c r="AC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L47" i="1"/>
  <c r="K47" i="1"/>
  <c r="H47" i="1"/>
  <c r="G47" i="1"/>
  <c r="F47" i="1"/>
  <c r="E47" i="1"/>
  <c r="D47" i="1"/>
  <c r="C47" i="1"/>
  <c r="BN46" i="1"/>
  <c r="BM46" i="1"/>
  <c r="BL46" i="1"/>
  <c r="BK46" i="1"/>
  <c r="AT40" i="1"/>
  <c r="AI40" i="1"/>
  <c r="X40" i="1"/>
  <c r="AT39" i="1"/>
  <c r="AI39" i="1"/>
  <c r="X39" i="1"/>
  <c r="AT38" i="1"/>
  <c r="AI38" i="1"/>
  <c r="X38" i="1"/>
  <c r="AT37" i="1"/>
  <c r="AI37" i="1"/>
  <c r="X37" i="1"/>
  <c r="AT36" i="1"/>
  <c r="AI36" i="1"/>
  <c r="X36" i="1"/>
  <c r="AT35" i="1"/>
  <c r="AI35" i="1"/>
  <c r="X35" i="1"/>
  <c r="AT34" i="1"/>
  <c r="AI34" i="1"/>
  <c r="X34" i="1"/>
  <c r="AT33" i="1"/>
  <c r="AI33" i="1"/>
  <c r="X33" i="1"/>
  <c r="AT32" i="1"/>
  <c r="AI32" i="1"/>
  <c r="X32" i="1"/>
  <c r="AT31" i="1"/>
  <c r="AI31" i="1"/>
  <c r="X31" i="1"/>
  <c r="AT30" i="1"/>
  <c r="AI30" i="1"/>
  <c r="X30" i="1"/>
  <c r="AT29" i="1"/>
  <c r="AI29" i="1"/>
  <c r="X29" i="1"/>
  <c r="AT28" i="1"/>
  <c r="AI28" i="1"/>
  <c r="X28" i="1"/>
  <c r="AT27" i="1"/>
  <c r="AI27" i="1"/>
  <c r="X27" i="1"/>
  <c r="AT26" i="1"/>
  <c r="AI26" i="1"/>
  <c r="X26" i="1"/>
  <c r="AT25" i="1"/>
  <c r="AI25" i="1"/>
  <c r="X25" i="1"/>
  <c r="AT24" i="1"/>
  <c r="AI24" i="1"/>
  <c r="X24" i="1"/>
  <c r="AT23" i="1"/>
  <c r="AI23" i="1"/>
  <c r="X23" i="1"/>
  <c r="AT22" i="1"/>
  <c r="AI22" i="1"/>
  <c r="X22" i="1"/>
  <c r="AT21" i="1"/>
  <c r="AI21" i="1"/>
  <c r="X21" i="1"/>
  <c r="AT20" i="1"/>
  <c r="AI20" i="1"/>
  <c r="X20" i="1"/>
  <c r="AT19" i="1"/>
  <c r="AI19" i="1"/>
  <c r="X19" i="1"/>
  <c r="AT18" i="1"/>
  <c r="AI18" i="1"/>
  <c r="X18" i="1"/>
  <c r="E16" i="1"/>
  <c r="E15" i="1" s="1"/>
  <c r="C15" i="1"/>
  <c r="W11" i="1"/>
  <c r="W9" i="1"/>
  <c r="W7" i="1"/>
  <c r="W5" i="1"/>
  <c r="W3" i="1"/>
  <c r="AH2" i="1"/>
  <c r="B20" i="2" l="1"/>
  <c r="B24" i="2" s="1"/>
  <c r="W13" i="2"/>
  <c r="E24" i="2"/>
  <c r="W7" i="2"/>
  <c r="G20" i="2"/>
  <c r="L7" i="2"/>
  <c r="J47" i="1"/>
  <c r="M18" i="1"/>
  <c r="M47" i="1" s="1"/>
  <c r="M51" i="1" s="1"/>
  <c r="J48" i="1"/>
  <c r="M54" i="1" s="1"/>
  <c r="I47" i="1"/>
  <c r="M50" i="1" s="1"/>
  <c r="U3" i="1" s="1"/>
  <c r="G16" i="1"/>
  <c r="I16" i="1" s="1"/>
  <c r="I15" i="1" s="1"/>
  <c r="BE50" i="1"/>
  <c r="U11" i="1" s="1"/>
  <c r="AI50" i="1"/>
  <c r="U7" i="1" s="1"/>
  <c r="AT50" i="1"/>
  <c r="U9" i="1" s="1"/>
  <c r="X50" i="1"/>
  <c r="U5" i="1" s="1"/>
  <c r="BE47" i="1"/>
  <c r="BE51" i="1" s="1"/>
  <c r="BE52" i="1" s="1"/>
  <c r="BE54" i="1"/>
  <c r="AT54" i="1"/>
  <c r="AT47" i="1"/>
  <c r="AT51" i="1" s="1"/>
  <c r="Y9" i="1" s="1"/>
  <c r="AI54" i="1"/>
  <c r="X47" i="1"/>
  <c r="X51" i="1" s="1"/>
  <c r="Y5" i="1" s="1"/>
  <c r="X54" i="1"/>
  <c r="BG22" i="1"/>
  <c r="BI22" i="1" s="1"/>
  <c r="BH22" i="1" s="1"/>
  <c r="BG24" i="1"/>
  <c r="BI24" i="1" s="1"/>
  <c r="BH24" i="1" s="1"/>
  <c r="BG26" i="1"/>
  <c r="BI26" i="1" s="1"/>
  <c r="BH26" i="1" s="1"/>
  <c r="BG28" i="1"/>
  <c r="BI28" i="1" s="1"/>
  <c r="BH28" i="1" s="1"/>
  <c r="BG30" i="1"/>
  <c r="BI30" i="1" s="1"/>
  <c r="BH30" i="1" s="1"/>
  <c r="BG32" i="1"/>
  <c r="BI32" i="1" s="1"/>
  <c r="BH32" i="1" s="1"/>
  <c r="BG34" i="1"/>
  <c r="BI34" i="1" s="1"/>
  <c r="BH34" i="1" s="1"/>
  <c r="BG36" i="1"/>
  <c r="BI36" i="1" s="1"/>
  <c r="BH36" i="1" s="1"/>
  <c r="BG38" i="1"/>
  <c r="BI38" i="1" s="1"/>
  <c r="BH38" i="1" s="1"/>
  <c r="BG40" i="1"/>
  <c r="BI40" i="1" s="1"/>
  <c r="BH40" i="1" s="1"/>
  <c r="BG21" i="1"/>
  <c r="BI21" i="1" s="1"/>
  <c r="BH21" i="1" s="1"/>
  <c r="BG23" i="1"/>
  <c r="BI23" i="1" s="1"/>
  <c r="BH23" i="1" s="1"/>
  <c r="BG25" i="1"/>
  <c r="BI25" i="1" s="1"/>
  <c r="BH25" i="1" s="1"/>
  <c r="BG27" i="1"/>
  <c r="BI27" i="1" s="1"/>
  <c r="BH27" i="1" s="1"/>
  <c r="BG29" i="1"/>
  <c r="BI29" i="1" s="1"/>
  <c r="BH29" i="1" s="1"/>
  <c r="BG31" i="1"/>
  <c r="BI31" i="1" s="1"/>
  <c r="BH31" i="1" s="1"/>
  <c r="BG33" i="1"/>
  <c r="BI33" i="1" s="1"/>
  <c r="BH33" i="1" s="1"/>
  <c r="BG35" i="1"/>
  <c r="BI35" i="1" s="1"/>
  <c r="BH35" i="1" s="1"/>
  <c r="BG37" i="1"/>
  <c r="BI37" i="1" s="1"/>
  <c r="BH37" i="1" s="1"/>
  <c r="BG39" i="1"/>
  <c r="BI39" i="1" s="1"/>
  <c r="BH39" i="1" s="1"/>
  <c r="BG20" i="1"/>
  <c r="BI20" i="1" s="1"/>
  <c r="BH20" i="1" s="1"/>
  <c r="BG19" i="1"/>
  <c r="BI19" i="1" s="1"/>
  <c r="BH19" i="1" s="1"/>
  <c r="BF47" i="1"/>
  <c r="M5" i="1" s="1"/>
  <c r="AA5" i="1"/>
  <c r="AC5" i="1" s="1"/>
  <c r="AI47" i="1"/>
  <c r="AI51" i="1" s="1"/>
  <c r="Y7" i="1" s="1"/>
  <c r="BG18" i="1"/>
  <c r="E20" i="2" l="1"/>
  <c r="G24" i="2"/>
  <c r="I24" i="2" s="1"/>
  <c r="I20" i="2"/>
  <c r="K16" i="1"/>
  <c r="K15" i="1" s="1"/>
  <c r="G15" i="1"/>
  <c r="Y11" i="1"/>
  <c r="AT52" i="1"/>
  <c r="X52" i="1"/>
  <c r="M49" i="1"/>
  <c r="E6" i="1" s="1"/>
  <c r="M52" i="1"/>
  <c r="Y3" i="1"/>
  <c r="AA7" i="1"/>
  <c r="AC7" i="1" s="1"/>
  <c r="AI52" i="1"/>
  <c r="AA11" i="1"/>
  <c r="AC11" i="1" s="1"/>
  <c r="BG47" i="1"/>
  <c r="M11" i="1" s="1"/>
  <c r="BI18" i="1"/>
  <c r="AA9" i="1"/>
  <c r="AC9" i="1" s="1"/>
  <c r="E7" i="1" l="1"/>
  <c r="E9" i="1"/>
  <c r="E5" i="1"/>
  <c r="E8" i="1"/>
  <c r="BH18" i="1"/>
  <c r="BI47" i="1"/>
  <c r="AA3" i="1"/>
  <c r="AC3" i="1" s="1"/>
  <c r="N16" i="1" l="1"/>
  <c r="M6" i="1"/>
  <c r="M7" i="1" s="1"/>
  <c r="M8" i="1"/>
  <c r="P16" i="1" l="1"/>
  <c r="N15" i="1"/>
  <c r="M10" i="1"/>
  <c r="M12" i="1" s="1"/>
  <c r="R16" i="1" l="1"/>
  <c r="P15" i="1"/>
  <c r="T16" i="1" l="1"/>
  <c r="R15" i="1"/>
  <c r="T15" i="1" l="1"/>
  <c r="V16" i="1"/>
  <c r="Y16" i="1" l="1"/>
  <c r="V15" i="1"/>
  <c r="Y15" i="1" l="1"/>
  <c r="AC16" i="1" l="1"/>
  <c r="AA15" i="1"/>
  <c r="AE16" i="1" l="1"/>
  <c r="AC15" i="1"/>
  <c r="AG16" i="1" l="1"/>
  <c r="AE15" i="1"/>
  <c r="AJ16" i="1" l="1"/>
  <c r="AG15" i="1"/>
  <c r="AL16" i="1" l="1"/>
  <c r="AJ15" i="1"/>
  <c r="AN16" i="1" l="1"/>
  <c r="AL15" i="1"/>
  <c r="AN15" i="1" l="1"/>
  <c r="AP16" i="1"/>
  <c r="AR16" i="1" l="1"/>
  <c r="AP15" i="1"/>
  <c r="AU16" i="1" l="1"/>
  <c r="AR15" i="1"/>
  <c r="AU15" i="1" l="1"/>
  <c r="AW16" i="1"/>
  <c r="AY16" i="1" l="1"/>
  <c r="AW15" i="1"/>
  <c r="BA16" i="1" l="1"/>
  <c r="AY15" i="1"/>
  <c r="BC16" i="1" l="1"/>
  <c r="BC15" i="1" s="1"/>
  <c r="BA15" i="1"/>
</calcChain>
</file>

<file path=xl/comments1.xml><?xml version="1.0" encoding="utf-8"?>
<comments xmlns="http://schemas.openxmlformats.org/spreadsheetml/2006/main">
  <authors>
    <author>Miguel Chavez</author>
  </authors>
  <commentList>
    <comment ref="AG15" authorId="0" shapeId="0">
      <text>
        <r>
          <rPr>
            <b/>
            <sz val="9"/>
            <color indexed="81"/>
            <rFont val="Tahoma"/>
            <family val="2"/>
          </rPr>
          <t>Miguel Chavez:</t>
        </r>
        <r>
          <rPr>
            <sz val="9"/>
            <color indexed="81"/>
            <rFont val="Tahoma"/>
            <family val="2"/>
          </rPr>
          <t xml:space="preserve">
Feriado Semana Santa</t>
        </r>
      </text>
    </comment>
  </commentList>
</comments>
</file>

<file path=xl/comments2.xml><?xml version="1.0" encoding="utf-8"?>
<comments xmlns="http://schemas.openxmlformats.org/spreadsheetml/2006/main">
  <authors>
    <author>Miguel Chavez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Miguel Chavez:</t>
        </r>
        <r>
          <rPr>
            <sz val="9"/>
            <color indexed="81"/>
            <rFont val="Tahoma"/>
            <family val="2"/>
          </rPr>
          <t xml:space="preserve">
8 hrs</t>
        </r>
      </text>
    </comment>
  </commentList>
</comments>
</file>

<file path=xl/sharedStrings.xml><?xml version="1.0" encoding="utf-8"?>
<sst xmlns="http://schemas.openxmlformats.org/spreadsheetml/2006/main" count="169" uniqueCount="102">
  <si>
    <t xml:space="preserve">Total Estimado Semanal </t>
  </si>
  <si>
    <t>Total Hrs Estimadas Brutas</t>
  </si>
  <si>
    <t>Liquidacion Semanal LP</t>
  </si>
  <si>
    <t>Total Hrs Ejecutadas en JIRA</t>
  </si>
  <si>
    <t xml:space="preserve">Diferencias </t>
  </si>
  <si>
    <t>% de Diferencia</t>
  </si>
  <si>
    <t>Dias Habiles</t>
  </si>
  <si>
    <t>DIAS HABILES</t>
  </si>
  <si>
    <t>Control Registro de Horas</t>
  </si>
  <si>
    <t>D.M</t>
  </si>
  <si>
    <t xml:space="preserve">Total bruto - Tota Proyectadas </t>
  </si>
  <si>
    <t>Vac.</t>
  </si>
  <si>
    <t>Ausencias justificadas</t>
  </si>
  <si>
    <t>(D.M. / VAC. / Perm.)</t>
  </si>
  <si>
    <t>Perm.</t>
  </si>
  <si>
    <t>Total esperado</t>
  </si>
  <si>
    <t>F.I.</t>
  </si>
  <si>
    <t>Horas no facturables</t>
  </si>
  <si>
    <t>(F.I. / N.R.)</t>
  </si>
  <si>
    <t>N.R.</t>
  </si>
  <si>
    <t>Agregar Horas Liquidacion</t>
  </si>
  <si>
    <t>Total esperado facturable</t>
  </si>
  <si>
    <t xml:space="preserve">Total Horas Ejecutadas Hasta la Fecha </t>
  </si>
  <si>
    <t>hrs Extras por facturar</t>
  </si>
  <si>
    <t xml:space="preserve">1era Semana </t>
  </si>
  <si>
    <t xml:space="preserve">2da Semana </t>
  </si>
  <si>
    <t xml:space="preserve">3era Semana </t>
  </si>
  <si>
    <t xml:space="preserve">4ta Semana </t>
  </si>
  <si>
    <t xml:space="preserve">5ta Semana </t>
  </si>
  <si>
    <t xml:space="preserve">Liquidaciones Validadas x La Positiva </t>
  </si>
  <si>
    <t>Totalde Horas ejecutadas 1era Semana</t>
  </si>
  <si>
    <t xml:space="preserve">Total de Horas Ejecutadas 2da Semana </t>
  </si>
  <si>
    <t xml:space="preserve">Total de Horas Ejecutadas    3era Semana </t>
  </si>
  <si>
    <t xml:space="preserve">Total de Horas Ejecutadas    4ta Semana </t>
  </si>
  <si>
    <t xml:space="preserve">Total de Horas Ejecutadas    5ta Semana </t>
  </si>
  <si>
    <t>Recurso</t>
  </si>
  <si>
    <t xml:space="preserve">Total de Horas en el Mes Proyectadas  </t>
  </si>
  <si>
    <t xml:space="preserve">Total de Horas en el Mes - Ejecutadas </t>
  </si>
  <si>
    <t xml:space="preserve">Horas no facturadas / Horas Adicionales </t>
  </si>
  <si>
    <t>Cuanto reconocera LP?</t>
  </si>
  <si>
    <t>Liq Semana 13/02 al 17 /02</t>
  </si>
  <si>
    <t>Liq Semana 20/02 al 24 /02</t>
  </si>
  <si>
    <t>Liq Semana 27/02 al 03/03</t>
  </si>
  <si>
    <t>Liq Semana 06/03 al 10 /03</t>
  </si>
  <si>
    <t>E</t>
  </si>
  <si>
    <t>P</t>
  </si>
  <si>
    <t>Angel Escobedo Martinez</t>
  </si>
  <si>
    <t>Angel Marcel Perez Cristobal</t>
  </si>
  <si>
    <t>Anthony Dante Aricochea Marcelo</t>
  </si>
  <si>
    <t>Cindy Padilla Vega</t>
  </si>
  <si>
    <t>Daniel Becerra Robles</t>
  </si>
  <si>
    <t>Demetrio Jesus Atanacio Gonzales</t>
  </si>
  <si>
    <t>Erick Mendoza Ballona</t>
  </si>
  <si>
    <t>Everth Roman Palomino Lanchipa</t>
  </si>
  <si>
    <t>Freddy Peralta Boza</t>
  </si>
  <si>
    <t>Jesus Meneses Sanchez</t>
  </si>
  <si>
    <t>Jhonatan Chuquisana Mendoza</t>
  </si>
  <si>
    <t>Joseph Michael Guzman Arteaga</t>
  </si>
  <si>
    <t>Juan Carlos Ayala Chira</t>
  </si>
  <si>
    <t>Leslye Jacslyn Arrascue Acosta</t>
  </si>
  <si>
    <t>Lizbet Velasquez Quispe</t>
  </si>
  <si>
    <t>Luis Laurencio Ambrosio</t>
  </si>
  <si>
    <t>Mario Martin Garay Vilchez</t>
  </si>
  <si>
    <t>Patricia Rosa Hernani Lau</t>
  </si>
  <si>
    <t>Percy Chura Ingalla</t>
  </si>
  <si>
    <t>Pool Jhonatan Gallegos Flores</t>
  </si>
  <si>
    <t>Renzo Abel Cordova Lozano</t>
  </si>
  <si>
    <t>Rogger Adrian Torres Gonzales</t>
  </si>
  <si>
    <t>Wilfredo La Rosa</t>
  </si>
  <si>
    <t>Horas estimadas</t>
  </si>
  <si>
    <t>Horas ejecutadas Reales</t>
  </si>
  <si>
    <t>Horas ejecutadas</t>
  </si>
  <si>
    <t>Diferencias de hrs</t>
  </si>
  <si>
    <t xml:space="preserve">Horas Ejecutadas </t>
  </si>
  <si>
    <t>Horas Ejecutadas</t>
  </si>
  <si>
    <t>11/10 al 13/10</t>
  </si>
  <si>
    <t>16/10 al 20/10</t>
  </si>
  <si>
    <t>23/10 al 27/10</t>
  </si>
  <si>
    <t>30/10 al 03/11</t>
  </si>
  <si>
    <t>06/11 al 10/11</t>
  </si>
  <si>
    <t>Semana</t>
  </si>
  <si>
    <t>Total de personas en fábrica</t>
  </si>
  <si>
    <t>Total Hrs Estimadas  Brutas</t>
  </si>
  <si>
    <t>Observaciones (Hrs Brutas)</t>
  </si>
  <si>
    <t>Total Hrs Ejecutadas Pre-Liquidacion</t>
  </si>
  <si>
    <t>Cumplimiento de Hrs Ejecutadas Objetivo &gt;=95%</t>
  </si>
  <si>
    <t>Observaciones (Hrs Ejecutadas)</t>
  </si>
  <si>
    <t>Hrs Ejecutadas - EFITEC</t>
  </si>
  <si>
    <t>Hrs. Ejecutadas - KALLPA</t>
  </si>
  <si>
    <t>Hrs. Adicionales - EFITEC</t>
  </si>
  <si>
    <t>Hrs. Adicionales - KALLPA</t>
  </si>
  <si>
    <t>Total Horas</t>
  </si>
  <si>
    <t>Cumplimiento Neto de hrs ejecutadas &gt;=97%</t>
  </si>
  <si>
    <t>Total hrs estimadas Brutas</t>
  </si>
  <si>
    <t>Total hrs ejecutadas   Pre-Liquidación</t>
  </si>
  <si>
    <t>% Cumplimiento Pre-Liquidacion</t>
  </si>
  <si>
    <t>Total Horas a facturar</t>
  </si>
  <si>
    <t>% Cumplimiento a Facturar</t>
  </si>
  <si>
    <t>Monto hrs estimadas Brutas</t>
  </si>
  <si>
    <t>Monto hrs ejecutadas    Pre-Liquidacion</t>
  </si>
  <si>
    <t>Monto a facturar Liquidado</t>
  </si>
  <si>
    <t>06/11 al 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</si>
</sst>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d\.m"/>
    <numFmt numFmtId="165" formatCode="_-* #,##0.00\ _€_-;\-* #,##0.00\ _€_-;_-* &quot;-&quot;??\ _€_-;_-@_-"/>
    <numFmt numFmtId="166" formatCode="#,##0.00\ &quot;€&quot;;\-#,##0.00\ &quot;€&quot;"/>
    <numFmt numFmtId="167" formatCode="#,##0.0"/>
    <numFmt numFmtId="168" formatCode="0.0"/>
    <numFmt numFmtId="169" formatCode="_-* #,##0\ _€_-;\-* #,##0\ _€_-;_-* &quot;-&quot;??\ _€_-;_-@_-"/>
    <numFmt numFmtId="170" formatCode="_-* #,##0.0\ _€_-;\-* #,##0.0\ _€_-;_-* &quot;-&quot;??\ _€_-;_-@_-"/>
    <numFmt numFmtId="171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0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rgb="FF7030A0"/>
      <name val="Calibri"/>
      <family val="2"/>
    </font>
    <font>
      <b/>
      <sz val="9"/>
      <color rgb="FF006100"/>
      <name val="Calibri"/>
      <family val="2"/>
    </font>
    <font>
      <sz val="9"/>
      <color theme="0"/>
      <name val="Calibri"/>
      <family val="2"/>
    </font>
    <font>
      <sz val="9"/>
      <color theme="0" tint="-0.499984740745262"/>
      <name val="Calibri"/>
      <family val="2"/>
    </font>
    <font>
      <b/>
      <sz val="11"/>
      <color rgb="FF000000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i/>
      <sz val="9"/>
      <color theme="1"/>
      <name val="Calibri"/>
      <family val="2"/>
    </font>
    <font>
      <b/>
      <sz val="12"/>
      <color rgb="FFFF0000"/>
      <name val="Calibri"/>
      <family val="2"/>
    </font>
    <font>
      <b/>
      <sz val="9"/>
      <color theme="9" tint="-0.499984740745262"/>
      <name val="Calibri"/>
      <family val="2"/>
    </font>
    <font>
      <b/>
      <sz val="9"/>
      <color rgb="FFFF0000"/>
      <name val="Calibri"/>
      <family val="2"/>
    </font>
    <font>
      <b/>
      <u/>
      <sz val="9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63D297"/>
        <bgColor rgb="FF63D29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rgb="FF63D297"/>
      </patternFill>
    </fill>
    <fill>
      <patternFill patternType="solid">
        <fgColor rgb="FFF6B26B"/>
        <bgColor rgb="FFF6B26B"/>
      </patternFill>
    </fill>
    <fill>
      <patternFill patternType="solid">
        <fgColor theme="7" tint="0.39997558519241921"/>
        <bgColor rgb="FFF6B26B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FFFFFF"/>
        <bgColor rgb="FFFFFFFF"/>
      </patternFill>
    </fill>
    <fill>
      <patternFill patternType="solid">
        <fgColor rgb="FFAFE9CA"/>
        <bgColor rgb="FFAFE9CA"/>
      </patternFill>
    </fill>
    <fill>
      <patternFill patternType="solid">
        <fgColor theme="5" tint="-0.249977111117893"/>
        <bgColor rgb="FFAFE9CA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52">
    <xf numFmtId="0" fontId="0" fillId="0" borderId="0" xfId="0"/>
    <xf numFmtId="0" fontId="5" fillId="0" borderId="0" xfId="3" applyFont="1" applyAlignment="1"/>
    <xf numFmtId="0" fontId="5" fillId="0" borderId="0" xfId="3" applyFont="1"/>
    <xf numFmtId="16" fontId="5" fillId="0" borderId="0" xfId="3" applyNumberFormat="1" applyFont="1"/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wrapText="1"/>
    </xf>
    <xf numFmtId="0" fontId="6" fillId="2" borderId="4" xfId="3" applyFont="1" applyFill="1" applyBorder="1" applyAlignment="1">
      <alignment horizont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wrapText="1"/>
    </xf>
    <xf numFmtId="0" fontId="6" fillId="2" borderId="7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7" fillId="0" borderId="8" xfId="3" applyFont="1" applyBorder="1" applyAlignment="1">
      <alignment horizontal="center" wrapText="1"/>
    </xf>
    <xf numFmtId="1" fontId="7" fillId="0" borderId="8" xfId="3" applyNumberFormat="1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5" fillId="0" borderId="0" xfId="3" applyFont="1" applyBorder="1"/>
    <xf numFmtId="2" fontId="8" fillId="0" borderId="10" xfId="3" applyNumberFormat="1" applyFont="1" applyBorder="1" applyAlignment="1">
      <alignment horizontal="center" vertical="center" wrapText="1"/>
    </xf>
    <xf numFmtId="0" fontId="8" fillId="0" borderId="11" xfId="3" applyFont="1" applyBorder="1" applyAlignment="1">
      <alignment horizontal="center" vertical="center" wrapText="1"/>
    </xf>
    <xf numFmtId="2" fontId="9" fillId="0" borderId="11" xfId="3" applyNumberFormat="1" applyFont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2" fontId="8" fillId="0" borderId="11" xfId="3" applyNumberFormat="1" applyFont="1" applyBorder="1" applyAlignment="1">
      <alignment horizontal="center" vertical="center" wrapText="1"/>
    </xf>
    <xf numFmtId="1" fontId="8" fillId="0" borderId="11" xfId="3" applyNumberFormat="1" applyFont="1" applyBorder="1" applyAlignment="1">
      <alignment horizontal="center" vertical="center"/>
    </xf>
    <xf numFmtId="2" fontId="10" fillId="0" borderId="11" xfId="3" applyNumberFormat="1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10" fontId="10" fillId="0" borderId="11" xfId="4" applyNumberFormat="1" applyFont="1" applyBorder="1" applyAlignment="1">
      <alignment horizontal="center" vertical="center"/>
    </xf>
    <xf numFmtId="10" fontId="10" fillId="0" borderId="12" xfId="4" applyNumberFormat="1" applyFont="1" applyBorder="1" applyAlignment="1">
      <alignment horizontal="center" vertical="center"/>
    </xf>
    <xf numFmtId="1" fontId="9" fillId="0" borderId="11" xfId="3" applyNumberFormat="1" applyFont="1" applyBorder="1" applyAlignment="1">
      <alignment horizontal="center" vertical="center" wrapText="1"/>
    </xf>
    <xf numFmtId="10" fontId="5" fillId="0" borderId="0" xfId="4" applyNumberFormat="1" applyFont="1" applyBorder="1"/>
    <xf numFmtId="164" fontId="5" fillId="0" borderId="0" xfId="3" applyNumberFormat="1" applyFont="1" applyBorder="1" applyAlignment="1"/>
    <xf numFmtId="0" fontId="8" fillId="0" borderId="13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9" fillId="0" borderId="8" xfId="3" applyFont="1" applyBorder="1" applyAlignment="1">
      <alignment horizontal="center" vertical="center" wrapText="1"/>
    </xf>
    <xf numFmtId="1" fontId="8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0" fillId="0" borderId="14" xfId="4" applyNumberFormat="1" applyFont="1" applyBorder="1" applyAlignment="1">
      <alignment horizontal="center" vertical="center"/>
    </xf>
    <xf numFmtId="1" fontId="9" fillId="0" borderId="8" xfId="3" applyNumberFormat="1" applyFont="1" applyBorder="1" applyAlignment="1">
      <alignment horizontal="center" vertical="center" wrapText="1"/>
    </xf>
    <xf numFmtId="0" fontId="5" fillId="0" borderId="10" xfId="3" applyFont="1" applyBorder="1" applyAlignment="1">
      <alignment horizontal="right"/>
    </xf>
    <xf numFmtId="0" fontId="5" fillId="0" borderId="12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right"/>
    </xf>
    <xf numFmtId="4" fontId="5" fillId="0" borderId="0" xfId="3" applyNumberFormat="1" applyFont="1" applyAlignment="1">
      <alignment horizontal="center"/>
    </xf>
    <xf numFmtId="4" fontId="5" fillId="0" borderId="0" xfId="3" applyNumberFormat="1" applyFont="1" applyBorder="1" applyAlignment="1">
      <alignment horizontal="center"/>
    </xf>
    <xf numFmtId="2" fontId="8" fillId="0" borderId="13" xfId="3" applyNumberFormat="1" applyFont="1" applyBorder="1" applyAlignment="1">
      <alignment horizontal="center" vertical="center" wrapText="1"/>
    </xf>
    <xf numFmtId="2" fontId="9" fillId="0" borderId="8" xfId="3" applyNumberFormat="1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2" fontId="8" fillId="0" borderId="8" xfId="3" applyNumberFormat="1" applyFont="1" applyBorder="1" applyAlignment="1">
      <alignment horizontal="center" vertical="center" wrapText="1"/>
    </xf>
    <xf numFmtId="2" fontId="10" fillId="0" borderId="8" xfId="3" applyNumberFormat="1" applyFont="1" applyBorder="1" applyAlignment="1">
      <alignment horizontal="center" vertical="center"/>
    </xf>
    <xf numFmtId="1" fontId="9" fillId="0" borderId="8" xfId="3" applyNumberFormat="1" applyFont="1" applyBorder="1" applyAlignment="1">
      <alignment horizontal="center" vertical="center"/>
    </xf>
    <xf numFmtId="0" fontId="5" fillId="0" borderId="13" xfId="3" applyFont="1" applyBorder="1" applyAlignment="1">
      <alignment horizontal="right"/>
    </xf>
    <xf numFmtId="0" fontId="5" fillId="0" borderId="14" xfId="3" applyFont="1" applyBorder="1" applyAlignment="1">
      <alignment horizontal="center"/>
    </xf>
    <xf numFmtId="0" fontId="5" fillId="0" borderId="0" xfId="3" applyFont="1" applyBorder="1" applyAlignment="1">
      <alignment horizontal="right"/>
    </xf>
    <xf numFmtId="0" fontId="5" fillId="0" borderId="0" xfId="3" applyFont="1" applyBorder="1" applyAlignment="1">
      <alignment horizontal="left"/>
    </xf>
    <xf numFmtId="0" fontId="5" fillId="0" borderId="15" xfId="3" applyFont="1" applyBorder="1"/>
    <xf numFmtId="0" fontId="7" fillId="0" borderId="15" xfId="3" applyFont="1" applyBorder="1"/>
    <xf numFmtId="0" fontId="7" fillId="0" borderId="15" xfId="3" applyFont="1" applyBorder="1" applyAlignment="1">
      <alignment horizontal="right"/>
    </xf>
    <xf numFmtId="4" fontId="7" fillId="0" borderId="15" xfId="3" applyNumberFormat="1" applyFont="1" applyBorder="1" applyAlignment="1">
      <alignment horizontal="center"/>
    </xf>
    <xf numFmtId="0" fontId="5" fillId="0" borderId="0" xfId="3" applyFont="1" applyBorder="1" applyAlignment="1"/>
    <xf numFmtId="4" fontId="5" fillId="0" borderId="0" xfId="3" applyNumberFormat="1" applyFont="1" applyBorder="1"/>
    <xf numFmtId="0" fontId="5" fillId="0" borderId="16" xfId="3" applyFont="1" applyBorder="1" applyAlignment="1">
      <alignment horizontal="right"/>
    </xf>
    <xf numFmtId="0" fontId="5" fillId="0" borderId="17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5" xfId="3" applyFont="1" applyBorder="1" applyAlignment="1">
      <alignment horizontal="right"/>
    </xf>
    <xf numFmtId="4" fontId="11" fillId="0" borderId="15" xfId="3" applyNumberFormat="1" applyFont="1" applyBorder="1" applyAlignment="1">
      <alignment horizontal="center"/>
    </xf>
    <xf numFmtId="166" fontId="5" fillId="0" borderId="0" xfId="5" applyNumberFormat="1" applyFont="1" applyBorder="1" applyAlignment="1">
      <alignment horizontal="center"/>
    </xf>
    <xf numFmtId="0" fontId="8" fillId="0" borderId="16" xfId="3" applyFont="1" applyBorder="1" applyAlignment="1">
      <alignment horizontal="center" vertical="center" wrapText="1"/>
    </xf>
    <xf numFmtId="0" fontId="8" fillId="0" borderId="18" xfId="3" applyFont="1" applyBorder="1" applyAlignment="1">
      <alignment horizontal="center" vertical="center" wrapText="1"/>
    </xf>
    <xf numFmtId="0" fontId="9" fillId="0" borderId="18" xfId="3" applyFont="1" applyBorder="1" applyAlignment="1">
      <alignment horizontal="center" vertical="center"/>
    </xf>
    <xf numFmtId="1" fontId="8" fillId="0" borderId="18" xfId="3" applyNumberFormat="1" applyFont="1" applyBorder="1" applyAlignment="1">
      <alignment horizontal="center" vertical="center"/>
    </xf>
    <xf numFmtId="0" fontId="10" fillId="0" borderId="18" xfId="3" applyFont="1" applyBorder="1" applyAlignment="1">
      <alignment horizontal="center" vertical="center"/>
    </xf>
    <xf numFmtId="10" fontId="10" fillId="0" borderId="18" xfId="4" applyNumberFormat="1" applyFont="1" applyBorder="1" applyAlignment="1">
      <alignment horizontal="center" vertical="center"/>
    </xf>
    <xf numFmtId="10" fontId="10" fillId="0" borderId="17" xfId="4" applyNumberFormat="1" applyFont="1" applyBorder="1" applyAlignment="1">
      <alignment horizontal="center" vertical="center"/>
    </xf>
    <xf numFmtId="1" fontId="9" fillId="0" borderId="18" xfId="3" applyNumberFormat="1" applyFont="1" applyBorder="1" applyAlignment="1">
      <alignment horizontal="center" vertical="center"/>
    </xf>
    <xf numFmtId="4" fontId="12" fillId="3" borderId="0" xfId="3" applyNumberFormat="1" applyFont="1" applyFill="1" applyBorder="1" applyAlignment="1">
      <alignment horizontal="center"/>
    </xf>
    <xf numFmtId="2" fontId="5" fillId="0" borderId="0" xfId="3" applyNumberFormat="1" applyFont="1" applyBorder="1" applyAlignment="1">
      <alignment horizontal="center"/>
    </xf>
    <xf numFmtId="0" fontId="13" fillId="0" borderId="15" xfId="3" applyFont="1" applyBorder="1"/>
    <xf numFmtId="0" fontId="13" fillId="0" borderId="15" xfId="3" applyFont="1" applyBorder="1" applyAlignment="1">
      <alignment horizontal="right"/>
    </xf>
    <xf numFmtId="4" fontId="10" fillId="4" borderId="15" xfId="3" applyNumberFormat="1" applyFont="1" applyFill="1" applyBorder="1" applyAlignment="1">
      <alignment horizontal="center"/>
    </xf>
    <xf numFmtId="4" fontId="5" fillId="0" borderId="0" xfId="3" applyNumberFormat="1" applyFont="1" applyBorder="1" applyAlignment="1">
      <alignment horizontal="center"/>
    </xf>
    <xf numFmtId="16" fontId="14" fillId="0" borderId="0" xfId="3" applyNumberFormat="1" applyFont="1" applyBorder="1"/>
    <xf numFmtId="0" fontId="14" fillId="0" borderId="0" xfId="3" applyFont="1" applyBorder="1"/>
    <xf numFmtId="16" fontId="14" fillId="0" borderId="0" xfId="3" applyNumberFormat="1" applyFont="1"/>
    <xf numFmtId="0" fontId="14" fillId="0" borderId="0" xfId="3" applyFont="1"/>
    <xf numFmtId="0" fontId="14" fillId="0" borderId="0" xfId="3" applyFont="1" applyAlignment="1">
      <alignment horizontal="right"/>
    </xf>
    <xf numFmtId="0" fontId="5" fillId="0" borderId="8" xfId="3" applyFont="1" applyBorder="1"/>
    <xf numFmtId="0" fontId="7" fillId="5" borderId="8" xfId="3" applyFont="1" applyFill="1" applyBorder="1" applyAlignment="1">
      <alignment horizontal="center" vertical="center" wrapText="1"/>
    </xf>
    <xf numFmtId="0" fontId="7" fillId="5" borderId="19" xfId="3" applyFont="1" applyFill="1" applyBorder="1" applyAlignment="1">
      <alignment horizontal="center" vertical="center" wrapText="1"/>
    </xf>
    <xf numFmtId="0" fontId="7" fillId="5" borderId="20" xfId="3" applyFont="1" applyFill="1" applyBorder="1" applyAlignment="1">
      <alignment horizontal="center" vertical="center" wrapText="1"/>
    </xf>
    <xf numFmtId="0" fontId="7" fillId="5" borderId="21" xfId="3" applyFont="1" applyFill="1" applyBorder="1" applyAlignment="1">
      <alignment horizontal="center" vertical="center" wrapText="1"/>
    </xf>
    <xf numFmtId="0" fontId="7" fillId="5" borderId="21" xfId="3" applyFont="1" applyFill="1" applyBorder="1" applyAlignment="1">
      <alignment horizontal="center" vertical="center" wrapText="1"/>
    </xf>
    <xf numFmtId="0" fontId="15" fillId="6" borderId="8" xfId="3" applyFont="1" applyFill="1" applyBorder="1" applyAlignment="1">
      <alignment horizontal="center"/>
    </xf>
    <xf numFmtId="0" fontId="5" fillId="0" borderId="8" xfId="3" applyFont="1" applyBorder="1" applyAlignment="1"/>
    <xf numFmtId="0" fontId="7" fillId="7" borderId="22" xfId="3" applyFont="1" applyFill="1" applyBorder="1" applyAlignment="1">
      <alignment horizontal="center" vertical="center" wrapText="1"/>
    </xf>
    <xf numFmtId="0" fontId="7" fillId="7" borderId="22" xfId="3" applyFont="1" applyFill="1" applyBorder="1" applyAlignment="1">
      <alignment horizontal="center" vertical="center" wrapText="1"/>
    </xf>
    <xf numFmtId="0" fontId="15" fillId="6" borderId="8" xfId="3" applyFont="1" applyFill="1" applyBorder="1" applyAlignment="1">
      <alignment horizontal="center"/>
    </xf>
    <xf numFmtId="14" fontId="7" fillId="5" borderId="19" xfId="3" applyNumberFormat="1" applyFont="1" applyFill="1" applyBorder="1" applyAlignment="1">
      <alignment horizontal="center" vertical="center" wrapText="1"/>
    </xf>
    <xf numFmtId="14" fontId="7" fillId="5" borderId="21" xfId="3" applyNumberFormat="1" applyFont="1" applyFill="1" applyBorder="1" applyAlignment="1">
      <alignment horizontal="center" vertical="center" wrapText="1"/>
    </xf>
    <xf numFmtId="0" fontId="7" fillId="7" borderId="23" xfId="3" applyFont="1" applyFill="1" applyBorder="1" applyAlignment="1">
      <alignment horizontal="center" vertical="center" wrapText="1"/>
    </xf>
    <xf numFmtId="0" fontId="7" fillId="5" borderId="22" xfId="3" applyFont="1" applyFill="1" applyBorder="1" applyAlignment="1">
      <alignment horizontal="center" vertical="center" wrapText="1"/>
    </xf>
    <xf numFmtId="0" fontId="7" fillId="7" borderId="8" xfId="3" applyFont="1" applyFill="1" applyBorder="1" applyAlignment="1">
      <alignment horizontal="center" vertical="center" wrapText="1"/>
    </xf>
    <xf numFmtId="0" fontId="7" fillId="8" borderId="8" xfId="3" applyFont="1" applyFill="1" applyBorder="1" applyAlignment="1">
      <alignment horizontal="center" vertical="center" wrapText="1"/>
    </xf>
    <xf numFmtId="0" fontId="7" fillId="9" borderId="8" xfId="3" applyFont="1" applyFill="1" applyBorder="1" applyAlignment="1">
      <alignment horizontal="center" vertical="center" wrapText="1"/>
    </xf>
    <xf numFmtId="0" fontId="7" fillId="5" borderId="8" xfId="3" applyFont="1" applyFill="1" applyBorder="1" applyAlignment="1">
      <alignment horizontal="center" vertical="center" wrapText="1"/>
    </xf>
    <xf numFmtId="0" fontId="7" fillId="7" borderId="24" xfId="3" applyFont="1" applyFill="1" applyBorder="1" applyAlignment="1">
      <alignment horizontal="center" vertical="center" wrapText="1"/>
    </xf>
    <xf numFmtId="0" fontId="7" fillId="5" borderId="24" xfId="3" applyFont="1" applyFill="1" applyBorder="1" applyAlignment="1">
      <alignment horizontal="center" vertical="center" wrapText="1"/>
    </xf>
    <xf numFmtId="0" fontId="5" fillId="0" borderId="8" xfId="3" applyFont="1" applyBorder="1" applyAlignment="1">
      <alignment horizontal="center"/>
    </xf>
    <xf numFmtId="2" fontId="5" fillId="0" borderId="8" xfId="3" applyNumberFormat="1" applyFont="1" applyBorder="1" applyAlignment="1">
      <alignment horizontal="center" wrapText="1"/>
    </xf>
    <xf numFmtId="2" fontId="8" fillId="0" borderId="8" xfId="3" applyNumberFormat="1" applyFont="1" applyFill="1" applyBorder="1" applyAlignment="1">
      <alignment horizontal="center"/>
    </xf>
    <xf numFmtId="2" fontId="8" fillId="10" borderId="8" xfId="3" applyNumberFormat="1" applyFont="1" applyFill="1" applyBorder="1" applyAlignment="1">
      <alignment horizontal="center"/>
    </xf>
    <xf numFmtId="2" fontId="7" fillId="11" borderId="8" xfId="3" applyNumberFormat="1" applyFont="1" applyFill="1" applyBorder="1" applyAlignment="1">
      <alignment horizontal="center"/>
    </xf>
    <xf numFmtId="2" fontId="5" fillId="0" borderId="8" xfId="3" applyNumberFormat="1" applyFont="1" applyFill="1" applyBorder="1" applyAlignment="1">
      <alignment horizontal="center"/>
    </xf>
    <xf numFmtId="2" fontId="8" fillId="12" borderId="8" xfId="3" applyNumberFormat="1" applyFont="1" applyFill="1" applyBorder="1" applyAlignment="1">
      <alignment horizontal="center"/>
    </xf>
    <xf numFmtId="2" fontId="16" fillId="0" borderId="8" xfId="3" applyNumberFormat="1" applyFont="1" applyFill="1" applyBorder="1" applyAlignment="1">
      <alignment horizontal="center"/>
    </xf>
    <xf numFmtId="2" fontId="8" fillId="13" borderId="8" xfId="3" applyNumberFormat="1" applyFont="1" applyFill="1" applyBorder="1" applyAlignment="1">
      <alignment horizontal="center"/>
    </xf>
    <xf numFmtId="167" fontId="16" fillId="0" borderId="8" xfId="3" applyNumberFormat="1" applyFont="1" applyBorder="1" applyAlignment="1">
      <alignment horizontal="center"/>
    </xf>
    <xf numFmtId="167" fontId="5" fillId="14" borderId="8" xfId="3" applyNumberFormat="1" applyFont="1" applyFill="1" applyBorder="1" applyAlignment="1">
      <alignment horizontal="center"/>
    </xf>
    <xf numFmtId="168" fontId="5" fillId="15" borderId="8" xfId="3" applyNumberFormat="1" applyFont="1" applyFill="1" applyBorder="1" applyAlignment="1">
      <alignment horizontal="center"/>
    </xf>
    <xf numFmtId="168" fontId="5" fillId="0" borderId="8" xfId="3" applyNumberFormat="1" applyFont="1" applyBorder="1"/>
    <xf numFmtId="0" fontId="5" fillId="10" borderId="8" xfId="3" applyFont="1" applyFill="1" applyBorder="1" applyAlignment="1">
      <alignment horizontal="left" wrapText="1"/>
    </xf>
    <xf numFmtId="0" fontId="17" fillId="0" borderId="8" xfId="3" applyFont="1" applyBorder="1" applyAlignment="1"/>
    <xf numFmtId="2" fontId="5" fillId="0" borderId="8" xfId="3" applyNumberFormat="1" applyFont="1" applyFill="1" applyBorder="1" applyAlignment="1">
      <alignment horizontal="center" wrapText="1"/>
    </xf>
    <xf numFmtId="2" fontId="18" fillId="0" borderId="8" xfId="3" applyNumberFormat="1" applyFont="1" applyFill="1" applyBorder="1" applyAlignment="1">
      <alignment horizontal="center"/>
    </xf>
    <xf numFmtId="2" fontId="5" fillId="0" borderId="8" xfId="3" applyNumberFormat="1" applyFont="1" applyBorder="1" applyAlignment="1">
      <alignment horizontal="center"/>
    </xf>
    <xf numFmtId="0" fontId="5" fillId="14" borderId="25" xfId="3" applyFont="1" applyFill="1" applyBorder="1" applyAlignment="1">
      <alignment wrapText="1"/>
    </xf>
    <xf numFmtId="0" fontId="7" fillId="14" borderId="25" xfId="3" applyFont="1" applyFill="1" applyBorder="1" applyAlignment="1">
      <alignment wrapText="1"/>
    </xf>
    <xf numFmtId="4" fontId="10" fillId="14" borderId="25" xfId="3" applyNumberFormat="1" applyFont="1" applyFill="1" applyBorder="1" applyAlignment="1">
      <alignment horizontal="center"/>
    </xf>
    <xf numFmtId="4" fontId="5" fillId="14" borderId="25" xfId="3" applyNumberFormat="1" applyFont="1" applyFill="1" applyBorder="1" applyAlignment="1">
      <alignment horizontal="center"/>
    </xf>
    <xf numFmtId="0" fontId="19" fillId="0" borderId="0" xfId="3" applyFont="1" applyAlignment="1"/>
    <xf numFmtId="0" fontId="5" fillId="16" borderId="26" xfId="3" applyFont="1" applyFill="1" applyBorder="1" applyAlignment="1">
      <alignment wrapText="1"/>
    </xf>
    <xf numFmtId="2" fontId="20" fillId="16" borderId="26" xfId="3" applyNumberFormat="1" applyFont="1" applyFill="1" applyBorder="1" applyAlignment="1">
      <alignment wrapText="1"/>
    </xf>
    <xf numFmtId="2" fontId="21" fillId="16" borderId="26" xfId="3" applyNumberFormat="1" applyFont="1" applyFill="1" applyBorder="1" applyAlignment="1">
      <alignment wrapText="1"/>
    </xf>
    <xf numFmtId="2" fontId="21" fillId="16" borderId="26" xfId="3" applyNumberFormat="1" applyFont="1" applyFill="1" applyBorder="1" applyAlignment="1">
      <alignment horizontal="center" wrapText="1"/>
    </xf>
    <xf numFmtId="2" fontId="8" fillId="16" borderId="26" xfId="3" applyNumberFormat="1" applyFont="1" applyFill="1" applyBorder="1" applyAlignment="1">
      <alignment wrapText="1"/>
    </xf>
    <xf numFmtId="4" fontId="13" fillId="17" borderId="26" xfId="3" applyNumberFormat="1" applyFont="1" applyFill="1" applyBorder="1" applyAlignment="1">
      <alignment wrapText="1"/>
    </xf>
    <xf numFmtId="4" fontId="17" fillId="16" borderId="26" xfId="3" applyNumberFormat="1" applyFont="1" applyFill="1" applyBorder="1" applyAlignment="1">
      <alignment wrapText="1"/>
    </xf>
    <xf numFmtId="0" fontId="7" fillId="0" borderId="0" xfId="3" applyFont="1" applyAlignment="1"/>
    <xf numFmtId="0" fontId="5" fillId="16" borderId="0" xfId="3" applyFont="1" applyFill="1" applyBorder="1" applyAlignment="1">
      <alignment wrapText="1"/>
    </xf>
    <xf numFmtId="2" fontId="20" fillId="16" borderId="0" xfId="3" applyNumberFormat="1" applyFont="1" applyFill="1" applyBorder="1" applyAlignment="1">
      <alignment wrapText="1"/>
    </xf>
    <xf numFmtId="2" fontId="21" fillId="16" borderId="0" xfId="3" applyNumberFormat="1" applyFont="1" applyFill="1" applyBorder="1" applyAlignment="1">
      <alignment wrapText="1"/>
    </xf>
    <xf numFmtId="2" fontId="21" fillId="16" borderId="0" xfId="3" applyNumberFormat="1" applyFont="1" applyFill="1" applyBorder="1" applyAlignment="1">
      <alignment horizontal="center" wrapText="1"/>
    </xf>
    <xf numFmtId="2" fontId="8" fillId="16" borderId="0" xfId="3" applyNumberFormat="1" applyFont="1" applyFill="1" applyBorder="1" applyAlignment="1">
      <alignment wrapText="1"/>
    </xf>
    <xf numFmtId="4" fontId="13" fillId="17" borderId="0" xfId="3" applyNumberFormat="1" applyFont="1" applyFill="1" applyBorder="1" applyAlignment="1">
      <alignment wrapText="1"/>
    </xf>
    <xf numFmtId="4" fontId="17" fillId="16" borderId="0" xfId="3" applyNumberFormat="1" applyFont="1" applyFill="1" applyBorder="1" applyAlignment="1">
      <alignment wrapText="1"/>
    </xf>
    <xf numFmtId="2" fontId="6" fillId="0" borderId="0" xfId="3" applyNumberFormat="1" applyFont="1" applyAlignment="1">
      <alignment horizontal="center"/>
    </xf>
    <xf numFmtId="2" fontId="7" fillId="0" borderId="0" xfId="3" applyNumberFormat="1" applyFont="1"/>
    <xf numFmtId="2" fontId="7" fillId="0" borderId="0" xfId="3" applyNumberFormat="1" applyFont="1" applyBorder="1"/>
    <xf numFmtId="0" fontId="22" fillId="0" borderId="0" xfId="3" applyFont="1"/>
    <xf numFmtId="2" fontId="5" fillId="0" borderId="15" xfId="3" applyNumberFormat="1" applyFont="1" applyBorder="1"/>
    <xf numFmtId="2" fontId="5" fillId="0" borderId="0" xfId="3" applyNumberFormat="1" applyFont="1" applyBorder="1"/>
    <xf numFmtId="2" fontId="5" fillId="0" borderId="0" xfId="3" applyNumberFormat="1" applyFont="1"/>
    <xf numFmtId="2" fontId="5" fillId="13" borderId="8" xfId="3" applyNumberFormat="1" applyFont="1" applyFill="1" applyBorder="1" applyAlignment="1">
      <alignment horizontal="center" wrapText="1"/>
    </xf>
    <xf numFmtId="2" fontId="5" fillId="13" borderId="8" xfId="3" applyNumberFormat="1" applyFont="1" applyFill="1" applyBorder="1" applyAlignment="1">
      <alignment horizontal="center"/>
    </xf>
    <xf numFmtId="0" fontId="25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/>
    </xf>
    <xf numFmtId="1" fontId="27" fillId="18" borderId="28" xfId="0" applyNumberFormat="1" applyFont="1" applyFill="1" applyBorder="1" applyAlignment="1">
      <alignment horizontal="center" vertical="center"/>
    </xf>
    <xf numFmtId="1" fontId="27" fillId="18" borderId="29" xfId="0" applyNumberFormat="1" applyFont="1" applyFill="1" applyBorder="1" applyAlignment="1">
      <alignment horizontal="center" vertical="center"/>
    </xf>
    <xf numFmtId="0" fontId="27" fillId="0" borderId="28" xfId="0" quotePrefix="1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left" vertical="center" wrapText="1"/>
    </xf>
    <xf numFmtId="9" fontId="27" fillId="0" borderId="11" xfId="2" applyNumberFormat="1" applyFont="1" applyBorder="1" applyAlignment="1">
      <alignment horizontal="center" vertical="center"/>
    </xf>
    <xf numFmtId="0" fontId="27" fillId="0" borderId="28" xfId="0" quotePrefix="1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29" xfId="0" applyFont="1" applyBorder="1" applyAlignment="1">
      <alignment horizontal="left" vertical="top" wrapText="1"/>
    </xf>
    <xf numFmtId="1" fontId="27" fillId="0" borderId="28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68" fontId="27" fillId="0" borderId="22" xfId="0" applyNumberFormat="1" applyFont="1" applyBorder="1" applyAlignment="1">
      <alignment horizontal="center" vertical="center"/>
    </xf>
    <xf numFmtId="9" fontId="27" fillId="0" borderId="12" xfId="2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7" fillId="0" borderId="31" xfId="0" applyFont="1" applyBorder="1" applyAlignment="1">
      <alignment horizontal="center" vertical="center"/>
    </xf>
    <xf numFmtId="1" fontId="27" fillId="18" borderId="30" xfId="0" applyNumberFormat="1" applyFont="1" applyFill="1" applyBorder="1" applyAlignment="1">
      <alignment horizontal="center" vertical="center"/>
    </xf>
    <xf numFmtId="1" fontId="27" fillId="18" borderId="31" xfId="0" applyNumberFormat="1" applyFont="1" applyFill="1" applyBorder="1" applyAlignment="1">
      <alignment horizontal="center" vertical="center"/>
    </xf>
    <xf numFmtId="0" fontId="27" fillId="0" borderId="30" xfId="0" applyFont="1" applyBorder="1" applyAlignment="1">
      <alignment horizontal="left" vertical="center" wrapText="1"/>
    </xf>
    <xf numFmtId="0" fontId="27" fillId="0" borderId="32" xfId="0" applyFont="1" applyBorder="1" applyAlignment="1">
      <alignment horizontal="left" vertical="center" wrapText="1"/>
    </xf>
    <xf numFmtId="0" fontId="27" fillId="0" borderId="31" xfId="0" applyFont="1" applyBorder="1" applyAlignment="1">
      <alignment horizontal="left" vertical="center" wrapText="1"/>
    </xf>
    <xf numFmtId="9" fontId="27" fillId="0" borderId="8" xfId="2" applyNumberFormat="1" applyFont="1" applyBorder="1" applyAlignment="1">
      <alignment horizontal="center" vertical="center"/>
    </xf>
    <xf numFmtId="0" fontId="27" fillId="0" borderId="30" xfId="0" applyFont="1" applyBorder="1" applyAlignment="1">
      <alignment horizontal="left" vertical="top" wrapText="1"/>
    </xf>
    <xf numFmtId="0" fontId="27" fillId="0" borderId="32" xfId="0" applyFont="1" applyBorder="1" applyAlignment="1">
      <alignment horizontal="left" vertical="top" wrapText="1"/>
    </xf>
    <xf numFmtId="0" fontId="27" fillId="0" borderId="31" xfId="0" applyFont="1" applyBorder="1" applyAlignment="1">
      <alignment horizontal="left" vertical="top" wrapText="1"/>
    </xf>
    <xf numFmtId="1" fontId="27" fillId="0" borderId="3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" fontId="27" fillId="0" borderId="24" xfId="0" applyNumberFormat="1" applyFont="1" applyBorder="1" applyAlignment="1">
      <alignment horizontal="center" vertical="center"/>
    </xf>
    <xf numFmtId="168" fontId="27" fillId="0" borderId="24" xfId="0" applyNumberFormat="1" applyFont="1" applyBorder="1" applyAlignment="1">
      <alignment horizontal="center" vertical="center"/>
    </xf>
    <xf numFmtId="9" fontId="27" fillId="0" borderId="14" xfId="2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" fontId="27" fillId="18" borderId="8" xfId="0" applyNumberFormat="1" applyFont="1" applyFill="1" applyBorder="1" applyAlignment="1">
      <alignment horizontal="center" vertical="center"/>
    </xf>
    <xf numFmtId="0" fontId="27" fillId="0" borderId="8" xfId="0" quotePrefix="1" applyFont="1" applyBorder="1" applyAlignment="1">
      <alignment vertical="center" wrapText="1"/>
    </xf>
    <xf numFmtId="0" fontId="27" fillId="0" borderId="8" xfId="0" applyFont="1" applyBorder="1" applyAlignment="1">
      <alignment vertical="center" wrapText="1"/>
    </xf>
    <xf numFmtId="0" fontId="27" fillId="0" borderId="8" xfId="0" quotePrefix="1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1" fontId="27" fillId="18" borderId="2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27" fillId="18" borderId="24" xfId="0" applyNumberFormat="1" applyFont="1" applyFill="1" applyBorder="1" applyAlignment="1">
      <alignment horizontal="center" vertical="center"/>
    </xf>
    <xf numFmtId="168" fontId="27" fillId="18" borderId="8" xfId="0" applyNumberFormat="1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1" fontId="27" fillId="18" borderId="18" xfId="0" applyNumberFormat="1" applyFont="1" applyFill="1" applyBorder="1" applyAlignment="1">
      <alignment horizontal="center" vertical="center"/>
    </xf>
    <xf numFmtId="0" fontId="27" fillId="0" borderId="18" xfId="0" applyFont="1" applyBorder="1" applyAlignment="1">
      <alignment vertical="center" wrapText="1"/>
    </xf>
    <xf numFmtId="168" fontId="27" fillId="18" borderId="18" xfId="0" applyNumberFormat="1" applyFont="1" applyFill="1" applyBorder="1" applyAlignment="1">
      <alignment horizontal="center" vertical="center"/>
    </xf>
    <xf numFmtId="9" fontId="27" fillId="0" borderId="18" xfId="2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left" vertical="center" wrapText="1"/>
    </xf>
    <xf numFmtId="1" fontId="27" fillId="0" borderId="33" xfId="0" applyNumberFormat="1" applyFont="1" applyBorder="1" applyAlignment="1">
      <alignment horizontal="center" vertical="center"/>
    </xf>
    <xf numFmtId="168" fontId="27" fillId="0" borderId="33" xfId="0" applyNumberFormat="1" applyFont="1" applyBorder="1" applyAlignment="1">
      <alignment horizontal="center" vertical="center"/>
    </xf>
    <xf numFmtId="9" fontId="27" fillId="0" borderId="17" xfId="2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" fontId="27" fillId="18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 wrapText="1"/>
    </xf>
    <xf numFmtId="9" fontId="27" fillId="0" borderId="0" xfId="2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 wrapText="1"/>
    </xf>
    <xf numFmtId="1" fontId="27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9" fontId="28" fillId="0" borderId="16" xfId="6" applyNumberFormat="1" applyFont="1" applyBorder="1" applyAlignment="1">
      <alignment vertical="center"/>
    </xf>
    <xf numFmtId="169" fontId="28" fillId="0" borderId="34" xfId="6" applyNumberFormat="1" applyFont="1" applyBorder="1" applyAlignment="1">
      <alignment horizontal="center" vertical="center"/>
    </xf>
    <xf numFmtId="169" fontId="28" fillId="0" borderId="35" xfId="6" applyNumberFormat="1" applyFont="1" applyBorder="1" applyAlignment="1">
      <alignment horizontal="center" vertical="center"/>
    </xf>
    <xf numFmtId="9" fontId="29" fillId="0" borderId="18" xfId="2" applyNumberFormat="1" applyFont="1" applyBorder="1" applyAlignment="1">
      <alignment horizontal="center" vertical="center"/>
    </xf>
    <xf numFmtId="9" fontId="29" fillId="0" borderId="17" xfId="2" applyNumberFormat="1" applyFont="1" applyBorder="1" applyAlignment="1">
      <alignment horizontal="center" vertical="center"/>
    </xf>
    <xf numFmtId="170" fontId="28" fillId="0" borderId="34" xfId="6" applyNumberFormat="1" applyFont="1" applyBorder="1" applyAlignment="1">
      <alignment horizontal="center" vertical="center"/>
    </xf>
    <xf numFmtId="170" fontId="28" fillId="0" borderId="35" xfId="6" applyNumberFormat="1" applyFont="1" applyBorder="1" applyAlignment="1">
      <alignment horizontal="center" vertical="center"/>
    </xf>
    <xf numFmtId="171" fontId="29" fillId="0" borderId="18" xfId="2" applyNumberFormat="1" applyFont="1" applyBorder="1" applyAlignment="1">
      <alignment horizontal="center" vertical="center"/>
    </xf>
    <xf numFmtId="171" fontId="29" fillId="0" borderId="17" xfId="2" applyNumberFormat="1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2" fillId="0" borderId="0" xfId="0" applyFont="1"/>
    <xf numFmtId="1" fontId="0" fillId="0" borderId="0" xfId="0" applyNumberFormat="1"/>
    <xf numFmtId="0" fontId="3" fillId="0" borderId="0" xfId="0" applyFont="1" applyFill="1" applyBorder="1"/>
    <xf numFmtId="9" fontId="0" fillId="0" borderId="0" xfId="2" applyNumberFormat="1" applyFont="1"/>
    <xf numFmtId="44" fontId="28" fillId="0" borderId="16" xfId="1" applyFont="1" applyBorder="1" applyAlignment="1">
      <alignment vertical="center"/>
    </xf>
    <xf numFmtId="44" fontId="28" fillId="0" borderId="34" xfId="1" applyFont="1" applyBorder="1" applyAlignment="1">
      <alignment horizontal="center" vertical="center"/>
    </xf>
    <xf numFmtId="44" fontId="28" fillId="0" borderId="35" xfId="1" applyFont="1" applyBorder="1" applyAlignment="1">
      <alignment horizontal="center" vertical="center"/>
    </xf>
    <xf numFmtId="1" fontId="27" fillId="0" borderId="36" xfId="0" applyNumberFormat="1" applyFont="1" applyBorder="1" applyAlignment="1">
      <alignment horizontal="center" vertical="center"/>
    </xf>
    <xf numFmtId="1" fontId="27" fillId="0" borderId="37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2" fontId="26" fillId="0" borderId="39" xfId="0" applyNumberFormat="1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1" fontId="27" fillId="18" borderId="27" xfId="0" applyNumberFormat="1" applyFont="1" applyFill="1" applyBorder="1" applyAlignment="1">
      <alignment horizontal="center" vertical="center"/>
    </xf>
    <xf numFmtId="1" fontId="27" fillId="18" borderId="33" xfId="0" applyNumberFormat="1" applyFont="1" applyFill="1" applyBorder="1" applyAlignment="1">
      <alignment horizontal="center" vertical="center"/>
    </xf>
  </cellXfs>
  <cellStyles count="7">
    <cellStyle name="Millares 2" xfId="5"/>
    <cellStyle name="Millares 3" xfId="6"/>
    <cellStyle name="Moneda" xfId="1" builtinId="4"/>
    <cellStyle name="Normal" xfId="0" builtinId="0"/>
    <cellStyle name="Normal 2" xfId="3"/>
    <cellStyle name="Porcentaje" xfId="2" builtinId="5"/>
    <cellStyle name="Porcentaje 2" xfId="4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533400</xdr:colOff>
      <xdr:row>42</xdr:row>
      <xdr:rowOff>133350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835342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15</xdr:col>
      <xdr:colOff>533400</xdr:colOff>
      <xdr:row>42</xdr:row>
      <xdr:rowOff>133350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835342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15</xdr:col>
      <xdr:colOff>533400</xdr:colOff>
      <xdr:row>42</xdr:row>
      <xdr:rowOff>133350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835342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15</xdr:col>
      <xdr:colOff>533400</xdr:colOff>
      <xdr:row>42</xdr:row>
      <xdr:rowOff>133350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835342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15</xdr:col>
      <xdr:colOff>533400</xdr:colOff>
      <xdr:row>42</xdr:row>
      <xdr:rowOff>133350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835342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15</xdr:col>
      <xdr:colOff>533400</xdr:colOff>
      <xdr:row>42</xdr:row>
      <xdr:rowOff>133350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835342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0</xdr:row>
      <xdr:rowOff>28575</xdr:rowOff>
    </xdr:from>
    <xdr:ext cx="7467600" cy="419100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2381250" y="28575"/>
          <a:ext cx="7467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s-ES" sz="2600" b="1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Cuadro</a:t>
          </a:r>
          <a:r>
            <a:rPr lang="es-ES" sz="2600" b="1" cap="none" spc="0" baseline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control de hrs en JIRA</a:t>
          </a:r>
          <a:endParaRPr lang="es-ES" sz="2600" b="1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BN979"/>
  <sheetViews>
    <sheetView showGridLines="0" topLeftCell="A16" zoomScale="90" zoomScaleNormal="90" workbookViewId="0">
      <pane xSplit="2" topLeftCell="AG1" activePane="topRight" state="frozen"/>
      <selection pane="topRight" activeCell="BE24" sqref="BE24"/>
    </sheetView>
  </sheetViews>
  <sheetFormatPr baseColWidth="10" defaultColWidth="15.140625" defaultRowHeight="15" customHeight="1" x14ac:dyDescent="0.2"/>
  <cols>
    <col min="1" max="1" width="4.42578125" style="1" customWidth="1"/>
    <col min="2" max="2" width="29.5703125" style="1" customWidth="1"/>
    <col min="3" max="3" width="6.140625" style="1" customWidth="1"/>
    <col min="4" max="5" width="6.28515625" style="1" customWidth="1"/>
    <col min="6" max="6" width="6.140625" style="1" customWidth="1"/>
    <col min="7" max="7" width="6.7109375" style="1" customWidth="1"/>
    <col min="8" max="8" width="6.42578125" style="1" customWidth="1"/>
    <col min="9" max="9" width="6.140625" style="1" customWidth="1"/>
    <col min="10" max="10" width="6.28515625" style="1" customWidth="1"/>
    <col min="11" max="11" width="6" style="1" customWidth="1"/>
    <col min="12" max="12" width="6.28515625" style="1" customWidth="1"/>
    <col min="13" max="13" width="9.140625" style="1" customWidth="1"/>
    <col min="14" max="14" width="6.140625" style="1" customWidth="1"/>
    <col min="15" max="15" width="7" style="1" bestFit="1" customWidth="1"/>
    <col min="16" max="17" width="6.28515625" style="1" customWidth="1"/>
    <col min="18" max="18" width="6.42578125" style="1" customWidth="1"/>
    <col min="19" max="19" width="6.28515625" style="1" customWidth="1"/>
    <col min="20" max="20" width="7.140625" style="1" customWidth="1"/>
    <col min="21" max="21" width="6" style="1" customWidth="1"/>
    <col min="22" max="22" width="6.42578125" style="1" customWidth="1"/>
    <col min="23" max="23" width="6.140625" style="1" customWidth="1"/>
    <col min="24" max="24" width="9.5703125" style="1" customWidth="1"/>
    <col min="25" max="25" width="6.85546875" style="1" customWidth="1"/>
    <col min="26" max="27" width="6.42578125" style="1" customWidth="1"/>
    <col min="28" max="29" width="7.140625" style="1" customWidth="1"/>
    <col min="30" max="30" width="6.42578125" style="1" customWidth="1"/>
    <col min="31" max="31" width="6.28515625" style="1" customWidth="1"/>
    <col min="32" max="33" width="7" style="1" customWidth="1"/>
    <col min="34" max="34" width="6.28515625" style="1" customWidth="1"/>
    <col min="35" max="35" width="9.85546875" style="1" customWidth="1"/>
    <col min="36" max="36" width="6.140625" style="1" customWidth="1"/>
    <col min="37" max="37" width="6.28515625" style="1" customWidth="1"/>
    <col min="38" max="38" width="6.42578125" style="1" customWidth="1"/>
    <col min="39" max="39" width="6.42578125" style="1" bestFit="1" customWidth="1"/>
    <col min="40" max="40" width="7.140625" style="1" bestFit="1" customWidth="1"/>
    <col min="41" max="41" width="6" style="1" customWidth="1"/>
    <col min="42" max="42" width="6.28515625" style="1" customWidth="1"/>
    <col min="43" max="43" width="7" style="1" bestFit="1" customWidth="1"/>
    <col min="44" max="44" width="6.5703125" style="1" customWidth="1"/>
    <col min="45" max="45" width="6.42578125" style="1" customWidth="1"/>
    <col min="46" max="46" width="10" style="1" customWidth="1"/>
    <col min="47" max="49" width="6.28515625" style="1" customWidth="1"/>
    <col min="50" max="51" width="7" style="1" customWidth="1"/>
    <col min="52" max="53" width="6" style="1" customWidth="1"/>
    <col min="54" max="54" width="7" style="1" bestFit="1" customWidth="1"/>
    <col min="55" max="56" width="6.42578125" style="1" customWidth="1"/>
    <col min="57" max="59" width="12.7109375" style="1" customWidth="1"/>
    <col min="60" max="61" width="10" style="1" customWidth="1"/>
    <col min="62" max="62" width="3.42578125" style="1" customWidth="1"/>
    <col min="63" max="16384" width="15.140625" style="1"/>
  </cols>
  <sheetData>
    <row r="1" spans="1:66" ht="15" customHeight="1" thickBot="1" x14ac:dyDescent="0.25"/>
    <row r="2" spans="1:66" ht="24" customHeight="1" thickBot="1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4" t="s">
        <v>0</v>
      </c>
      <c r="T2" s="5"/>
      <c r="U2" s="6" t="s">
        <v>1</v>
      </c>
      <c r="V2" s="7"/>
      <c r="W2" s="4" t="s">
        <v>2</v>
      </c>
      <c r="X2" s="8"/>
      <c r="Y2" s="9" t="s">
        <v>3</v>
      </c>
      <c r="Z2" s="9"/>
      <c r="AA2" s="4" t="s">
        <v>4</v>
      </c>
      <c r="AB2" s="8"/>
      <c r="AC2" s="10" t="s">
        <v>5</v>
      </c>
      <c r="AD2" s="11"/>
      <c r="AE2" s="6" t="s">
        <v>6</v>
      </c>
      <c r="AF2" s="7"/>
      <c r="AG2" s="12" t="s">
        <v>7</v>
      </c>
      <c r="AH2" s="13">
        <f>SUM(AE3:AF12)</f>
        <v>22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6" ht="15" customHeight="1" thickBot="1" x14ac:dyDescent="0.25">
      <c r="A3" s="2"/>
      <c r="B3" s="14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5"/>
      <c r="O3" s="15"/>
      <c r="P3" s="15"/>
      <c r="Q3" s="15"/>
      <c r="R3" s="15"/>
      <c r="S3" s="16" t="s">
        <v>75</v>
      </c>
      <c r="T3" s="17"/>
      <c r="U3" s="18">
        <f>M50</f>
        <v>528</v>
      </c>
      <c r="V3" s="19"/>
      <c r="W3" s="20" t="str">
        <f>S3</f>
        <v>11/10 al 13/10</v>
      </c>
      <c r="X3" s="17"/>
      <c r="Y3" s="21">
        <f>M51</f>
        <v>0</v>
      </c>
      <c r="Z3" s="21"/>
      <c r="AA3" s="22" t="str">
        <f>IF(Y3=0,"",+U3-Y3)</f>
        <v/>
      </c>
      <c r="AB3" s="23"/>
      <c r="AC3" s="24" t="str">
        <f>IF(Y3&gt;0,IFERROR(AA3/U3,""),"")</f>
        <v/>
      </c>
      <c r="AD3" s="25"/>
      <c r="AE3" s="26">
        <v>3</v>
      </c>
      <c r="AF3" s="26"/>
      <c r="AG3" s="2"/>
      <c r="AH3" s="2"/>
      <c r="AI3" s="2"/>
      <c r="AJ3" s="2"/>
      <c r="AK3" s="27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6" ht="15.75" customHeight="1" thickBo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8"/>
      <c r="O4" s="15"/>
      <c r="P4" s="15"/>
      <c r="Q4" s="15"/>
      <c r="R4" s="15"/>
      <c r="S4" s="29"/>
      <c r="T4" s="30"/>
      <c r="U4" s="31"/>
      <c r="V4" s="31"/>
      <c r="W4" s="30"/>
      <c r="X4" s="30"/>
      <c r="Y4" s="32"/>
      <c r="Z4" s="32"/>
      <c r="AA4" s="33"/>
      <c r="AB4" s="33"/>
      <c r="AC4" s="34"/>
      <c r="AD4" s="35"/>
      <c r="AE4" s="36"/>
      <c r="AF4" s="36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6" ht="11.25" customHeight="1" x14ac:dyDescent="0.2">
      <c r="A5" s="2"/>
      <c r="D5" s="37" t="s">
        <v>9</v>
      </c>
      <c r="E5" s="38">
        <f>COUNTIF(C18:AX49,D5)</f>
        <v>0</v>
      </c>
      <c r="F5" s="39"/>
      <c r="H5" s="39"/>
      <c r="I5" s="2"/>
      <c r="J5" s="2"/>
      <c r="K5" s="2"/>
      <c r="L5" s="40" t="s">
        <v>10</v>
      </c>
      <c r="M5" s="41">
        <f>BF47</f>
        <v>3872</v>
      </c>
      <c r="O5" s="42"/>
      <c r="P5" s="15"/>
      <c r="Q5" s="15"/>
      <c r="R5" s="15"/>
      <c r="S5" s="43" t="s">
        <v>76</v>
      </c>
      <c r="T5" s="30"/>
      <c r="U5" s="44">
        <f>X50</f>
        <v>880</v>
      </c>
      <c r="V5" s="45"/>
      <c r="W5" s="46" t="str">
        <f>S5</f>
        <v>16/10 al 20/10</v>
      </c>
      <c r="X5" s="30"/>
      <c r="Y5" s="32">
        <f>X51</f>
        <v>0</v>
      </c>
      <c r="Z5" s="32"/>
      <c r="AA5" s="47" t="str">
        <f>IF(Y5=0,"",+U5-Y5)</f>
        <v/>
      </c>
      <c r="AB5" s="33"/>
      <c r="AC5" s="34" t="str">
        <f>IF(Y5&gt;0,IFERROR(AA5/U5,""),"")</f>
        <v/>
      </c>
      <c r="AD5" s="35"/>
      <c r="AE5" s="48">
        <v>5</v>
      </c>
      <c r="AF5" s="48"/>
      <c r="AG5" s="2"/>
      <c r="AH5" s="2"/>
      <c r="AI5" s="40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6" ht="12.75" customHeight="1" x14ac:dyDescent="0.2">
      <c r="A6" s="2"/>
      <c r="D6" s="49" t="s">
        <v>11</v>
      </c>
      <c r="E6" s="50">
        <f>COUNTIF(C18:AX49,D6)</f>
        <v>0</v>
      </c>
      <c r="F6" s="39"/>
      <c r="H6" s="39"/>
      <c r="I6" s="2"/>
      <c r="J6" s="15"/>
      <c r="K6" s="15"/>
      <c r="L6" s="51" t="s">
        <v>12</v>
      </c>
      <c r="M6" s="41">
        <f>8*(E5+E6+E7)</f>
        <v>0</v>
      </c>
      <c r="N6" s="52" t="s">
        <v>13</v>
      </c>
      <c r="O6" s="52"/>
      <c r="P6" s="52"/>
      <c r="Q6" s="52"/>
      <c r="R6" s="15"/>
      <c r="S6" s="29"/>
      <c r="T6" s="30"/>
      <c r="U6" s="45"/>
      <c r="V6" s="45"/>
      <c r="W6" s="30"/>
      <c r="X6" s="30"/>
      <c r="Y6" s="32"/>
      <c r="Z6" s="32"/>
      <c r="AA6" s="33"/>
      <c r="AB6" s="33"/>
      <c r="AC6" s="34"/>
      <c r="AD6" s="35"/>
      <c r="AE6" s="48"/>
      <c r="AF6" s="48"/>
      <c r="AG6" s="15"/>
      <c r="AH6" s="15"/>
      <c r="AI6" s="51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6" ht="12" customHeight="1" x14ac:dyDescent="0.2">
      <c r="A7" s="2"/>
      <c r="D7" s="49" t="s">
        <v>14</v>
      </c>
      <c r="E7" s="50">
        <f>COUNTIF(C18:AX49,D7)</f>
        <v>0</v>
      </c>
      <c r="F7" s="39"/>
      <c r="H7" s="39"/>
      <c r="I7" s="2"/>
      <c r="J7" s="53"/>
      <c r="K7" s="54"/>
      <c r="L7" s="55" t="s">
        <v>15</v>
      </c>
      <c r="M7" s="56">
        <f>+M5-M6</f>
        <v>3872</v>
      </c>
      <c r="N7" s="57"/>
      <c r="O7" s="42"/>
      <c r="P7" s="15"/>
      <c r="Q7" s="15"/>
      <c r="R7" s="15"/>
      <c r="S7" s="43" t="s">
        <v>77</v>
      </c>
      <c r="T7" s="30"/>
      <c r="U7" s="44">
        <f>AI50</f>
        <v>880</v>
      </c>
      <c r="V7" s="45"/>
      <c r="W7" s="46" t="str">
        <f>S7</f>
        <v>23/10 al 27/10</v>
      </c>
      <c r="X7" s="30"/>
      <c r="Y7" s="32">
        <f>AI51</f>
        <v>0</v>
      </c>
      <c r="Z7" s="32"/>
      <c r="AA7" s="47" t="str">
        <f>IF(Y7=0,"",+U7-Y7)</f>
        <v/>
      </c>
      <c r="AB7" s="33"/>
      <c r="AC7" s="34" t="str">
        <f>IF(Y7&gt;0,IFERROR(AA7/U7,""),"")</f>
        <v/>
      </c>
      <c r="AD7" s="35"/>
      <c r="AE7" s="48">
        <v>5</v>
      </c>
      <c r="AF7" s="48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6" ht="13.5" customHeight="1" x14ac:dyDescent="0.2">
      <c r="A8" s="2"/>
      <c r="D8" s="49" t="s">
        <v>16</v>
      </c>
      <c r="E8" s="50">
        <f>COUNTIF(C18:AX49,D8)</f>
        <v>0</v>
      </c>
      <c r="F8" s="39"/>
      <c r="H8" s="39"/>
      <c r="I8" s="2"/>
      <c r="J8" s="15"/>
      <c r="K8" s="15"/>
      <c r="L8" s="51" t="s">
        <v>17</v>
      </c>
      <c r="M8" s="58">
        <f>(E8+E9)*8</f>
        <v>0</v>
      </c>
      <c r="N8" s="52" t="s">
        <v>18</v>
      </c>
      <c r="O8" s="52"/>
      <c r="P8" s="52"/>
      <c r="Q8" s="15"/>
      <c r="R8" s="15"/>
      <c r="S8" s="29"/>
      <c r="T8" s="30"/>
      <c r="U8" s="45"/>
      <c r="V8" s="45"/>
      <c r="W8" s="30"/>
      <c r="X8" s="30"/>
      <c r="Y8" s="32"/>
      <c r="Z8" s="32"/>
      <c r="AA8" s="33"/>
      <c r="AB8" s="33"/>
      <c r="AC8" s="34"/>
      <c r="AD8" s="35"/>
      <c r="AE8" s="48"/>
      <c r="AF8" s="48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6" ht="14.25" customHeight="1" thickBot="1" x14ac:dyDescent="0.25">
      <c r="A9" s="2"/>
      <c r="D9" s="59" t="s">
        <v>19</v>
      </c>
      <c r="E9" s="60">
        <f>COUNTIF(C18:AX49,D9)</f>
        <v>0</v>
      </c>
      <c r="H9" s="61"/>
      <c r="I9" s="15"/>
      <c r="J9" s="15"/>
      <c r="K9" s="15"/>
      <c r="L9" s="51" t="s">
        <v>20</v>
      </c>
      <c r="M9" s="58">
        <v>0</v>
      </c>
      <c r="N9" s="57"/>
      <c r="O9" s="15"/>
      <c r="P9" s="15"/>
      <c r="Q9" s="15"/>
      <c r="R9" s="15"/>
      <c r="S9" s="43" t="s">
        <v>78</v>
      </c>
      <c r="T9" s="30"/>
      <c r="U9" s="44">
        <f>AT50</f>
        <v>704</v>
      </c>
      <c r="V9" s="45"/>
      <c r="W9" s="46" t="str">
        <f>S9</f>
        <v>30/10 al 03/11</v>
      </c>
      <c r="X9" s="30"/>
      <c r="Y9" s="32">
        <f>AT51</f>
        <v>0</v>
      </c>
      <c r="Z9" s="32"/>
      <c r="AA9" s="47" t="str">
        <f>IF(Y9=0,"",+U9-Y9)</f>
        <v/>
      </c>
      <c r="AB9" s="33"/>
      <c r="AC9" s="34" t="str">
        <f>IF(Y9&gt;0,IFERROR(AA9/U9,""),"")</f>
        <v/>
      </c>
      <c r="AD9" s="35"/>
      <c r="AE9" s="48">
        <v>4</v>
      </c>
      <c r="AF9" s="48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6" ht="13.5" customHeight="1" thickBot="1" x14ac:dyDescent="0.25">
      <c r="A10" s="2"/>
      <c r="E10" s="40"/>
      <c r="H10" s="62"/>
      <c r="I10" s="53"/>
      <c r="J10" s="53"/>
      <c r="K10" s="53"/>
      <c r="L10" s="63" t="s">
        <v>21</v>
      </c>
      <c r="M10" s="64">
        <f>+M7-M8+M9</f>
        <v>3872</v>
      </c>
      <c r="N10" s="65"/>
      <c r="O10" s="65"/>
      <c r="P10" s="65"/>
      <c r="Q10" s="15"/>
      <c r="R10" s="15"/>
      <c r="S10" s="66"/>
      <c r="T10" s="67"/>
      <c r="U10" s="68"/>
      <c r="V10" s="68"/>
      <c r="W10" s="67"/>
      <c r="X10" s="67"/>
      <c r="Y10" s="69"/>
      <c r="Z10" s="69"/>
      <c r="AA10" s="70"/>
      <c r="AB10" s="70"/>
      <c r="AC10" s="71"/>
      <c r="AD10" s="72"/>
      <c r="AE10" s="73"/>
      <c r="AF10" s="73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6" ht="12.75" customHeight="1" x14ac:dyDescent="0.2">
      <c r="A11" s="2"/>
      <c r="E11" s="40"/>
      <c r="F11" s="2"/>
      <c r="G11" s="2"/>
      <c r="H11" s="2"/>
      <c r="I11" s="2"/>
      <c r="J11" s="2"/>
      <c r="K11" s="40"/>
      <c r="L11" s="40" t="s">
        <v>22</v>
      </c>
      <c r="M11" s="74">
        <f>BG47</f>
        <v>0</v>
      </c>
      <c r="N11" s="75"/>
      <c r="O11" s="75"/>
      <c r="P11" s="15"/>
      <c r="Q11" s="15"/>
      <c r="R11" s="15"/>
      <c r="S11" s="43" t="s">
        <v>79</v>
      </c>
      <c r="T11" s="30"/>
      <c r="U11" s="44">
        <f>BE50</f>
        <v>880</v>
      </c>
      <c r="V11" s="45"/>
      <c r="W11" s="46" t="str">
        <f>S11</f>
        <v>06/11 al 10/11</v>
      </c>
      <c r="X11" s="30"/>
      <c r="Y11" s="32">
        <f>BE51</f>
        <v>0</v>
      </c>
      <c r="Z11" s="32"/>
      <c r="AA11" s="47" t="str">
        <f>IF(Y11=0,"",+U11-Y11)</f>
        <v/>
      </c>
      <c r="AB11" s="33"/>
      <c r="AC11" s="34" t="str">
        <f>IF(Y11&gt;0,IFERROR(AA11/U11,""),"")</f>
        <v/>
      </c>
      <c r="AD11" s="35"/>
      <c r="AE11" s="48">
        <v>5</v>
      </c>
      <c r="AF11" s="48"/>
      <c r="AG11" s="2"/>
      <c r="AH11" s="2"/>
      <c r="AI11" s="40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6" ht="14.25" customHeight="1" thickBot="1" x14ac:dyDescent="0.25">
      <c r="A12" s="2"/>
      <c r="E12" s="40"/>
      <c r="F12" s="2"/>
      <c r="G12" s="2"/>
      <c r="H12" s="53"/>
      <c r="I12" s="53"/>
      <c r="J12" s="53"/>
      <c r="K12" s="76"/>
      <c r="L12" s="77" t="s">
        <v>23</v>
      </c>
      <c r="M12" s="78">
        <f>M10-M11</f>
        <v>3872</v>
      </c>
      <c r="N12" s="75"/>
      <c r="O12" s="75"/>
      <c r="P12" s="79"/>
      <c r="Q12" s="79"/>
      <c r="R12" s="15"/>
      <c r="S12" s="66"/>
      <c r="T12" s="67"/>
      <c r="U12" s="68"/>
      <c r="V12" s="68"/>
      <c r="W12" s="67"/>
      <c r="X12" s="67"/>
      <c r="Y12" s="69"/>
      <c r="Z12" s="69"/>
      <c r="AA12" s="70"/>
      <c r="AB12" s="70"/>
      <c r="AC12" s="71"/>
      <c r="AD12" s="72"/>
      <c r="AE12" s="73"/>
      <c r="AF12" s="73"/>
      <c r="AG12" s="2"/>
      <c r="AH12" s="2"/>
      <c r="AI12" s="40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6" ht="18.75" customHeight="1" x14ac:dyDescent="0.2">
      <c r="A13" s="2"/>
      <c r="E13" s="40"/>
      <c r="F13" s="2"/>
      <c r="G13" s="2"/>
      <c r="H13" s="2"/>
      <c r="I13" s="2"/>
      <c r="J13" s="2"/>
      <c r="K13" s="2"/>
      <c r="L13" s="40"/>
      <c r="M13" s="40"/>
      <c r="N13" s="58"/>
      <c r="O13" s="80"/>
      <c r="P13" s="81"/>
      <c r="Q13" s="80"/>
      <c r="R13" s="81"/>
      <c r="S13" s="82"/>
      <c r="T13" s="83"/>
      <c r="U13" s="82"/>
      <c r="V13" s="83"/>
      <c r="W13" s="82"/>
      <c r="X13" s="84"/>
      <c r="Y13" s="83"/>
      <c r="Z13" s="82"/>
      <c r="AA13" s="83"/>
      <c r="AB13" s="82"/>
      <c r="AC13" s="83"/>
      <c r="AD13" s="82"/>
      <c r="AE13" s="83"/>
      <c r="AF13" s="82"/>
      <c r="AG13" s="83"/>
      <c r="AH13" s="82"/>
      <c r="AI13" s="40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6" s="92" customFormat="1" ht="26.25" customHeight="1" x14ac:dyDescent="0.25">
      <c r="A14" s="85"/>
      <c r="B14" s="85"/>
      <c r="C14" s="86" t="s">
        <v>24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 t="s">
        <v>25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 t="s">
        <v>26</v>
      </c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7" t="s">
        <v>27</v>
      </c>
      <c r="AK14" s="88"/>
      <c r="AL14" s="88"/>
      <c r="AM14" s="88"/>
      <c r="AN14" s="88"/>
      <c r="AO14" s="88"/>
      <c r="AP14" s="88"/>
      <c r="AQ14" s="88"/>
      <c r="AR14" s="88"/>
      <c r="AS14" s="88"/>
      <c r="AT14" s="89"/>
      <c r="AU14" s="87" t="s">
        <v>28</v>
      </c>
      <c r="AV14" s="88"/>
      <c r="AW14" s="88"/>
      <c r="AX14" s="88"/>
      <c r="AY14" s="88"/>
      <c r="AZ14" s="88"/>
      <c r="BA14" s="88"/>
      <c r="BB14" s="88"/>
      <c r="BC14" s="88"/>
      <c r="BD14" s="88"/>
      <c r="BE14" s="89"/>
      <c r="BF14" s="90"/>
      <c r="BG14" s="90"/>
      <c r="BH14" s="85"/>
      <c r="BI14" s="85"/>
      <c r="BJ14" s="85"/>
      <c r="BK14" s="91" t="s">
        <v>29</v>
      </c>
      <c r="BL14" s="91"/>
      <c r="BM14" s="91"/>
      <c r="BN14" s="91"/>
    </row>
    <row r="15" spans="1:66" s="92" customFormat="1" ht="26.25" customHeight="1" x14ac:dyDescent="0.25">
      <c r="A15" s="85"/>
      <c r="B15" s="85"/>
      <c r="C15" s="87" t="str">
        <f>UPPER(TEXT(C16,"dddd"))</f>
        <v>LUNES</v>
      </c>
      <c r="D15" s="89"/>
      <c r="E15" s="87" t="str">
        <f>UPPER(TEXT(E16,"dddd"))</f>
        <v>MARTES</v>
      </c>
      <c r="F15" s="89"/>
      <c r="G15" s="87" t="str">
        <f>UPPER(TEXT(G16,"dddd"))</f>
        <v>MIÉRCOLES</v>
      </c>
      <c r="H15" s="89"/>
      <c r="I15" s="87" t="str">
        <f>UPPER(TEXT(I16,"dddd"))</f>
        <v>JUEVES</v>
      </c>
      <c r="J15" s="89"/>
      <c r="K15" s="87" t="str">
        <f>UPPER(TEXT(K16,"dddd"))</f>
        <v>VIERNES</v>
      </c>
      <c r="L15" s="89"/>
      <c r="M15" s="93" t="s">
        <v>30</v>
      </c>
      <c r="N15" s="87" t="str">
        <f>UPPER(TEXT(N16,"dddd"))</f>
        <v>LUNES</v>
      </c>
      <c r="O15" s="89"/>
      <c r="P15" s="87" t="str">
        <f>UPPER(TEXT(P16,"dddd"))</f>
        <v>MARTES</v>
      </c>
      <c r="Q15" s="89"/>
      <c r="R15" s="87" t="str">
        <f>UPPER(TEXT(R16,"dddd"))</f>
        <v>MIÉRCOLES</v>
      </c>
      <c r="S15" s="89"/>
      <c r="T15" s="87" t="str">
        <f>UPPER(TEXT(T16,"dddd"))</f>
        <v>JUEVES</v>
      </c>
      <c r="U15" s="89"/>
      <c r="V15" s="87" t="str">
        <f>UPPER(TEXT(V16,"dddd"))</f>
        <v>VIERNES</v>
      </c>
      <c r="W15" s="89"/>
      <c r="X15" s="93" t="s">
        <v>31</v>
      </c>
      <c r="Y15" s="87" t="str">
        <f>UPPER(TEXT(Y16,"dddd"))</f>
        <v>LUNES</v>
      </c>
      <c r="Z15" s="89"/>
      <c r="AA15" s="87" t="str">
        <f>UPPER(TEXT(AA16,"dddd"))</f>
        <v>MARTES</v>
      </c>
      <c r="AB15" s="89"/>
      <c r="AC15" s="87" t="str">
        <f>UPPER(TEXT(AC16,"dddd"))</f>
        <v>MIÉRCOLES</v>
      </c>
      <c r="AD15" s="89"/>
      <c r="AE15" s="87" t="str">
        <f>UPPER(TEXT(AE16,"dddd"))</f>
        <v>JUEVES</v>
      </c>
      <c r="AF15" s="89"/>
      <c r="AG15" s="87" t="str">
        <f>UPPER(TEXT(AG16,"dddd"))</f>
        <v>VIERNES</v>
      </c>
      <c r="AH15" s="89"/>
      <c r="AI15" s="93" t="s">
        <v>32</v>
      </c>
      <c r="AJ15" s="87" t="str">
        <f>UPPER(TEXT(AJ16,"dddd"))</f>
        <v>LUNES</v>
      </c>
      <c r="AK15" s="89"/>
      <c r="AL15" s="87" t="str">
        <f>UPPER(TEXT(AL16,"dddd"))</f>
        <v>MARTES</v>
      </c>
      <c r="AM15" s="89"/>
      <c r="AN15" s="87" t="str">
        <f>UPPER(TEXT(AN16,"dddd"))</f>
        <v>MIÉRCOLES</v>
      </c>
      <c r="AO15" s="89"/>
      <c r="AP15" s="87" t="str">
        <f>UPPER(TEXT(AP16,"dddd"))</f>
        <v>JUEVES</v>
      </c>
      <c r="AQ15" s="89"/>
      <c r="AR15" s="87" t="str">
        <f>UPPER(TEXT(AR16,"dddd"))</f>
        <v>VIERNES</v>
      </c>
      <c r="AS15" s="89"/>
      <c r="AT15" s="93" t="s">
        <v>33</v>
      </c>
      <c r="AU15" s="87" t="str">
        <f>UPPER(TEXT(AU16,"dddd"))</f>
        <v>LUNES</v>
      </c>
      <c r="AV15" s="89"/>
      <c r="AW15" s="87" t="str">
        <f>UPPER(TEXT(AW16,"dddd"))</f>
        <v>MARTES</v>
      </c>
      <c r="AX15" s="89"/>
      <c r="AY15" s="87" t="str">
        <f>UPPER(TEXT(AY16,"dddd"))</f>
        <v>MIÉRCOLES</v>
      </c>
      <c r="AZ15" s="89"/>
      <c r="BA15" s="87" t="str">
        <f>UPPER(TEXT(BA16,"dddd"))</f>
        <v>JUEVES</v>
      </c>
      <c r="BB15" s="89"/>
      <c r="BC15" s="87" t="str">
        <f>UPPER(TEXT(BC16,"dddd"))</f>
        <v>VIERNES</v>
      </c>
      <c r="BD15" s="89"/>
      <c r="BE15" s="93" t="s">
        <v>34</v>
      </c>
      <c r="BF15" s="94"/>
      <c r="BG15" s="94"/>
      <c r="BH15" s="85"/>
      <c r="BI15" s="85"/>
      <c r="BJ15" s="85"/>
      <c r="BK15" s="95"/>
      <c r="BL15" s="95"/>
      <c r="BM15" s="95"/>
      <c r="BN15" s="95"/>
    </row>
    <row r="16" spans="1:66" s="92" customFormat="1" ht="48" customHeight="1" x14ac:dyDescent="0.2">
      <c r="A16" s="85"/>
      <c r="B16" s="86" t="s">
        <v>35</v>
      </c>
      <c r="C16" s="96">
        <v>43017</v>
      </c>
      <c r="D16" s="97"/>
      <c r="E16" s="96">
        <f>C16+1</f>
        <v>43018</v>
      </c>
      <c r="F16" s="97"/>
      <c r="G16" s="96">
        <f>E16+1</f>
        <v>43019</v>
      </c>
      <c r="H16" s="97"/>
      <c r="I16" s="96">
        <f>G16+1</f>
        <v>43020</v>
      </c>
      <c r="J16" s="97"/>
      <c r="K16" s="96">
        <f>I16+1</f>
        <v>43021</v>
      </c>
      <c r="L16" s="97"/>
      <c r="M16" s="98"/>
      <c r="N16" s="96">
        <f>K16+3</f>
        <v>43024</v>
      </c>
      <c r="O16" s="97"/>
      <c r="P16" s="96">
        <f>N16+1</f>
        <v>43025</v>
      </c>
      <c r="Q16" s="97"/>
      <c r="R16" s="96">
        <f>P16+1</f>
        <v>43026</v>
      </c>
      <c r="S16" s="97"/>
      <c r="T16" s="96">
        <f>R16+1</f>
        <v>43027</v>
      </c>
      <c r="U16" s="97"/>
      <c r="V16" s="96">
        <f>T16+1</f>
        <v>43028</v>
      </c>
      <c r="W16" s="97"/>
      <c r="X16" s="98"/>
      <c r="Y16" s="96">
        <f>V16+3</f>
        <v>43031</v>
      </c>
      <c r="Z16" s="97"/>
      <c r="AA16" s="96">
        <f>Y16+1</f>
        <v>43032</v>
      </c>
      <c r="AB16" s="97"/>
      <c r="AC16" s="96">
        <f>AA16+1</f>
        <v>43033</v>
      </c>
      <c r="AD16" s="97"/>
      <c r="AE16" s="96">
        <f>AC16+1</f>
        <v>43034</v>
      </c>
      <c r="AF16" s="97"/>
      <c r="AG16" s="96">
        <f>AE16+1</f>
        <v>43035</v>
      </c>
      <c r="AH16" s="97"/>
      <c r="AI16" s="98"/>
      <c r="AJ16" s="96">
        <f>AG16+3</f>
        <v>43038</v>
      </c>
      <c r="AK16" s="97"/>
      <c r="AL16" s="96">
        <f>AJ16+1</f>
        <v>43039</v>
      </c>
      <c r="AM16" s="97"/>
      <c r="AN16" s="96">
        <f>AL16+1</f>
        <v>43040</v>
      </c>
      <c r="AO16" s="97"/>
      <c r="AP16" s="96">
        <f>AN16+1</f>
        <v>43041</v>
      </c>
      <c r="AQ16" s="97"/>
      <c r="AR16" s="96">
        <f>AP16+1</f>
        <v>43042</v>
      </c>
      <c r="AS16" s="97"/>
      <c r="AT16" s="98"/>
      <c r="AU16" s="96">
        <f>AR16+3</f>
        <v>43045</v>
      </c>
      <c r="AV16" s="97"/>
      <c r="AW16" s="96">
        <f>AU16+1</f>
        <v>43046</v>
      </c>
      <c r="AX16" s="97"/>
      <c r="AY16" s="96">
        <f>AW16+1</f>
        <v>43047</v>
      </c>
      <c r="AZ16" s="97"/>
      <c r="BA16" s="96">
        <f>AY16+1</f>
        <v>43048</v>
      </c>
      <c r="BB16" s="97"/>
      <c r="BC16" s="96">
        <f>BA16+1</f>
        <v>43049</v>
      </c>
      <c r="BD16" s="97"/>
      <c r="BE16" s="98"/>
      <c r="BF16" s="99" t="s">
        <v>36</v>
      </c>
      <c r="BG16" s="100" t="s">
        <v>37</v>
      </c>
      <c r="BH16" s="101" t="s">
        <v>38</v>
      </c>
      <c r="BI16" s="101" t="s">
        <v>39</v>
      </c>
      <c r="BJ16" s="85"/>
      <c r="BK16" s="102" t="s">
        <v>40</v>
      </c>
      <c r="BL16" s="102" t="s">
        <v>41</v>
      </c>
      <c r="BM16" s="102" t="s">
        <v>42</v>
      </c>
      <c r="BN16" s="102" t="s">
        <v>43</v>
      </c>
    </row>
    <row r="17" spans="1:66" s="92" customFormat="1" ht="12" x14ac:dyDescent="0.2">
      <c r="A17" s="85"/>
      <c r="B17" s="86"/>
      <c r="C17" s="103"/>
      <c r="D17" s="103" t="s">
        <v>44</v>
      </c>
      <c r="E17" s="103" t="s">
        <v>45</v>
      </c>
      <c r="F17" s="103" t="s">
        <v>44</v>
      </c>
      <c r="G17" s="103" t="s">
        <v>45</v>
      </c>
      <c r="H17" s="103" t="s">
        <v>44</v>
      </c>
      <c r="I17" s="103" t="s">
        <v>45</v>
      </c>
      <c r="J17" s="103" t="s">
        <v>44</v>
      </c>
      <c r="K17" s="103" t="s">
        <v>45</v>
      </c>
      <c r="L17" s="103" t="s">
        <v>44</v>
      </c>
      <c r="M17" s="104"/>
      <c r="N17" s="103" t="s">
        <v>45</v>
      </c>
      <c r="O17" s="103" t="s">
        <v>44</v>
      </c>
      <c r="P17" s="103" t="s">
        <v>45</v>
      </c>
      <c r="Q17" s="103" t="s">
        <v>44</v>
      </c>
      <c r="R17" s="103" t="s">
        <v>45</v>
      </c>
      <c r="S17" s="103" t="s">
        <v>44</v>
      </c>
      <c r="T17" s="103" t="s">
        <v>45</v>
      </c>
      <c r="U17" s="103" t="s">
        <v>44</v>
      </c>
      <c r="V17" s="103" t="s">
        <v>45</v>
      </c>
      <c r="W17" s="103" t="s">
        <v>44</v>
      </c>
      <c r="X17" s="104"/>
      <c r="Y17" s="103" t="s">
        <v>45</v>
      </c>
      <c r="Z17" s="103" t="s">
        <v>44</v>
      </c>
      <c r="AA17" s="103" t="s">
        <v>45</v>
      </c>
      <c r="AB17" s="103" t="s">
        <v>44</v>
      </c>
      <c r="AC17" s="103" t="s">
        <v>45</v>
      </c>
      <c r="AD17" s="103" t="s">
        <v>44</v>
      </c>
      <c r="AE17" s="103" t="s">
        <v>45</v>
      </c>
      <c r="AF17" s="103" t="s">
        <v>44</v>
      </c>
      <c r="AG17" s="103" t="s">
        <v>45</v>
      </c>
      <c r="AH17" s="103" t="s">
        <v>44</v>
      </c>
      <c r="AI17" s="104"/>
      <c r="AJ17" s="103" t="s">
        <v>45</v>
      </c>
      <c r="AK17" s="103" t="s">
        <v>44</v>
      </c>
      <c r="AL17" s="103" t="s">
        <v>45</v>
      </c>
      <c r="AM17" s="103" t="s">
        <v>44</v>
      </c>
      <c r="AN17" s="103" t="s">
        <v>45</v>
      </c>
      <c r="AO17" s="103" t="s">
        <v>44</v>
      </c>
      <c r="AP17" s="103" t="s">
        <v>45</v>
      </c>
      <c r="AQ17" s="103" t="s">
        <v>44</v>
      </c>
      <c r="AR17" s="103" t="s">
        <v>45</v>
      </c>
      <c r="AS17" s="103" t="s">
        <v>44</v>
      </c>
      <c r="AT17" s="104"/>
      <c r="AU17" s="103" t="s">
        <v>45</v>
      </c>
      <c r="AV17" s="103" t="s">
        <v>44</v>
      </c>
      <c r="AW17" s="103" t="s">
        <v>45</v>
      </c>
      <c r="AX17" s="103" t="s">
        <v>44</v>
      </c>
      <c r="AY17" s="103" t="s">
        <v>45</v>
      </c>
      <c r="AZ17" s="103" t="s">
        <v>44</v>
      </c>
      <c r="BA17" s="103" t="s">
        <v>45</v>
      </c>
      <c r="BB17" s="103" t="s">
        <v>44</v>
      </c>
      <c r="BC17" s="103" t="s">
        <v>45</v>
      </c>
      <c r="BD17" s="103" t="s">
        <v>44</v>
      </c>
      <c r="BE17" s="104"/>
      <c r="BF17" s="105"/>
      <c r="BG17" s="100"/>
      <c r="BH17" s="101"/>
      <c r="BI17" s="101"/>
      <c r="BJ17" s="85"/>
      <c r="BK17" s="102"/>
      <c r="BL17" s="102"/>
      <c r="BM17" s="102"/>
      <c r="BN17" s="102"/>
    </row>
    <row r="18" spans="1:66" s="92" customFormat="1" ht="12" x14ac:dyDescent="0.2">
      <c r="A18" s="106">
        <v>1</v>
      </c>
      <c r="B18" s="119" t="s">
        <v>46</v>
      </c>
      <c r="C18" s="151"/>
      <c r="D18" s="114"/>
      <c r="E18" s="151"/>
      <c r="F18" s="114"/>
      <c r="G18" s="107">
        <v>8</v>
      </c>
      <c r="H18" s="109"/>
      <c r="I18" s="107">
        <v>8</v>
      </c>
      <c r="J18" s="108"/>
      <c r="K18" s="107">
        <v>8</v>
      </c>
      <c r="L18" s="108"/>
      <c r="M18" s="110">
        <f>SUM(D18,F18,H18,J18,L18)</f>
        <v>0</v>
      </c>
      <c r="N18" s="107">
        <v>8</v>
      </c>
      <c r="O18" s="112"/>
      <c r="P18" s="107">
        <v>8</v>
      </c>
      <c r="Q18" s="112"/>
      <c r="R18" s="111">
        <v>8</v>
      </c>
      <c r="S18" s="112"/>
      <c r="T18" s="111">
        <v>8</v>
      </c>
      <c r="U18" s="112"/>
      <c r="V18" s="111">
        <v>8</v>
      </c>
      <c r="W18" s="108"/>
      <c r="X18" s="110">
        <f>SUM(O18,Q18,S18,U18,W18)</f>
        <v>0</v>
      </c>
      <c r="Y18" s="111">
        <v>8</v>
      </c>
      <c r="Z18" s="108"/>
      <c r="AA18" s="111">
        <v>8</v>
      </c>
      <c r="AB18" s="108"/>
      <c r="AC18" s="111">
        <v>8</v>
      </c>
      <c r="AD18" s="108"/>
      <c r="AE18" s="111">
        <v>8</v>
      </c>
      <c r="AF18" s="108"/>
      <c r="AG18" s="111">
        <v>8</v>
      </c>
      <c r="AH18" s="108"/>
      <c r="AI18" s="110">
        <f>SUM(Z18,AB18,AD18,AF18,AH18)</f>
        <v>0</v>
      </c>
      <c r="AJ18" s="111">
        <v>8</v>
      </c>
      <c r="AK18" s="108"/>
      <c r="AL18" s="111">
        <v>8</v>
      </c>
      <c r="AM18" s="108"/>
      <c r="AN18" s="152"/>
      <c r="AO18" s="114"/>
      <c r="AP18" s="111">
        <v>8</v>
      </c>
      <c r="AQ18" s="108"/>
      <c r="AR18" s="111">
        <v>8</v>
      </c>
      <c r="AS18" s="108"/>
      <c r="AT18" s="110">
        <f>SUM(AK18,AM18,AO18,AQ18,AS18)</f>
        <v>0</v>
      </c>
      <c r="AU18" s="111">
        <v>8</v>
      </c>
      <c r="AV18" s="108"/>
      <c r="AW18" s="111">
        <v>8</v>
      </c>
      <c r="AX18" s="108"/>
      <c r="AY18" s="111">
        <v>8</v>
      </c>
      <c r="AZ18" s="108"/>
      <c r="BA18" s="111">
        <v>8</v>
      </c>
      <c r="BB18" s="108"/>
      <c r="BC18" s="111">
        <v>8</v>
      </c>
      <c r="BD18" s="108"/>
      <c r="BE18" s="110">
        <f>SUM(AV18,AX18,AZ18,BB18,BD18)</f>
        <v>0</v>
      </c>
      <c r="BF18" s="115">
        <f>AW18+AU18+AR18+AP18+AN18+AL18+AJ18+AG18+AE18+AC18+AA18+Y18+V18+T18+R18+P18+N18+K18+I18+G18+E18+C18+AY18+BA18+BC18</f>
        <v>176</v>
      </c>
      <c r="BG18" s="116">
        <f>M18+X18+AI18+AT18+BE18</f>
        <v>0</v>
      </c>
      <c r="BH18" s="117">
        <f>BI18-BG18</f>
        <v>0</v>
      </c>
      <c r="BI18" s="118">
        <f>IF(BG18&gt;176,176,BG18)</f>
        <v>0</v>
      </c>
      <c r="BJ18" s="85"/>
    </row>
    <row r="19" spans="1:66" s="92" customFormat="1" ht="11.25" customHeight="1" x14ac:dyDescent="0.2">
      <c r="A19" s="106">
        <v>2</v>
      </c>
      <c r="B19" s="119" t="s">
        <v>47</v>
      </c>
      <c r="C19" s="151"/>
      <c r="D19" s="114"/>
      <c r="E19" s="151"/>
      <c r="F19" s="114"/>
      <c r="G19" s="107">
        <v>8</v>
      </c>
      <c r="H19" s="108"/>
      <c r="I19" s="107">
        <v>8</v>
      </c>
      <c r="J19" s="108"/>
      <c r="K19" s="107">
        <v>8</v>
      </c>
      <c r="L19" s="108"/>
      <c r="M19" s="110">
        <f>SUM(D19,F19,H19,J19,L19)</f>
        <v>0</v>
      </c>
      <c r="N19" s="107">
        <v>8</v>
      </c>
      <c r="O19" s="108"/>
      <c r="P19" s="107">
        <v>8</v>
      </c>
      <c r="Q19" s="108"/>
      <c r="R19" s="111">
        <v>8</v>
      </c>
      <c r="S19" s="108"/>
      <c r="T19" s="111">
        <v>8</v>
      </c>
      <c r="U19" s="108"/>
      <c r="V19" s="111">
        <v>8</v>
      </c>
      <c r="W19" s="108"/>
      <c r="X19" s="110">
        <f>SUM(O19,Q19,S19,U19,W19)</f>
        <v>0</v>
      </c>
      <c r="Y19" s="111">
        <v>8</v>
      </c>
      <c r="Z19" s="109"/>
      <c r="AA19" s="111">
        <v>8</v>
      </c>
      <c r="AB19" s="108"/>
      <c r="AC19" s="111">
        <v>8</v>
      </c>
      <c r="AD19" s="108"/>
      <c r="AE19" s="111">
        <v>8</v>
      </c>
      <c r="AF19" s="108"/>
      <c r="AG19" s="111">
        <v>8</v>
      </c>
      <c r="AH19" s="108"/>
      <c r="AI19" s="110">
        <f>SUM(Z19,AB19,AD19,AF19,AH19)</f>
        <v>0</v>
      </c>
      <c r="AJ19" s="111">
        <v>8</v>
      </c>
      <c r="AK19" s="108"/>
      <c r="AL19" s="111">
        <v>8</v>
      </c>
      <c r="AM19" s="108"/>
      <c r="AN19" s="152"/>
      <c r="AO19" s="114"/>
      <c r="AP19" s="111">
        <v>8</v>
      </c>
      <c r="AQ19" s="108"/>
      <c r="AR19" s="111">
        <v>8</v>
      </c>
      <c r="AS19" s="108"/>
      <c r="AT19" s="110">
        <f>SUM(AK19,AM19,AO19,AQ19,AS19)</f>
        <v>0</v>
      </c>
      <c r="AU19" s="111">
        <v>8</v>
      </c>
      <c r="AV19" s="108"/>
      <c r="AW19" s="111">
        <v>8</v>
      </c>
      <c r="AX19" s="108"/>
      <c r="AY19" s="111">
        <v>8</v>
      </c>
      <c r="AZ19" s="108"/>
      <c r="BA19" s="111">
        <v>8</v>
      </c>
      <c r="BB19" s="108"/>
      <c r="BC19" s="111">
        <v>8</v>
      </c>
      <c r="BD19" s="108"/>
      <c r="BE19" s="110">
        <f t="shared" ref="BE19:BE40" si="0">SUM(AV19,AX19,AZ19,BB19,BD19)</f>
        <v>0</v>
      </c>
      <c r="BF19" s="115">
        <f t="shared" ref="BF19:BF40" si="1">AW19+AU19+AR19+AP19+AN19+AL19+AJ19+AG19+AE19+AC19+AA19+Y19+V19+T19+R19+P19+N19+K19+I19+G19+E19+C19+AY19+BA19+BC19</f>
        <v>176</v>
      </c>
      <c r="BG19" s="116">
        <f>M19+X19+AI19+AT19+BE19</f>
        <v>0</v>
      </c>
      <c r="BH19" s="117">
        <f>BI19-BG19</f>
        <v>0</v>
      </c>
      <c r="BI19" s="118">
        <f>IF(BG19&gt;160,160,BG19)</f>
        <v>0</v>
      </c>
      <c r="BJ19" s="85"/>
    </row>
    <row r="20" spans="1:66" s="92" customFormat="1" ht="11.25" customHeight="1" x14ac:dyDescent="0.2">
      <c r="A20" s="106">
        <v>3</v>
      </c>
      <c r="B20" s="119" t="s">
        <v>48</v>
      </c>
      <c r="C20" s="151"/>
      <c r="D20" s="114"/>
      <c r="E20" s="151"/>
      <c r="F20" s="114"/>
      <c r="G20" s="107">
        <v>8</v>
      </c>
      <c r="H20" s="108"/>
      <c r="I20" s="107">
        <v>8</v>
      </c>
      <c r="J20" s="108"/>
      <c r="K20" s="107">
        <v>8</v>
      </c>
      <c r="L20" s="108"/>
      <c r="M20" s="110">
        <f>SUM(D20,F20,H20,J20,L20)</f>
        <v>0</v>
      </c>
      <c r="N20" s="111">
        <v>8</v>
      </c>
      <c r="O20" s="108"/>
      <c r="P20" s="111">
        <v>8</v>
      </c>
      <c r="Q20" s="108"/>
      <c r="R20" s="111">
        <v>8</v>
      </c>
      <c r="S20" s="108"/>
      <c r="T20" s="111">
        <v>8</v>
      </c>
      <c r="U20" s="108"/>
      <c r="V20" s="111">
        <v>8</v>
      </c>
      <c r="W20" s="108"/>
      <c r="X20" s="110">
        <f>SUM(O20,Q20,S20,U20,W20)</f>
        <v>0</v>
      </c>
      <c r="Y20" s="111">
        <v>8</v>
      </c>
      <c r="Z20" s="108"/>
      <c r="AA20" s="111">
        <v>8</v>
      </c>
      <c r="AB20" s="108"/>
      <c r="AC20" s="111">
        <v>8</v>
      </c>
      <c r="AD20" s="108"/>
      <c r="AE20" s="111">
        <v>8</v>
      </c>
      <c r="AF20" s="108"/>
      <c r="AG20" s="111">
        <v>8</v>
      </c>
      <c r="AH20" s="108"/>
      <c r="AI20" s="110">
        <f>SUM(Z20,AB20,AD20,AF20,AH20)</f>
        <v>0</v>
      </c>
      <c r="AJ20" s="111">
        <v>8</v>
      </c>
      <c r="AK20" s="108"/>
      <c r="AL20" s="111">
        <v>8</v>
      </c>
      <c r="AM20" s="108"/>
      <c r="AN20" s="152"/>
      <c r="AO20" s="114"/>
      <c r="AP20" s="111">
        <v>8</v>
      </c>
      <c r="AQ20" s="108"/>
      <c r="AR20" s="111">
        <v>8</v>
      </c>
      <c r="AS20" s="108"/>
      <c r="AT20" s="110">
        <f>SUM(AK20,AM20,AO20,AQ20,AS20)</f>
        <v>0</v>
      </c>
      <c r="AU20" s="113">
        <v>8</v>
      </c>
      <c r="AV20" s="108"/>
      <c r="AW20" s="113">
        <v>8</v>
      </c>
      <c r="AX20" s="108"/>
      <c r="AY20" s="113">
        <v>8</v>
      </c>
      <c r="AZ20" s="108"/>
      <c r="BA20" s="113">
        <v>8</v>
      </c>
      <c r="BB20" s="108"/>
      <c r="BC20" s="113">
        <v>8</v>
      </c>
      <c r="BD20" s="108"/>
      <c r="BE20" s="110">
        <f t="shared" si="0"/>
        <v>0</v>
      </c>
      <c r="BF20" s="115">
        <f t="shared" si="1"/>
        <v>176</v>
      </c>
      <c r="BG20" s="116">
        <f>M20+X20+AI20+AT20+BE20</f>
        <v>0</v>
      </c>
      <c r="BH20" s="117">
        <f>BI20-BG20</f>
        <v>0</v>
      </c>
      <c r="BI20" s="118">
        <f>IF(BG20&gt;160,160,BG20)</f>
        <v>0</v>
      </c>
      <c r="BJ20" s="85"/>
    </row>
    <row r="21" spans="1:66" s="92" customFormat="1" ht="12" x14ac:dyDescent="0.2">
      <c r="A21" s="106">
        <v>4</v>
      </c>
      <c r="B21" s="119" t="s">
        <v>49</v>
      </c>
      <c r="C21" s="151"/>
      <c r="D21" s="114"/>
      <c r="E21" s="151"/>
      <c r="F21" s="114"/>
      <c r="G21" s="107">
        <v>8</v>
      </c>
      <c r="H21" s="108"/>
      <c r="I21" s="107">
        <v>8</v>
      </c>
      <c r="J21" s="108"/>
      <c r="K21" s="107">
        <v>8</v>
      </c>
      <c r="L21" s="108"/>
      <c r="M21" s="110">
        <f>SUM(D21,F21,H21,J21,L21)</f>
        <v>0</v>
      </c>
      <c r="N21" s="111">
        <v>8</v>
      </c>
      <c r="O21" s="108"/>
      <c r="P21" s="111">
        <v>8</v>
      </c>
      <c r="Q21" s="108"/>
      <c r="R21" s="111">
        <v>8</v>
      </c>
      <c r="S21" s="108"/>
      <c r="T21" s="111">
        <v>8</v>
      </c>
      <c r="U21" s="108"/>
      <c r="V21" s="111">
        <v>8</v>
      </c>
      <c r="W21" s="108"/>
      <c r="X21" s="110">
        <f>SUM(O21,Q21,S21,U21,W21)</f>
        <v>0</v>
      </c>
      <c r="Y21" s="111">
        <v>8</v>
      </c>
      <c r="Z21" s="108"/>
      <c r="AA21" s="111">
        <v>8</v>
      </c>
      <c r="AB21" s="108"/>
      <c r="AC21" s="111">
        <v>8</v>
      </c>
      <c r="AD21" s="108"/>
      <c r="AE21" s="111">
        <v>8</v>
      </c>
      <c r="AF21" s="108"/>
      <c r="AG21" s="111">
        <v>8</v>
      </c>
      <c r="AH21" s="108"/>
      <c r="AI21" s="110">
        <f>SUM(Z21,AB21,AD21,AF21,AH21)</f>
        <v>0</v>
      </c>
      <c r="AJ21" s="111">
        <v>8</v>
      </c>
      <c r="AK21" s="108"/>
      <c r="AL21" s="111">
        <v>8</v>
      </c>
      <c r="AM21" s="108"/>
      <c r="AN21" s="152"/>
      <c r="AO21" s="114"/>
      <c r="AP21" s="111">
        <v>8</v>
      </c>
      <c r="AQ21" s="108"/>
      <c r="AR21" s="111">
        <v>8</v>
      </c>
      <c r="AS21" s="108"/>
      <c r="AT21" s="110">
        <f>SUM(AK21,AM21,AO21,AQ21,AS21)</f>
        <v>0</v>
      </c>
      <c r="AU21" s="113">
        <v>8</v>
      </c>
      <c r="AV21" s="108"/>
      <c r="AW21" s="113">
        <v>8</v>
      </c>
      <c r="AX21" s="108"/>
      <c r="AY21" s="113">
        <v>8</v>
      </c>
      <c r="AZ21" s="108"/>
      <c r="BA21" s="113">
        <v>8</v>
      </c>
      <c r="BB21" s="108"/>
      <c r="BC21" s="113">
        <v>8</v>
      </c>
      <c r="BD21" s="108"/>
      <c r="BE21" s="110">
        <f t="shared" si="0"/>
        <v>0</v>
      </c>
      <c r="BF21" s="115">
        <f t="shared" si="1"/>
        <v>176</v>
      </c>
      <c r="BG21" s="116">
        <f>M21+X21+AI21+AT21+BE21</f>
        <v>0</v>
      </c>
      <c r="BH21" s="117">
        <f>BI21-BG21</f>
        <v>0</v>
      </c>
      <c r="BI21" s="118">
        <f>IF(BG21&gt;160,160,BG21)</f>
        <v>0</v>
      </c>
      <c r="BJ21" s="85"/>
    </row>
    <row r="22" spans="1:66" s="92" customFormat="1" ht="12" x14ac:dyDescent="0.2">
      <c r="A22" s="106">
        <v>5</v>
      </c>
      <c r="B22" s="119" t="s">
        <v>50</v>
      </c>
      <c r="C22" s="151"/>
      <c r="D22" s="114"/>
      <c r="E22" s="151"/>
      <c r="F22" s="114"/>
      <c r="G22" s="107">
        <v>8</v>
      </c>
      <c r="H22" s="108"/>
      <c r="I22" s="107">
        <v>8</v>
      </c>
      <c r="J22" s="108"/>
      <c r="K22" s="107">
        <v>8</v>
      </c>
      <c r="L22" s="108"/>
      <c r="M22" s="110">
        <f>SUM(D22,F22,H22,J22,L22)</f>
        <v>0</v>
      </c>
      <c r="N22" s="111">
        <v>8</v>
      </c>
      <c r="O22" s="108"/>
      <c r="P22" s="111">
        <v>8</v>
      </c>
      <c r="Q22" s="108"/>
      <c r="R22" s="111">
        <v>8</v>
      </c>
      <c r="S22" s="108"/>
      <c r="T22" s="111">
        <v>8</v>
      </c>
      <c r="U22" s="108"/>
      <c r="V22" s="111">
        <v>8</v>
      </c>
      <c r="W22" s="108"/>
      <c r="X22" s="110">
        <f>SUM(O22,Q22,S22,U22,W22)</f>
        <v>0</v>
      </c>
      <c r="Y22" s="111">
        <v>8</v>
      </c>
      <c r="Z22" s="108"/>
      <c r="AA22" s="111">
        <v>8</v>
      </c>
      <c r="AB22" s="108"/>
      <c r="AC22" s="111">
        <v>8</v>
      </c>
      <c r="AD22" s="108"/>
      <c r="AE22" s="111">
        <v>8</v>
      </c>
      <c r="AF22" s="108"/>
      <c r="AG22" s="111">
        <v>8</v>
      </c>
      <c r="AH22" s="108"/>
      <c r="AI22" s="110">
        <f>SUM(Z22,AB22,AD22,AF22,AH22)</f>
        <v>0</v>
      </c>
      <c r="AJ22" s="111">
        <v>8</v>
      </c>
      <c r="AK22" s="108"/>
      <c r="AL22" s="111">
        <v>8</v>
      </c>
      <c r="AM22" s="108"/>
      <c r="AN22" s="152"/>
      <c r="AO22" s="114"/>
      <c r="AP22" s="111">
        <v>8</v>
      </c>
      <c r="AQ22" s="108"/>
      <c r="AR22" s="111">
        <v>8</v>
      </c>
      <c r="AS22" s="108"/>
      <c r="AT22" s="110">
        <f>SUM(AK22,AM22,AO22,AQ22,AS22)</f>
        <v>0</v>
      </c>
      <c r="AU22" s="113">
        <v>8</v>
      </c>
      <c r="AV22" s="108"/>
      <c r="AW22" s="113">
        <v>8</v>
      </c>
      <c r="AX22" s="108"/>
      <c r="AY22" s="113">
        <v>8</v>
      </c>
      <c r="AZ22" s="108"/>
      <c r="BA22" s="113">
        <v>8</v>
      </c>
      <c r="BB22" s="108"/>
      <c r="BC22" s="113">
        <v>8</v>
      </c>
      <c r="BD22" s="108"/>
      <c r="BE22" s="110">
        <f t="shared" si="0"/>
        <v>0</v>
      </c>
      <c r="BF22" s="115">
        <f t="shared" si="1"/>
        <v>176</v>
      </c>
      <c r="BG22" s="116">
        <f>M22+X22+AI22+AT22+BE22</f>
        <v>0</v>
      </c>
      <c r="BH22" s="117">
        <f>BI22-BG22</f>
        <v>0</v>
      </c>
      <c r="BI22" s="118">
        <f>IF(BG22&gt;160,160,BG22)</f>
        <v>0</v>
      </c>
      <c r="BJ22" s="85"/>
    </row>
    <row r="23" spans="1:66" s="92" customFormat="1" ht="10.5" customHeight="1" x14ac:dyDescent="0.2">
      <c r="A23" s="106">
        <v>6</v>
      </c>
      <c r="B23" s="119" t="s">
        <v>51</v>
      </c>
      <c r="C23" s="151"/>
      <c r="D23" s="114"/>
      <c r="E23" s="151"/>
      <c r="F23" s="114"/>
      <c r="G23" s="107">
        <v>8</v>
      </c>
      <c r="H23" s="108"/>
      <c r="I23" s="107">
        <v>8</v>
      </c>
      <c r="J23" s="108"/>
      <c r="K23" s="107">
        <v>8</v>
      </c>
      <c r="L23" s="108"/>
      <c r="M23" s="110">
        <f>SUM(D23,F23,H23,J23,L23)</f>
        <v>0</v>
      </c>
      <c r="N23" s="111">
        <v>8</v>
      </c>
      <c r="O23" s="108"/>
      <c r="P23" s="111">
        <v>8</v>
      </c>
      <c r="Q23" s="108"/>
      <c r="R23" s="111">
        <v>8</v>
      </c>
      <c r="S23" s="108"/>
      <c r="T23" s="111">
        <v>8</v>
      </c>
      <c r="U23" s="108"/>
      <c r="V23" s="111">
        <v>8</v>
      </c>
      <c r="W23" s="108"/>
      <c r="X23" s="110">
        <f>SUM(O23,Q23,S23,U23,W23)</f>
        <v>0</v>
      </c>
      <c r="Y23" s="111">
        <v>8</v>
      </c>
      <c r="Z23" s="108"/>
      <c r="AA23" s="111">
        <v>8</v>
      </c>
      <c r="AB23" s="108"/>
      <c r="AC23" s="111">
        <v>8</v>
      </c>
      <c r="AD23" s="108"/>
      <c r="AE23" s="111">
        <v>8</v>
      </c>
      <c r="AF23" s="108"/>
      <c r="AG23" s="111">
        <v>8</v>
      </c>
      <c r="AH23" s="108"/>
      <c r="AI23" s="110">
        <f>SUM(Z23,AB23,AD23,AF23,AH23)</f>
        <v>0</v>
      </c>
      <c r="AJ23" s="111">
        <v>8</v>
      </c>
      <c r="AK23" s="108"/>
      <c r="AL23" s="111">
        <v>8</v>
      </c>
      <c r="AM23" s="108"/>
      <c r="AN23" s="152"/>
      <c r="AO23" s="114"/>
      <c r="AP23" s="111">
        <v>8</v>
      </c>
      <c r="AQ23" s="109"/>
      <c r="AR23" s="111">
        <v>8</v>
      </c>
      <c r="AS23" s="109"/>
      <c r="AT23" s="110">
        <f>SUM(AK23,AM23,AO23,AQ23,AS23)</f>
        <v>0</v>
      </c>
      <c r="AU23" s="113">
        <v>8</v>
      </c>
      <c r="AV23" s="109"/>
      <c r="AW23" s="113">
        <v>8</v>
      </c>
      <c r="AX23" s="109"/>
      <c r="AY23" s="113">
        <v>8</v>
      </c>
      <c r="AZ23" s="109"/>
      <c r="BA23" s="113">
        <v>8</v>
      </c>
      <c r="BB23" s="109"/>
      <c r="BC23" s="113">
        <v>8</v>
      </c>
      <c r="BD23" s="109"/>
      <c r="BE23" s="110">
        <f t="shared" si="0"/>
        <v>0</v>
      </c>
      <c r="BF23" s="115">
        <f t="shared" si="1"/>
        <v>176</v>
      </c>
      <c r="BG23" s="116">
        <f>M23+X23+AI23+AT23+BE23</f>
        <v>0</v>
      </c>
      <c r="BH23" s="117">
        <f>BI23-BG23</f>
        <v>0</v>
      </c>
      <c r="BI23" s="118">
        <f>IF(BG23&gt;160,160,BG23)</f>
        <v>0</v>
      </c>
      <c r="BJ23" s="85"/>
    </row>
    <row r="24" spans="1:66" s="92" customFormat="1" ht="12" x14ac:dyDescent="0.2">
      <c r="A24" s="106">
        <v>7</v>
      </c>
      <c r="B24" s="119" t="s">
        <v>52</v>
      </c>
      <c r="C24" s="151"/>
      <c r="D24" s="114"/>
      <c r="E24" s="151"/>
      <c r="F24" s="114"/>
      <c r="G24" s="107">
        <v>8</v>
      </c>
      <c r="H24" s="108"/>
      <c r="I24" s="107">
        <v>8</v>
      </c>
      <c r="J24" s="108"/>
      <c r="K24" s="107">
        <v>8</v>
      </c>
      <c r="L24" s="108"/>
      <c r="M24" s="110">
        <f>SUM(D24,F24,H24,J24,L24)</f>
        <v>0</v>
      </c>
      <c r="N24" s="111">
        <v>8</v>
      </c>
      <c r="O24" s="108"/>
      <c r="P24" s="111">
        <v>8</v>
      </c>
      <c r="Q24" s="108"/>
      <c r="R24" s="111">
        <v>8</v>
      </c>
      <c r="S24" s="108"/>
      <c r="T24" s="111">
        <v>8</v>
      </c>
      <c r="U24" s="108"/>
      <c r="V24" s="111">
        <v>8</v>
      </c>
      <c r="W24" s="108"/>
      <c r="X24" s="110">
        <f>SUM(O24,Q24,S24,U24,W24)</f>
        <v>0</v>
      </c>
      <c r="Y24" s="111">
        <v>8</v>
      </c>
      <c r="Z24" s="108"/>
      <c r="AA24" s="111">
        <v>8</v>
      </c>
      <c r="AB24" s="108"/>
      <c r="AC24" s="111">
        <v>8</v>
      </c>
      <c r="AD24" s="108"/>
      <c r="AE24" s="111">
        <v>8</v>
      </c>
      <c r="AF24" s="108"/>
      <c r="AG24" s="111">
        <v>8</v>
      </c>
      <c r="AH24" s="108"/>
      <c r="AI24" s="110">
        <f>SUM(Z24,AB24,AD24,AF24,AH24)</f>
        <v>0</v>
      </c>
      <c r="AJ24" s="111">
        <v>8</v>
      </c>
      <c r="AK24" s="108"/>
      <c r="AL24" s="111">
        <v>8</v>
      </c>
      <c r="AM24" s="108"/>
      <c r="AN24" s="152"/>
      <c r="AO24" s="114"/>
      <c r="AP24" s="111">
        <v>8</v>
      </c>
      <c r="AQ24" s="108"/>
      <c r="AR24" s="111">
        <v>8</v>
      </c>
      <c r="AS24" s="108"/>
      <c r="AT24" s="110">
        <f>SUM(AK24,AM24,AO24,AQ24,AS24)</f>
        <v>0</v>
      </c>
      <c r="AU24" s="113">
        <v>8</v>
      </c>
      <c r="AV24" s="112"/>
      <c r="AW24" s="113">
        <v>8</v>
      </c>
      <c r="AX24" s="112"/>
      <c r="AY24" s="113">
        <v>8</v>
      </c>
      <c r="AZ24" s="112"/>
      <c r="BA24" s="113">
        <v>8</v>
      </c>
      <c r="BB24" s="112"/>
      <c r="BC24" s="113">
        <v>8</v>
      </c>
      <c r="BD24" s="112"/>
      <c r="BE24" s="110">
        <f t="shared" si="0"/>
        <v>0</v>
      </c>
      <c r="BF24" s="115">
        <f t="shared" si="1"/>
        <v>176</v>
      </c>
      <c r="BG24" s="116">
        <f>M24+X24+AI24+AT24+BE24</f>
        <v>0</v>
      </c>
      <c r="BH24" s="117">
        <f>BI24-BG24</f>
        <v>0</v>
      </c>
      <c r="BI24" s="118">
        <f>IF(BG24&gt;160,160,BG24)</f>
        <v>0</v>
      </c>
      <c r="BJ24" s="85"/>
    </row>
    <row r="25" spans="1:66" s="92" customFormat="1" ht="12" x14ac:dyDescent="0.2">
      <c r="A25" s="106">
        <v>9</v>
      </c>
      <c r="B25" s="119" t="s">
        <v>53</v>
      </c>
      <c r="C25" s="151"/>
      <c r="D25" s="114"/>
      <c r="E25" s="151"/>
      <c r="F25" s="114"/>
      <c r="G25" s="107">
        <v>8</v>
      </c>
      <c r="H25" s="108"/>
      <c r="I25" s="107">
        <v>8</v>
      </c>
      <c r="J25" s="108"/>
      <c r="K25" s="107">
        <v>8</v>
      </c>
      <c r="L25" s="108"/>
      <c r="M25" s="110">
        <f>SUM(D25,F25,H25,J25,L25)</f>
        <v>0</v>
      </c>
      <c r="N25" s="111">
        <v>8</v>
      </c>
      <c r="O25" s="108"/>
      <c r="P25" s="111">
        <v>8</v>
      </c>
      <c r="Q25" s="112"/>
      <c r="R25" s="111">
        <v>8</v>
      </c>
      <c r="S25" s="108"/>
      <c r="T25" s="111">
        <v>8</v>
      </c>
      <c r="U25" s="108"/>
      <c r="V25" s="111">
        <v>8</v>
      </c>
      <c r="W25" s="108"/>
      <c r="X25" s="110">
        <f>SUM(O25,Q25,S25,U25,W25)</f>
        <v>0</v>
      </c>
      <c r="Y25" s="111">
        <v>8</v>
      </c>
      <c r="Z25" s="108"/>
      <c r="AA25" s="111">
        <v>8</v>
      </c>
      <c r="AB25" s="108"/>
      <c r="AC25" s="111">
        <v>8</v>
      </c>
      <c r="AD25" s="108"/>
      <c r="AE25" s="111">
        <v>8</v>
      </c>
      <c r="AF25" s="108"/>
      <c r="AG25" s="111">
        <v>8</v>
      </c>
      <c r="AH25" s="109"/>
      <c r="AI25" s="110">
        <f>SUM(Z25,AB25,AD25,AF25,AH25)</f>
        <v>0</v>
      </c>
      <c r="AJ25" s="111">
        <v>8</v>
      </c>
      <c r="AK25" s="108"/>
      <c r="AL25" s="111">
        <v>8</v>
      </c>
      <c r="AM25" s="108"/>
      <c r="AN25" s="152"/>
      <c r="AO25" s="114"/>
      <c r="AP25" s="111">
        <v>8</v>
      </c>
      <c r="AQ25" s="109"/>
      <c r="AR25" s="111">
        <v>8</v>
      </c>
      <c r="AS25" s="112"/>
      <c r="AT25" s="110">
        <f>SUM(AK25,AM25,AO25,AQ25,AS25)</f>
        <v>0</v>
      </c>
      <c r="AU25" s="113">
        <v>8</v>
      </c>
      <c r="AV25" s="112"/>
      <c r="AW25" s="113">
        <v>8</v>
      </c>
      <c r="AX25" s="108"/>
      <c r="AY25" s="113">
        <v>8</v>
      </c>
      <c r="AZ25" s="108"/>
      <c r="BA25" s="113">
        <v>8</v>
      </c>
      <c r="BB25" s="108"/>
      <c r="BC25" s="113">
        <v>8</v>
      </c>
      <c r="BD25" s="108"/>
      <c r="BE25" s="110">
        <f t="shared" si="0"/>
        <v>0</v>
      </c>
      <c r="BF25" s="115">
        <f t="shared" si="1"/>
        <v>176</v>
      </c>
      <c r="BG25" s="116">
        <f>M25+X25+AI25+AT25+BE25</f>
        <v>0</v>
      </c>
      <c r="BH25" s="117">
        <f>BI25-BG25</f>
        <v>0</v>
      </c>
      <c r="BI25" s="118">
        <f>IF(BG25&gt;160,160,BG25)</f>
        <v>0</v>
      </c>
      <c r="BJ25" s="85"/>
    </row>
    <row r="26" spans="1:66" s="92" customFormat="1" ht="12" x14ac:dyDescent="0.2">
      <c r="A26" s="106">
        <v>10</v>
      </c>
      <c r="B26" s="119" t="s">
        <v>54</v>
      </c>
      <c r="C26" s="151"/>
      <c r="D26" s="114"/>
      <c r="E26" s="151"/>
      <c r="F26" s="114"/>
      <c r="G26" s="107"/>
      <c r="H26" s="108"/>
      <c r="I26" s="107"/>
      <c r="J26" s="108"/>
      <c r="K26" s="107"/>
      <c r="L26" s="108"/>
      <c r="M26" s="110">
        <f>SUM(D26,F26,H26,J26,L26)</f>
        <v>0</v>
      </c>
      <c r="N26" s="111"/>
      <c r="O26" s="108"/>
      <c r="P26" s="111"/>
      <c r="Q26" s="108"/>
      <c r="R26" s="111"/>
      <c r="S26" s="108"/>
      <c r="T26" s="111"/>
      <c r="U26" s="108"/>
      <c r="V26" s="111"/>
      <c r="W26" s="108"/>
      <c r="X26" s="110">
        <f>SUM(O26,Q26,S26,U26,W26)</f>
        <v>0</v>
      </c>
      <c r="Y26" s="111"/>
      <c r="Z26" s="108"/>
      <c r="AA26" s="111"/>
      <c r="AB26" s="108"/>
      <c r="AC26" s="111"/>
      <c r="AD26" s="108"/>
      <c r="AE26" s="111"/>
      <c r="AF26" s="108"/>
      <c r="AG26" s="111"/>
      <c r="AH26" s="108"/>
      <c r="AI26" s="110">
        <f>SUM(Z26,AB26,AD26,AF26,AH26)</f>
        <v>0</v>
      </c>
      <c r="AJ26" s="111"/>
      <c r="AK26" s="108"/>
      <c r="AL26" s="111"/>
      <c r="AM26" s="108"/>
      <c r="AN26" s="152"/>
      <c r="AO26" s="114"/>
      <c r="AP26" s="111"/>
      <c r="AQ26" s="108"/>
      <c r="AR26" s="111"/>
      <c r="AS26" s="108"/>
      <c r="AT26" s="110">
        <f>SUM(AK26,AM26,AO26,AQ26,AS26)</f>
        <v>0</v>
      </c>
      <c r="AU26" s="113"/>
      <c r="AV26" s="108"/>
      <c r="AW26" s="113"/>
      <c r="AX26" s="108"/>
      <c r="AY26" s="113"/>
      <c r="AZ26" s="108"/>
      <c r="BA26" s="113"/>
      <c r="BB26" s="108"/>
      <c r="BC26" s="113"/>
      <c r="BD26" s="108"/>
      <c r="BE26" s="110">
        <f t="shared" si="0"/>
        <v>0</v>
      </c>
      <c r="BF26" s="115">
        <f t="shared" si="1"/>
        <v>0</v>
      </c>
      <c r="BG26" s="116">
        <f>M26+X26+AI26+AT26+BE26</f>
        <v>0</v>
      </c>
      <c r="BH26" s="117">
        <f>BI26-BG26</f>
        <v>0</v>
      </c>
      <c r="BI26" s="118">
        <f>IF(BG26&gt;160,160,BG26)</f>
        <v>0</v>
      </c>
      <c r="BJ26" s="85"/>
    </row>
    <row r="27" spans="1:66" s="92" customFormat="1" ht="12" x14ac:dyDescent="0.2">
      <c r="A27" s="106">
        <v>11</v>
      </c>
      <c r="B27" s="119" t="s">
        <v>55</v>
      </c>
      <c r="C27" s="151"/>
      <c r="D27" s="114"/>
      <c r="E27" s="151"/>
      <c r="F27" s="114"/>
      <c r="G27" s="107">
        <v>8</v>
      </c>
      <c r="H27" s="108"/>
      <c r="I27" s="107">
        <v>8</v>
      </c>
      <c r="J27" s="108"/>
      <c r="K27" s="107">
        <v>8</v>
      </c>
      <c r="L27" s="108"/>
      <c r="M27" s="110">
        <f>SUM(D27,F27,H27,J27,L27)</f>
        <v>0</v>
      </c>
      <c r="N27" s="111">
        <v>8</v>
      </c>
      <c r="O27" s="108"/>
      <c r="P27" s="111">
        <v>8</v>
      </c>
      <c r="Q27" s="108"/>
      <c r="R27" s="111">
        <v>8</v>
      </c>
      <c r="S27" s="108"/>
      <c r="T27" s="111">
        <v>8</v>
      </c>
      <c r="U27" s="108"/>
      <c r="V27" s="111">
        <v>8</v>
      </c>
      <c r="W27" s="108"/>
      <c r="X27" s="110">
        <f>SUM(O27,Q27,S27,U27,W27)</f>
        <v>0</v>
      </c>
      <c r="Y27" s="111">
        <v>8</v>
      </c>
      <c r="Z27" s="108"/>
      <c r="AA27" s="111">
        <v>8</v>
      </c>
      <c r="AB27" s="108"/>
      <c r="AC27" s="111">
        <v>8</v>
      </c>
      <c r="AD27" s="108"/>
      <c r="AE27" s="111">
        <v>8</v>
      </c>
      <c r="AF27" s="108"/>
      <c r="AG27" s="111">
        <v>8</v>
      </c>
      <c r="AH27" s="108"/>
      <c r="AI27" s="110">
        <f>SUM(Z27,AB27,AD27,AF27,AH27)</f>
        <v>0</v>
      </c>
      <c r="AJ27" s="111">
        <v>8</v>
      </c>
      <c r="AK27" s="108"/>
      <c r="AL27" s="111">
        <v>8</v>
      </c>
      <c r="AM27" s="108"/>
      <c r="AN27" s="152"/>
      <c r="AO27" s="114"/>
      <c r="AP27" s="111">
        <v>8</v>
      </c>
      <c r="AQ27" s="108"/>
      <c r="AR27" s="111">
        <v>8</v>
      </c>
      <c r="AS27" s="108"/>
      <c r="AT27" s="110">
        <f>SUM(AK27,AM27,AO27,AQ27,AS27)</f>
        <v>0</v>
      </c>
      <c r="AU27" s="113">
        <v>8</v>
      </c>
      <c r="AV27" s="108"/>
      <c r="AW27" s="113">
        <v>8</v>
      </c>
      <c r="AX27" s="108"/>
      <c r="AY27" s="113">
        <v>8</v>
      </c>
      <c r="AZ27" s="108"/>
      <c r="BA27" s="113">
        <v>8</v>
      </c>
      <c r="BB27" s="108"/>
      <c r="BC27" s="113">
        <v>8</v>
      </c>
      <c r="BD27" s="108"/>
      <c r="BE27" s="110">
        <f t="shared" si="0"/>
        <v>0</v>
      </c>
      <c r="BF27" s="115">
        <f t="shared" si="1"/>
        <v>176</v>
      </c>
      <c r="BG27" s="116">
        <f>M27+X27+AI27+AT27+BE27</f>
        <v>0</v>
      </c>
      <c r="BH27" s="117">
        <f>BI27-BG27</f>
        <v>0</v>
      </c>
      <c r="BI27" s="118">
        <f>IF(BG27&gt;160,160,BG27)</f>
        <v>0</v>
      </c>
      <c r="BJ27" s="85"/>
    </row>
    <row r="28" spans="1:66" s="92" customFormat="1" ht="12" x14ac:dyDescent="0.2">
      <c r="A28" s="106">
        <v>12</v>
      </c>
      <c r="B28" s="119" t="s">
        <v>56</v>
      </c>
      <c r="C28" s="151"/>
      <c r="D28" s="114"/>
      <c r="E28" s="151"/>
      <c r="F28" s="114"/>
      <c r="G28" s="107">
        <v>8</v>
      </c>
      <c r="H28" s="108"/>
      <c r="I28" s="107">
        <v>8</v>
      </c>
      <c r="J28" s="108"/>
      <c r="K28" s="107">
        <v>8</v>
      </c>
      <c r="L28" s="108"/>
      <c r="M28" s="110">
        <f>SUM(D28,F28,H28,J28,L28)</f>
        <v>0</v>
      </c>
      <c r="N28" s="107">
        <v>8</v>
      </c>
      <c r="O28" s="108"/>
      <c r="P28" s="107">
        <v>8</v>
      </c>
      <c r="Q28" s="108"/>
      <c r="R28" s="107">
        <v>8</v>
      </c>
      <c r="S28" s="108"/>
      <c r="T28" s="107">
        <v>8</v>
      </c>
      <c r="U28" s="108"/>
      <c r="V28" s="107">
        <v>8</v>
      </c>
      <c r="W28" s="108"/>
      <c r="X28" s="110">
        <f>SUM(O28,Q28,S28,U28,W28)</f>
        <v>0</v>
      </c>
      <c r="Y28" s="107">
        <v>8</v>
      </c>
      <c r="Z28" s="108"/>
      <c r="AA28" s="107">
        <v>8</v>
      </c>
      <c r="AB28" s="108"/>
      <c r="AC28" s="107">
        <v>8</v>
      </c>
      <c r="AD28" s="108"/>
      <c r="AE28" s="107">
        <v>8</v>
      </c>
      <c r="AF28" s="108"/>
      <c r="AG28" s="107">
        <v>8</v>
      </c>
      <c r="AH28" s="108"/>
      <c r="AI28" s="110">
        <f>SUM(Z28,AB28,AD28,AF28,AH28)</f>
        <v>0</v>
      </c>
      <c r="AJ28" s="107">
        <v>8</v>
      </c>
      <c r="AK28" s="108"/>
      <c r="AL28" s="107">
        <v>8</v>
      </c>
      <c r="AM28" s="108"/>
      <c r="AN28" s="151"/>
      <c r="AO28" s="114"/>
      <c r="AP28" s="107">
        <v>8</v>
      </c>
      <c r="AQ28" s="108"/>
      <c r="AR28" s="107">
        <v>8</v>
      </c>
      <c r="AS28" s="108"/>
      <c r="AT28" s="110">
        <f>SUM(AK28,AM28,AO28,AQ28,AS28)</f>
        <v>0</v>
      </c>
      <c r="AU28" s="107">
        <v>8</v>
      </c>
      <c r="AV28" s="108"/>
      <c r="AW28" s="107">
        <v>8</v>
      </c>
      <c r="AX28" s="108"/>
      <c r="AY28" s="107">
        <v>8</v>
      </c>
      <c r="AZ28" s="108"/>
      <c r="BA28" s="107">
        <v>8</v>
      </c>
      <c r="BB28" s="108"/>
      <c r="BC28" s="107">
        <v>8</v>
      </c>
      <c r="BD28" s="108"/>
      <c r="BE28" s="110">
        <f t="shared" si="0"/>
        <v>0</v>
      </c>
      <c r="BF28" s="115">
        <f t="shared" si="1"/>
        <v>176</v>
      </c>
      <c r="BG28" s="116">
        <f>M28+X28+AI28+AT28+BE28</f>
        <v>0</v>
      </c>
      <c r="BH28" s="117">
        <f>BI28-BG28</f>
        <v>0</v>
      </c>
      <c r="BI28" s="118">
        <f>IF(BG28&gt;160,160,BG28)</f>
        <v>0</v>
      </c>
      <c r="BJ28" s="85"/>
      <c r="BL28" s="120"/>
    </row>
    <row r="29" spans="1:66" s="92" customFormat="1" ht="12" x14ac:dyDescent="0.2">
      <c r="A29" s="106">
        <v>13</v>
      </c>
      <c r="B29" s="119" t="s">
        <v>57</v>
      </c>
      <c r="C29" s="151"/>
      <c r="D29" s="114"/>
      <c r="E29" s="151"/>
      <c r="F29" s="114"/>
      <c r="G29" s="121">
        <v>8</v>
      </c>
      <c r="H29" s="112"/>
      <c r="I29" s="121">
        <v>8</v>
      </c>
      <c r="J29" s="112"/>
      <c r="K29" s="121">
        <v>8</v>
      </c>
      <c r="L29" s="112"/>
      <c r="M29" s="110">
        <f>SUM(D29,F29,H29,J29,L29)</f>
        <v>0</v>
      </c>
      <c r="N29" s="111">
        <v>8</v>
      </c>
      <c r="O29" s="112"/>
      <c r="P29" s="111">
        <v>8</v>
      </c>
      <c r="Q29" s="108"/>
      <c r="R29" s="111">
        <v>8</v>
      </c>
      <c r="S29" s="108"/>
      <c r="T29" s="111">
        <v>8</v>
      </c>
      <c r="U29" s="108"/>
      <c r="V29" s="111">
        <v>8</v>
      </c>
      <c r="W29" s="108"/>
      <c r="X29" s="110">
        <f>SUM(O29,Q29,S29,U29,W29)</f>
        <v>0</v>
      </c>
      <c r="Y29" s="111">
        <v>8</v>
      </c>
      <c r="Z29" s="108"/>
      <c r="AA29" s="111">
        <v>8</v>
      </c>
      <c r="AB29" s="108"/>
      <c r="AC29" s="111">
        <v>8</v>
      </c>
      <c r="AD29" s="108"/>
      <c r="AE29" s="111">
        <v>8</v>
      </c>
      <c r="AF29" s="108"/>
      <c r="AG29" s="111">
        <v>8</v>
      </c>
      <c r="AH29" s="108"/>
      <c r="AI29" s="110">
        <f>SUM(Z29,AB29,AD29,AF29,AH29)</f>
        <v>0</v>
      </c>
      <c r="AJ29" s="111">
        <v>8</v>
      </c>
      <c r="AK29" s="108"/>
      <c r="AL29" s="111">
        <v>8</v>
      </c>
      <c r="AM29" s="108"/>
      <c r="AN29" s="152"/>
      <c r="AO29" s="114"/>
      <c r="AP29" s="111">
        <v>8</v>
      </c>
      <c r="AQ29" s="108"/>
      <c r="AR29" s="111">
        <v>8</v>
      </c>
      <c r="AS29" s="108"/>
      <c r="AT29" s="110">
        <f>SUM(AK29,AM29,AO29,AQ29,AS29)</f>
        <v>0</v>
      </c>
      <c r="AU29" s="113">
        <v>8</v>
      </c>
      <c r="AV29" s="108"/>
      <c r="AW29" s="113">
        <v>8</v>
      </c>
      <c r="AX29" s="108"/>
      <c r="AY29" s="113">
        <v>8</v>
      </c>
      <c r="AZ29" s="108"/>
      <c r="BA29" s="113">
        <v>8</v>
      </c>
      <c r="BB29" s="108"/>
      <c r="BC29" s="113">
        <v>8</v>
      </c>
      <c r="BD29" s="108"/>
      <c r="BE29" s="110">
        <f t="shared" si="0"/>
        <v>0</v>
      </c>
      <c r="BF29" s="115">
        <f t="shared" si="1"/>
        <v>176</v>
      </c>
      <c r="BG29" s="116">
        <f>M29+X29+AI29+AT29+BE29</f>
        <v>0</v>
      </c>
      <c r="BH29" s="117">
        <f>BI29-BG29</f>
        <v>0</v>
      </c>
      <c r="BI29" s="118">
        <f>IF(BG29&gt;160,160,BG29)</f>
        <v>0</v>
      </c>
      <c r="BJ29" s="85"/>
    </row>
    <row r="30" spans="1:66" s="92" customFormat="1" ht="12" x14ac:dyDescent="0.2">
      <c r="A30" s="106">
        <v>14</v>
      </c>
      <c r="B30" s="119" t="s">
        <v>58</v>
      </c>
      <c r="C30" s="151"/>
      <c r="D30" s="114"/>
      <c r="E30" s="151"/>
      <c r="F30" s="114"/>
      <c r="G30" s="107">
        <v>8</v>
      </c>
      <c r="H30" s="108"/>
      <c r="I30" s="107">
        <v>8</v>
      </c>
      <c r="J30" s="108"/>
      <c r="K30" s="107">
        <v>8</v>
      </c>
      <c r="L30" s="108"/>
      <c r="M30" s="110">
        <f>SUM(D30,F30,H30,J30,L30)</f>
        <v>0</v>
      </c>
      <c r="N30" s="111">
        <v>8</v>
      </c>
      <c r="O30" s="108"/>
      <c r="P30" s="111">
        <v>8</v>
      </c>
      <c r="Q30" s="108"/>
      <c r="R30" s="111">
        <v>8</v>
      </c>
      <c r="S30" s="108"/>
      <c r="T30" s="111">
        <v>8</v>
      </c>
      <c r="U30" s="108"/>
      <c r="V30" s="111">
        <v>8</v>
      </c>
      <c r="W30" s="108"/>
      <c r="X30" s="110">
        <f>SUM(O30,Q30,S30,U30,W30)</f>
        <v>0</v>
      </c>
      <c r="Y30" s="111">
        <v>8</v>
      </c>
      <c r="Z30" s="108"/>
      <c r="AA30" s="111">
        <v>8</v>
      </c>
      <c r="AB30" s="108"/>
      <c r="AC30" s="111">
        <v>8</v>
      </c>
      <c r="AD30" s="108"/>
      <c r="AE30" s="111">
        <v>8</v>
      </c>
      <c r="AF30" s="108"/>
      <c r="AG30" s="111">
        <v>8</v>
      </c>
      <c r="AH30" s="108"/>
      <c r="AI30" s="110">
        <f>SUM(Z30,AB30,AD30,AF30,AH30)</f>
        <v>0</v>
      </c>
      <c r="AJ30" s="111">
        <v>8</v>
      </c>
      <c r="AK30" s="108"/>
      <c r="AL30" s="111">
        <v>8</v>
      </c>
      <c r="AM30" s="108"/>
      <c r="AN30" s="152"/>
      <c r="AO30" s="114"/>
      <c r="AP30" s="111">
        <v>8</v>
      </c>
      <c r="AQ30" s="108"/>
      <c r="AR30" s="111">
        <v>8</v>
      </c>
      <c r="AS30" s="108"/>
      <c r="AT30" s="110">
        <f>SUM(AK30,AM30,AO30,AQ30,AS30)</f>
        <v>0</v>
      </c>
      <c r="AU30" s="113">
        <v>8</v>
      </c>
      <c r="AV30" s="108"/>
      <c r="AW30" s="113">
        <v>8</v>
      </c>
      <c r="AX30" s="108"/>
      <c r="AY30" s="113">
        <v>8</v>
      </c>
      <c r="AZ30" s="108"/>
      <c r="BA30" s="113">
        <v>8</v>
      </c>
      <c r="BB30" s="108"/>
      <c r="BC30" s="113">
        <v>8</v>
      </c>
      <c r="BD30" s="108"/>
      <c r="BE30" s="110">
        <f t="shared" si="0"/>
        <v>0</v>
      </c>
      <c r="BF30" s="115">
        <f t="shared" si="1"/>
        <v>176</v>
      </c>
      <c r="BG30" s="116">
        <f>M30+X30+AI30+AT30+BE30</f>
        <v>0</v>
      </c>
      <c r="BH30" s="117">
        <f>BI30-BG30</f>
        <v>0</v>
      </c>
      <c r="BI30" s="118">
        <f>IF(BG30&gt;160,160,BG30)</f>
        <v>0</v>
      </c>
      <c r="BJ30" s="85"/>
    </row>
    <row r="31" spans="1:66" s="92" customFormat="1" ht="12" x14ac:dyDescent="0.2">
      <c r="A31" s="106">
        <v>15</v>
      </c>
      <c r="B31" s="119" t="s">
        <v>59</v>
      </c>
      <c r="C31" s="151"/>
      <c r="D31" s="114"/>
      <c r="E31" s="151"/>
      <c r="F31" s="114"/>
      <c r="G31" s="107">
        <v>8</v>
      </c>
      <c r="H31" s="108"/>
      <c r="I31" s="107">
        <v>8</v>
      </c>
      <c r="J31" s="108"/>
      <c r="K31" s="107">
        <v>8</v>
      </c>
      <c r="L31" s="108"/>
      <c r="M31" s="110">
        <f>SUM(D31,F31,H31,J31,L31)</f>
        <v>0</v>
      </c>
      <c r="N31" s="111">
        <v>8</v>
      </c>
      <c r="O31" s="108"/>
      <c r="P31" s="111">
        <v>8</v>
      </c>
      <c r="Q31" s="108"/>
      <c r="R31" s="111">
        <v>8</v>
      </c>
      <c r="S31" s="108"/>
      <c r="T31" s="111">
        <v>8</v>
      </c>
      <c r="U31" s="108"/>
      <c r="V31" s="111">
        <v>8</v>
      </c>
      <c r="W31" s="108"/>
      <c r="X31" s="110">
        <f>SUM(O31,Q31,S31,U31,W31)</f>
        <v>0</v>
      </c>
      <c r="Y31" s="111">
        <v>8</v>
      </c>
      <c r="Z31" s="108"/>
      <c r="AA31" s="111">
        <v>8</v>
      </c>
      <c r="AB31" s="108"/>
      <c r="AC31" s="111">
        <v>8</v>
      </c>
      <c r="AD31" s="108"/>
      <c r="AE31" s="111">
        <v>8</v>
      </c>
      <c r="AF31" s="108"/>
      <c r="AG31" s="111">
        <v>8</v>
      </c>
      <c r="AH31" s="108"/>
      <c r="AI31" s="110">
        <f>SUM(Z31,AB31,AD31,AF31,AH31)</f>
        <v>0</v>
      </c>
      <c r="AJ31" s="111">
        <v>8</v>
      </c>
      <c r="AK31" s="108"/>
      <c r="AL31" s="111">
        <v>8</v>
      </c>
      <c r="AM31" s="108"/>
      <c r="AN31" s="152"/>
      <c r="AO31" s="114"/>
      <c r="AP31" s="111">
        <v>8</v>
      </c>
      <c r="AQ31" s="108"/>
      <c r="AR31" s="111">
        <v>8</v>
      </c>
      <c r="AS31" s="108"/>
      <c r="AT31" s="110">
        <f>SUM(AK31,AM31,AO31,AQ31,AS31)</f>
        <v>0</v>
      </c>
      <c r="AU31" s="113">
        <v>8</v>
      </c>
      <c r="AV31" s="108"/>
      <c r="AW31" s="113">
        <v>8</v>
      </c>
      <c r="AX31" s="108"/>
      <c r="AY31" s="113">
        <v>8</v>
      </c>
      <c r="AZ31" s="108"/>
      <c r="BA31" s="113">
        <v>8</v>
      </c>
      <c r="BB31" s="108"/>
      <c r="BC31" s="113">
        <v>8</v>
      </c>
      <c r="BD31" s="108"/>
      <c r="BE31" s="110">
        <f t="shared" si="0"/>
        <v>0</v>
      </c>
      <c r="BF31" s="115">
        <f t="shared" si="1"/>
        <v>176</v>
      </c>
      <c r="BG31" s="116">
        <f>M31+X31+AI31+AT31+BE31</f>
        <v>0</v>
      </c>
      <c r="BH31" s="117">
        <f>BI31-BG31</f>
        <v>0</v>
      </c>
      <c r="BI31" s="118">
        <f>IF(BG31&gt;160,160,BG31)</f>
        <v>0</v>
      </c>
      <c r="BJ31" s="85"/>
      <c r="BL31" s="120"/>
    </row>
    <row r="32" spans="1:66" s="92" customFormat="1" ht="12" x14ac:dyDescent="0.2">
      <c r="A32" s="106">
        <v>16</v>
      </c>
      <c r="B32" s="119" t="s">
        <v>60</v>
      </c>
      <c r="C32" s="151"/>
      <c r="D32" s="114"/>
      <c r="E32" s="151"/>
      <c r="F32" s="114"/>
      <c r="G32" s="107">
        <v>8</v>
      </c>
      <c r="H32" s="109"/>
      <c r="I32" s="107">
        <v>8</v>
      </c>
      <c r="J32" s="109"/>
      <c r="K32" s="107">
        <v>8</v>
      </c>
      <c r="L32" s="109"/>
      <c r="M32" s="110">
        <f>SUM(D32,F32,H32,J32,L32)</f>
        <v>0</v>
      </c>
      <c r="N32" s="111">
        <v>8</v>
      </c>
      <c r="O32" s="108"/>
      <c r="P32" s="111">
        <v>8</v>
      </c>
      <c r="Q32" s="108"/>
      <c r="R32" s="111">
        <v>8</v>
      </c>
      <c r="S32" s="108"/>
      <c r="T32" s="111">
        <v>8</v>
      </c>
      <c r="U32" s="108"/>
      <c r="V32" s="111">
        <v>8</v>
      </c>
      <c r="W32" s="108"/>
      <c r="X32" s="110">
        <f>SUM(O32,Q32,S32,U32,W32)</f>
        <v>0</v>
      </c>
      <c r="Y32" s="111">
        <v>8</v>
      </c>
      <c r="Z32" s="108"/>
      <c r="AA32" s="111">
        <v>8</v>
      </c>
      <c r="AB32" s="108"/>
      <c r="AC32" s="111">
        <v>8</v>
      </c>
      <c r="AD32" s="108"/>
      <c r="AE32" s="111">
        <v>8</v>
      </c>
      <c r="AF32" s="108"/>
      <c r="AG32" s="111">
        <v>8</v>
      </c>
      <c r="AH32" s="108"/>
      <c r="AI32" s="110">
        <f>SUM(Z32,AB32,AD32,AF32,AH32)</f>
        <v>0</v>
      </c>
      <c r="AJ32" s="111">
        <v>8</v>
      </c>
      <c r="AK32" s="108"/>
      <c r="AL32" s="111">
        <v>8</v>
      </c>
      <c r="AM32" s="108"/>
      <c r="AN32" s="152"/>
      <c r="AO32" s="114"/>
      <c r="AP32" s="111">
        <v>8</v>
      </c>
      <c r="AQ32" s="108"/>
      <c r="AR32" s="111">
        <v>8</v>
      </c>
      <c r="AS32" s="108"/>
      <c r="AT32" s="110">
        <f>SUM(AK32,AM32,AO32,AQ32,AS32)</f>
        <v>0</v>
      </c>
      <c r="AU32" s="113">
        <v>8</v>
      </c>
      <c r="AV32" s="108"/>
      <c r="AW32" s="113">
        <v>8</v>
      </c>
      <c r="AX32" s="108"/>
      <c r="AY32" s="113">
        <v>8</v>
      </c>
      <c r="AZ32" s="108"/>
      <c r="BA32" s="113">
        <v>8</v>
      </c>
      <c r="BB32" s="108"/>
      <c r="BC32" s="113">
        <v>8</v>
      </c>
      <c r="BD32" s="108"/>
      <c r="BE32" s="110">
        <f t="shared" si="0"/>
        <v>0</v>
      </c>
      <c r="BF32" s="115">
        <f t="shared" si="1"/>
        <v>176</v>
      </c>
      <c r="BG32" s="116">
        <f>M32+X32+AI32+AT32+BE32</f>
        <v>0</v>
      </c>
      <c r="BH32" s="117">
        <f>BI32-BG32</f>
        <v>0</v>
      </c>
      <c r="BI32" s="118">
        <f>IF(BG32&gt;160,160,BG32)</f>
        <v>0</v>
      </c>
      <c r="BJ32" s="85"/>
    </row>
    <row r="33" spans="1:66" s="92" customFormat="1" ht="12" x14ac:dyDescent="0.2">
      <c r="A33" s="106">
        <v>17</v>
      </c>
      <c r="B33" s="119" t="s">
        <v>61</v>
      </c>
      <c r="C33" s="151"/>
      <c r="D33" s="114"/>
      <c r="E33" s="151"/>
      <c r="F33" s="114"/>
      <c r="G33" s="107">
        <v>8</v>
      </c>
      <c r="H33" s="108"/>
      <c r="I33" s="107">
        <v>8</v>
      </c>
      <c r="J33" s="108"/>
      <c r="K33" s="107">
        <v>8</v>
      </c>
      <c r="L33" s="108"/>
      <c r="M33" s="110">
        <f>SUM(D33,F33,H33,J33,L33)</f>
        <v>0</v>
      </c>
      <c r="N33" s="111">
        <v>8</v>
      </c>
      <c r="O33" s="108"/>
      <c r="P33" s="111">
        <v>8</v>
      </c>
      <c r="Q33" s="108"/>
      <c r="R33" s="111">
        <v>8</v>
      </c>
      <c r="S33" s="108"/>
      <c r="T33" s="111">
        <v>8</v>
      </c>
      <c r="U33" s="108"/>
      <c r="V33" s="111">
        <v>8</v>
      </c>
      <c r="W33" s="108"/>
      <c r="X33" s="110">
        <f>SUM(O33,Q33,S33,U33,W33)</f>
        <v>0</v>
      </c>
      <c r="Y33" s="111">
        <v>8</v>
      </c>
      <c r="Z33" s="108"/>
      <c r="AA33" s="111">
        <v>8</v>
      </c>
      <c r="AB33" s="108"/>
      <c r="AC33" s="111">
        <v>8</v>
      </c>
      <c r="AD33" s="108"/>
      <c r="AE33" s="111">
        <v>8</v>
      </c>
      <c r="AF33" s="108"/>
      <c r="AG33" s="111">
        <v>8</v>
      </c>
      <c r="AH33" s="108"/>
      <c r="AI33" s="110">
        <f>SUM(Z33,AB33,AD33,AF33,AH33)</f>
        <v>0</v>
      </c>
      <c r="AJ33" s="111">
        <v>8</v>
      </c>
      <c r="AK33" s="108"/>
      <c r="AL33" s="111">
        <v>8</v>
      </c>
      <c r="AM33" s="108"/>
      <c r="AN33" s="152"/>
      <c r="AO33" s="114"/>
      <c r="AP33" s="111">
        <v>8</v>
      </c>
      <c r="AQ33" s="108"/>
      <c r="AR33" s="111">
        <v>8</v>
      </c>
      <c r="AS33" s="108"/>
      <c r="AT33" s="110">
        <f>SUM(AK33,AM33,AO33,AQ33,AS33)</f>
        <v>0</v>
      </c>
      <c r="AU33" s="113">
        <v>8</v>
      </c>
      <c r="AV33" s="108"/>
      <c r="AW33" s="113">
        <v>8</v>
      </c>
      <c r="AX33" s="108"/>
      <c r="AY33" s="113">
        <v>8</v>
      </c>
      <c r="AZ33" s="108"/>
      <c r="BA33" s="113">
        <v>8</v>
      </c>
      <c r="BB33" s="108"/>
      <c r="BC33" s="113">
        <v>8</v>
      </c>
      <c r="BD33" s="108"/>
      <c r="BE33" s="110">
        <f t="shared" si="0"/>
        <v>0</v>
      </c>
      <c r="BF33" s="115">
        <f t="shared" si="1"/>
        <v>176</v>
      </c>
      <c r="BG33" s="116">
        <f>M33+X33+AI33+AT33+BE33</f>
        <v>0</v>
      </c>
      <c r="BH33" s="117">
        <f>BI33-BG33</f>
        <v>0</v>
      </c>
      <c r="BI33" s="118">
        <f>IF(BG33&gt;160,160,BG33)</f>
        <v>0</v>
      </c>
      <c r="BJ33" s="85"/>
    </row>
    <row r="34" spans="1:66" s="92" customFormat="1" ht="12" x14ac:dyDescent="0.2">
      <c r="A34" s="106">
        <v>18</v>
      </c>
      <c r="B34" s="119" t="s">
        <v>62</v>
      </c>
      <c r="C34" s="151"/>
      <c r="D34" s="114"/>
      <c r="E34" s="151"/>
      <c r="F34" s="114"/>
      <c r="G34" s="107">
        <v>8</v>
      </c>
      <c r="H34" s="108"/>
      <c r="I34" s="107">
        <v>8</v>
      </c>
      <c r="J34" s="108"/>
      <c r="K34" s="107">
        <v>8</v>
      </c>
      <c r="L34" s="108"/>
      <c r="M34" s="110">
        <f>SUM(D34,F34,H34,J34,L34)</f>
        <v>0</v>
      </c>
      <c r="N34" s="111">
        <v>8</v>
      </c>
      <c r="O34" s="108"/>
      <c r="P34" s="111">
        <v>8</v>
      </c>
      <c r="Q34" s="108"/>
      <c r="R34" s="111">
        <v>8</v>
      </c>
      <c r="S34" s="108"/>
      <c r="T34" s="111">
        <v>8</v>
      </c>
      <c r="U34" s="108"/>
      <c r="V34" s="111">
        <v>8</v>
      </c>
      <c r="W34" s="108"/>
      <c r="X34" s="110">
        <f>SUM(O34,Q34,S34,U34,W34)</f>
        <v>0</v>
      </c>
      <c r="Y34" s="111">
        <v>8</v>
      </c>
      <c r="Z34" s="108"/>
      <c r="AA34" s="111">
        <v>8</v>
      </c>
      <c r="AB34" s="108"/>
      <c r="AC34" s="111">
        <v>8</v>
      </c>
      <c r="AD34" s="108"/>
      <c r="AE34" s="111">
        <v>8</v>
      </c>
      <c r="AF34" s="108"/>
      <c r="AG34" s="111">
        <v>8</v>
      </c>
      <c r="AH34" s="108"/>
      <c r="AI34" s="110">
        <f>SUM(Z34,AB34,AD34,AF34,AH34)</f>
        <v>0</v>
      </c>
      <c r="AJ34" s="111">
        <v>8</v>
      </c>
      <c r="AK34" s="108"/>
      <c r="AL34" s="111">
        <v>8</v>
      </c>
      <c r="AM34" s="108"/>
      <c r="AN34" s="152"/>
      <c r="AO34" s="114"/>
      <c r="AP34" s="111">
        <v>8</v>
      </c>
      <c r="AQ34" s="108"/>
      <c r="AR34" s="111">
        <v>8</v>
      </c>
      <c r="AS34" s="108"/>
      <c r="AT34" s="110">
        <f>SUM(AK34,AM34,AO34,AQ34,AS34)</f>
        <v>0</v>
      </c>
      <c r="AU34" s="113">
        <v>8</v>
      </c>
      <c r="AV34" s="108"/>
      <c r="AW34" s="113">
        <v>8</v>
      </c>
      <c r="AX34" s="108"/>
      <c r="AY34" s="113">
        <v>8</v>
      </c>
      <c r="AZ34" s="108"/>
      <c r="BA34" s="113">
        <v>8</v>
      </c>
      <c r="BB34" s="108"/>
      <c r="BC34" s="113">
        <v>8</v>
      </c>
      <c r="BD34" s="108"/>
      <c r="BE34" s="110">
        <f t="shared" si="0"/>
        <v>0</v>
      </c>
      <c r="BF34" s="115">
        <f t="shared" si="1"/>
        <v>176</v>
      </c>
      <c r="BG34" s="116">
        <f>M34+X34+AI34+AT34+BE34</f>
        <v>0</v>
      </c>
      <c r="BH34" s="117">
        <f>BI34-BG34</f>
        <v>0</v>
      </c>
      <c r="BI34" s="118">
        <f>IF(BG34&gt;160,160,BG34)</f>
        <v>0</v>
      </c>
      <c r="BJ34" s="85"/>
    </row>
    <row r="35" spans="1:66" s="92" customFormat="1" ht="12" x14ac:dyDescent="0.2">
      <c r="A35" s="106">
        <v>19</v>
      </c>
      <c r="B35" s="119" t="s">
        <v>63</v>
      </c>
      <c r="C35" s="151"/>
      <c r="D35" s="114"/>
      <c r="E35" s="151"/>
      <c r="F35" s="114"/>
      <c r="G35" s="107">
        <v>8</v>
      </c>
      <c r="H35" s="108"/>
      <c r="I35" s="107">
        <v>8</v>
      </c>
      <c r="J35" s="108"/>
      <c r="K35" s="107">
        <v>8</v>
      </c>
      <c r="L35" s="108"/>
      <c r="M35" s="110">
        <f>SUM(D35,F35,H35,J35,L35)</f>
        <v>0</v>
      </c>
      <c r="N35" s="111">
        <v>8</v>
      </c>
      <c r="O35" s="109"/>
      <c r="P35" s="111">
        <v>8</v>
      </c>
      <c r="Q35" s="108"/>
      <c r="R35" s="111">
        <v>8</v>
      </c>
      <c r="S35" s="108"/>
      <c r="T35" s="111">
        <v>8</v>
      </c>
      <c r="U35" s="108"/>
      <c r="V35" s="111">
        <v>8</v>
      </c>
      <c r="W35" s="108"/>
      <c r="X35" s="110">
        <f>SUM(O35,Q35,S35,U35,W35)</f>
        <v>0</v>
      </c>
      <c r="Y35" s="111">
        <v>8</v>
      </c>
      <c r="Z35" s="108"/>
      <c r="AA35" s="111">
        <v>8</v>
      </c>
      <c r="AB35" s="108"/>
      <c r="AC35" s="111">
        <v>8</v>
      </c>
      <c r="AD35" s="108"/>
      <c r="AE35" s="111">
        <v>8</v>
      </c>
      <c r="AF35" s="108"/>
      <c r="AG35" s="111">
        <v>8</v>
      </c>
      <c r="AH35" s="108"/>
      <c r="AI35" s="110">
        <f>SUM(Z35,AB35,AD35,AF35,AH35)</f>
        <v>0</v>
      </c>
      <c r="AJ35" s="111">
        <v>8</v>
      </c>
      <c r="AK35" s="112"/>
      <c r="AL35" s="111">
        <v>8</v>
      </c>
      <c r="AM35" s="112"/>
      <c r="AN35" s="152"/>
      <c r="AO35" s="114"/>
      <c r="AP35" s="111">
        <v>8</v>
      </c>
      <c r="AQ35" s="112"/>
      <c r="AR35" s="111">
        <v>8</v>
      </c>
      <c r="AS35" s="112"/>
      <c r="AT35" s="110">
        <f>SUM(AK35,AM35,AO35,AQ35,AS35)</f>
        <v>0</v>
      </c>
      <c r="AU35" s="113">
        <v>8</v>
      </c>
      <c r="AV35" s="109"/>
      <c r="AW35" s="113">
        <v>8</v>
      </c>
      <c r="AX35" s="109"/>
      <c r="AY35" s="113">
        <v>8</v>
      </c>
      <c r="AZ35" s="109"/>
      <c r="BA35" s="113">
        <v>8</v>
      </c>
      <c r="BB35" s="109"/>
      <c r="BC35" s="113">
        <v>8</v>
      </c>
      <c r="BD35" s="109"/>
      <c r="BE35" s="110">
        <f t="shared" si="0"/>
        <v>0</v>
      </c>
      <c r="BF35" s="115">
        <f t="shared" si="1"/>
        <v>176</v>
      </c>
      <c r="BG35" s="116">
        <f>M35+X35+AI35+AT35+BE35</f>
        <v>0</v>
      </c>
      <c r="BH35" s="117">
        <f>BI35-BG35</f>
        <v>0</v>
      </c>
      <c r="BI35" s="118">
        <f>IF(BG35&gt;160,160,BG35)</f>
        <v>0</v>
      </c>
      <c r="BJ35" s="85"/>
    </row>
    <row r="36" spans="1:66" s="92" customFormat="1" ht="12" x14ac:dyDescent="0.2">
      <c r="A36" s="106">
        <v>20</v>
      </c>
      <c r="B36" s="119" t="s">
        <v>64</v>
      </c>
      <c r="C36" s="151"/>
      <c r="D36" s="114"/>
      <c r="E36" s="151"/>
      <c r="F36" s="114"/>
      <c r="G36" s="107">
        <v>8</v>
      </c>
      <c r="H36" s="108"/>
      <c r="I36" s="107">
        <v>8</v>
      </c>
      <c r="J36" s="108"/>
      <c r="K36" s="107">
        <v>8</v>
      </c>
      <c r="L36" s="108"/>
      <c r="M36" s="110">
        <f>SUM(D36,F36,H36,J36,L36)</f>
        <v>0</v>
      </c>
      <c r="N36" s="111">
        <v>8</v>
      </c>
      <c r="O36" s="108"/>
      <c r="P36" s="111">
        <v>8</v>
      </c>
      <c r="Q36" s="108"/>
      <c r="R36" s="111">
        <v>8</v>
      </c>
      <c r="S36" s="108"/>
      <c r="T36" s="111">
        <v>8</v>
      </c>
      <c r="U36" s="108"/>
      <c r="V36" s="111">
        <v>8</v>
      </c>
      <c r="W36" s="108"/>
      <c r="X36" s="110">
        <f>SUM(O36,Q36,S36,U36,W36)</f>
        <v>0</v>
      </c>
      <c r="Y36" s="111">
        <v>8</v>
      </c>
      <c r="Z36" s="108"/>
      <c r="AA36" s="111">
        <v>8</v>
      </c>
      <c r="AB36" s="108"/>
      <c r="AC36" s="111">
        <v>8</v>
      </c>
      <c r="AD36" s="108"/>
      <c r="AE36" s="111">
        <v>8</v>
      </c>
      <c r="AF36" s="108"/>
      <c r="AG36" s="111">
        <v>8</v>
      </c>
      <c r="AH36" s="108"/>
      <c r="AI36" s="110">
        <f>SUM(Z36,AB36,AD36,AF36,AH36)</f>
        <v>0</v>
      </c>
      <c r="AJ36" s="111">
        <v>8</v>
      </c>
      <c r="AK36" s="108"/>
      <c r="AL36" s="111">
        <v>8</v>
      </c>
      <c r="AM36" s="108"/>
      <c r="AN36" s="152"/>
      <c r="AO36" s="114"/>
      <c r="AP36" s="111">
        <v>8</v>
      </c>
      <c r="AQ36" s="108"/>
      <c r="AR36" s="111">
        <v>8</v>
      </c>
      <c r="AS36" s="108"/>
      <c r="AT36" s="110">
        <f>SUM(AK36,AM36,AO36,AQ36,AS36)</f>
        <v>0</v>
      </c>
      <c r="AU36" s="113">
        <v>8</v>
      </c>
      <c r="AV36" s="108"/>
      <c r="AW36" s="113">
        <v>8</v>
      </c>
      <c r="AX36" s="108"/>
      <c r="AY36" s="113">
        <v>8</v>
      </c>
      <c r="AZ36" s="108"/>
      <c r="BA36" s="113">
        <v>8</v>
      </c>
      <c r="BB36" s="108"/>
      <c r="BC36" s="113">
        <v>8</v>
      </c>
      <c r="BD36" s="108"/>
      <c r="BE36" s="110">
        <f t="shared" si="0"/>
        <v>0</v>
      </c>
      <c r="BF36" s="115">
        <f t="shared" si="1"/>
        <v>176</v>
      </c>
      <c r="BG36" s="116">
        <f>M36+X36+AI36+AT36+BE36</f>
        <v>0</v>
      </c>
      <c r="BH36" s="117">
        <f>BI36-BG36</f>
        <v>0</v>
      </c>
      <c r="BI36" s="118">
        <f>IF(BG36&gt;160,160,BG36)</f>
        <v>0</v>
      </c>
      <c r="BJ36" s="85"/>
    </row>
    <row r="37" spans="1:66" s="92" customFormat="1" ht="12" x14ac:dyDescent="0.2">
      <c r="A37" s="106">
        <v>21</v>
      </c>
      <c r="B37" s="119" t="s">
        <v>65</v>
      </c>
      <c r="C37" s="151"/>
      <c r="D37" s="114"/>
      <c r="E37" s="151"/>
      <c r="F37" s="114"/>
      <c r="G37" s="107">
        <v>8</v>
      </c>
      <c r="H37" s="108"/>
      <c r="I37" s="107">
        <v>8</v>
      </c>
      <c r="J37" s="108"/>
      <c r="K37" s="107">
        <v>8</v>
      </c>
      <c r="L37" s="108"/>
      <c r="M37" s="110">
        <f>SUM(D37,F37,H37,J37,L37)</f>
        <v>0</v>
      </c>
      <c r="N37" s="107">
        <v>8</v>
      </c>
      <c r="O37" s="108"/>
      <c r="P37" s="107">
        <v>8</v>
      </c>
      <c r="Q37" s="108"/>
      <c r="R37" s="107">
        <v>8</v>
      </c>
      <c r="S37" s="108"/>
      <c r="T37" s="107">
        <v>8</v>
      </c>
      <c r="U37" s="108"/>
      <c r="V37" s="107">
        <v>8</v>
      </c>
      <c r="W37" s="108"/>
      <c r="X37" s="110">
        <f>SUM(O37,Q37,S37,U37,W37)</f>
        <v>0</v>
      </c>
      <c r="Y37" s="107">
        <v>8</v>
      </c>
      <c r="Z37" s="108"/>
      <c r="AA37" s="107">
        <v>8</v>
      </c>
      <c r="AB37" s="108"/>
      <c r="AC37" s="107">
        <v>8</v>
      </c>
      <c r="AD37" s="108"/>
      <c r="AE37" s="107">
        <v>8</v>
      </c>
      <c r="AF37" s="108"/>
      <c r="AG37" s="107">
        <v>8</v>
      </c>
      <c r="AH37" s="108"/>
      <c r="AI37" s="110">
        <f>SUM(Z37,AB37,AD37,AF37,AH37)</f>
        <v>0</v>
      </c>
      <c r="AJ37" s="107">
        <v>8</v>
      </c>
      <c r="AK37" s="108"/>
      <c r="AL37" s="107">
        <v>8</v>
      </c>
      <c r="AM37" s="108"/>
      <c r="AN37" s="151"/>
      <c r="AO37" s="114"/>
      <c r="AP37" s="107">
        <v>8</v>
      </c>
      <c r="AQ37" s="108"/>
      <c r="AR37" s="107">
        <v>8</v>
      </c>
      <c r="AS37" s="108"/>
      <c r="AT37" s="110">
        <f>SUM(AK37,AM37,AO37,AQ37,AS37)</f>
        <v>0</v>
      </c>
      <c r="AU37" s="107">
        <v>8</v>
      </c>
      <c r="AV37" s="108"/>
      <c r="AW37" s="107">
        <v>8</v>
      </c>
      <c r="AX37" s="108"/>
      <c r="AY37" s="107">
        <v>8</v>
      </c>
      <c r="AZ37" s="108"/>
      <c r="BA37" s="107">
        <v>8</v>
      </c>
      <c r="BB37" s="108"/>
      <c r="BC37" s="107">
        <v>8</v>
      </c>
      <c r="BD37" s="108"/>
      <c r="BE37" s="110">
        <f t="shared" si="0"/>
        <v>0</v>
      </c>
      <c r="BF37" s="115">
        <f t="shared" si="1"/>
        <v>176</v>
      </c>
      <c r="BG37" s="116">
        <f>M37+X37+AI37+AT37+BE37</f>
        <v>0</v>
      </c>
      <c r="BH37" s="117">
        <f>BI37-BG37</f>
        <v>0</v>
      </c>
      <c r="BI37" s="118">
        <f>IF(BG37&gt;160,160,BG37)</f>
        <v>0</v>
      </c>
      <c r="BJ37" s="85"/>
    </row>
    <row r="38" spans="1:66" s="92" customFormat="1" ht="12" x14ac:dyDescent="0.2">
      <c r="A38" s="106">
        <v>22</v>
      </c>
      <c r="B38" s="119" t="s">
        <v>66</v>
      </c>
      <c r="C38" s="151"/>
      <c r="D38" s="114"/>
      <c r="E38" s="151"/>
      <c r="F38" s="114"/>
      <c r="G38" s="107">
        <v>8</v>
      </c>
      <c r="H38" s="108"/>
      <c r="I38" s="107">
        <v>8</v>
      </c>
      <c r="J38" s="108"/>
      <c r="K38" s="107">
        <v>8</v>
      </c>
      <c r="L38" s="108"/>
      <c r="M38" s="110">
        <f>SUM(D38,F38,H38,J38,L38)</f>
        <v>0</v>
      </c>
      <c r="N38" s="111">
        <v>8</v>
      </c>
      <c r="O38" s="108"/>
      <c r="P38" s="111">
        <v>8</v>
      </c>
      <c r="Q38" s="108"/>
      <c r="R38" s="111">
        <v>8</v>
      </c>
      <c r="S38" s="108"/>
      <c r="T38" s="111">
        <v>8</v>
      </c>
      <c r="U38" s="108"/>
      <c r="V38" s="111">
        <v>8</v>
      </c>
      <c r="W38" s="108"/>
      <c r="X38" s="110">
        <f>SUM(O38,Q38,S38,U38,W38)</f>
        <v>0</v>
      </c>
      <c r="Y38" s="111">
        <v>8</v>
      </c>
      <c r="Z38" s="108"/>
      <c r="AA38" s="111">
        <v>8</v>
      </c>
      <c r="AB38" s="108"/>
      <c r="AC38" s="111">
        <v>8</v>
      </c>
      <c r="AD38" s="108"/>
      <c r="AE38" s="111">
        <v>8</v>
      </c>
      <c r="AF38" s="108"/>
      <c r="AG38" s="111">
        <v>8</v>
      </c>
      <c r="AH38" s="108"/>
      <c r="AI38" s="110">
        <f>SUM(Z38,AB38,AD38,AF38,AH38)</f>
        <v>0</v>
      </c>
      <c r="AJ38" s="111">
        <v>8</v>
      </c>
      <c r="AK38" s="108"/>
      <c r="AL38" s="111">
        <v>8</v>
      </c>
      <c r="AM38" s="108"/>
      <c r="AN38" s="152"/>
      <c r="AO38" s="114"/>
      <c r="AP38" s="111">
        <v>8</v>
      </c>
      <c r="AQ38" s="108"/>
      <c r="AR38" s="111">
        <v>8</v>
      </c>
      <c r="AS38" s="108"/>
      <c r="AT38" s="110">
        <f>SUM(AK38,AM38,AO38,AQ38,AS38)</f>
        <v>0</v>
      </c>
      <c r="AU38" s="113">
        <v>8</v>
      </c>
      <c r="AV38" s="108"/>
      <c r="AW38" s="113">
        <v>8</v>
      </c>
      <c r="AX38" s="108"/>
      <c r="AY38" s="113">
        <v>8</v>
      </c>
      <c r="AZ38" s="108"/>
      <c r="BA38" s="113">
        <v>8</v>
      </c>
      <c r="BB38" s="108"/>
      <c r="BC38" s="113">
        <v>8</v>
      </c>
      <c r="BD38" s="108"/>
      <c r="BE38" s="110">
        <f t="shared" si="0"/>
        <v>0</v>
      </c>
      <c r="BF38" s="115">
        <f t="shared" si="1"/>
        <v>176</v>
      </c>
      <c r="BG38" s="116">
        <f>M38+X38+AI38+AT38+BE38</f>
        <v>0</v>
      </c>
      <c r="BH38" s="117">
        <f>BI38-BG38</f>
        <v>0</v>
      </c>
      <c r="BI38" s="118">
        <f>IF(BG38&gt;160,160,BG38)</f>
        <v>0</v>
      </c>
      <c r="BJ38" s="85"/>
    </row>
    <row r="39" spans="1:66" s="92" customFormat="1" ht="12" x14ac:dyDescent="0.2">
      <c r="A39" s="106">
        <v>23</v>
      </c>
      <c r="B39" s="119" t="s">
        <v>67</v>
      </c>
      <c r="C39" s="151"/>
      <c r="D39" s="114"/>
      <c r="E39" s="151"/>
      <c r="F39" s="114"/>
      <c r="G39" s="107">
        <v>8</v>
      </c>
      <c r="H39" s="108"/>
      <c r="I39" s="107">
        <v>8</v>
      </c>
      <c r="J39" s="108"/>
      <c r="K39" s="107">
        <v>8</v>
      </c>
      <c r="L39" s="108"/>
      <c r="M39" s="110">
        <f>SUM(D39,F39,H39,J39,L39)</f>
        <v>0</v>
      </c>
      <c r="N39" s="111">
        <v>8</v>
      </c>
      <c r="O39" s="108"/>
      <c r="P39" s="111">
        <v>8</v>
      </c>
      <c r="Q39" s="108"/>
      <c r="R39" s="111">
        <v>8</v>
      </c>
      <c r="S39" s="108"/>
      <c r="T39" s="111">
        <v>8</v>
      </c>
      <c r="U39" s="108"/>
      <c r="V39" s="111">
        <v>8</v>
      </c>
      <c r="W39" s="108"/>
      <c r="X39" s="110">
        <f>SUM(O39,Q39,S39,U39,W39)</f>
        <v>0</v>
      </c>
      <c r="Y39" s="111">
        <v>8</v>
      </c>
      <c r="Z39" s="108"/>
      <c r="AA39" s="111">
        <v>8</v>
      </c>
      <c r="AB39" s="108"/>
      <c r="AC39" s="111">
        <v>8</v>
      </c>
      <c r="AD39" s="108"/>
      <c r="AE39" s="111">
        <v>8</v>
      </c>
      <c r="AF39" s="108"/>
      <c r="AG39" s="111">
        <v>8</v>
      </c>
      <c r="AH39" s="108"/>
      <c r="AI39" s="110">
        <f>SUM(Z39,AB39,AD39,AF39,AH39)</f>
        <v>0</v>
      </c>
      <c r="AJ39" s="111">
        <v>8</v>
      </c>
      <c r="AK39" s="108"/>
      <c r="AL39" s="111">
        <v>8</v>
      </c>
      <c r="AM39" s="108"/>
      <c r="AN39" s="152"/>
      <c r="AO39" s="114"/>
      <c r="AP39" s="111">
        <v>8</v>
      </c>
      <c r="AQ39" s="108"/>
      <c r="AR39" s="111">
        <v>8</v>
      </c>
      <c r="AS39" s="108"/>
      <c r="AT39" s="110">
        <f>SUM(AK39,AM39,AO39,AQ39,AS39)</f>
        <v>0</v>
      </c>
      <c r="AU39" s="113">
        <v>8</v>
      </c>
      <c r="AV39" s="108"/>
      <c r="AW39" s="113">
        <v>8</v>
      </c>
      <c r="AX39" s="108"/>
      <c r="AY39" s="113">
        <v>8</v>
      </c>
      <c r="AZ39" s="108"/>
      <c r="BA39" s="113">
        <v>8</v>
      </c>
      <c r="BB39" s="108"/>
      <c r="BC39" s="113">
        <v>8</v>
      </c>
      <c r="BD39" s="108"/>
      <c r="BE39" s="110">
        <f t="shared" si="0"/>
        <v>0</v>
      </c>
      <c r="BF39" s="115">
        <f t="shared" si="1"/>
        <v>176</v>
      </c>
      <c r="BG39" s="116">
        <f>M39+X39+AI39+AT39+BE39</f>
        <v>0</v>
      </c>
      <c r="BH39" s="117">
        <f>BI39-BG39</f>
        <v>0</v>
      </c>
      <c r="BI39" s="118">
        <f>IF(BG39&gt;160,160,BG39)</f>
        <v>0</v>
      </c>
      <c r="BJ39" s="85"/>
    </row>
    <row r="40" spans="1:66" s="92" customFormat="1" ht="12" x14ac:dyDescent="0.2">
      <c r="A40" s="106">
        <v>24</v>
      </c>
      <c r="B40" s="119" t="s">
        <v>68</v>
      </c>
      <c r="C40" s="151"/>
      <c r="D40" s="114"/>
      <c r="E40" s="151"/>
      <c r="F40" s="114"/>
      <c r="G40" s="107">
        <v>8</v>
      </c>
      <c r="H40" s="108"/>
      <c r="I40" s="107">
        <v>8</v>
      </c>
      <c r="J40" s="108"/>
      <c r="K40" s="107">
        <v>8</v>
      </c>
      <c r="L40" s="108"/>
      <c r="M40" s="110">
        <f>SUM(D40,F40,H40,J40,L40)</f>
        <v>0</v>
      </c>
      <c r="N40" s="111">
        <v>8</v>
      </c>
      <c r="O40" s="108"/>
      <c r="P40" s="111">
        <v>8</v>
      </c>
      <c r="Q40" s="108"/>
      <c r="R40" s="111">
        <v>8</v>
      </c>
      <c r="S40" s="108"/>
      <c r="T40" s="111">
        <v>8</v>
      </c>
      <c r="U40" s="108"/>
      <c r="V40" s="111">
        <v>8</v>
      </c>
      <c r="W40" s="108"/>
      <c r="X40" s="110">
        <f>SUM(O40,Q40,S40,U40,W40)</f>
        <v>0</v>
      </c>
      <c r="Y40" s="111">
        <v>8</v>
      </c>
      <c r="Z40" s="108"/>
      <c r="AA40" s="111">
        <v>8</v>
      </c>
      <c r="AB40" s="108"/>
      <c r="AC40" s="111">
        <v>8</v>
      </c>
      <c r="AD40" s="108"/>
      <c r="AE40" s="111">
        <v>8</v>
      </c>
      <c r="AF40" s="108"/>
      <c r="AG40" s="111">
        <v>8</v>
      </c>
      <c r="AH40" s="108"/>
      <c r="AI40" s="110">
        <f>SUM(Z40,AB40,AD40,AF40,AH40)</f>
        <v>0</v>
      </c>
      <c r="AJ40" s="111">
        <v>8</v>
      </c>
      <c r="AK40" s="108"/>
      <c r="AL40" s="111">
        <v>8</v>
      </c>
      <c r="AM40" s="108"/>
      <c r="AN40" s="152"/>
      <c r="AO40" s="114"/>
      <c r="AP40" s="111">
        <v>8</v>
      </c>
      <c r="AQ40" s="108"/>
      <c r="AR40" s="111">
        <v>8</v>
      </c>
      <c r="AS40" s="108"/>
      <c r="AT40" s="110">
        <f>SUM(AK40,AM40,AO40,AQ40,AS40)</f>
        <v>0</v>
      </c>
      <c r="AU40" s="113">
        <v>8</v>
      </c>
      <c r="AV40" s="108"/>
      <c r="AW40" s="113">
        <v>8</v>
      </c>
      <c r="AX40" s="108"/>
      <c r="AY40" s="113">
        <v>8</v>
      </c>
      <c r="AZ40" s="108"/>
      <c r="BA40" s="113">
        <v>8</v>
      </c>
      <c r="BB40" s="108"/>
      <c r="BC40" s="113">
        <v>8</v>
      </c>
      <c r="BD40" s="108"/>
      <c r="BE40" s="110">
        <f t="shared" si="0"/>
        <v>0</v>
      </c>
      <c r="BF40" s="115">
        <f t="shared" si="1"/>
        <v>176</v>
      </c>
      <c r="BG40" s="116">
        <f>M40+X40+AI40+AT40+BE40</f>
        <v>0</v>
      </c>
      <c r="BH40" s="117">
        <f>BI40-BG40</f>
        <v>0</v>
      </c>
      <c r="BI40" s="118">
        <f>IF(BG40&gt;160,160,BG40)</f>
        <v>0</v>
      </c>
      <c r="BJ40" s="85"/>
    </row>
    <row r="41" spans="1:66" s="92" customFormat="1" ht="12" x14ac:dyDescent="0.2">
      <c r="A41" s="106">
        <v>25</v>
      </c>
      <c r="C41" s="151"/>
      <c r="D41" s="114"/>
      <c r="E41" s="151"/>
      <c r="F41" s="114"/>
      <c r="G41" s="107"/>
      <c r="H41" s="108"/>
      <c r="I41" s="107"/>
      <c r="J41" s="108"/>
      <c r="K41" s="107"/>
      <c r="L41" s="108"/>
      <c r="M41" s="110"/>
      <c r="N41" s="111"/>
      <c r="O41" s="108"/>
      <c r="P41" s="111"/>
      <c r="Q41" s="108"/>
      <c r="R41" s="111"/>
      <c r="S41" s="108"/>
      <c r="T41" s="111"/>
      <c r="U41" s="108"/>
      <c r="V41" s="111"/>
      <c r="W41" s="108"/>
      <c r="X41" s="110"/>
      <c r="Y41" s="111"/>
      <c r="Z41" s="108"/>
      <c r="AA41" s="111"/>
      <c r="AB41" s="108"/>
      <c r="AC41" s="111"/>
      <c r="AD41" s="108"/>
      <c r="AE41" s="111"/>
      <c r="AF41" s="108"/>
      <c r="AG41" s="111"/>
      <c r="AH41" s="108"/>
      <c r="AI41" s="110"/>
      <c r="AJ41" s="111"/>
      <c r="AK41" s="108"/>
      <c r="AL41" s="111"/>
      <c r="AM41" s="108"/>
      <c r="AN41" s="152"/>
      <c r="AO41" s="114"/>
      <c r="AP41" s="111"/>
      <c r="AQ41" s="108"/>
      <c r="AR41" s="111"/>
      <c r="AS41" s="108"/>
      <c r="AT41" s="110"/>
      <c r="AU41" s="113"/>
      <c r="AV41" s="108"/>
      <c r="AW41" s="113"/>
      <c r="AX41" s="108"/>
      <c r="AY41" s="113"/>
      <c r="AZ41" s="108"/>
      <c r="BA41" s="113"/>
      <c r="BB41" s="108"/>
      <c r="BC41" s="113"/>
      <c r="BD41" s="108"/>
      <c r="BE41" s="110"/>
      <c r="BF41" s="115"/>
      <c r="BG41" s="116"/>
      <c r="BH41" s="117"/>
      <c r="BI41" s="118"/>
      <c r="BJ41" s="85"/>
    </row>
    <row r="42" spans="1:66" s="92" customFormat="1" ht="12" x14ac:dyDescent="0.2">
      <c r="A42" s="106">
        <v>26</v>
      </c>
      <c r="C42" s="151"/>
      <c r="D42" s="114"/>
      <c r="E42" s="151"/>
      <c r="F42" s="114"/>
      <c r="G42" s="107"/>
      <c r="H42" s="109"/>
      <c r="I42" s="107"/>
      <c r="J42" s="108"/>
      <c r="K42" s="107"/>
      <c r="L42" s="108"/>
      <c r="M42" s="110"/>
      <c r="N42" s="111"/>
      <c r="O42" s="108"/>
      <c r="P42" s="111"/>
      <c r="Q42" s="108"/>
      <c r="R42" s="111"/>
      <c r="S42" s="108"/>
      <c r="T42" s="111"/>
      <c r="U42" s="108"/>
      <c r="V42" s="111"/>
      <c r="W42" s="108"/>
      <c r="X42" s="110"/>
      <c r="Y42" s="111"/>
      <c r="Z42" s="108"/>
      <c r="AA42" s="111"/>
      <c r="AB42" s="108"/>
      <c r="AC42" s="111"/>
      <c r="AD42" s="108"/>
      <c r="AE42" s="111"/>
      <c r="AF42" s="108"/>
      <c r="AG42" s="111"/>
      <c r="AH42" s="108"/>
      <c r="AI42" s="110"/>
      <c r="AJ42" s="111"/>
      <c r="AK42" s="108"/>
      <c r="AL42" s="111"/>
      <c r="AM42" s="108"/>
      <c r="AN42" s="152"/>
      <c r="AO42" s="114"/>
      <c r="AP42" s="111"/>
      <c r="AQ42" s="108"/>
      <c r="AR42" s="111"/>
      <c r="AS42" s="108"/>
      <c r="AT42" s="110"/>
      <c r="AU42" s="113"/>
      <c r="AV42" s="108"/>
      <c r="AW42" s="113"/>
      <c r="AX42" s="109"/>
      <c r="AY42" s="113"/>
      <c r="AZ42" s="109"/>
      <c r="BA42" s="113"/>
      <c r="BB42" s="109"/>
      <c r="BC42" s="113"/>
      <c r="BD42" s="109"/>
      <c r="BE42" s="110"/>
      <c r="BF42" s="115"/>
      <c r="BG42" s="116"/>
      <c r="BH42" s="117"/>
      <c r="BI42" s="118"/>
      <c r="BJ42" s="85"/>
    </row>
    <row r="43" spans="1:66" s="92" customFormat="1" ht="12" x14ac:dyDescent="0.2">
      <c r="A43" s="106">
        <v>27</v>
      </c>
      <c r="C43" s="151"/>
      <c r="D43" s="114"/>
      <c r="E43" s="151"/>
      <c r="F43" s="114"/>
      <c r="G43" s="107"/>
      <c r="H43" s="108"/>
      <c r="I43" s="107"/>
      <c r="J43" s="108"/>
      <c r="K43" s="107"/>
      <c r="L43" s="108"/>
      <c r="M43" s="110"/>
      <c r="N43" s="111"/>
      <c r="O43" s="108"/>
      <c r="P43" s="111"/>
      <c r="Q43" s="122"/>
      <c r="R43" s="111"/>
      <c r="S43" s="122"/>
      <c r="T43" s="111"/>
      <c r="U43" s="122"/>
      <c r="V43" s="111"/>
      <c r="W43" s="122"/>
      <c r="X43" s="110"/>
      <c r="Y43" s="111"/>
      <c r="Z43" s="108"/>
      <c r="AA43" s="111"/>
      <c r="AB43" s="108"/>
      <c r="AC43" s="111"/>
      <c r="AD43" s="108"/>
      <c r="AE43" s="111"/>
      <c r="AF43" s="108"/>
      <c r="AG43" s="111"/>
      <c r="AH43" s="108"/>
      <c r="AI43" s="110"/>
      <c r="AJ43" s="111"/>
      <c r="AK43" s="108"/>
      <c r="AL43" s="111"/>
      <c r="AM43" s="108"/>
      <c r="AN43" s="152"/>
      <c r="AO43" s="114"/>
      <c r="AP43" s="111"/>
      <c r="AQ43" s="108"/>
      <c r="AR43" s="111"/>
      <c r="AS43" s="108"/>
      <c r="AT43" s="110"/>
      <c r="AU43" s="113"/>
      <c r="AV43" s="108"/>
      <c r="AW43" s="113"/>
      <c r="AX43" s="108"/>
      <c r="AY43" s="113"/>
      <c r="AZ43" s="108"/>
      <c r="BA43" s="113"/>
      <c r="BB43" s="108"/>
      <c r="BC43" s="113"/>
      <c r="BD43" s="108"/>
      <c r="BE43" s="110"/>
      <c r="BF43" s="115"/>
      <c r="BG43" s="116"/>
      <c r="BH43" s="117"/>
      <c r="BI43" s="118"/>
      <c r="BJ43" s="85"/>
    </row>
    <row r="44" spans="1:66" s="92" customFormat="1" ht="12" customHeight="1" x14ac:dyDescent="0.2">
      <c r="A44" s="106">
        <v>28</v>
      </c>
      <c r="B44" s="119"/>
      <c r="C44" s="152"/>
      <c r="D44" s="114"/>
      <c r="E44" s="152"/>
      <c r="F44" s="114"/>
      <c r="G44" s="123"/>
      <c r="H44" s="108"/>
      <c r="I44" s="123"/>
      <c r="J44" s="108"/>
      <c r="K44" s="123"/>
      <c r="L44" s="108"/>
      <c r="M44" s="110"/>
      <c r="N44" s="111"/>
      <c r="O44" s="108"/>
      <c r="P44" s="111"/>
      <c r="Q44" s="122"/>
      <c r="R44" s="111"/>
      <c r="S44" s="122"/>
      <c r="T44" s="111"/>
      <c r="U44" s="122"/>
      <c r="V44" s="111"/>
      <c r="W44" s="122"/>
      <c r="X44" s="110"/>
      <c r="Y44" s="111"/>
      <c r="Z44" s="108"/>
      <c r="AA44" s="111"/>
      <c r="AB44" s="108"/>
      <c r="AC44" s="111"/>
      <c r="AD44" s="108"/>
      <c r="AE44" s="111"/>
      <c r="AF44" s="108"/>
      <c r="AG44" s="111"/>
      <c r="AH44" s="108"/>
      <c r="AI44" s="110"/>
      <c r="AJ44" s="111"/>
      <c r="AK44" s="108"/>
      <c r="AL44" s="111"/>
      <c r="AM44" s="108"/>
      <c r="AN44" s="152"/>
      <c r="AO44" s="114"/>
      <c r="AP44" s="111"/>
      <c r="AQ44" s="108"/>
      <c r="AR44" s="111"/>
      <c r="AS44" s="108"/>
      <c r="AT44" s="110"/>
      <c r="AU44" s="113"/>
      <c r="AV44" s="108"/>
      <c r="AW44" s="113"/>
      <c r="AX44" s="108"/>
      <c r="AY44" s="113"/>
      <c r="AZ44" s="108"/>
      <c r="BA44" s="113"/>
      <c r="BB44" s="108"/>
      <c r="BC44" s="113"/>
      <c r="BD44" s="108"/>
      <c r="BE44" s="110"/>
      <c r="BF44" s="115"/>
      <c r="BG44" s="116"/>
      <c r="BH44" s="117"/>
      <c r="BI44" s="118"/>
      <c r="BJ44" s="85"/>
    </row>
    <row r="45" spans="1:66" s="92" customFormat="1" ht="12" customHeight="1" x14ac:dyDescent="0.2">
      <c r="A45" s="106">
        <v>29</v>
      </c>
      <c r="B45" s="119"/>
      <c r="C45" s="152"/>
      <c r="D45" s="114"/>
      <c r="E45" s="152"/>
      <c r="F45" s="114"/>
      <c r="G45" s="123"/>
      <c r="H45" s="108"/>
      <c r="I45" s="123"/>
      <c r="J45" s="108"/>
      <c r="K45" s="123"/>
      <c r="L45" s="108"/>
      <c r="M45" s="110"/>
      <c r="N45" s="111"/>
      <c r="O45" s="108"/>
      <c r="P45" s="111"/>
      <c r="Q45" s="122"/>
      <c r="R45" s="111"/>
      <c r="S45" s="122"/>
      <c r="T45" s="111"/>
      <c r="U45" s="122"/>
      <c r="V45" s="111"/>
      <c r="W45" s="122"/>
      <c r="X45" s="110"/>
      <c r="Y45" s="111"/>
      <c r="Z45" s="108"/>
      <c r="AA45" s="111"/>
      <c r="AB45" s="108"/>
      <c r="AC45" s="111"/>
      <c r="AD45" s="108"/>
      <c r="AE45" s="111"/>
      <c r="AF45" s="108"/>
      <c r="AG45" s="111"/>
      <c r="AH45" s="108"/>
      <c r="AI45" s="110"/>
      <c r="AJ45" s="111"/>
      <c r="AK45" s="108"/>
      <c r="AL45" s="111"/>
      <c r="AM45" s="108"/>
      <c r="AN45" s="152"/>
      <c r="AO45" s="114"/>
      <c r="AP45" s="111"/>
      <c r="AQ45" s="108"/>
      <c r="AR45" s="111"/>
      <c r="AS45" s="108"/>
      <c r="AT45" s="110"/>
      <c r="AU45" s="113"/>
      <c r="AV45" s="108"/>
      <c r="AW45" s="113"/>
      <c r="AX45" s="108"/>
      <c r="AY45" s="113"/>
      <c r="AZ45" s="108"/>
      <c r="BA45" s="113"/>
      <c r="BB45" s="108"/>
      <c r="BC45" s="113"/>
      <c r="BD45" s="108"/>
      <c r="BE45" s="110"/>
      <c r="BF45" s="115"/>
      <c r="BG45" s="116"/>
      <c r="BH45" s="117"/>
      <c r="BI45" s="118"/>
      <c r="BJ45" s="85"/>
    </row>
    <row r="46" spans="1:66" ht="16.5" thickBot="1" x14ac:dyDescent="0.3">
      <c r="A46" s="2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5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6"/>
      <c r="BH46" s="127"/>
      <c r="BI46" s="2"/>
      <c r="BJ46" s="2"/>
      <c r="BK46" s="128">
        <f>SUM(BK18:BK45)</f>
        <v>0</v>
      </c>
      <c r="BL46" s="128">
        <f>SUM(BL18:BL45)</f>
        <v>0</v>
      </c>
      <c r="BM46" s="128">
        <f>SUM(BM18:BM45)</f>
        <v>0</v>
      </c>
      <c r="BN46" s="128">
        <f>SUM(BN18:BN45)</f>
        <v>0</v>
      </c>
    </row>
    <row r="47" spans="1:66" ht="12.75" thickBot="1" x14ac:dyDescent="0.25">
      <c r="A47" s="2"/>
      <c r="B47" s="129"/>
      <c r="C47" s="130">
        <f t="shared" ref="C47:BG47" si="2">SUM(C18:C46)</f>
        <v>0</v>
      </c>
      <c r="D47" s="131">
        <f t="shared" si="2"/>
        <v>0</v>
      </c>
      <c r="E47" s="130">
        <f t="shared" si="2"/>
        <v>0</v>
      </c>
      <c r="F47" s="131">
        <f t="shared" si="2"/>
        <v>0</v>
      </c>
      <c r="G47" s="130">
        <f t="shared" si="2"/>
        <v>176</v>
      </c>
      <c r="H47" s="131">
        <f t="shared" si="2"/>
        <v>0</v>
      </c>
      <c r="I47" s="130">
        <f t="shared" si="2"/>
        <v>176</v>
      </c>
      <c r="J47" s="131">
        <f t="shared" si="2"/>
        <v>0</v>
      </c>
      <c r="K47" s="130">
        <f t="shared" si="2"/>
        <v>176</v>
      </c>
      <c r="L47" s="131">
        <f t="shared" si="2"/>
        <v>0</v>
      </c>
      <c r="M47" s="132">
        <f t="shared" si="2"/>
        <v>0</v>
      </c>
      <c r="N47" s="130">
        <f t="shared" si="2"/>
        <v>176</v>
      </c>
      <c r="O47" s="131">
        <f t="shared" si="2"/>
        <v>0</v>
      </c>
      <c r="P47" s="130">
        <f t="shared" si="2"/>
        <v>176</v>
      </c>
      <c r="Q47" s="131">
        <f t="shared" si="2"/>
        <v>0</v>
      </c>
      <c r="R47" s="130">
        <f t="shared" si="2"/>
        <v>176</v>
      </c>
      <c r="S47" s="131">
        <f t="shared" si="2"/>
        <v>0</v>
      </c>
      <c r="T47" s="130">
        <f t="shared" si="2"/>
        <v>176</v>
      </c>
      <c r="U47" s="131">
        <f t="shared" si="2"/>
        <v>0</v>
      </c>
      <c r="V47" s="130">
        <f t="shared" si="2"/>
        <v>176</v>
      </c>
      <c r="W47" s="131">
        <f t="shared" si="2"/>
        <v>0</v>
      </c>
      <c r="X47" s="132">
        <f t="shared" si="2"/>
        <v>0</v>
      </c>
      <c r="Y47" s="130">
        <f t="shared" si="2"/>
        <v>176</v>
      </c>
      <c r="Z47" s="131">
        <f t="shared" si="2"/>
        <v>0</v>
      </c>
      <c r="AA47" s="130">
        <f t="shared" si="2"/>
        <v>176</v>
      </c>
      <c r="AB47" s="131">
        <f t="shared" si="2"/>
        <v>0</v>
      </c>
      <c r="AC47" s="130">
        <f t="shared" si="2"/>
        <v>176</v>
      </c>
      <c r="AD47" s="131">
        <f t="shared" si="2"/>
        <v>0</v>
      </c>
      <c r="AE47" s="130">
        <f t="shared" si="2"/>
        <v>176</v>
      </c>
      <c r="AF47" s="131">
        <f t="shared" si="2"/>
        <v>0</v>
      </c>
      <c r="AG47" s="130">
        <f t="shared" si="2"/>
        <v>176</v>
      </c>
      <c r="AH47" s="131">
        <f t="shared" si="2"/>
        <v>0</v>
      </c>
      <c r="AI47" s="132">
        <f t="shared" si="2"/>
        <v>0</v>
      </c>
      <c r="AJ47" s="130">
        <f t="shared" si="2"/>
        <v>176</v>
      </c>
      <c r="AK47" s="131">
        <f t="shared" si="2"/>
        <v>0</v>
      </c>
      <c r="AL47" s="130">
        <f t="shared" si="2"/>
        <v>176</v>
      </c>
      <c r="AM47" s="131">
        <f t="shared" si="2"/>
        <v>0</v>
      </c>
      <c r="AN47" s="130">
        <f t="shared" si="2"/>
        <v>0</v>
      </c>
      <c r="AO47" s="131">
        <f t="shared" si="2"/>
        <v>0</v>
      </c>
      <c r="AP47" s="130">
        <f t="shared" si="2"/>
        <v>176</v>
      </c>
      <c r="AQ47" s="131">
        <f t="shared" si="2"/>
        <v>0</v>
      </c>
      <c r="AR47" s="130">
        <f t="shared" si="2"/>
        <v>176</v>
      </c>
      <c r="AS47" s="131">
        <f t="shared" si="2"/>
        <v>0</v>
      </c>
      <c r="AT47" s="132">
        <f t="shared" si="2"/>
        <v>0</v>
      </c>
      <c r="AU47" s="130">
        <f t="shared" si="2"/>
        <v>176</v>
      </c>
      <c r="AV47" s="131">
        <f t="shared" si="2"/>
        <v>0</v>
      </c>
      <c r="AW47" s="130">
        <f t="shared" si="2"/>
        <v>176</v>
      </c>
      <c r="AX47" s="131">
        <f t="shared" si="2"/>
        <v>0</v>
      </c>
      <c r="AY47" s="130">
        <f t="shared" si="2"/>
        <v>176</v>
      </c>
      <c r="AZ47" s="131">
        <f t="shared" si="2"/>
        <v>0</v>
      </c>
      <c r="BA47" s="130">
        <f t="shared" si="2"/>
        <v>176</v>
      </c>
      <c r="BB47" s="131">
        <f t="shared" si="2"/>
        <v>0</v>
      </c>
      <c r="BC47" s="130">
        <f t="shared" si="2"/>
        <v>176</v>
      </c>
      <c r="BD47" s="131">
        <f>SUM(BD18:BD46)</f>
        <v>0</v>
      </c>
      <c r="BE47" s="132">
        <f t="shared" si="2"/>
        <v>0</v>
      </c>
      <c r="BF47" s="130">
        <f t="shared" si="2"/>
        <v>3872</v>
      </c>
      <c r="BG47" s="133">
        <f t="shared" si="2"/>
        <v>0</v>
      </c>
      <c r="BH47" s="129"/>
      <c r="BI47" s="134">
        <f>SUM(BI18:BI46)</f>
        <v>0</v>
      </c>
      <c r="BJ47" s="135"/>
      <c r="BK47" s="136"/>
    </row>
    <row r="48" spans="1:66" ht="12" x14ac:dyDescent="0.2">
      <c r="A48" s="2"/>
      <c r="B48" s="137"/>
      <c r="C48" s="138"/>
      <c r="D48" s="139">
        <f>COUNTIF(D18:D45,"&gt;=8.00")*8</f>
        <v>0</v>
      </c>
      <c r="E48" s="138"/>
      <c r="F48" s="139">
        <f>COUNTIF(F18:F45,"&gt;=8.00")*8</f>
        <v>0</v>
      </c>
      <c r="G48" s="138"/>
      <c r="H48" s="139">
        <f>COUNTIF(H18:H45,"&gt;=8.00")*8</f>
        <v>0</v>
      </c>
      <c r="I48" s="138"/>
      <c r="J48" s="139">
        <f>COUNTIF(J18:J45,"&gt;=8.00")*8</f>
        <v>0</v>
      </c>
      <c r="K48" s="138"/>
      <c r="L48" s="139">
        <f>COUNTIF(L18:L45,"&gt;=8.00")*8</f>
        <v>0</v>
      </c>
      <c r="M48" s="140"/>
      <c r="N48" s="138"/>
      <c r="O48" s="139">
        <f>COUNTIF(O18:O45,"&gt;=8.00")*8</f>
        <v>0</v>
      </c>
      <c r="P48" s="138"/>
      <c r="Q48" s="139">
        <f>COUNTIF(Q18:Q45,"&gt;=8.00")*8</f>
        <v>0</v>
      </c>
      <c r="R48" s="138"/>
      <c r="S48" s="139">
        <f>COUNTIF(S18:S45,"&gt;=8.00")*8</f>
        <v>0</v>
      </c>
      <c r="T48" s="138"/>
      <c r="U48" s="139">
        <f>COUNTIF(U18:U45,"&gt;=8.00")*8</f>
        <v>0</v>
      </c>
      <c r="V48" s="138"/>
      <c r="W48" s="139">
        <f>COUNTIF(W18:W45,"&gt;=8.00")*8</f>
        <v>0</v>
      </c>
      <c r="X48" s="140"/>
      <c r="Y48" s="138"/>
      <c r="Z48" s="139">
        <f>COUNTIF(Z18:Z45,"&gt;=8.00")*8</f>
        <v>0</v>
      </c>
      <c r="AA48" s="138"/>
      <c r="AB48" s="139">
        <f>COUNTIF(AB18:AB45,"&gt;=8.00")*8</f>
        <v>0</v>
      </c>
      <c r="AC48" s="138"/>
      <c r="AD48" s="139">
        <f>COUNTIF(AD18:AD45,"&gt;=8.00")*8</f>
        <v>0</v>
      </c>
      <c r="AE48" s="138"/>
      <c r="AF48" s="139">
        <f>COUNTIF(AF18:AF45,"&gt;=8.00")*8</f>
        <v>0</v>
      </c>
      <c r="AG48" s="138"/>
      <c r="AH48" s="139">
        <f>COUNTIF(AH18:AH45,"&gt;=8.00")*8</f>
        <v>0</v>
      </c>
      <c r="AI48" s="140"/>
      <c r="AJ48" s="138"/>
      <c r="AK48" s="139">
        <f>COUNTIF(AK18:AK45,"&gt;=8.00")*8</f>
        <v>0</v>
      </c>
      <c r="AL48" s="138"/>
      <c r="AM48" s="139">
        <f>COUNTIF(AM18:AM45,"&gt;=8.00")*8</f>
        <v>0</v>
      </c>
      <c r="AN48" s="138"/>
      <c r="AO48" s="139">
        <f>COUNTIF(AO18:AO45,"&gt;=8.00")*8</f>
        <v>0</v>
      </c>
      <c r="AP48" s="138"/>
      <c r="AQ48" s="139">
        <f>COUNTIF(AQ18:AQ45,"&gt;=8.00")*8</f>
        <v>0</v>
      </c>
      <c r="AR48" s="138"/>
      <c r="AS48" s="139">
        <f>COUNTIF(AS18:AS45,"&gt;=8.00")*8</f>
        <v>0</v>
      </c>
      <c r="AT48" s="139"/>
      <c r="AU48" s="138"/>
      <c r="AV48" s="139">
        <f>COUNTIF(AV18:AV45,"&gt;=8.00")*8</f>
        <v>0</v>
      </c>
      <c r="AW48" s="138"/>
      <c r="AX48" s="139">
        <f>COUNTIF(AX18:AX45,"&gt;=8.00")*8</f>
        <v>0</v>
      </c>
      <c r="AY48" s="138"/>
      <c r="AZ48" s="139">
        <f>COUNTIF(AZ18:AZ45,"&gt;=8.00")*8</f>
        <v>0</v>
      </c>
      <c r="BA48" s="138"/>
      <c r="BB48" s="139">
        <f>COUNTIF(BB18:BB45,"&gt;=8.00")*8</f>
        <v>0</v>
      </c>
      <c r="BC48" s="139"/>
      <c r="BD48" s="139">
        <f>COUNTIF(BD18:BD45,"&gt;=8.00")*8</f>
        <v>0</v>
      </c>
      <c r="BE48" s="139"/>
      <c r="BF48" s="138"/>
      <c r="BG48" s="141"/>
      <c r="BH48" s="137"/>
      <c r="BI48" s="142"/>
      <c r="BJ48" s="143"/>
      <c r="BK48" s="136"/>
    </row>
    <row r="49" spans="1:62" ht="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40"/>
      <c r="M49" s="144">
        <f>+M47-1.57-1.95-4-0.02-0.39</f>
        <v>-7.9299999999999988</v>
      </c>
      <c r="N49" s="2"/>
      <c r="O49" s="2"/>
      <c r="P49" s="2"/>
      <c r="Q49" s="2"/>
      <c r="R49" s="2"/>
      <c r="S49" s="2"/>
      <c r="T49" s="2"/>
      <c r="U49" s="2"/>
      <c r="V49" s="2"/>
      <c r="W49" s="40"/>
      <c r="X49" s="145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39"/>
      <c r="AS49" s="40"/>
      <c r="AT49" s="146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146"/>
      <c r="BF49" s="146"/>
      <c r="BG49" s="146"/>
      <c r="BH49" s="2"/>
      <c r="BI49" s="2"/>
      <c r="BJ49" s="2"/>
    </row>
    <row r="50" spans="1:62" ht="1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9" t="s">
        <v>69</v>
      </c>
      <c r="L50" s="39"/>
      <c r="M50" s="146">
        <f>SUM(C47,E47,G47,I47,K47)</f>
        <v>528</v>
      </c>
      <c r="N50" s="2"/>
      <c r="O50" s="2"/>
      <c r="P50" s="2"/>
      <c r="Q50" s="2"/>
      <c r="R50" s="2"/>
      <c r="S50" s="2"/>
      <c r="T50" s="2"/>
      <c r="V50" s="39" t="s">
        <v>69</v>
      </c>
      <c r="W50" s="40"/>
      <c r="X50" s="146">
        <f>SUM(N47,P47,R47,T47,V47)</f>
        <v>880</v>
      </c>
      <c r="Y50" s="2"/>
      <c r="Z50" s="2"/>
      <c r="AA50" s="2"/>
      <c r="AB50" s="2"/>
      <c r="AC50" s="2"/>
      <c r="AD50" s="2"/>
      <c r="AE50" s="2"/>
      <c r="AG50" s="39" t="s">
        <v>69</v>
      </c>
      <c r="AH50" s="40"/>
      <c r="AI50" s="146">
        <f>SUM(Y47,AA47,AC47,AE47,AG47)</f>
        <v>880</v>
      </c>
      <c r="AJ50" s="2"/>
      <c r="AK50" s="2"/>
      <c r="AL50" s="2"/>
      <c r="AM50" s="2"/>
      <c r="AN50" s="2"/>
      <c r="AO50" s="2"/>
      <c r="AP50" s="2"/>
      <c r="AQ50" s="2"/>
      <c r="AR50" s="39" t="s">
        <v>69</v>
      </c>
      <c r="AS50" s="40"/>
      <c r="AT50" s="146">
        <f>SUM(AJ47,AL47,AN47,AP47,AR47)</f>
        <v>704</v>
      </c>
      <c r="AU50" s="39"/>
      <c r="AV50" s="40"/>
      <c r="AW50" s="40"/>
      <c r="AX50" s="146"/>
      <c r="AY50" s="146"/>
      <c r="AZ50" s="2"/>
      <c r="BA50" s="39" t="s">
        <v>69</v>
      </c>
      <c r="BB50" s="40"/>
      <c r="BC50" s="40"/>
      <c r="BD50" s="40"/>
      <c r="BE50" s="146">
        <f>SUM(AU47,AW47,AY47,BA47,BC47)</f>
        <v>880</v>
      </c>
      <c r="BF50" s="146"/>
      <c r="BG50" s="146"/>
      <c r="BH50" s="2"/>
      <c r="BI50" s="2"/>
      <c r="BJ50" s="2"/>
    </row>
    <row r="51" spans="1:62" ht="12" x14ac:dyDescent="0.2">
      <c r="A51" s="2"/>
      <c r="B51" s="147"/>
      <c r="C51" s="2"/>
      <c r="D51" s="2"/>
      <c r="E51" s="2"/>
      <c r="F51" s="2"/>
      <c r="G51" s="2"/>
      <c r="H51" s="2"/>
      <c r="I51" s="2"/>
      <c r="J51" s="2"/>
      <c r="K51" s="39" t="s">
        <v>70</v>
      </c>
      <c r="L51" s="39"/>
      <c r="M51" s="146">
        <f>M47</f>
        <v>0</v>
      </c>
      <c r="N51" s="2"/>
      <c r="O51" s="2"/>
      <c r="P51" s="2"/>
      <c r="Q51" s="2"/>
      <c r="R51" s="2"/>
      <c r="S51" s="2"/>
      <c r="T51" s="2"/>
      <c r="V51" s="39" t="s">
        <v>71</v>
      </c>
      <c r="W51" s="40"/>
      <c r="X51" s="146">
        <f>X47</f>
        <v>0</v>
      </c>
      <c r="Y51" s="2"/>
      <c r="Z51" s="2"/>
      <c r="AA51" s="2"/>
      <c r="AB51" s="2"/>
      <c r="AC51" s="2"/>
      <c r="AD51" s="2"/>
      <c r="AE51" s="2"/>
      <c r="AG51" s="39" t="s">
        <v>71</v>
      </c>
      <c r="AH51" s="40"/>
      <c r="AI51" s="146">
        <f>AI47</f>
        <v>0</v>
      </c>
      <c r="AJ51" s="2"/>
      <c r="AK51" s="2"/>
      <c r="AL51" s="2"/>
      <c r="AM51" s="2"/>
      <c r="AN51" s="2"/>
      <c r="AO51" s="2"/>
      <c r="AP51" s="2"/>
      <c r="AQ51" s="2"/>
      <c r="AR51" s="39" t="s">
        <v>71</v>
      </c>
      <c r="AS51" s="40"/>
      <c r="AT51" s="146">
        <f>AT47</f>
        <v>0</v>
      </c>
      <c r="AU51" s="39"/>
      <c r="AV51" s="40"/>
      <c r="AW51" s="40"/>
      <c r="AX51" s="146"/>
      <c r="AY51" s="146"/>
      <c r="AZ51" s="2"/>
      <c r="BA51" s="39" t="s">
        <v>71</v>
      </c>
      <c r="BB51" s="40"/>
      <c r="BC51" s="40"/>
      <c r="BD51" s="40"/>
      <c r="BE51" s="146">
        <f>BE47</f>
        <v>0</v>
      </c>
      <c r="BF51" s="146"/>
      <c r="BG51" s="146"/>
      <c r="BH51" s="2"/>
      <c r="BI51" s="2"/>
      <c r="BJ51" s="2"/>
    </row>
    <row r="52" spans="1:62" ht="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9" t="s">
        <v>72</v>
      </c>
      <c r="L52" s="39"/>
      <c r="M52" s="148">
        <f>M50-M51</f>
        <v>528</v>
      </c>
      <c r="N52" s="2"/>
      <c r="O52" s="2"/>
      <c r="P52" s="2"/>
      <c r="Q52" s="2"/>
      <c r="R52" s="2"/>
      <c r="S52" s="2"/>
      <c r="T52" s="2"/>
      <c r="U52" s="2"/>
      <c r="V52" s="39" t="s">
        <v>72</v>
      </c>
      <c r="W52" s="2"/>
      <c r="X52" s="148">
        <f>X50-X51</f>
        <v>880</v>
      </c>
      <c r="Y52" s="2"/>
      <c r="Z52" s="2"/>
      <c r="AA52" s="2"/>
      <c r="AB52" s="2"/>
      <c r="AC52" s="2"/>
      <c r="AD52" s="2"/>
      <c r="AE52" s="2"/>
      <c r="AF52" s="2"/>
      <c r="AG52" s="39" t="s">
        <v>72</v>
      </c>
      <c r="AH52" s="2"/>
      <c r="AI52" s="148">
        <f>AI50-AI51</f>
        <v>880</v>
      </c>
      <c r="AJ52" s="2"/>
      <c r="AK52" s="2"/>
      <c r="AL52" s="2"/>
      <c r="AM52" s="2"/>
      <c r="AN52" s="2"/>
      <c r="AO52" s="2"/>
      <c r="AP52" s="2"/>
      <c r="AQ52" s="2"/>
      <c r="AR52" s="39" t="s">
        <v>72</v>
      </c>
      <c r="AS52" s="2"/>
      <c r="AT52" s="148">
        <f>AT50-AT51</f>
        <v>704</v>
      </c>
      <c r="AU52" s="39"/>
      <c r="AV52" s="2"/>
      <c r="AW52" s="2"/>
      <c r="AX52" s="149"/>
      <c r="AY52" s="149"/>
      <c r="AZ52" s="2"/>
      <c r="BA52" s="39" t="s">
        <v>72</v>
      </c>
      <c r="BB52" s="2"/>
      <c r="BC52" s="2"/>
      <c r="BD52" s="2"/>
      <c r="BE52" s="148">
        <f>BE50-BE51</f>
        <v>880</v>
      </c>
      <c r="BF52" s="149"/>
      <c r="BG52" s="149"/>
      <c r="BH52" s="2"/>
      <c r="BI52" s="2"/>
      <c r="BJ52" s="2"/>
    </row>
    <row r="53" spans="1:62" ht="1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39"/>
      <c r="W53" s="2"/>
      <c r="X53" s="149"/>
      <c r="Y53" s="2"/>
      <c r="Z53" s="2"/>
      <c r="AA53" s="2"/>
      <c r="AB53" s="2"/>
      <c r="AC53" s="2"/>
      <c r="AD53" s="2"/>
      <c r="AE53" s="2"/>
      <c r="AF53" s="2"/>
      <c r="AG53" s="39"/>
      <c r="AH53" s="2"/>
      <c r="AI53" s="149"/>
      <c r="AJ53" s="2"/>
      <c r="AK53" s="2"/>
      <c r="AL53" s="2"/>
      <c r="AM53" s="2"/>
      <c r="AN53" s="2"/>
      <c r="AO53" s="2"/>
      <c r="AP53" s="2"/>
      <c r="AQ53" s="2"/>
      <c r="AR53" s="39"/>
      <c r="AS53" s="2"/>
      <c r="AT53" s="149"/>
      <c r="AU53" s="39"/>
      <c r="AV53" s="2"/>
      <c r="AW53" s="2"/>
      <c r="AX53" s="149"/>
      <c r="AY53" s="149"/>
      <c r="AZ53" s="2"/>
      <c r="BA53" s="39"/>
      <c r="BB53" s="2"/>
      <c r="BC53" s="2"/>
      <c r="BD53" s="2"/>
      <c r="BE53" s="149"/>
      <c r="BF53" s="149"/>
      <c r="BG53" s="149"/>
      <c r="BH53" s="2"/>
      <c r="BI53" s="2"/>
      <c r="BJ53" s="2"/>
    </row>
    <row r="54" spans="1:62" ht="1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9" t="s">
        <v>73</v>
      </c>
      <c r="L54" s="2"/>
      <c r="M54" s="150">
        <f>SUM(D48,F48,H48,J48,L48)</f>
        <v>0</v>
      </c>
      <c r="N54" s="2"/>
      <c r="O54" s="2"/>
      <c r="P54" s="2"/>
      <c r="Q54" s="2"/>
      <c r="R54" s="2"/>
      <c r="S54" s="2"/>
      <c r="T54" s="2"/>
      <c r="U54" s="2"/>
      <c r="V54" s="39" t="s">
        <v>74</v>
      </c>
      <c r="W54" s="2"/>
      <c r="X54" s="149">
        <f>SUM(N48:W48)</f>
        <v>0</v>
      </c>
      <c r="Y54" s="2"/>
      <c r="Z54" s="2"/>
      <c r="AA54" s="2"/>
      <c r="AB54" s="2"/>
      <c r="AC54" s="2"/>
      <c r="AD54" s="2"/>
      <c r="AE54" s="2"/>
      <c r="AF54" s="2"/>
      <c r="AG54" s="39" t="s">
        <v>74</v>
      </c>
      <c r="AH54" s="2"/>
      <c r="AI54" s="149">
        <f>SUM(Y48:AH48)</f>
        <v>0</v>
      </c>
      <c r="AJ54" s="2"/>
      <c r="AK54" s="2"/>
      <c r="AL54" s="2"/>
      <c r="AM54" s="2"/>
      <c r="AN54" s="2"/>
      <c r="AO54" s="2"/>
      <c r="AP54" s="2"/>
      <c r="AQ54" s="2"/>
      <c r="AR54" s="39" t="s">
        <v>74</v>
      </c>
      <c r="AS54" s="2"/>
      <c r="AT54" s="149">
        <f>SUM(AJ48:AS48)</f>
        <v>0</v>
      </c>
      <c r="AU54" s="39"/>
      <c r="AV54" s="2"/>
      <c r="AW54" s="2"/>
      <c r="AX54" s="149"/>
      <c r="AY54" s="149"/>
      <c r="AZ54" s="2"/>
      <c r="BA54" s="39" t="s">
        <v>74</v>
      </c>
      <c r="BB54" s="2"/>
      <c r="BC54" s="2"/>
      <c r="BD54" s="2"/>
      <c r="BE54" s="149">
        <f>SUM(AS48:BB48)</f>
        <v>0</v>
      </c>
      <c r="BF54" s="149"/>
      <c r="BG54" s="149"/>
      <c r="BH54" s="2"/>
      <c r="BI54" s="2"/>
      <c r="BJ54" s="2"/>
    </row>
    <row r="55" spans="1:62" ht="1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39"/>
      <c r="W55" s="2"/>
      <c r="X55" s="149"/>
      <c r="Y55" s="2"/>
      <c r="Z55" s="2"/>
      <c r="AA55" s="2"/>
      <c r="AB55" s="2"/>
      <c r="AC55" s="2"/>
      <c r="AD55" s="2"/>
      <c r="AE55" s="2"/>
      <c r="AF55" s="2"/>
      <c r="AG55" s="39"/>
      <c r="AH55" s="2"/>
      <c r="AI55" s="149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39"/>
      <c r="AV55" s="2"/>
      <c r="AW55" s="2"/>
      <c r="AX55" s="149"/>
      <c r="AY55" s="149"/>
      <c r="AZ55" s="2"/>
      <c r="BA55" s="2"/>
      <c r="BB55" s="150"/>
      <c r="BC55" s="150"/>
      <c r="BD55" s="150"/>
      <c r="BE55" s="150"/>
      <c r="BF55" s="150"/>
      <c r="BG55" s="150"/>
      <c r="BH55" s="2"/>
      <c r="BI55" s="2"/>
      <c r="BJ55" s="2"/>
    </row>
    <row r="56" spans="1:62" ht="1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9"/>
      <c r="W56" s="2"/>
      <c r="X56" s="149"/>
      <c r="Y56" s="2"/>
      <c r="Z56" s="2"/>
      <c r="AA56" s="2"/>
      <c r="AB56" s="2"/>
      <c r="AC56" s="2"/>
      <c r="AD56" s="2"/>
      <c r="AE56" s="2"/>
      <c r="AF56" s="2"/>
      <c r="AG56" s="39"/>
      <c r="AH56" s="2"/>
      <c r="AI56" s="149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39"/>
      <c r="AV56" s="2"/>
      <c r="AW56" s="2"/>
      <c r="AX56" s="149"/>
      <c r="AY56" s="149"/>
      <c r="AZ56" s="2"/>
      <c r="BA56" s="2"/>
      <c r="BB56" s="150"/>
      <c r="BC56" s="150"/>
      <c r="BD56" s="150"/>
      <c r="BE56" s="150"/>
      <c r="BF56" s="150"/>
      <c r="BG56" s="150"/>
      <c r="BH56" s="2"/>
      <c r="BI56" s="2"/>
      <c r="BJ56" s="2"/>
    </row>
    <row r="57" spans="1:62" ht="1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9"/>
      <c r="W57" s="2"/>
      <c r="X57" s="149"/>
      <c r="Y57" s="2"/>
      <c r="Z57" s="2"/>
      <c r="AA57" s="2"/>
      <c r="AB57" s="2"/>
      <c r="AC57" s="2"/>
      <c r="AD57" s="2"/>
      <c r="AE57" s="2"/>
      <c r="AF57" s="2"/>
      <c r="AG57" s="39"/>
      <c r="AH57" s="2"/>
      <c r="AI57" s="149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39"/>
      <c r="AV57" s="2"/>
      <c r="AW57" s="2"/>
      <c r="AX57" s="149"/>
      <c r="AY57" s="149"/>
      <c r="AZ57" s="2"/>
      <c r="BA57" s="2"/>
      <c r="BB57" s="150"/>
      <c r="BC57" s="150"/>
      <c r="BD57" s="150"/>
      <c r="BE57" s="150"/>
      <c r="BF57" s="150"/>
      <c r="BG57" s="150"/>
      <c r="BH57" s="2"/>
      <c r="BI57" s="2"/>
      <c r="BJ57" s="2"/>
    </row>
    <row r="58" spans="1:62" ht="1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39"/>
      <c r="W58" s="2"/>
      <c r="X58" s="149"/>
      <c r="Y58" s="2"/>
      <c r="Z58" s="2"/>
      <c r="AA58" s="2"/>
      <c r="AB58" s="2"/>
      <c r="AC58" s="2"/>
      <c r="AD58" s="2"/>
      <c r="AE58" s="2"/>
      <c r="AF58" s="2"/>
      <c r="AG58" s="39"/>
      <c r="AH58" s="2"/>
      <c r="AI58" s="149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39"/>
      <c r="AV58" s="2"/>
      <c r="AW58" s="2"/>
      <c r="AX58" s="149"/>
      <c r="AY58" s="149"/>
      <c r="AZ58" s="2"/>
      <c r="BA58" s="2"/>
      <c r="BB58" s="150"/>
      <c r="BC58" s="150"/>
      <c r="BD58" s="150"/>
      <c r="BE58" s="150"/>
      <c r="BF58" s="150"/>
      <c r="BG58" s="150"/>
      <c r="BH58" s="2"/>
      <c r="BI58" s="2"/>
      <c r="BJ58" s="2"/>
    </row>
    <row r="59" spans="1:62" ht="1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9"/>
      <c r="W59" s="2"/>
      <c r="X59" s="149"/>
      <c r="Y59" s="2"/>
      <c r="Z59" s="2"/>
      <c r="AA59" s="2"/>
      <c r="AB59" s="2"/>
      <c r="AC59" s="2"/>
      <c r="AD59" s="2"/>
      <c r="AE59" s="2"/>
      <c r="AF59" s="2"/>
      <c r="AG59" s="39"/>
      <c r="AH59" s="2"/>
      <c r="AI59" s="149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39"/>
      <c r="AV59" s="2"/>
      <c r="AW59" s="2"/>
      <c r="AX59" s="149"/>
      <c r="AY59" s="149"/>
      <c r="AZ59" s="2"/>
      <c r="BA59" s="2"/>
      <c r="BB59" s="150"/>
      <c r="BC59" s="150"/>
      <c r="BD59" s="150"/>
      <c r="BE59" s="150"/>
      <c r="BF59" s="150"/>
      <c r="BG59" s="150"/>
      <c r="BH59" s="2"/>
      <c r="BI59" s="2"/>
      <c r="BJ59" s="2"/>
    </row>
    <row r="60" spans="1:62" ht="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9"/>
      <c r="W60" s="2"/>
      <c r="X60" s="149"/>
      <c r="Y60" s="2"/>
      <c r="Z60" s="2"/>
      <c r="AA60" s="2"/>
      <c r="AB60" s="2"/>
      <c r="AC60" s="2"/>
      <c r="AD60" s="2"/>
      <c r="AE60" s="2"/>
      <c r="AF60" s="2"/>
      <c r="AG60" s="39"/>
      <c r="AH60" s="2"/>
      <c r="AI60" s="149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39"/>
      <c r="AV60" s="2"/>
      <c r="AW60" s="2"/>
      <c r="AX60" s="149"/>
      <c r="AY60" s="149"/>
      <c r="AZ60" s="2"/>
      <c r="BA60" s="2"/>
      <c r="BB60" s="150"/>
      <c r="BC60" s="150"/>
      <c r="BD60" s="150"/>
      <c r="BE60" s="150"/>
      <c r="BF60" s="150"/>
      <c r="BG60" s="150"/>
      <c r="BH60" s="2"/>
      <c r="BI60" s="2"/>
      <c r="BJ60" s="2"/>
    </row>
    <row r="61" spans="1:62" ht="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39"/>
      <c r="W61" s="2"/>
      <c r="X61" s="149"/>
      <c r="Y61" s="2"/>
      <c r="Z61" s="2"/>
      <c r="AA61" s="2"/>
      <c r="AB61" s="2"/>
      <c r="AC61" s="2"/>
      <c r="AD61" s="2"/>
      <c r="AE61" s="2"/>
      <c r="AF61" s="2"/>
      <c r="AG61" s="39"/>
      <c r="AH61" s="2"/>
      <c r="AI61" s="149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39"/>
      <c r="AV61" s="2"/>
      <c r="AW61" s="2"/>
      <c r="AX61" s="149"/>
      <c r="AY61" s="149"/>
      <c r="AZ61" s="2"/>
      <c r="BA61" s="2"/>
      <c r="BB61" s="150"/>
      <c r="BC61" s="150"/>
      <c r="BD61" s="150"/>
      <c r="BE61" s="150"/>
      <c r="BF61" s="150"/>
      <c r="BG61" s="150"/>
      <c r="BH61" s="2"/>
      <c r="BI61" s="2"/>
      <c r="BJ61" s="2"/>
    </row>
    <row r="62" spans="1:62" ht="1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39"/>
      <c r="W62" s="2"/>
      <c r="X62" s="149"/>
      <c r="Y62" s="2"/>
      <c r="Z62" s="2"/>
      <c r="AA62" s="2"/>
      <c r="AB62" s="2"/>
      <c r="AC62" s="2"/>
      <c r="AD62" s="2"/>
      <c r="AE62" s="2"/>
      <c r="AF62" s="2"/>
      <c r="AG62" s="39"/>
      <c r="AH62" s="2"/>
      <c r="AI62" s="149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39"/>
      <c r="AV62" s="2"/>
      <c r="AW62" s="2"/>
      <c r="AX62" s="149"/>
      <c r="AY62" s="149"/>
      <c r="AZ62" s="2"/>
      <c r="BA62" s="2"/>
      <c r="BB62" s="150"/>
      <c r="BC62" s="150"/>
      <c r="BD62" s="150"/>
      <c r="BE62" s="150"/>
      <c r="BF62" s="150"/>
      <c r="BG62" s="150"/>
      <c r="BH62" s="2"/>
      <c r="BI62" s="2"/>
      <c r="BJ62" s="2"/>
    </row>
    <row r="63" spans="1:62" ht="1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 ht="1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 ht="1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 ht="1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 ht="1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 ht="12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 ht="12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 ht="1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 ht="12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 ht="12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 ht="12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 ht="12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 ht="12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 ht="12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 ht="12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 ht="12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 ht="12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 ht="12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 ht="12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 ht="12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 ht="1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 ht="12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 ht="12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 ht="12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 ht="12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 ht="12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 ht="12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 ht="12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 ht="12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 ht="12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 ht="12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 ht="12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 ht="1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 ht="12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 ht="12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 ht="12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 ht="12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 ht="12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 ht="12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 ht="12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 ht="12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 ht="12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 ht="12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 ht="12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 ht="1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 ht="12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 ht="12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 ht="12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 ht="12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 ht="12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 ht="12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 ht="12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 ht="12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 ht="12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 ht="12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 ht="1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 ht="12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 ht="12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 ht="12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 ht="12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 ht="12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 ht="12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 ht="12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 ht="12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 ht="12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 ht="12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 ht="12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 ht="1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 ht="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 ht="12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 ht="12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 ht="12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 ht="12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 ht="12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 ht="12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 ht="12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 ht="12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 ht="12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 ht="12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 ht="1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 ht="12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 ht="12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 ht="12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 ht="12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 ht="12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 ht="12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 ht="12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 ht="12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 ht="12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 ht="12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 ht="12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 ht="1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 ht="12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 ht="12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 ht="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 ht="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 ht="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 ht="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 ht="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 ht="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 ht="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 ht="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 ht="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 ht="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 ht="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 ht="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 ht="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 ht="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 ht="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 ht="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 ht="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ht="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 ht="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 ht="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 ht="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 ht="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 ht="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 ht="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 ht="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 ht="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 ht="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 ht="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 ht="12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 ht="12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 ht="12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 ht="12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 ht="12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 ht="12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 ht="12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 ht="12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 ht="12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 ht="12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 ht="12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1:62" ht="12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1:62" ht="12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1:62" ht="12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1:62" ht="12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1:62" ht="12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1:62" ht="12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1:62" ht="12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1:62" ht="12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1:62" ht="12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1:62" ht="12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1:62" ht="12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1:62" ht="12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1:62" ht="12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1:62" ht="12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1:62" ht="12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1:62" ht="12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1:62" ht="12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1:62" ht="12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1:62" ht="12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1:62" ht="12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1:62" ht="12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1:62" ht="12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ht="12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1:62" ht="12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1:62" ht="12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1:62" ht="12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1:62" ht="12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1:62" ht="12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1:62" ht="12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1:62" ht="12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1:62" ht="12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1:62" ht="12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1:62" ht="12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1:62" ht="12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1:62" ht="12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1:62" ht="12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1:62" ht="12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1:62" ht="12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1:62" ht="12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1:62" ht="12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1:62" ht="12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1:62" ht="12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1:62" ht="12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1:62" ht="12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1:62" ht="12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1:62" ht="12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1:62" ht="12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1:62" ht="12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1:62" ht="12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1:62" ht="12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1:62" ht="12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1:62" ht="12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1:62" ht="12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1:62" ht="12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1:62" ht="12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1:62" ht="12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1:62" ht="12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1:62" ht="12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1:62" ht="12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1:62" ht="12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1:62" ht="12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1:62" ht="12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1:62" ht="12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1:62" ht="12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1:62" ht="12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1:62" ht="12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1:62" ht="12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1:62" ht="12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1:62" ht="12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1:62" ht="12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1:62" ht="12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1:62" ht="12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1:62" ht="12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1:62" ht="12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1:62" ht="12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1:62" ht="12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1:62" ht="12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1:62" ht="12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1:62" ht="12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1:62" ht="12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1:62" ht="12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spans="1:62" ht="12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spans="1:62" ht="12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spans="1:62" ht="12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spans="1:62" ht="12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spans="1:62" ht="12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spans="1:62" ht="12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spans="1:62" ht="12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spans="1:62" ht="12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spans="1:62" ht="12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spans="1:62" ht="12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spans="1:62" ht="12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spans="1:62" ht="12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spans="1:62" ht="12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spans="1:62" ht="12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spans="1:62" ht="12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spans="1:62" ht="12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spans="1:62" ht="12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spans="1:62" ht="12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spans="1:62" ht="12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spans="1:62" ht="12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spans="1:62" ht="12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spans="1:62" ht="12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spans="1:62" ht="12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spans="1:62" ht="12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spans="1:62" ht="12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spans="1:62" ht="12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spans="1:62" ht="12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spans="1:62" ht="12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spans="1:62" ht="12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spans="1:62" ht="12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spans="1:62" ht="12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spans="1:62" ht="12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spans="1:62" ht="12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spans="1:62" ht="12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spans="1:62" ht="12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spans="1:62" ht="12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spans="1:62" ht="12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spans="1:62" ht="12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spans="1:62" ht="12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spans="1:62" ht="12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spans="1:62" ht="12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spans="1:62" ht="12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spans="1:62" ht="12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spans="1:62" ht="12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spans="1:62" ht="12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spans="1:62" ht="12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spans="1:62" ht="12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spans="1:62" ht="12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spans="1:62" ht="12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spans="1:62" ht="12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spans="1:62" ht="12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spans="1:62" ht="12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spans="1:62" ht="12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spans="1:62" ht="12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spans="1:62" ht="12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spans="1:62" ht="12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1:62" ht="12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spans="1:62" ht="12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spans="1:62" ht="12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spans="1:62" ht="12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spans="1:62" ht="12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spans="1:62" ht="12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spans="1:62" ht="12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spans="1:62" ht="12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spans="1:62" ht="12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spans="1:62" ht="12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spans="1:62" ht="12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spans="1:62" ht="12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spans="1:62" ht="12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spans="1:62" ht="12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spans="1:62" ht="12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spans="1:62" ht="12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spans="1:62" ht="12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spans="1:62" ht="12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spans="1:62" ht="12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spans="1:62" ht="12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spans="1:62" ht="1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spans="1:62" ht="1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spans="1:62" ht="1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spans="1:62" ht="1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spans="1:62" ht="1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spans="1:62" ht="1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spans="1:62" ht="1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spans="1:62" ht="1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spans="1:62" ht="1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spans="1:62" ht="1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spans="1:62" ht="1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spans="1:62" ht="1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spans="1:62" ht="1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spans="1:62" ht="1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spans="1:62" ht="1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spans="1:62" ht="1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spans="1:62" ht="1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spans="1:62" ht="1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spans="1:62" ht="1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spans="1:62" ht="1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spans="1:62" ht="1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spans="1:62" ht="1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spans="1:62" ht="1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spans="1:62" ht="1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spans="1:62" ht="1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spans="1:62" ht="1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spans="1:62" ht="1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spans="1:62" ht="1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spans="1:62" ht="1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spans="1:62" ht="1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spans="1:62" ht="1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spans="1:62" ht="1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spans="1:62" ht="1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spans="1:62" ht="1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spans="1:62" ht="1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spans="1:62" ht="1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spans="1:62" ht="1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spans="1:62" ht="1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spans="1:62" ht="1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spans="1:62" ht="1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spans="1:62" ht="1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spans="1:62" ht="1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spans="1:62" ht="1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spans="1:62" ht="1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spans="1:62" ht="1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spans="1:62" ht="1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spans="1:62" ht="1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spans="1:62" ht="1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spans="1:62" ht="1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spans="1:62" ht="1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spans="1:62" ht="1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spans="1:62" ht="1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spans="1:62" ht="1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spans="1:62" ht="1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spans="1:62" ht="1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spans="1:62" ht="1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spans="1:62" ht="1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spans="1:62" ht="1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spans="1:62" ht="1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spans="1:62" ht="1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spans="1:62" ht="1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spans="1:62" ht="1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spans="1:62" ht="1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spans="1:62" ht="1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spans="1:62" ht="1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spans="1:62" ht="1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spans="1:62" ht="1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spans="1:62" ht="1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spans="1:62" ht="1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spans="1:62" ht="1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spans="1:62" ht="1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spans="1:62" ht="1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spans="1:62" ht="1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spans="1:62" ht="1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spans="1:62" ht="1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spans="1:62" ht="1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spans="1:62" ht="1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spans="1:62" ht="1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spans="1:62" ht="1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spans="1:62" ht="1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spans="1:62" ht="1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spans="1:62" ht="1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spans="1:62" ht="1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spans="1:62" ht="1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spans="1:62" ht="1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spans="1:62" ht="1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spans="1:62" ht="1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spans="1:62" ht="1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spans="1:62" ht="1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spans="1:62" ht="1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spans="1:62" ht="1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spans="1:62" ht="1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spans="1:62" ht="1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spans="1:62" ht="1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spans="1:62" ht="1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spans="1:62" ht="1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spans="1:62" ht="1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spans="1:62" ht="1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spans="1:62" ht="1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spans="1:62" ht="1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spans="1:62" ht="1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spans="1:62" ht="1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spans="1:62" ht="1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spans="1:62" ht="1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spans="1:62" ht="1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spans="1:62" ht="1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spans="1:62" ht="1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spans="1:62" ht="1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spans="1:62" ht="1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spans="1:62" ht="1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spans="1:62" ht="1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spans="1:62" ht="1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spans="1:62" ht="1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spans="1:62" ht="1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spans="1:62" ht="1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spans="1:62" ht="1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spans="1:62" ht="1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spans="1:62" ht="1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spans="1:62" ht="1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spans="1:62" ht="1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spans="1:62" ht="1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spans="1:62" ht="1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spans="1:62" ht="1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spans="1:62" ht="1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spans="1:62" ht="1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spans="1:62" ht="1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spans="1:62" ht="1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spans="1:62" ht="1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spans="1:62" ht="1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spans="1:62" ht="1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spans="1:62" ht="1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spans="1:62" ht="1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spans="1:62" ht="1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spans="1:62" ht="1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spans="1:62" ht="1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spans="1:62" ht="1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spans="1:62" ht="1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spans="1:62" ht="1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spans="1:62" ht="1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spans="1:62" ht="1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spans="1:62" ht="1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spans="1:62" ht="1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spans="1:62" ht="1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spans="1:62" ht="1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spans="1:62" ht="1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spans="1:62" ht="1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spans="1:62" ht="1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spans="1:62" ht="1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spans="1:62" ht="1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spans="1:62" ht="1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spans="1:62" ht="1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spans="1:62" ht="1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spans="1:62" ht="1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spans="1:62" ht="1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spans="1:62" ht="1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spans="1:62" ht="1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spans="1:62" ht="1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spans="1:62" ht="1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spans="1:62" ht="1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spans="1:62" ht="1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spans="1:62" ht="1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spans="1:62" ht="1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spans="1:62" ht="1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spans="1:62" ht="1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spans="1:62" ht="1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spans="1:62" ht="1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spans="1:62" ht="1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spans="1:62" ht="1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spans="1:62" ht="1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spans="1:62" ht="1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spans="1:62" ht="1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spans="1:62" ht="1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spans="1:62" ht="1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spans="1:62" ht="1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spans="1:62" ht="1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spans="1:62" ht="1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spans="1:62" ht="1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spans="1:62" ht="1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spans="1:62" ht="1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spans="1:62" ht="1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spans="1:62" ht="1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spans="1:62" ht="1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spans="1:62" ht="1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spans="1:62" ht="1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spans="1:62" ht="1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spans="1:62" ht="1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spans="1:62" ht="1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spans="1:62" ht="1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spans="1:62" ht="1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spans="1:62" ht="1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spans="1:62" ht="1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spans="1:62" ht="1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spans="1:62" ht="1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spans="1:62" ht="1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spans="1:62" ht="1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spans="1:62" ht="1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spans="1:62" ht="1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spans="1:62" ht="1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spans="1:62" ht="1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spans="1:62" ht="1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spans="1:62" ht="1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spans="1:62" ht="1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spans="1:62" ht="1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spans="1:62" ht="1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spans="1:62" ht="1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spans="1:62" ht="1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spans="1:62" ht="1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spans="1:62" ht="1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spans="1:62" ht="1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spans="1:62" ht="1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spans="1:62" ht="1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spans="1:62" ht="1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spans="1:62" ht="1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spans="1:62" ht="1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spans="1:62" ht="1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spans="1:62" ht="1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spans="1:62" ht="1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spans="1:62" ht="1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spans="1:62" ht="1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spans="1:62" ht="1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spans="1:62" ht="1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spans="1:62" ht="1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spans="1:62" ht="1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spans="1:62" ht="1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spans="1:62" ht="1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spans="1:62" ht="1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spans="1:62" ht="1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spans="1:62" ht="1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spans="1:62" ht="1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spans="1:62" ht="1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spans="1:62" ht="1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spans="1:62" ht="1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spans="1:62" ht="1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spans="1:62" ht="1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spans="1:62" ht="1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spans="1:62" ht="1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spans="1:62" ht="1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spans="1:62" ht="1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spans="1:62" ht="1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spans="1:62" ht="1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spans="1:62" ht="1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spans="1:62" ht="1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spans="1:62" ht="1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spans="1:62" ht="1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spans="1:62" ht="1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spans="1:62" ht="1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spans="1:62" ht="1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spans="1:62" ht="1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spans="1:62" ht="1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spans="1:62" ht="1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spans="1:62" ht="1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spans="1:62" ht="1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spans="1:62" ht="1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spans="1:62" ht="1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spans="1:62" ht="1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spans="1:62" ht="1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spans="1:62" ht="1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spans="1:62" ht="1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spans="1:62" ht="1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spans="1:62" ht="1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spans="1:62" ht="1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spans="1:62" ht="1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spans="1:62" ht="1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spans="1:62" ht="1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spans="1:62" ht="1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spans="1:62" ht="1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spans="1:62" ht="1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spans="1:62" ht="1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spans="1:62" ht="1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spans="1:62" ht="1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spans="1:62" ht="1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spans="1:62" ht="1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spans="1:62" ht="1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spans="1:62" ht="1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spans="1:62" ht="1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spans="1:62" ht="1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spans="1:62" ht="1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spans="1:62" ht="1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spans="1:62" ht="1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spans="1:62" ht="1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spans="1:62" ht="1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spans="1:62" ht="1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spans="1:62" ht="1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spans="1:62" ht="1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spans="1:62" ht="1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spans="1:62" ht="1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spans="1:62" ht="1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spans="1:62" ht="1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spans="1:62" ht="1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spans="1:62" ht="1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spans="1:62" ht="1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spans="1:62" ht="1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spans="1:62" ht="1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spans="1:62" ht="1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spans="1:62" ht="1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spans="1:62" ht="1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spans="1:62" ht="1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spans="1:62" ht="1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spans="1:62" ht="1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spans="1:62" ht="1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spans="1:62" ht="1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spans="1:62" ht="1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spans="1:62" ht="1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spans="1:62" ht="1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spans="1:62" ht="1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spans="1:62" ht="1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spans="1:62" ht="1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spans="1:62" ht="1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spans="1:62" ht="1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spans="1:62" ht="1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spans="1:62" ht="1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spans="1:62" ht="1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spans="1:62" ht="1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spans="1:62" ht="1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spans="1:62" ht="1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spans="1:62" ht="1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spans="1:62" ht="1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spans="1:62" ht="1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spans="1:62" ht="1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spans="1:62" ht="1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spans="1:62" ht="1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spans="1:62" ht="1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spans="1:62" ht="1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spans="1:62" ht="1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spans="1:62" ht="1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spans="1:62" ht="1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spans="1:62" ht="1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spans="1:62" ht="1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spans="1:62" ht="1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spans="1:62" ht="1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spans="1:62" ht="1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spans="1:62" ht="1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spans="1:62" ht="1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spans="1:62" ht="1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spans="1:62" ht="12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spans="1:62" ht="12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spans="1:62" ht="12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spans="1:62" ht="12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spans="1:62" ht="12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spans="1:62" ht="12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spans="1:62" ht="12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spans="1:62" ht="12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spans="1:62" ht="12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spans="1:62" ht="12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spans="1:62" ht="12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spans="1:62" ht="12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spans="1:62" ht="12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spans="1:62" ht="12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spans="1:62" ht="12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spans="1:62" ht="12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spans="1:62" ht="12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spans="1:62" ht="12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spans="1:62" ht="12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spans="1:62" ht="12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spans="1:62" ht="12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spans="1:62" ht="12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spans="1:62" ht="12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spans="1:62" ht="12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spans="1:62" ht="12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spans="1:62" ht="12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spans="1:62" ht="12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spans="1:62" ht="12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spans="1:62" ht="12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spans="1:62" ht="12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spans="1:62" ht="12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spans="1:62" ht="12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spans="1:62" ht="12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spans="1:62" ht="12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spans="1:62" ht="12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spans="1:62" ht="12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spans="1:62" ht="12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spans="1:62" ht="12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spans="1:62" ht="12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spans="1:62" ht="12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spans="1:62" ht="12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spans="1:62" ht="12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spans="1:62" ht="12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spans="1:62" ht="12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spans="1:62" ht="12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spans="1:62" ht="12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spans="1:62" ht="12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spans="1:62" ht="12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spans="1:62" ht="12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spans="1:62" ht="12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spans="1:62" ht="12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spans="1:62" ht="12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spans="1:62" ht="12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spans="1:62" ht="12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spans="1:62" ht="12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spans="1:62" ht="12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spans="1:62" ht="12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spans="1:62" ht="12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spans="1:62" ht="12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spans="1:62" ht="12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spans="1:62" ht="12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spans="1:62" ht="12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spans="1:62" ht="12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spans="1:62" ht="12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spans="1:62" ht="12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spans="1:62" ht="12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spans="1:62" ht="12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spans="1:62" ht="12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spans="1:62" ht="12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spans="1:62" ht="12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spans="1:62" ht="12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spans="1:62" ht="12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spans="1:62" ht="12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spans="1:62" ht="12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spans="1:62" ht="12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spans="1:62" ht="12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spans="1:62" ht="12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spans="1:62" ht="12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spans="1:62" ht="12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spans="1:62" ht="12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spans="1:62" ht="12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spans="1:62" ht="12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spans="1:62" ht="12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spans="1:62" ht="12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spans="1:62" ht="12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spans="1:62" ht="12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spans="1:62" ht="12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spans="1:62" ht="12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spans="1:62" ht="12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spans="1:62" ht="12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spans="1:62" ht="12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spans="1:62" ht="12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spans="1:62" ht="12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spans="1:62" ht="12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spans="1:62" ht="12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spans="1:62" ht="12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spans="1:62" ht="12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spans="1:62" ht="12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spans="1:62" ht="12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spans="1:62" ht="12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spans="1:62" ht="12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spans="1:62" ht="12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spans="1:62" ht="12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spans="1:62" ht="12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spans="1:62" ht="12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spans="1:62" ht="12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spans="1:62" ht="12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spans="1:62" ht="12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spans="1:62" ht="12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spans="1:62" ht="12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spans="1:62" ht="12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spans="1:62" ht="12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spans="1:62" ht="12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spans="1:62" ht="12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spans="1:62" ht="12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spans="1:62" ht="12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spans="1:62" ht="12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spans="1:62" ht="12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spans="1:62" ht="12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spans="1:62" ht="12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spans="1:62" ht="12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spans="1:62" ht="12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spans="1:62" ht="12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spans="1:62" ht="12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spans="1:62" ht="12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spans="1:62" ht="12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spans="1:62" ht="12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spans="1:62" ht="12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spans="1:62" ht="12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spans="1:62" ht="12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spans="1:62" ht="12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spans="1:62" ht="12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spans="1:62" ht="12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spans="1:62" ht="12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spans="1:62" ht="12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spans="1:62" ht="12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spans="1:62" ht="12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spans="1:62" ht="12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spans="1:62" ht="12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spans="1:62" ht="12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spans="1:62" ht="12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spans="1:62" ht="12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spans="1:62" ht="12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spans="1:62" ht="12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spans="1:62" ht="12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spans="1:62" ht="12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spans="1:62" ht="12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spans="1:62" ht="12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spans="1:62" ht="12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spans="1:62" ht="12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spans="1:62" ht="12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spans="1:62" ht="12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spans="1:62" ht="12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spans="1:62" ht="12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spans="1:62" ht="12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spans="1:62" ht="12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spans="1:62" ht="12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spans="1:62" ht="12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spans="1:62" ht="12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spans="1:62" ht="12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spans="1:62" ht="12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spans="1:62" ht="12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spans="1:62" ht="12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spans="1:62" ht="12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spans="1:62" ht="12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spans="1:62" ht="12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spans="1:62" ht="12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spans="1:62" ht="12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spans="1:62" ht="12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spans="1:62" ht="12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spans="1:62" ht="12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spans="1:62" ht="12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spans="1:62" ht="12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spans="1:62" ht="12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spans="1:62" ht="12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spans="1:62" ht="12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spans="1:62" ht="12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spans="1:62" ht="12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spans="1:62" ht="12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spans="1:62" ht="12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spans="1:62" ht="12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spans="1:62" ht="12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spans="1:62" ht="12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spans="1:62" ht="12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</sheetData>
  <autoFilter ref="A17:BN45"/>
  <sortState ref="B18:BN40">
    <sortCondition ref="B18"/>
  </sortState>
  <mergeCells count="112">
    <mergeCell ref="AY16:AZ16"/>
    <mergeCell ref="BA16:BB16"/>
    <mergeCell ref="BC16:BD16"/>
    <mergeCell ref="BF16:BF17"/>
    <mergeCell ref="BG16:BG17"/>
    <mergeCell ref="AL16:AM16"/>
    <mergeCell ref="AN16:AO16"/>
    <mergeCell ref="AP16:AQ16"/>
    <mergeCell ref="AR16:AS16"/>
    <mergeCell ref="AU16:AV16"/>
    <mergeCell ref="AW16:AX16"/>
    <mergeCell ref="N16:O16"/>
    <mergeCell ref="P16:Q16"/>
    <mergeCell ref="R16:S16"/>
    <mergeCell ref="T16:U16"/>
    <mergeCell ref="V16:W16"/>
    <mergeCell ref="Y16:Z16"/>
    <mergeCell ref="AY15:AZ15"/>
    <mergeCell ref="BA15:BB15"/>
    <mergeCell ref="BC15:BD15"/>
    <mergeCell ref="BE15:BE17"/>
    <mergeCell ref="B16:B17"/>
    <mergeCell ref="C16:D16"/>
    <mergeCell ref="E16:F16"/>
    <mergeCell ref="G16:H16"/>
    <mergeCell ref="I16:J16"/>
    <mergeCell ref="K16:L16"/>
    <mergeCell ref="AN15:AO15"/>
    <mergeCell ref="AP15:AQ15"/>
    <mergeCell ref="AR15:AS15"/>
    <mergeCell ref="AT15:AT17"/>
    <mergeCell ref="AU15:AV15"/>
    <mergeCell ref="AW15:AX15"/>
    <mergeCell ref="AC15:AD15"/>
    <mergeCell ref="AE15:AF15"/>
    <mergeCell ref="AG15:AH15"/>
    <mergeCell ref="AI15:AI17"/>
    <mergeCell ref="AJ15:AK15"/>
    <mergeCell ref="AL15:AM15"/>
    <mergeCell ref="AC16:AD16"/>
    <mergeCell ref="AE16:AF16"/>
    <mergeCell ref="AG16:AH16"/>
    <mergeCell ref="AJ16:AK16"/>
    <mergeCell ref="R15:S15"/>
    <mergeCell ref="T15:U15"/>
    <mergeCell ref="V15:W15"/>
    <mergeCell ref="X15:X17"/>
    <mergeCell ref="Y15:Z15"/>
    <mergeCell ref="AA15:AB15"/>
    <mergeCell ref="AA16:AB16"/>
    <mergeCell ref="AU14:BE14"/>
    <mergeCell ref="BK14:BN14"/>
    <mergeCell ref="C15:D15"/>
    <mergeCell ref="E15:F15"/>
    <mergeCell ref="G15:H15"/>
    <mergeCell ref="I15:J15"/>
    <mergeCell ref="K15:L15"/>
    <mergeCell ref="M15:M17"/>
    <mergeCell ref="N15:O15"/>
    <mergeCell ref="P15:Q15"/>
    <mergeCell ref="N12:O12"/>
    <mergeCell ref="P12:Q12"/>
    <mergeCell ref="C14:M14"/>
    <mergeCell ref="N14:X14"/>
    <mergeCell ref="Y14:AI14"/>
    <mergeCell ref="AJ14:AT14"/>
    <mergeCell ref="AE9:AF10"/>
    <mergeCell ref="N10:P10"/>
    <mergeCell ref="N11:O11"/>
    <mergeCell ref="S11:T12"/>
    <mergeCell ref="U11:V12"/>
    <mergeCell ref="W11:X12"/>
    <mergeCell ref="Y11:Z12"/>
    <mergeCell ref="AA11:AB12"/>
    <mergeCell ref="AC11:AD12"/>
    <mergeCell ref="AE11:AF12"/>
    <mergeCell ref="S9:T10"/>
    <mergeCell ref="U9:V10"/>
    <mergeCell ref="W9:X10"/>
    <mergeCell ref="Y9:Z10"/>
    <mergeCell ref="AA9:AB10"/>
    <mergeCell ref="AC9:AD10"/>
    <mergeCell ref="AE5:AF6"/>
    <mergeCell ref="N6:Q6"/>
    <mergeCell ref="S7:T8"/>
    <mergeCell ref="U7:V8"/>
    <mergeCell ref="W7:X8"/>
    <mergeCell ref="Y7:Z8"/>
    <mergeCell ref="AA7:AB8"/>
    <mergeCell ref="AC7:AD8"/>
    <mergeCell ref="AE7:AF8"/>
    <mergeCell ref="N8:P8"/>
    <mergeCell ref="S5:T6"/>
    <mergeCell ref="U5:V6"/>
    <mergeCell ref="W5:X6"/>
    <mergeCell ref="Y5:Z6"/>
    <mergeCell ref="AA5:AB6"/>
    <mergeCell ref="AC5:AD6"/>
    <mergeCell ref="AE2:AF2"/>
    <mergeCell ref="S3:T4"/>
    <mergeCell ref="U3:V4"/>
    <mergeCell ref="W3:X4"/>
    <mergeCell ref="Y3:Z4"/>
    <mergeCell ref="AA3:AB4"/>
    <mergeCell ref="AC3:AD4"/>
    <mergeCell ref="AE3:AF4"/>
    <mergeCell ref="S2:T2"/>
    <mergeCell ref="U2:V2"/>
    <mergeCell ref="W2:X2"/>
    <mergeCell ref="Y2:Z2"/>
    <mergeCell ref="AA2:AB2"/>
    <mergeCell ref="AC2:AD2"/>
  </mergeCells>
  <conditionalFormatting sqref="AC3:AD4">
    <cfRule type="iconSet" priority="41">
      <iconSet reverse="1">
        <cfvo type="percent" val="0"/>
        <cfvo type="num" val="0.04" gte="0"/>
        <cfvo type="num" val="0.05"/>
      </iconSet>
    </cfRule>
  </conditionalFormatting>
  <conditionalFormatting sqref="AC9:AD10">
    <cfRule type="iconSet" priority="40">
      <iconSet reverse="1">
        <cfvo type="percent" val="0"/>
        <cfvo type="num" val="0.02" gte="0"/>
        <cfvo type="num" val="0.05"/>
      </iconSet>
    </cfRule>
  </conditionalFormatting>
  <conditionalFormatting sqref="AC5:AD6">
    <cfRule type="iconSet" priority="39">
      <iconSet reverse="1">
        <cfvo type="percent" val="0"/>
        <cfvo type="num" val="0.04" gte="0"/>
        <cfvo type="num" val="0.05"/>
      </iconSet>
    </cfRule>
  </conditionalFormatting>
  <conditionalFormatting sqref="AC7:AD8">
    <cfRule type="iconSet" priority="38">
      <iconSet reverse="1">
        <cfvo type="percent" val="0"/>
        <cfvo type="num" val="0.04" gte="0"/>
        <cfvo type="num" val="0.05"/>
      </iconSet>
    </cfRule>
  </conditionalFormatting>
  <conditionalFormatting sqref="AD19:AD45 AB19:AB45 Z19:Z45 W19:W45 U19:U45 S19:S45 AS18:AS33 AV18:AV45 AX24:AX34 AF19:AF45 AH19:AH45 H19:H45 J19:J45 L19:L45 O19:O45 Q19:Q45 AK18:AK45 AM18:AM45 AQ18:AQ45 AS35:AS45">
    <cfRule type="cellIs" dxfId="107" priority="37" operator="equal">
      <formula>0</formula>
    </cfRule>
  </conditionalFormatting>
  <conditionalFormatting sqref="AX18:AX22 AX43:AX45 AX36:AX41">
    <cfRule type="cellIs" dxfId="106" priority="36" operator="equal">
      <formula>0</formula>
    </cfRule>
  </conditionalFormatting>
  <conditionalFormatting sqref="L18">
    <cfRule type="cellIs" dxfId="105" priority="35" operator="equal">
      <formula>0</formula>
    </cfRule>
  </conditionalFormatting>
  <conditionalFormatting sqref="W18">
    <cfRule type="cellIs" dxfId="104" priority="34" operator="equal">
      <formula>0</formula>
    </cfRule>
  </conditionalFormatting>
  <conditionalFormatting sqref="Z18">
    <cfRule type="cellIs" dxfId="103" priority="33" operator="equal">
      <formula>0</formula>
    </cfRule>
  </conditionalFormatting>
  <conditionalFormatting sqref="AB18">
    <cfRule type="cellIs" dxfId="102" priority="32" operator="equal">
      <formula>0</formula>
    </cfRule>
  </conditionalFormatting>
  <conditionalFormatting sqref="AD18">
    <cfRule type="cellIs" dxfId="101" priority="31" operator="equal">
      <formula>0</formula>
    </cfRule>
  </conditionalFormatting>
  <conditionalFormatting sqref="AF18">
    <cfRule type="cellIs" dxfId="100" priority="30" operator="equal">
      <formula>0</formula>
    </cfRule>
  </conditionalFormatting>
  <conditionalFormatting sqref="AC11:AD12">
    <cfRule type="iconSet" priority="29">
      <iconSet reverse="1">
        <cfvo type="percent" val="0"/>
        <cfvo type="num" val="0.02" gte="0"/>
        <cfvo type="num" val="0.05"/>
      </iconSet>
    </cfRule>
  </conditionalFormatting>
  <conditionalFormatting sqref="AX23">
    <cfRule type="cellIs" dxfId="99" priority="28" operator="equal">
      <formula>0</formula>
    </cfRule>
  </conditionalFormatting>
  <conditionalFormatting sqref="AX42">
    <cfRule type="cellIs" dxfId="98" priority="27" operator="equal">
      <formula>0</formula>
    </cfRule>
  </conditionalFormatting>
  <conditionalFormatting sqref="AH18">
    <cfRule type="cellIs" dxfId="97" priority="26" operator="equal">
      <formula>0</formula>
    </cfRule>
  </conditionalFormatting>
  <conditionalFormatting sqref="AS34">
    <cfRule type="cellIs" dxfId="96" priority="25" operator="equal">
      <formula>0</formula>
    </cfRule>
  </conditionalFormatting>
  <conditionalFormatting sqref="O18">
    <cfRule type="cellIs" dxfId="95" priority="24" operator="equal">
      <formula>0</formula>
    </cfRule>
  </conditionalFormatting>
  <conditionalFormatting sqref="Q18">
    <cfRule type="cellIs" dxfId="94" priority="23" operator="equal">
      <formula>0</formula>
    </cfRule>
  </conditionalFormatting>
  <conditionalFormatting sqref="S18">
    <cfRule type="cellIs" dxfId="93" priority="22" operator="equal">
      <formula>0</formula>
    </cfRule>
  </conditionalFormatting>
  <conditionalFormatting sqref="U18">
    <cfRule type="cellIs" dxfId="92" priority="21" operator="equal">
      <formula>0</formula>
    </cfRule>
  </conditionalFormatting>
  <conditionalFormatting sqref="AX35">
    <cfRule type="cellIs" dxfId="91" priority="20" operator="equal">
      <formula>0</formula>
    </cfRule>
  </conditionalFormatting>
  <conditionalFormatting sqref="H18">
    <cfRule type="cellIs" dxfId="88" priority="17" operator="equal">
      <formula>0</formula>
    </cfRule>
  </conditionalFormatting>
  <conditionalFormatting sqref="J18">
    <cfRule type="cellIs" dxfId="87" priority="16" operator="equal">
      <formula>0</formula>
    </cfRule>
  </conditionalFormatting>
  <conditionalFormatting sqref="AZ24:AZ34">
    <cfRule type="cellIs" dxfId="65" priority="15" operator="equal">
      <formula>0</formula>
    </cfRule>
  </conditionalFormatting>
  <conditionalFormatting sqref="AZ18:AZ22 AZ43:AZ45 AZ36:AZ41">
    <cfRule type="cellIs" dxfId="63" priority="14" operator="equal">
      <formula>0</formula>
    </cfRule>
  </conditionalFormatting>
  <conditionalFormatting sqref="AZ23">
    <cfRule type="cellIs" dxfId="61" priority="13" operator="equal">
      <formula>0</formula>
    </cfRule>
  </conditionalFormatting>
  <conditionalFormatting sqref="AZ42">
    <cfRule type="cellIs" dxfId="59" priority="12" operator="equal">
      <formula>0</formula>
    </cfRule>
  </conditionalFormatting>
  <conditionalFormatting sqref="AZ35">
    <cfRule type="cellIs" dxfId="57" priority="11" operator="equal">
      <formula>0</formula>
    </cfRule>
  </conditionalFormatting>
  <conditionalFormatting sqref="BB24:BB34">
    <cfRule type="cellIs" dxfId="55" priority="10" operator="equal">
      <formula>0</formula>
    </cfRule>
  </conditionalFormatting>
  <conditionalFormatting sqref="BB18:BB22 BB43:BB45 BB36:BB41">
    <cfRule type="cellIs" dxfId="53" priority="9" operator="equal">
      <formula>0</formula>
    </cfRule>
  </conditionalFormatting>
  <conditionalFormatting sqref="BB23">
    <cfRule type="cellIs" dxfId="51" priority="8" operator="equal">
      <formula>0</formula>
    </cfRule>
  </conditionalFormatting>
  <conditionalFormatting sqref="BB42">
    <cfRule type="cellIs" dxfId="49" priority="7" operator="equal">
      <formula>0</formula>
    </cfRule>
  </conditionalFormatting>
  <conditionalFormatting sqref="BB35">
    <cfRule type="cellIs" dxfId="47" priority="6" operator="equal">
      <formula>0</formula>
    </cfRule>
  </conditionalFormatting>
  <conditionalFormatting sqref="BD24:BD34">
    <cfRule type="cellIs" dxfId="45" priority="5" operator="equal">
      <formula>0</formula>
    </cfRule>
  </conditionalFormatting>
  <conditionalFormatting sqref="BD18:BD22 BD43:BD45 BD36:BD41">
    <cfRule type="cellIs" dxfId="43" priority="4" operator="equal">
      <formula>0</formula>
    </cfRule>
  </conditionalFormatting>
  <conditionalFormatting sqref="BD23">
    <cfRule type="cellIs" dxfId="41" priority="3" operator="equal">
      <formula>0</formula>
    </cfRule>
  </conditionalFormatting>
  <conditionalFormatting sqref="BD42">
    <cfRule type="cellIs" dxfId="39" priority="2" operator="equal">
      <formula>0</formula>
    </cfRule>
  </conditionalFormatting>
  <conditionalFormatting sqref="BD35">
    <cfRule type="cellIs" dxfId="37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Z25"/>
  <sheetViews>
    <sheetView showGridLines="0" tabSelected="1" zoomScale="90" zoomScaleNormal="90" workbookViewId="0">
      <selection activeCell="N11" sqref="N11:P12"/>
    </sheetView>
  </sheetViews>
  <sheetFormatPr baseColWidth="10" defaultRowHeight="15" x14ac:dyDescent="0.25"/>
  <cols>
    <col min="1" max="1" width="5.85546875" customWidth="1"/>
    <col min="2" max="2" width="16.42578125" style="230" customWidth="1"/>
    <col min="3" max="3" width="9.42578125" customWidth="1"/>
    <col min="4" max="4" width="8.28515625" customWidth="1"/>
    <col min="5" max="5" width="8.42578125" customWidth="1"/>
    <col min="6" max="6" width="6" customWidth="1"/>
    <col min="8" max="8" width="9.5703125" customWidth="1"/>
    <col min="9" max="9" width="15.140625" customWidth="1"/>
    <col min="10" max="10" width="11" customWidth="1"/>
    <col min="11" max="11" width="4.7109375" customWidth="1"/>
    <col min="12" max="12" width="9" customWidth="1"/>
    <col min="13" max="13" width="6.5703125" customWidth="1"/>
    <col min="16" max="16" width="17.7109375" customWidth="1"/>
    <col min="17" max="17" width="5.140625" customWidth="1"/>
    <col min="18" max="18" width="5.5703125" customWidth="1"/>
    <col min="19" max="20" width="9.28515625" customWidth="1"/>
    <col min="21" max="22" width="10" customWidth="1"/>
    <col min="23" max="23" width="9.42578125" customWidth="1"/>
    <col min="24" max="24" width="8.28515625" customWidth="1"/>
  </cols>
  <sheetData>
    <row r="5" spans="2:26" ht="5.25" customHeight="1" thickBot="1" x14ac:dyDescent="0.3">
      <c r="B5" s="153"/>
    </row>
    <row r="6" spans="2:26" ht="43.5" customHeight="1" thickBot="1" x14ac:dyDescent="0.3">
      <c r="B6" s="246" t="s">
        <v>80</v>
      </c>
      <c r="C6" s="158" t="s">
        <v>81</v>
      </c>
      <c r="D6" s="247"/>
      <c r="E6" s="247" t="s">
        <v>82</v>
      </c>
      <c r="F6" s="247"/>
      <c r="G6" s="154" t="s">
        <v>83</v>
      </c>
      <c r="H6" s="155"/>
      <c r="I6" s="156"/>
      <c r="J6" s="247" t="s">
        <v>84</v>
      </c>
      <c r="K6" s="247"/>
      <c r="L6" s="247" t="s">
        <v>85</v>
      </c>
      <c r="M6" s="248"/>
      <c r="N6" s="157" t="s">
        <v>86</v>
      </c>
      <c r="O6" s="155"/>
      <c r="P6" s="158"/>
      <c r="Q6" s="247" t="s">
        <v>87</v>
      </c>
      <c r="R6" s="247"/>
      <c r="S6" s="249" t="s">
        <v>88</v>
      </c>
      <c r="T6" s="249" t="s">
        <v>89</v>
      </c>
      <c r="U6" s="249" t="s">
        <v>90</v>
      </c>
      <c r="V6" s="249" t="s">
        <v>91</v>
      </c>
      <c r="W6" s="247" t="s">
        <v>92</v>
      </c>
      <c r="X6" s="248"/>
    </row>
    <row r="7" spans="2:26" s="174" customFormat="1" ht="31.5" customHeight="1" x14ac:dyDescent="0.25">
      <c r="B7" s="243" t="s">
        <v>75</v>
      </c>
      <c r="C7" s="239"/>
      <c r="D7" s="159"/>
      <c r="E7" s="160">
        <f>'Horas en el JIRA Oct-Nov'!M50</f>
        <v>528</v>
      </c>
      <c r="F7" s="161"/>
      <c r="G7" s="162"/>
      <c r="H7" s="163"/>
      <c r="I7" s="164"/>
      <c r="J7" s="160"/>
      <c r="K7" s="161"/>
      <c r="L7" s="165">
        <f>J7/E7</f>
        <v>0</v>
      </c>
      <c r="M7" s="165"/>
      <c r="N7" s="166"/>
      <c r="O7" s="167"/>
      <c r="P7" s="168"/>
      <c r="Q7" s="169">
        <f>J7-S7</f>
        <v>0</v>
      </c>
      <c r="R7" s="170"/>
      <c r="S7" s="171"/>
      <c r="T7" s="172"/>
      <c r="U7" s="171"/>
      <c r="V7" s="250">
        <f>SUM(Q7:U8)</f>
        <v>0</v>
      </c>
      <c r="W7" s="165">
        <f>IFERROR(V7/E7,"")</f>
        <v>0</v>
      </c>
      <c r="X7" s="173"/>
    </row>
    <row r="8" spans="2:26" s="174" customFormat="1" ht="36.75" customHeight="1" thickBot="1" x14ac:dyDescent="0.3">
      <c r="B8" s="244"/>
      <c r="C8" s="240"/>
      <c r="D8" s="175"/>
      <c r="E8" s="176"/>
      <c r="F8" s="177"/>
      <c r="G8" s="178"/>
      <c r="H8" s="179"/>
      <c r="I8" s="180"/>
      <c r="J8" s="176"/>
      <c r="K8" s="177"/>
      <c r="L8" s="181"/>
      <c r="M8" s="181"/>
      <c r="N8" s="182"/>
      <c r="O8" s="183"/>
      <c r="P8" s="184"/>
      <c r="Q8" s="185"/>
      <c r="R8" s="186"/>
      <c r="S8" s="187"/>
      <c r="T8" s="188"/>
      <c r="U8" s="187"/>
      <c r="V8" s="198"/>
      <c r="W8" s="181"/>
      <c r="X8" s="189"/>
    </row>
    <row r="9" spans="2:26" s="174" customFormat="1" ht="31.5" customHeight="1" x14ac:dyDescent="0.25">
      <c r="B9" s="243" t="s">
        <v>76</v>
      </c>
      <c r="C9" s="241"/>
      <c r="D9" s="190"/>
      <c r="E9" s="191">
        <f>+'Horas en el JIRA Oct-Nov'!X50</f>
        <v>880</v>
      </c>
      <c r="F9" s="191"/>
      <c r="G9" s="192"/>
      <c r="H9" s="193"/>
      <c r="I9" s="193"/>
      <c r="J9" s="160"/>
      <c r="K9" s="161"/>
      <c r="L9" s="165">
        <f>J9/E9</f>
        <v>0</v>
      </c>
      <c r="M9" s="165"/>
      <c r="N9" s="194"/>
      <c r="O9" s="195"/>
      <c r="P9" s="195"/>
      <c r="Q9" s="169">
        <f>J9-S9</f>
        <v>0</v>
      </c>
      <c r="R9" s="170"/>
      <c r="S9" s="171"/>
      <c r="T9" s="171"/>
      <c r="U9" s="171"/>
      <c r="V9" s="196">
        <f>SUM(Q9:U10)</f>
        <v>0</v>
      </c>
      <c r="W9" s="181">
        <f>IFERROR(V9/E9,"")</f>
        <v>0</v>
      </c>
      <c r="X9" s="189"/>
      <c r="Z9" s="197"/>
    </row>
    <row r="10" spans="2:26" s="174" customFormat="1" ht="37.5" customHeight="1" thickBot="1" x14ac:dyDescent="0.3">
      <c r="B10" s="244"/>
      <c r="C10" s="241"/>
      <c r="D10" s="190"/>
      <c r="E10" s="191"/>
      <c r="F10" s="191"/>
      <c r="G10" s="193"/>
      <c r="H10" s="193"/>
      <c r="I10" s="193"/>
      <c r="J10" s="176"/>
      <c r="K10" s="177"/>
      <c r="L10" s="181"/>
      <c r="M10" s="181"/>
      <c r="N10" s="195"/>
      <c r="O10" s="195"/>
      <c r="P10" s="195"/>
      <c r="Q10" s="185"/>
      <c r="R10" s="186"/>
      <c r="S10" s="187"/>
      <c r="T10" s="187"/>
      <c r="U10" s="187"/>
      <c r="V10" s="198"/>
      <c r="W10" s="181"/>
      <c r="X10" s="189"/>
    </row>
    <row r="11" spans="2:26" s="174" customFormat="1" ht="37.5" customHeight="1" x14ac:dyDescent="0.25">
      <c r="B11" s="243" t="s">
        <v>77</v>
      </c>
      <c r="C11" s="241"/>
      <c r="D11" s="190"/>
      <c r="E11" s="191">
        <f>'Horas en el JIRA Oct-Nov'!AI50</f>
        <v>880</v>
      </c>
      <c r="F11" s="191"/>
      <c r="G11" s="194"/>
      <c r="H11" s="195"/>
      <c r="I11" s="195"/>
      <c r="J11" s="191"/>
      <c r="K11" s="191"/>
      <c r="L11" s="165">
        <f>J11/E11</f>
        <v>0</v>
      </c>
      <c r="M11" s="165"/>
      <c r="N11" s="194"/>
      <c r="O11" s="195"/>
      <c r="P11" s="195"/>
      <c r="Q11" s="169">
        <f>J11-S11</f>
        <v>0</v>
      </c>
      <c r="R11" s="170"/>
      <c r="S11" s="171"/>
      <c r="T11" s="172"/>
      <c r="U11" s="171"/>
      <c r="V11" s="196">
        <f>SUM(Q11:U12)</f>
        <v>0</v>
      </c>
      <c r="W11" s="181">
        <f>IFERROR(V11/E11,"")</f>
        <v>0</v>
      </c>
      <c r="X11" s="189"/>
    </row>
    <row r="12" spans="2:26" s="174" customFormat="1" ht="37.5" customHeight="1" thickBot="1" x14ac:dyDescent="0.3">
      <c r="B12" s="244"/>
      <c r="C12" s="241"/>
      <c r="D12" s="190"/>
      <c r="E12" s="191"/>
      <c r="F12" s="191"/>
      <c r="G12" s="195"/>
      <c r="H12" s="195"/>
      <c r="I12" s="195"/>
      <c r="J12" s="191"/>
      <c r="K12" s="191"/>
      <c r="L12" s="181"/>
      <c r="M12" s="181"/>
      <c r="N12" s="195"/>
      <c r="O12" s="195"/>
      <c r="P12" s="195"/>
      <c r="Q12" s="185"/>
      <c r="R12" s="186"/>
      <c r="S12" s="187"/>
      <c r="T12" s="188"/>
      <c r="U12" s="187"/>
      <c r="V12" s="198"/>
      <c r="W12" s="181"/>
      <c r="X12" s="189"/>
    </row>
    <row r="13" spans="2:26" s="174" customFormat="1" ht="31.5" customHeight="1" x14ac:dyDescent="0.25">
      <c r="B13" s="243" t="s">
        <v>78</v>
      </c>
      <c r="C13" s="241"/>
      <c r="D13" s="190"/>
      <c r="E13" s="191">
        <f>'Horas en el JIRA Oct-Nov'!AT50</f>
        <v>704</v>
      </c>
      <c r="F13" s="191"/>
      <c r="G13" s="194"/>
      <c r="H13" s="195"/>
      <c r="I13" s="195"/>
      <c r="J13" s="191"/>
      <c r="K13" s="191"/>
      <c r="L13" s="165">
        <f>J13/E13</f>
        <v>0</v>
      </c>
      <c r="M13" s="165"/>
      <c r="N13" s="194"/>
      <c r="O13" s="195"/>
      <c r="P13" s="195"/>
      <c r="Q13" s="169">
        <f>J13-S13</f>
        <v>0</v>
      </c>
      <c r="R13" s="170"/>
      <c r="S13" s="171"/>
      <c r="T13" s="172"/>
      <c r="U13" s="171"/>
      <c r="V13" s="196">
        <f>SUM(Q13:U14)</f>
        <v>0</v>
      </c>
      <c r="W13" s="181">
        <f>IFERROR(V13/E13,"")</f>
        <v>0</v>
      </c>
      <c r="X13" s="189"/>
    </row>
    <row r="14" spans="2:26" s="174" customFormat="1" ht="63.75" customHeight="1" thickBot="1" x14ac:dyDescent="0.3">
      <c r="B14" s="244"/>
      <c r="C14" s="241"/>
      <c r="D14" s="190"/>
      <c r="E14" s="191"/>
      <c r="F14" s="191"/>
      <c r="G14" s="195"/>
      <c r="H14" s="195"/>
      <c r="I14" s="195"/>
      <c r="J14" s="191"/>
      <c r="K14" s="191"/>
      <c r="L14" s="181"/>
      <c r="M14" s="181"/>
      <c r="N14" s="195"/>
      <c r="O14" s="195"/>
      <c r="P14" s="195"/>
      <c r="Q14" s="185"/>
      <c r="R14" s="186"/>
      <c r="S14" s="187"/>
      <c r="T14" s="188"/>
      <c r="U14" s="187"/>
      <c r="V14" s="198"/>
      <c r="W14" s="181"/>
      <c r="X14" s="189"/>
    </row>
    <row r="15" spans="2:26" s="174" customFormat="1" ht="31.5" customHeight="1" x14ac:dyDescent="0.25">
      <c r="B15" s="243" t="s">
        <v>101</v>
      </c>
      <c r="C15" s="241"/>
      <c r="D15" s="190"/>
      <c r="E15" s="191">
        <f>'Horas en el JIRA Oct-Nov'!BE50</f>
        <v>880</v>
      </c>
      <c r="F15" s="191"/>
      <c r="G15" s="192"/>
      <c r="H15" s="193"/>
      <c r="I15" s="193"/>
      <c r="J15" s="199"/>
      <c r="K15" s="199"/>
      <c r="L15" s="165">
        <f>J15/E15</f>
        <v>0</v>
      </c>
      <c r="M15" s="165"/>
      <c r="N15" s="194"/>
      <c r="O15" s="195"/>
      <c r="P15" s="195"/>
      <c r="Q15" s="169">
        <f>J15-S15</f>
        <v>0</v>
      </c>
      <c r="R15" s="170"/>
      <c r="S15" s="171"/>
      <c r="T15" s="172"/>
      <c r="U15" s="171"/>
      <c r="V15" s="196">
        <f>SUM(Q15:U16)</f>
        <v>0</v>
      </c>
      <c r="W15" s="181">
        <f>IFERROR(V15/E15,"")</f>
        <v>0</v>
      </c>
      <c r="X15" s="189"/>
    </row>
    <row r="16" spans="2:26" s="174" customFormat="1" ht="49.5" customHeight="1" thickBot="1" x14ac:dyDescent="0.3">
      <c r="B16" s="245"/>
      <c r="C16" s="242"/>
      <c r="D16" s="200"/>
      <c r="E16" s="201"/>
      <c r="F16" s="201"/>
      <c r="G16" s="202"/>
      <c r="H16" s="202"/>
      <c r="I16" s="202"/>
      <c r="J16" s="203"/>
      <c r="K16" s="203"/>
      <c r="L16" s="204"/>
      <c r="M16" s="204"/>
      <c r="N16" s="205"/>
      <c r="O16" s="205"/>
      <c r="P16" s="205"/>
      <c r="Q16" s="237"/>
      <c r="R16" s="238"/>
      <c r="S16" s="206"/>
      <c r="T16" s="207"/>
      <c r="U16" s="206"/>
      <c r="V16" s="251"/>
      <c r="W16" s="204"/>
      <c r="X16" s="208"/>
    </row>
    <row r="17" spans="2:24" s="174" customFormat="1" ht="17.25" customHeight="1" x14ac:dyDescent="0.25">
      <c r="B17" s="209"/>
      <c r="C17" s="210"/>
      <c r="D17" s="210"/>
      <c r="E17" s="211"/>
      <c r="F17" s="211"/>
      <c r="G17" s="212"/>
      <c r="H17" s="212"/>
      <c r="I17" s="212"/>
      <c r="J17" s="211"/>
      <c r="K17" s="211"/>
      <c r="L17" s="213"/>
      <c r="M17" s="213"/>
      <c r="N17" s="214"/>
      <c r="O17" s="214"/>
      <c r="P17" s="214"/>
      <c r="Q17" s="215"/>
      <c r="R17" s="215"/>
      <c r="S17" s="215"/>
      <c r="T17" s="215"/>
      <c r="U17" s="215"/>
      <c r="V17" s="211"/>
      <c r="W17" s="213"/>
      <c r="X17" s="213"/>
    </row>
    <row r="18" spans="2:24" s="174" customFormat="1" ht="15.75" thickBot="1" x14ac:dyDescent="0.3">
      <c r="B18" s="216"/>
    </row>
    <row r="19" spans="2:24" s="174" customFormat="1" ht="42.75" customHeight="1" x14ac:dyDescent="0.25">
      <c r="B19" s="217" t="s">
        <v>93</v>
      </c>
      <c r="C19" s="218" t="s">
        <v>94</v>
      </c>
      <c r="D19" s="218"/>
      <c r="E19" s="218" t="s">
        <v>95</v>
      </c>
      <c r="F19" s="219"/>
      <c r="G19" s="218" t="s">
        <v>96</v>
      </c>
      <c r="H19" s="218"/>
      <c r="I19" s="218" t="s">
        <v>97</v>
      </c>
      <c r="J19" s="219"/>
    </row>
    <row r="20" spans="2:24" s="174" customFormat="1" ht="15.75" thickBot="1" x14ac:dyDescent="0.3">
      <c r="B20" s="220">
        <f>SUM(E7:F16)</f>
        <v>3872</v>
      </c>
      <c r="C20" s="221">
        <f>SUM(J7:K16)</f>
        <v>0</v>
      </c>
      <c r="D20" s="222"/>
      <c r="E20" s="223">
        <f>C20/B20-0.007</f>
        <v>-7.0000000000000001E-3</v>
      </c>
      <c r="F20" s="224"/>
      <c r="G20" s="225">
        <f>SUM(V7:V16)</f>
        <v>0</v>
      </c>
      <c r="H20" s="226"/>
      <c r="I20" s="227">
        <f>G20/B20</f>
        <v>0</v>
      </c>
      <c r="J20" s="228"/>
      <c r="P20" s="229"/>
    </row>
    <row r="21" spans="2:24" s="174" customFormat="1" x14ac:dyDescent="0.25">
      <c r="B21" s="216"/>
    </row>
    <row r="22" spans="2:24" ht="15.75" thickBot="1" x14ac:dyDescent="0.3">
      <c r="F22" s="231"/>
      <c r="G22" s="232"/>
      <c r="H22" s="232"/>
      <c r="J22" s="231"/>
      <c r="L22" s="233"/>
    </row>
    <row r="23" spans="2:24" ht="36.75" customHeight="1" x14ac:dyDescent="0.25">
      <c r="B23" s="217" t="s">
        <v>98</v>
      </c>
      <c r="C23" s="218" t="s">
        <v>99</v>
      </c>
      <c r="D23" s="218"/>
      <c r="E23" s="218" t="s">
        <v>95</v>
      </c>
      <c r="F23" s="219"/>
      <c r="G23" s="218" t="s">
        <v>100</v>
      </c>
      <c r="H23" s="218"/>
      <c r="I23" s="218" t="s">
        <v>97</v>
      </c>
      <c r="J23" s="219"/>
    </row>
    <row r="24" spans="2:24" ht="15.75" thickBot="1" x14ac:dyDescent="0.3">
      <c r="B24" s="234">
        <f>B20*62</f>
        <v>240064</v>
      </c>
      <c r="C24" s="235">
        <f>C20*62</f>
        <v>0</v>
      </c>
      <c r="D24" s="236"/>
      <c r="E24" s="223">
        <f>C24/B24-0.007</f>
        <v>-7.0000000000000001E-3</v>
      </c>
      <c r="F24" s="224"/>
      <c r="G24" s="235">
        <f>G20*62</f>
        <v>0</v>
      </c>
      <c r="H24" s="236"/>
      <c r="I24" s="227">
        <f>+G24/B24</f>
        <v>0</v>
      </c>
      <c r="J24" s="228"/>
    </row>
    <row r="25" spans="2:24" x14ac:dyDescent="0.25">
      <c r="G25" s="232"/>
      <c r="H25" s="232"/>
    </row>
  </sheetData>
  <mergeCells count="89">
    <mergeCell ref="C24:D24"/>
    <mergeCell ref="E24:F24"/>
    <mergeCell ref="G24:H24"/>
    <mergeCell ref="I24:J24"/>
    <mergeCell ref="C20:D20"/>
    <mergeCell ref="E20:F20"/>
    <mergeCell ref="G20:H20"/>
    <mergeCell ref="I20:J20"/>
    <mergeCell ref="C23:D23"/>
    <mergeCell ref="E23:F23"/>
    <mergeCell ref="G23:H23"/>
    <mergeCell ref="I23:J23"/>
    <mergeCell ref="S15:S16"/>
    <mergeCell ref="T15:T16"/>
    <mergeCell ref="U15:U16"/>
    <mergeCell ref="V15:V16"/>
    <mergeCell ref="W15:X16"/>
    <mergeCell ref="C19:D19"/>
    <mergeCell ref="E19:F19"/>
    <mergeCell ref="G19:H19"/>
    <mergeCell ref="I19:J19"/>
    <mergeCell ref="V13:V14"/>
    <mergeCell ref="W13:X14"/>
    <mergeCell ref="B15:B16"/>
    <mergeCell ref="C15:D16"/>
    <mergeCell ref="E15:F16"/>
    <mergeCell ref="G15:I16"/>
    <mergeCell ref="J15:K16"/>
    <mergeCell ref="L15:M16"/>
    <mergeCell ref="N15:P16"/>
    <mergeCell ref="Q15:R16"/>
    <mergeCell ref="L13:M14"/>
    <mergeCell ref="N13:P14"/>
    <mergeCell ref="Q13:R14"/>
    <mergeCell ref="S13:S14"/>
    <mergeCell ref="T13:T14"/>
    <mergeCell ref="U13:U14"/>
    <mergeCell ref="S11:S12"/>
    <mergeCell ref="T11:T12"/>
    <mergeCell ref="U11:U12"/>
    <mergeCell ref="V11:V12"/>
    <mergeCell ref="W11:X12"/>
    <mergeCell ref="B13:B14"/>
    <mergeCell ref="C13:D14"/>
    <mergeCell ref="E13:F14"/>
    <mergeCell ref="G13:I14"/>
    <mergeCell ref="J13:K14"/>
    <mergeCell ref="V9:V10"/>
    <mergeCell ref="W9:X10"/>
    <mergeCell ref="B11:B12"/>
    <mergeCell ref="C11:D12"/>
    <mergeCell ref="E11:F12"/>
    <mergeCell ref="G11:I12"/>
    <mergeCell ref="J11:K12"/>
    <mergeCell ref="L11:M12"/>
    <mergeCell ref="N11:P12"/>
    <mergeCell ref="Q11:R12"/>
    <mergeCell ref="L9:M10"/>
    <mergeCell ref="N9:P10"/>
    <mergeCell ref="Q9:R10"/>
    <mergeCell ref="S9:S10"/>
    <mergeCell ref="T9:T10"/>
    <mergeCell ref="U9:U10"/>
    <mergeCell ref="S7:S8"/>
    <mergeCell ref="T7:T8"/>
    <mergeCell ref="U7:U8"/>
    <mergeCell ref="V7:V8"/>
    <mergeCell ref="W7:X8"/>
    <mergeCell ref="B9:B10"/>
    <mergeCell ref="C9:D10"/>
    <mergeCell ref="E9:F10"/>
    <mergeCell ref="G9:I10"/>
    <mergeCell ref="J9:K10"/>
    <mergeCell ref="Q6:R6"/>
    <mergeCell ref="W6:X6"/>
    <mergeCell ref="B7:B8"/>
    <mergeCell ref="C7:D8"/>
    <mergeCell ref="E7:F8"/>
    <mergeCell ref="G7:I8"/>
    <mergeCell ref="J7:K8"/>
    <mergeCell ref="L7:M8"/>
    <mergeCell ref="N7:P8"/>
    <mergeCell ref="Q7:R8"/>
    <mergeCell ref="C6:D6"/>
    <mergeCell ref="E6:F6"/>
    <mergeCell ref="G6:I6"/>
    <mergeCell ref="J6:K6"/>
    <mergeCell ref="L6:M6"/>
    <mergeCell ref="N6:P6"/>
  </mergeCells>
  <conditionalFormatting sqref="L7 L9 L13 L15">
    <cfRule type="iconSet" priority="11">
      <iconSet>
        <cfvo type="percent" val="0"/>
        <cfvo type="num" val="0.95"/>
        <cfvo type="num" val="0.98"/>
      </iconSet>
    </cfRule>
  </conditionalFormatting>
  <conditionalFormatting sqref="E20">
    <cfRule type="iconSet" priority="10">
      <iconSet>
        <cfvo type="percent" val="0"/>
        <cfvo type="num" val="0.95"/>
        <cfvo type="num" val="0.98"/>
      </iconSet>
    </cfRule>
  </conditionalFormatting>
  <conditionalFormatting sqref="I20">
    <cfRule type="iconSet" priority="9">
      <iconSet>
        <cfvo type="percent" val="0"/>
        <cfvo type="num" val="0.95"/>
        <cfvo type="num" val="0.98"/>
      </iconSet>
    </cfRule>
  </conditionalFormatting>
  <conditionalFormatting sqref="I24">
    <cfRule type="iconSet" priority="8">
      <iconSet>
        <cfvo type="percent" val="0"/>
        <cfvo type="num" val="0.95"/>
        <cfvo type="num" val="0.98"/>
      </iconSet>
    </cfRule>
  </conditionalFormatting>
  <conditionalFormatting sqref="W15">
    <cfRule type="iconSet" priority="7">
      <iconSet>
        <cfvo type="percent" val="0"/>
        <cfvo type="num" val="0.95"/>
        <cfvo type="num" val="0.98"/>
      </iconSet>
    </cfRule>
  </conditionalFormatting>
  <conditionalFormatting sqref="W13">
    <cfRule type="iconSet" priority="6">
      <iconSet>
        <cfvo type="percent" val="0"/>
        <cfvo type="num" val="0.95"/>
        <cfvo type="num" val="0.98"/>
      </iconSet>
    </cfRule>
  </conditionalFormatting>
  <conditionalFormatting sqref="W9">
    <cfRule type="iconSet" priority="5">
      <iconSet>
        <cfvo type="percent" val="0"/>
        <cfvo type="num" val="0.95"/>
        <cfvo type="num" val="0.98"/>
      </iconSet>
    </cfRule>
  </conditionalFormatting>
  <conditionalFormatting sqref="W7">
    <cfRule type="iconSet" priority="4">
      <iconSet>
        <cfvo type="percent" val="0"/>
        <cfvo type="num" val="0.95"/>
        <cfvo type="num" val="0.98"/>
      </iconSet>
    </cfRule>
  </conditionalFormatting>
  <conditionalFormatting sqref="E24">
    <cfRule type="iconSet" priority="3">
      <iconSet>
        <cfvo type="percent" val="0"/>
        <cfvo type="num" val="0.95"/>
        <cfvo type="num" val="0.98"/>
      </iconSet>
    </cfRule>
  </conditionalFormatting>
  <conditionalFormatting sqref="L11">
    <cfRule type="iconSet" priority="2">
      <iconSet>
        <cfvo type="percent" val="0"/>
        <cfvo type="num" val="0.95"/>
        <cfvo type="num" val="0.98"/>
      </iconSet>
    </cfRule>
  </conditionalFormatting>
  <conditionalFormatting sqref="W11">
    <cfRule type="iconSet" priority="1">
      <iconSet>
        <cfvo type="percent" val="0"/>
        <cfvo type="num" val="0.95"/>
        <cfvo type="num" val="0.98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en el JIRA Oct-Nov</vt:lpstr>
      <vt:lpstr>Indicadores del Control de 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Cespedes</dc:creator>
  <cp:lastModifiedBy>Jean Cespedes</cp:lastModifiedBy>
  <dcterms:created xsi:type="dcterms:W3CDTF">2017-10-12T15:12:57Z</dcterms:created>
  <dcterms:modified xsi:type="dcterms:W3CDTF">2017-10-12T15:37:31Z</dcterms:modified>
</cp:coreProperties>
</file>