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1. Wits (Francois)\2023 Semester 1\WSOA3003A - Game Design IIIA\Documents\Assignment 2\"/>
    </mc:Choice>
  </mc:AlternateContent>
  <xr:revisionPtr revIDLastSave="0" documentId="13_ncr:1_{A57E59AE-191F-4E15-A72D-E332B1EEB8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AmmoCurrentFactoryMult">Sheet1!$D$34</definedName>
    <definedName name="AmmoCurrentMakerMult">Sheet1!$D$28</definedName>
    <definedName name="AmmoFactoryCount">Sheet1!$E$21</definedName>
    <definedName name="AmmoFactoryLevel">Sheet1!$I$23</definedName>
    <definedName name="AmmoImproveFactMult">Sheet1!$H$23</definedName>
    <definedName name="AmmoInitialPrice">Sheet1!$H$5</definedName>
    <definedName name="AmmoInitialVal">Sheet1!$D$5</definedName>
    <definedName name="AmmoIntFactoryMult">Sheet1!$F$21</definedName>
    <definedName name="AmmoIntialPrice">Sheet1!#REF!</definedName>
    <definedName name="AmmoIntMakerMult">Sheet1!$F$16</definedName>
    <definedName name="AmmoIntMultiplier">Sheet1!#REF!</definedName>
    <definedName name="AmmoMakerCount">Sheet1!$E$16</definedName>
    <definedName name="AmmoMakerLevel">Sheet1!$I$18</definedName>
    <definedName name="AmmoPerClick">Sheet1!$E$5</definedName>
    <definedName name="AmmoPerSec">Sheet1!$E$10</definedName>
    <definedName name="AmmoPrice">Sheet1!$I$5</definedName>
    <definedName name="AmmoTrainMakerMult">Sheet1!$H$18</definedName>
    <definedName name="BombCurrentFactoryMult">Sheet1!$D$37</definedName>
    <definedName name="BombCurrentMakerMult">Sheet1!$D$31</definedName>
    <definedName name="BombFactoryCount">Sheet1!$E$24</definedName>
    <definedName name="BombFactoryLevel">Sheet1!$I$26</definedName>
    <definedName name="BombImproveFactMult">Sheet1!$H$26</definedName>
    <definedName name="BombInitialPrice">Sheet1!$H$8</definedName>
    <definedName name="BombInitialVal">Sheet1!$D$8</definedName>
    <definedName name="BombIntFactoryMult">Sheet1!$F$24</definedName>
    <definedName name="BombIntialPrice">Sheet1!#REF!</definedName>
    <definedName name="BombIntMakerMult">Sheet1!$F$19</definedName>
    <definedName name="BombIntMultiplier">Sheet1!#REF!</definedName>
    <definedName name="BombMakerCount">Sheet1!$E$19</definedName>
    <definedName name="BombMakerLevel">Sheet1!$I$21</definedName>
    <definedName name="BombPerClick">Sheet1!$E$8</definedName>
    <definedName name="BombPerSec">Sheet1!$E$13</definedName>
    <definedName name="BombPerSec\">Sheet1!#REF!</definedName>
    <definedName name="BombPrice">Sheet1!$I$8</definedName>
    <definedName name="BombTrainMakerMult">Sheet1!$H$21</definedName>
    <definedName name="GunsCurrentFactoryMult">Sheet1!$D$35</definedName>
    <definedName name="GunsCurrentMakerMult">Sheet1!$D$29</definedName>
    <definedName name="GunsFactoryCount">Sheet1!$E$22</definedName>
    <definedName name="GunsFactoryLevel">Sheet1!$I$24</definedName>
    <definedName name="GunsImproveFactMult">Sheet1!$H$24</definedName>
    <definedName name="GunsInitialPrice">Sheet1!$H$6</definedName>
    <definedName name="GunsInitialVal">Sheet1!$D$6</definedName>
    <definedName name="GunsIntFactoryMult">Sheet1!$F$22</definedName>
    <definedName name="GunsIntialPrice">Sheet1!#REF!</definedName>
    <definedName name="GunsIntMakerMult">Sheet1!$F$17</definedName>
    <definedName name="GunsIntMultiplier">Sheet1!#REF!</definedName>
    <definedName name="GunsMakerCount">Sheet1!$E$17</definedName>
    <definedName name="GunsMakerLevel">Sheet1!$I$19</definedName>
    <definedName name="GunsPerClick">Sheet1!$E$6</definedName>
    <definedName name="GunsPerSec">Sheet1!$E$11</definedName>
    <definedName name="GunsPrice">Sheet1!$I$6</definedName>
    <definedName name="GunsTrainMakerMult">Sheet1!$H$19</definedName>
    <definedName name="PriceModDivider">Sheet1!$I$11</definedName>
    <definedName name="PriceModifier">Sheet1!$H$11</definedName>
    <definedName name="TwoValue">Sheet1!$J$16</definedName>
    <definedName name="VechPerClick">Sheet1!#REF!</definedName>
    <definedName name="VehcCurrentFactoryMult">Sheet1!$D$36</definedName>
    <definedName name="VehcCurrentMakerMult">Sheet1!$D$30</definedName>
    <definedName name="VehcFactoryCount">Sheet1!$E$23</definedName>
    <definedName name="VehcFactoryLevel">Sheet1!$I$25</definedName>
    <definedName name="VehcImproveFactMult">Sheet1!$H$25</definedName>
    <definedName name="VehcInitialPrice">Sheet1!$H$7</definedName>
    <definedName name="VehcInitialVal">Sheet1!$D$7</definedName>
    <definedName name="VehcIntFactoryMult">Sheet1!$F$23</definedName>
    <definedName name="VehcIntialPrice">Sheet1!#REF!</definedName>
    <definedName name="VehcIntMakerMult">Sheet1!$F$18</definedName>
    <definedName name="VehcIntMultiplier">Sheet1!#REF!</definedName>
    <definedName name="VehcMakerCount">Sheet1!$E$18</definedName>
    <definedName name="VehcMakerLevel">Sheet1!$I$20</definedName>
    <definedName name="VehcPerClick">Sheet1!$E$7</definedName>
    <definedName name="VehcPerSec">Sheet1!$E$12</definedName>
    <definedName name="VehcPrice">Sheet1!$I$7</definedName>
    <definedName name="VehcTrainMakerMult">Sheet1!$H$20</definedName>
    <definedName name="WarScore">Sheet1!$M$10</definedName>
    <definedName name="WOMDCurrentFactoryMult">Sheet1!$D$38</definedName>
    <definedName name="WOMDCurrentMakerMult">Sheet1!$D$32</definedName>
    <definedName name="WOMDFactoryCount">Sheet1!$E$25</definedName>
    <definedName name="WOMDFactoryLevel">Sheet1!$I$27</definedName>
    <definedName name="WOMDImproveFactMult">Sheet1!$H$27</definedName>
    <definedName name="WOMDInitialPrice">Sheet1!$H$9</definedName>
    <definedName name="WOMDInitialVal">Sheet1!$D$9</definedName>
    <definedName name="WOMDIntFactoryMult">Sheet1!$F$25</definedName>
    <definedName name="WOMDIntialPrice">Sheet1!#REF!</definedName>
    <definedName name="WOMDIntMakerMult">Sheet1!$F$20</definedName>
    <definedName name="WOMDMakerCount">Sheet1!$E$20</definedName>
    <definedName name="WOMDMakerLevel">Sheet1!$I$22</definedName>
    <definedName name="WOMDPerClick">Sheet1!$E$9</definedName>
    <definedName name="WOMDPerSec">Sheet1!$E$14</definedName>
    <definedName name="WOMDPrice">Sheet1!$I$9</definedName>
    <definedName name="WOMDTrainMakerMult">Sheet1!$H$22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9" i="1" s="1"/>
  <c r="H18" i="1"/>
  <c r="D28" i="1" s="1"/>
  <c r="E5" i="1" s="1"/>
  <c r="H21" i="1"/>
  <c r="D31" i="1" s="1"/>
  <c r="E8" i="1" s="1"/>
  <c r="H27" i="1"/>
  <c r="D38" i="1" s="1"/>
  <c r="E14" i="1" s="1"/>
  <c r="H26" i="1"/>
  <c r="D37" i="1" s="1"/>
  <c r="E13" i="1" s="1"/>
  <c r="H25" i="1"/>
  <c r="D36" i="1" s="1"/>
  <c r="E12" i="1" s="1"/>
  <c r="H24" i="1"/>
  <c r="D35" i="1" s="1"/>
  <c r="E11" i="1" s="1"/>
  <c r="H23" i="1"/>
  <c r="D34" i="1" s="1"/>
  <c r="E10" i="1" s="1"/>
  <c r="H22" i="1"/>
  <c r="D32" i="1" s="1"/>
  <c r="E9" i="1" s="1"/>
  <c r="H20" i="1"/>
  <c r="D30" i="1" s="1"/>
  <c r="E7" i="1" s="1"/>
  <c r="H19" i="1"/>
  <c r="D29" i="1" s="1"/>
  <c r="E6" i="1" s="1"/>
  <c r="I5" i="1" l="1"/>
  <c r="I6" i="1"/>
  <c r="I7" i="1"/>
  <c r="I8" i="1"/>
</calcChain>
</file>

<file path=xl/sharedStrings.xml><?xml version="1.0" encoding="utf-8"?>
<sst xmlns="http://schemas.openxmlformats.org/spreadsheetml/2006/main" count="124" uniqueCount="105">
  <si>
    <t>Incremental game - Profit in Wartime </t>
  </si>
  <si>
    <t>Theme: Manifacturing and selling weapons to both sides of the war  (war profiteering)</t>
  </si>
  <si>
    <t>Ammo per click</t>
  </si>
  <si>
    <t>Guns per click</t>
  </si>
  <si>
    <t>Initial Val</t>
  </si>
  <si>
    <t>CurrentVal</t>
  </si>
  <si>
    <t>Military Vehicles per click</t>
  </si>
  <si>
    <t>Bombs per click</t>
  </si>
  <si>
    <t>Weapons of mass destruction per click</t>
  </si>
  <si>
    <t>Initial Price ($)</t>
  </si>
  <si>
    <t>CurrentPrice ($)</t>
  </si>
  <si>
    <t>Generator</t>
  </si>
  <si>
    <t>Ammo</t>
  </si>
  <si>
    <t>Guns</t>
  </si>
  <si>
    <t>Military Vehicles</t>
  </si>
  <si>
    <t>Bombs</t>
  </si>
  <si>
    <t>Weapons of mass destruction</t>
  </si>
  <si>
    <t>Ammo per sec</t>
  </si>
  <si>
    <t>Guns per sec</t>
  </si>
  <si>
    <t>Military Vehicles per sec</t>
  </si>
  <si>
    <t>Bombs per sec</t>
  </si>
  <si>
    <t>Weapons of mass destruction per sec</t>
  </si>
  <si>
    <t>Ammo Maker</t>
  </si>
  <si>
    <t>Gun Maker</t>
  </si>
  <si>
    <t>Military Vehicle Maker</t>
  </si>
  <si>
    <t>Bomb Maker</t>
  </si>
  <si>
    <t>Weapons of mass destruction Maker</t>
  </si>
  <si>
    <t>Multiply By __</t>
  </si>
  <si>
    <t>Upgrade level</t>
  </si>
  <si>
    <t>Army 1</t>
  </si>
  <si>
    <t>Army 2</t>
  </si>
  <si>
    <t>Train Ammo Maker</t>
  </si>
  <si>
    <t>Train Gun Maker</t>
  </si>
  <si>
    <t>Train Vehicle Maker</t>
  </si>
  <si>
    <t>Train Bomb Maker</t>
  </si>
  <si>
    <t>Ammo Factory</t>
  </si>
  <si>
    <t>Initial Multiplier</t>
  </si>
  <si>
    <t>Gun Factory</t>
  </si>
  <si>
    <t>Military Vehicle Factory</t>
  </si>
  <si>
    <t>Bomb Factory</t>
  </si>
  <si>
    <t>Weapons of mass destruction Factory</t>
  </si>
  <si>
    <t>Exchange Currency</t>
  </si>
  <si>
    <t>Upgrades</t>
  </si>
  <si>
    <t>Vehicles</t>
  </si>
  <si>
    <t>WOMD</t>
  </si>
  <si>
    <t>Current Factory Multiplier</t>
  </si>
  <si>
    <t>Current Maker Multiplier</t>
  </si>
  <si>
    <t>Train WOMD Maker</t>
  </si>
  <si>
    <t>Improve Ammo Factory</t>
  </si>
  <si>
    <t>Improve Gun Factory</t>
  </si>
  <si>
    <t>Improve Bomb Factory</t>
  </si>
  <si>
    <t>Improve Vehicle Factory</t>
  </si>
  <si>
    <t>Improve WOMD Factory</t>
  </si>
  <si>
    <t>Currency Converter</t>
  </si>
  <si>
    <t>Primary Currency: Money ($)</t>
  </si>
  <si>
    <t>Exchange currencies: weapons</t>
  </si>
  <si>
    <t>Namely: Ammo, Guns, Military Vehicles, Bombs and W.O.M.D.</t>
  </si>
  <si>
    <t>Notes</t>
  </si>
  <si>
    <t>Selling to an army will increase their score, and the player must not allow one to win</t>
  </si>
  <si>
    <t>so that they can continue profiting from the war</t>
  </si>
  <si>
    <t>Note: NewPrice = OldPrice^2 for upgrades</t>
  </si>
  <si>
    <t>Value from -1 000 000 to +1 000 000</t>
  </si>
  <si>
    <t>For currency converter use absolute value, i.e. |WarScore|</t>
  </si>
  <si>
    <t>WarScore</t>
  </si>
  <si>
    <t>Price Modifier:</t>
  </si>
  <si>
    <t>Closer to one winning, the higher the selling prices (Risk vs reward)</t>
  </si>
  <si>
    <t>Core functions (calculations) that will be used as my "generators"</t>
  </si>
  <si>
    <t>Exchange Currency Generation</t>
  </si>
  <si>
    <t>Primary Currency</t>
  </si>
  <si>
    <t>WOMD Maker</t>
  </si>
  <si>
    <t>WOMD Factory</t>
  </si>
  <si>
    <t>Note: NewPrice = OldPrice*2 for generators</t>
  </si>
  <si>
    <t>IntPrice*10</t>
  </si>
  <si>
    <t>IntPrice*100</t>
  </si>
  <si>
    <t>Selling Prices</t>
  </si>
  <si>
    <t>Buying Prices</t>
  </si>
  <si>
    <t>WarScore Effects</t>
  </si>
  <si>
    <t>Selling Ammo</t>
  </si>
  <si>
    <t>Selling Guns</t>
  </si>
  <si>
    <t>Selling Vehicles</t>
  </si>
  <si>
    <t>Selling Bombs</t>
  </si>
  <si>
    <t>Selling WOMD</t>
  </si>
  <si>
    <t>±1</t>
  </si>
  <si>
    <t>±10</t>
  </si>
  <si>
    <t>±100</t>
  </si>
  <si>
    <t>±1000</t>
  </si>
  <si>
    <t>±10000</t>
  </si>
  <si>
    <t xml:space="preserve">Intial Cost will be 50000 </t>
  </si>
  <si>
    <t>Reset WarScore (lobby officials, maipulate countries, etc.)</t>
  </si>
  <si>
    <t>Cost will linearly increase by increments of 50000</t>
  </si>
  <si>
    <t>Are we the baddies?</t>
  </si>
  <si>
    <t>___ per click = ____MakerCount * ___CurrentMakerMultiplier</t>
  </si>
  <si>
    <t>*note: +1 for ammo to get the game started</t>
  </si>
  <si>
    <t>Decription of functions and calculations in this speadsheet</t>
  </si>
  <si>
    <t>___ per sec = ____FactoryCount * ___CurrentFactoryMultiplier</t>
  </si>
  <si>
    <t>___CurrentFactoryMult = ___InitialFactoryMult * ___ImproveFactoryMult</t>
  </si>
  <si>
    <t>___CurrentMakerMult = ___InitialMakerMult * ___TrainMakerMult</t>
  </si>
  <si>
    <t>___TrainMakerMult = TwoValue * ____MakerLevel</t>
  </si>
  <si>
    <t>Multipliers</t>
  </si>
  <si>
    <t>Multiplier values</t>
  </si>
  <si>
    <t>___ImproveFactoryMult = TwoValue * ____FactoryLevel</t>
  </si>
  <si>
    <t>*note: TwoValue and InitMults to start makers at 1 and factories at 10</t>
  </si>
  <si>
    <t>PriceModifier=CEILING.MATH(ABS(WarScore)/PriceModDivider)</t>
  </si>
  <si>
    <t>___CurrentPrice = ___InitialPrice * PriceModifier</t>
  </si>
  <si>
    <t>All other values should be filled in by hand (no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</si>
</sst>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2" xfId="0" applyFill="1" applyBorder="1"/>
    <xf numFmtId="0" fontId="0" fillId="2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2" borderId="0" xfId="0" applyFill="1"/>
    <xf numFmtId="0" fontId="0" fillId="4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4" borderId="9" xfId="0" applyFill="1" applyBorder="1"/>
    <xf numFmtId="0" fontId="1" fillId="3" borderId="10" xfId="0" applyFont="1" applyFill="1" applyBorder="1"/>
    <xf numFmtId="0" fontId="1" fillId="2" borderId="11" xfId="0" applyFont="1" applyFill="1" applyBorder="1"/>
    <xf numFmtId="0" fontId="1" fillId="4" borderId="12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11" xfId="0" applyFill="1" applyBorder="1"/>
    <xf numFmtId="0" fontId="0" fillId="4" borderId="11" xfId="0" applyFill="1" applyBorder="1"/>
    <xf numFmtId="0" fontId="2" fillId="0" borderId="0" xfId="0" applyFont="1"/>
    <xf numFmtId="0" fontId="0" fillId="4" borderId="3" xfId="0" applyFill="1" applyBorder="1"/>
    <xf numFmtId="0" fontId="0" fillId="4" borderId="0" xfId="0" applyFill="1"/>
    <xf numFmtId="0" fontId="0" fillId="4" borderId="8" xfId="0" applyFill="1" applyBorder="1"/>
    <xf numFmtId="0" fontId="1" fillId="8" borderId="11" xfId="0" applyFont="1" applyFill="1" applyBorder="1"/>
    <xf numFmtId="0" fontId="1" fillId="9" borderId="12" xfId="0" applyFont="1" applyFill="1" applyBorder="1"/>
    <xf numFmtId="0" fontId="1" fillId="2" borderId="10" xfId="0" applyFont="1" applyFill="1" applyBorder="1"/>
    <xf numFmtId="0" fontId="0" fillId="8" borderId="0" xfId="0" applyFill="1"/>
    <xf numFmtId="0" fontId="0" fillId="9" borderId="6" xfId="0" applyFill="1" applyBorder="1"/>
    <xf numFmtId="0" fontId="0" fillId="8" borderId="8" xfId="0" applyFill="1" applyBorder="1"/>
    <xf numFmtId="0" fontId="0" fillId="9" borderId="9" xfId="0" applyFill="1" applyBorder="1"/>
    <xf numFmtId="0" fontId="0" fillId="3" borderId="10" xfId="0" applyFill="1" applyBorder="1"/>
    <xf numFmtId="0" fontId="0" fillId="8" borderId="1" xfId="0" applyFill="1" applyBorder="1"/>
    <xf numFmtId="0" fontId="0" fillId="3" borderId="1" xfId="0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9" xfId="0" applyFill="1" applyBorder="1"/>
    <xf numFmtId="0" fontId="1" fillId="0" borderId="0" xfId="0" applyFont="1"/>
    <xf numFmtId="0" fontId="1" fillId="10" borderId="0" xfId="0" applyFont="1" applyFill="1"/>
    <xf numFmtId="0" fontId="0" fillId="10" borderId="0" xfId="0" applyFill="1"/>
    <xf numFmtId="0" fontId="0" fillId="3" borderId="0" xfId="0" applyFill="1"/>
    <xf numFmtId="0" fontId="3" fillId="0" borderId="0" xfId="0" applyFont="1"/>
    <xf numFmtId="0" fontId="4" fillId="4" borderId="0" xfId="0" applyFont="1" applyFill="1"/>
    <xf numFmtId="0" fontId="0" fillId="12" borderId="12" xfId="0" applyFill="1" applyBorder="1"/>
    <xf numFmtId="0" fontId="0" fillId="12" borderId="4" xfId="0" applyFill="1" applyBorder="1"/>
    <xf numFmtId="0" fontId="0" fillId="12" borderId="6" xfId="0" applyFill="1" applyBorder="1"/>
    <xf numFmtId="0" fontId="0" fillId="12" borderId="9" xfId="0" applyFill="1" applyBorder="1"/>
    <xf numFmtId="0" fontId="5" fillId="0" borderId="0" xfId="0" applyFont="1"/>
    <xf numFmtId="0" fontId="0" fillId="13" borderId="0" xfId="0" applyFill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1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B1" workbookViewId="0">
      <selection activeCell="J38" sqref="J38"/>
    </sheetView>
  </sheetViews>
  <sheetFormatPr defaultRowHeight="14.4" x14ac:dyDescent="0.3"/>
  <cols>
    <col min="2" max="2" width="9.77734375" customWidth="1"/>
    <col min="3" max="3" width="32.6640625" customWidth="1"/>
    <col min="5" max="5" width="15.44140625" customWidth="1"/>
    <col min="6" max="6" width="15.109375" customWidth="1"/>
    <col min="7" max="7" width="25.44140625" customWidth="1"/>
    <col min="8" max="8" width="12.88671875" customWidth="1"/>
    <col min="9" max="9" width="17.88671875" customWidth="1"/>
  </cols>
  <sheetData>
    <row r="1" spans="1:18" x14ac:dyDescent="0.3">
      <c r="A1" t="s">
        <v>0</v>
      </c>
      <c r="J1" s="36" t="s">
        <v>57</v>
      </c>
      <c r="K1" s="37"/>
      <c r="L1" s="37"/>
      <c r="M1" s="37"/>
      <c r="N1" s="37"/>
      <c r="O1" s="37"/>
      <c r="P1" s="37"/>
      <c r="Q1" s="37"/>
      <c r="R1" s="37"/>
    </row>
    <row r="2" spans="1:18" x14ac:dyDescent="0.3">
      <c r="A2" t="s">
        <v>1</v>
      </c>
      <c r="G2" t="s">
        <v>74</v>
      </c>
      <c r="J2" s="37"/>
      <c r="K2" s="37" t="s">
        <v>58</v>
      </c>
      <c r="L2" s="37"/>
      <c r="M2" s="37"/>
      <c r="N2" s="37"/>
      <c r="O2" s="37"/>
      <c r="P2" s="37"/>
      <c r="Q2" s="37"/>
      <c r="R2" s="37"/>
    </row>
    <row r="3" spans="1:18" x14ac:dyDescent="0.3">
      <c r="C3" t="s">
        <v>66</v>
      </c>
      <c r="G3" s="35" t="s">
        <v>53</v>
      </c>
      <c r="I3" s="40" t="s">
        <v>68</v>
      </c>
      <c r="J3" s="37"/>
      <c r="K3" s="37" t="s">
        <v>59</v>
      </c>
      <c r="L3" s="37"/>
      <c r="M3" s="37"/>
      <c r="N3" s="37"/>
      <c r="O3" s="37"/>
      <c r="P3" s="37"/>
      <c r="Q3" s="37"/>
      <c r="R3" s="37"/>
    </row>
    <row r="4" spans="1:18" x14ac:dyDescent="0.3">
      <c r="C4" s="10" t="s">
        <v>67</v>
      </c>
      <c r="D4" s="11" t="s">
        <v>4</v>
      </c>
      <c r="E4" s="12" t="s">
        <v>5</v>
      </c>
      <c r="G4" s="10" t="s">
        <v>41</v>
      </c>
      <c r="H4" s="11" t="s">
        <v>9</v>
      </c>
      <c r="I4" s="12" t="s">
        <v>10</v>
      </c>
      <c r="J4" s="15"/>
      <c r="K4" s="15" t="s">
        <v>29</v>
      </c>
      <c r="L4" s="15"/>
      <c r="M4" s="15"/>
      <c r="N4" s="15"/>
      <c r="O4" s="15"/>
      <c r="P4" s="15" t="s">
        <v>30</v>
      </c>
      <c r="Q4" s="15"/>
      <c r="R4" s="37"/>
    </row>
    <row r="5" spans="1:18" x14ac:dyDescent="0.3">
      <c r="C5" s="1" t="s">
        <v>2</v>
      </c>
      <c r="D5" s="2">
        <v>1</v>
      </c>
      <c r="E5" s="3">
        <f xml:space="preserve"> (AmmoInitialVal + AmmoMakerCount*(AmmoCurrentMakerMult))</f>
        <v>101</v>
      </c>
      <c r="G5" s="1" t="s">
        <v>12</v>
      </c>
      <c r="H5" s="2">
        <v>1</v>
      </c>
      <c r="I5" s="3">
        <f xml:space="preserve"> (AmmoInitialPrice*PriceModifier)</f>
        <v>26</v>
      </c>
      <c r="J5" s="15" t="s">
        <v>63</v>
      </c>
      <c r="K5" s="13"/>
      <c r="L5" s="13"/>
      <c r="M5" s="13"/>
      <c r="N5" s="14"/>
      <c r="O5" s="14"/>
      <c r="P5" s="14"/>
      <c r="Q5" s="15"/>
      <c r="R5" s="37"/>
    </row>
    <row r="6" spans="1:18" x14ac:dyDescent="0.3">
      <c r="C6" s="4" t="s">
        <v>3</v>
      </c>
      <c r="D6" s="5">
        <v>0</v>
      </c>
      <c r="E6" s="6">
        <f xml:space="preserve"> (GunsInitialVal + GunsMakerCount*(GunsCurrentMakerMult))</f>
        <v>50</v>
      </c>
      <c r="G6" s="4" t="s">
        <v>13</v>
      </c>
      <c r="H6" s="5">
        <v>100</v>
      </c>
      <c r="I6" s="6">
        <f xml:space="preserve"> (GunsInitialPrice*PriceModifier)</f>
        <v>2600</v>
      </c>
      <c r="J6" s="15"/>
      <c r="K6" s="15">
        <v>-1000000</v>
      </c>
      <c r="L6" s="15"/>
      <c r="M6" s="51">
        <v>0</v>
      </c>
      <c r="N6" s="51"/>
      <c r="O6" s="15"/>
      <c r="P6" s="15">
        <v>1000000</v>
      </c>
      <c r="Q6" s="15"/>
      <c r="R6" s="37"/>
    </row>
    <row r="7" spans="1:18" x14ac:dyDescent="0.3">
      <c r="C7" s="4" t="s">
        <v>6</v>
      </c>
      <c r="D7" s="5">
        <v>0</v>
      </c>
      <c r="E7" s="6">
        <f xml:space="preserve"> (VehcInitialVal + VehcMakerCount*(VehcCurrentMakerMult))</f>
        <v>20</v>
      </c>
      <c r="G7" s="4" t="s">
        <v>14</v>
      </c>
      <c r="H7" s="5">
        <v>100000</v>
      </c>
      <c r="I7" s="6">
        <f xml:space="preserve"> (VehcInitialPrice*PriceModifier)</f>
        <v>2600000</v>
      </c>
      <c r="J7" s="37"/>
      <c r="K7" s="37" t="s">
        <v>61</v>
      </c>
      <c r="L7" s="37"/>
      <c r="M7" s="37"/>
      <c r="N7" s="37"/>
      <c r="O7" s="37"/>
      <c r="P7" s="37"/>
      <c r="Q7" s="37"/>
      <c r="R7" s="37"/>
    </row>
    <row r="8" spans="1:18" x14ac:dyDescent="0.3">
      <c r="C8" s="4" t="s">
        <v>7</v>
      </c>
      <c r="D8" s="5">
        <v>0</v>
      </c>
      <c r="E8" s="6">
        <f xml:space="preserve"> (BombInitialVal +BombMakerCount*(BombCurrentMakerMult))</f>
        <v>10</v>
      </c>
      <c r="G8" s="4" t="s">
        <v>15</v>
      </c>
      <c r="H8" s="5">
        <v>1000000</v>
      </c>
      <c r="I8" s="6">
        <f xml:space="preserve"> (BombInitialPrice*PriceModifier)</f>
        <v>26000000</v>
      </c>
      <c r="J8" s="37"/>
      <c r="K8" s="37" t="s">
        <v>62</v>
      </c>
      <c r="L8" s="37"/>
      <c r="M8" s="37"/>
      <c r="N8" s="37"/>
      <c r="O8" s="37"/>
      <c r="P8" s="37"/>
      <c r="Q8" s="37"/>
      <c r="R8" s="37"/>
    </row>
    <row r="9" spans="1:18" x14ac:dyDescent="0.3">
      <c r="C9" s="7" t="s">
        <v>8</v>
      </c>
      <c r="D9" s="8">
        <v>0</v>
      </c>
      <c r="E9" s="9">
        <f xml:space="preserve"> (WOMDInitialVal + WOMDMakerCount*(WOMDCurrentMakerMult))</f>
        <v>5</v>
      </c>
      <c r="G9" s="7" t="s">
        <v>16</v>
      </c>
      <c r="H9" s="8">
        <v>1000000000</v>
      </c>
      <c r="I9" s="9">
        <f xml:space="preserve"> (WOMDInitialPrice*PriceModifier)</f>
        <v>26000000000</v>
      </c>
      <c r="J9" s="37"/>
      <c r="K9" s="37" t="s">
        <v>65</v>
      </c>
      <c r="L9" s="37"/>
      <c r="M9" s="37"/>
      <c r="N9" s="37"/>
      <c r="O9" s="37"/>
      <c r="P9" s="37"/>
      <c r="Q9" s="37"/>
      <c r="R9" s="37"/>
    </row>
    <row r="10" spans="1:18" x14ac:dyDescent="0.3">
      <c r="C10" s="1" t="s">
        <v>17</v>
      </c>
      <c r="D10" s="2">
        <v>0</v>
      </c>
      <c r="E10" s="3">
        <f xml:space="preserve"> AmmoFactoryCount*AmmoCurrentFactoryMult</f>
        <v>500</v>
      </c>
      <c r="J10" s="37"/>
      <c r="K10" s="49" t="s">
        <v>63</v>
      </c>
      <c r="L10" s="50"/>
      <c r="M10" s="47">
        <v>-255555</v>
      </c>
      <c r="N10" s="48"/>
      <c r="O10" s="37"/>
      <c r="P10" s="37"/>
      <c r="Q10" s="37"/>
      <c r="R10" s="37"/>
    </row>
    <row r="11" spans="1:18" x14ac:dyDescent="0.3">
      <c r="C11" s="4" t="s">
        <v>18</v>
      </c>
      <c r="D11" s="5">
        <v>0</v>
      </c>
      <c r="E11" s="6">
        <f xml:space="preserve"> GunsFactoryCount*GunsCurrentFactoryMult</f>
        <v>200</v>
      </c>
      <c r="G11" s="38" t="s">
        <v>64</v>
      </c>
      <c r="H11" s="25">
        <f>_xlfn.CEILING.MATH((ABS(WarScore)/PriceModDivider))</f>
        <v>26</v>
      </c>
      <c r="I11" s="39">
        <v>10000</v>
      </c>
      <c r="J11" s="37"/>
      <c r="K11" s="37"/>
      <c r="L11" s="37"/>
      <c r="M11" s="37"/>
      <c r="N11" s="37"/>
      <c r="O11" s="37"/>
      <c r="P11" s="37"/>
      <c r="Q11" s="37"/>
      <c r="R11" s="37"/>
    </row>
    <row r="12" spans="1:18" x14ac:dyDescent="0.3">
      <c r="C12" s="4" t="s">
        <v>19</v>
      </c>
      <c r="D12" s="5">
        <v>0</v>
      </c>
      <c r="E12" s="6">
        <f xml:space="preserve"> VehcFactoryCount*VehcCurrentFactoryMult</f>
        <v>100</v>
      </c>
      <c r="J12" s="37"/>
      <c r="K12" s="37" t="s">
        <v>54</v>
      </c>
      <c r="L12" s="37"/>
      <c r="M12" s="37"/>
      <c r="N12" s="37"/>
      <c r="O12" s="37"/>
      <c r="P12" s="37"/>
      <c r="Q12" s="37"/>
      <c r="R12" s="37"/>
    </row>
    <row r="13" spans="1:18" x14ac:dyDescent="0.3">
      <c r="C13" s="4" t="s">
        <v>20</v>
      </c>
      <c r="D13" s="5">
        <v>0</v>
      </c>
      <c r="E13" s="6">
        <f xml:space="preserve"> BombFactoryCount*BombCurrentFactoryMult</f>
        <v>50</v>
      </c>
      <c r="J13" s="37"/>
      <c r="K13" s="37" t="s">
        <v>55</v>
      </c>
      <c r="L13" s="37"/>
      <c r="M13" s="37"/>
      <c r="N13" s="37"/>
      <c r="O13" s="37"/>
      <c r="P13" s="37"/>
      <c r="Q13" s="37"/>
      <c r="R13" s="37"/>
    </row>
    <row r="14" spans="1:18" x14ac:dyDescent="0.3">
      <c r="C14" s="4" t="s">
        <v>21</v>
      </c>
      <c r="D14" s="5">
        <v>0</v>
      </c>
      <c r="E14" s="6">
        <f xml:space="preserve"> WOMDFactoryCount*WOMDCurrentFactoryMult</f>
        <v>10</v>
      </c>
      <c r="G14" s="52"/>
      <c r="H14" s="52"/>
      <c r="I14" s="52"/>
      <c r="J14" s="37"/>
      <c r="K14" s="37" t="s">
        <v>56</v>
      </c>
      <c r="L14" s="37"/>
      <c r="M14" s="37"/>
      <c r="N14" s="37"/>
      <c r="O14" s="37"/>
      <c r="P14" s="37"/>
      <c r="Q14" s="37"/>
      <c r="R14" s="37"/>
    </row>
    <row r="15" spans="1:18" x14ac:dyDescent="0.3">
      <c r="C15" s="10" t="s">
        <v>11</v>
      </c>
      <c r="D15" s="16"/>
      <c r="E15" s="17"/>
      <c r="F15" s="24" t="s">
        <v>36</v>
      </c>
      <c r="G15" s="52"/>
      <c r="H15" s="52"/>
      <c r="I15" s="52"/>
      <c r="J15" s="37"/>
      <c r="K15" s="37"/>
      <c r="L15" s="37"/>
      <c r="M15" s="37"/>
      <c r="N15" s="37"/>
      <c r="O15" s="37"/>
      <c r="P15" s="37"/>
      <c r="Q15" s="37"/>
      <c r="R15" s="37"/>
    </row>
    <row r="16" spans="1:18" x14ac:dyDescent="0.3">
      <c r="C16" s="1" t="s">
        <v>22</v>
      </c>
      <c r="D16" s="2">
        <v>0</v>
      </c>
      <c r="E16" s="19">
        <v>100</v>
      </c>
      <c r="F16" s="5">
        <v>0.5</v>
      </c>
      <c r="G16" s="52" t="s">
        <v>98</v>
      </c>
      <c r="H16" s="52"/>
      <c r="I16" s="52"/>
      <c r="J16" s="18">
        <v>2</v>
      </c>
    </row>
    <row r="17" spans="3:17" x14ac:dyDescent="0.3">
      <c r="C17" s="4" t="s">
        <v>23</v>
      </c>
      <c r="D17" s="5">
        <v>0</v>
      </c>
      <c r="E17" s="20">
        <v>50</v>
      </c>
      <c r="F17" s="5">
        <v>0.5</v>
      </c>
      <c r="G17" s="10" t="s">
        <v>42</v>
      </c>
      <c r="H17" s="22" t="s">
        <v>27</v>
      </c>
      <c r="I17" s="23" t="s">
        <v>28</v>
      </c>
    </row>
    <row r="18" spans="3:17" x14ac:dyDescent="0.3">
      <c r="C18" s="4" t="s">
        <v>24</v>
      </c>
      <c r="D18" s="5">
        <v>0</v>
      </c>
      <c r="E18" s="20">
        <v>20</v>
      </c>
      <c r="F18" s="5">
        <v>0.5</v>
      </c>
      <c r="G18" s="4" t="s">
        <v>31</v>
      </c>
      <c r="H18" s="25">
        <f>TwoValue*AmmoMakerLevel</f>
        <v>2</v>
      </c>
      <c r="I18" s="26">
        <v>1</v>
      </c>
      <c r="L18" s="46" t="s">
        <v>76</v>
      </c>
      <c r="M18" s="46"/>
      <c r="N18" s="46"/>
    </row>
    <row r="19" spans="3:17" x14ac:dyDescent="0.3">
      <c r="C19" s="4" t="s">
        <v>25</v>
      </c>
      <c r="D19" s="5">
        <v>0</v>
      </c>
      <c r="E19" s="20">
        <v>10</v>
      </c>
      <c r="F19" s="5">
        <v>0.5</v>
      </c>
      <c r="G19" s="4" t="s">
        <v>32</v>
      </c>
      <c r="H19" s="25">
        <f>TwoValue*GunsMakerLevel</f>
        <v>2</v>
      </c>
      <c r="I19" s="26">
        <v>1</v>
      </c>
      <c r="L19" s="46" t="s">
        <v>77</v>
      </c>
      <c r="M19" s="46"/>
      <c r="N19" s="46" t="s">
        <v>82</v>
      </c>
    </row>
    <row r="20" spans="3:17" x14ac:dyDescent="0.3">
      <c r="C20" s="4" t="s">
        <v>26</v>
      </c>
      <c r="D20" s="5">
        <v>0</v>
      </c>
      <c r="E20" s="20">
        <v>5</v>
      </c>
      <c r="F20" s="5">
        <v>0.5</v>
      </c>
      <c r="G20" s="4" t="s">
        <v>33</v>
      </c>
      <c r="H20" s="25">
        <f>TwoValue*VehcMakerLevel</f>
        <v>2</v>
      </c>
      <c r="I20" s="26">
        <v>1</v>
      </c>
      <c r="L20" s="46" t="s">
        <v>78</v>
      </c>
      <c r="M20" s="46"/>
      <c r="N20" s="46" t="s">
        <v>83</v>
      </c>
    </row>
    <row r="21" spans="3:17" x14ac:dyDescent="0.3">
      <c r="C21" s="4" t="s">
        <v>35</v>
      </c>
      <c r="D21" s="5">
        <v>0</v>
      </c>
      <c r="E21" s="20">
        <v>50</v>
      </c>
      <c r="F21" s="5">
        <v>5</v>
      </c>
      <c r="G21" s="4" t="s">
        <v>34</v>
      </c>
      <c r="H21" s="25">
        <f>TwoValue*BombMakerLevel</f>
        <v>2</v>
      </c>
      <c r="I21" s="26">
        <v>1</v>
      </c>
      <c r="L21" s="46" t="s">
        <v>79</v>
      </c>
      <c r="M21" s="46"/>
      <c r="N21" s="46" t="s">
        <v>84</v>
      </c>
    </row>
    <row r="22" spans="3:17" x14ac:dyDescent="0.3">
      <c r="C22" s="4" t="s">
        <v>37</v>
      </c>
      <c r="D22" s="5">
        <v>0</v>
      </c>
      <c r="E22" s="20">
        <v>20</v>
      </c>
      <c r="F22" s="5">
        <v>5</v>
      </c>
      <c r="G22" s="4" t="s">
        <v>47</v>
      </c>
      <c r="H22" s="25">
        <f>TwoValue*WOMDMakerLevel</f>
        <v>2</v>
      </c>
      <c r="I22" s="26">
        <v>1</v>
      </c>
      <c r="L22" s="46" t="s">
        <v>80</v>
      </c>
      <c r="M22" s="46"/>
      <c r="N22" s="46" t="s">
        <v>85</v>
      </c>
    </row>
    <row r="23" spans="3:17" x14ac:dyDescent="0.3">
      <c r="C23" s="4" t="s">
        <v>38</v>
      </c>
      <c r="D23" s="5">
        <v>0</v>
      </c>
      <c r="E23" s="20">
        <v>10</v>
      </c>
      <c r="F23" s="5">
        <v>5</v>
      </c>
      <c r="G23" s="4" t="s">
        <v>48</v>
      </c>
      <c r="H23" s="25">
        <f>TwoValue*AmmoFactoryLevel</f>
        <v>2</v>
      </c>
      <c r="I23" s="26">
        <v>1</v>
      </c>
      <c r="L23" s="46" t="s">
        <v>81</v>
      </c>
      <c r="M23" s="46"/>
      <c r="N23" s="46" t="s">
        <v>86</v>
      </c>
    </row>
    <row r="24" spans="3:17" x14ac:dyDescent="0.3">
      <c r="C24" s="4" t="s">
        <v>39</v>
      </c>
      <c r="D24" s="5">
        <v>0</v>
      </c>
      <c r="E24" s="20">
        <v>5</v>
      </c>
      <c r="F24" s="5">
        <v>5</v>
      </c>
      <c r="G24" s="4" t="s">
        <v>49</v>
      </c>
      <c r="H24" s="25">
        <f>TwoValue*GunsFactoryLevel</f>
        <v>2</v>
      </c>
      <c r="I24" s="26">
        <v>1</v>
      </c>
    </row>
    <row r="25" spans="3:17" x14ac:dyDescent="0.3">
      <c r="C25" s="7" t="s">
        <v>40</v>
      </c>
      <c r="D25" s="8">
        <v>0</v>
      </c>
      <c r="E25" s="21">
        <v>1</v>
      </c>
      <c r="F25" s="8">
        <v>5</v>
      </c>
      <c r="G25" s="4" t="s">
        <v>51</v>
      </c>
      <c r="H25" s="25">
        <f>TwoValue*VehcFactoryLevel</f>
        <v>2</v>
      </c>
      <c r="I25" s="26">
        <v>1</v>
      </c>
    </row>
    <row r="26" spans="3:17" x14ac:dyDescent="0.3">
      <c r="C26" s="53" t="s">
        <v>99</v>
      </c>
      <c r="G26" s="4" t="s">
        <v>50</v>
      </c>
      <c r="H26" s="25">
        <f>TwoValue*BombFactoryLevel</f>
        <v>2</v>
      </c>
      <c r="I26" s="26">
        <v>1</v>
      </c>
      <c r="K26" t="s">
        <v>88</v>
      </c>
      <c r="Q26" s="45" t="s">
        <v>90</v>
      </c>
    </row>
    <row r="27" spans="3:17" x14ac:dyDescent="0.3">
      <c r="C27" s="29" t="s">
        <v>46</v>
      </c>
      <c r="D27" s="30"/>
      <c r="G27" s="7" t="s">
        <v>52</v>
      </c>
      <c r="H27" s="27">
        <f>TwoValue*WOMDFactoryLevel</f>
        <v>2</v>
      </c>
      <c r="I27" s="28">
        <v>1</v>
      </c>
      <c r="K27" t="s">
        <v>87</v>
      </c>
    </row>
    <row r="28" spans="3:17" x14ac:dyDescent="0.3">
      <c r="C28" s="1" t="s">
        <v>12</v>
      </c>
      <c r="D28" s="32">
        <f>AmmoIntMakerMult*AmmoTrainMakerMult</f>
        <v>1</v>
      </c>
      <c r="G28" t="s">
        <v>71</v>
      </c>
      <c r="K28" t="s">
        <v>89</v>
      </c>
    </row>
    <row r="29" spans="3:17" x14ac:dyDescent="0.3">
      <c r="C29" s="4" t="s">
        <v>13</v>
      </c>
      <c r="D29" s="33">
        <f>GunsIntMakerMult*GunsTrainMakerMult</f>
        <v>1</v>
      </c>
      <c r="G29" t="s">
        <v>60</v>
      </c>
      <c r="K29" s="54" t="s">
        <v>93</v>
      </c>
      <c r="L29" s="55"/>
      <c r="M29" s="55"/>
      <c r="N29" s="55"/>
      <c r="O29" s="55"/>
      <c r="P29" s="55"/>
      <c r="Q29" s="55"/>
    </row>
    <row r="30" spans="3:17" x14ac:dyDescent="0.3">
      <c r="C30" s="4" t="s">
        <v>43</v>
      </c>
      <c r="D30" s="33">
        <f>VehcIntMakerMult*VehcTrainMakerMult</f>
        <v>1</v>
      </c>
      <c r="G30" t="s">
        <v>75</v>
      </c>
      <c r="K30" s="55" t="s">
        <v>91</v>
      </c>
      <c r="L30" s="55"/>
      <c r="M30" s="55"/>
      <c r="N30" s="55"/>
      <c r="O30" s="55"/>
      <c r="P30" s="55"/>
      <c r="Q30" s="55"/>
    </row>
    <row r="31" spans="3:17" x14ac:dyDescent="0.3">
      <c r="C31" s="4" t="s">
        <v>15</v>
      </c>
      <c r="D31" s="33">
        <f>BombIntMakerMult*BombTrainMakerMult</f>
        <v>1</v>
      </c>
      <c r="G31" s="29" t="s">
        <v>11</v>
      </c>
      <c r="H31" s="41" t="s">
        <v>9</v>
      </c>
      <c r="K31" s="55" t="s">
        <v>92</v>
      </c>
      <c r="L31" s="55"/>
      <c r="M31" s="55"/>
      <c r="N31" s="55"/>
      <c r="O31" s="55"/>
      <c r="P31" s="55"/>
      <c r="Q31" s="55"/>
    </row>
    <row r="32" spans="3:17" x14ac:dyDescent="0.3">
      <c r="C32" s="7" t="s">
        <v>44</v>
      </c>
      <c r="D32" s="34">
        <f>WOMDIntMakerMult*WOMDTrainMakerMult</f>
        <v>1</v>
      </c>
      <c r="G32" s="1" t="s">
        <v>22</v>
      </c>
      <c r="H32" s="42">
        <v>10</v>
      </c>
      <c r="I32" s="45" t="s">
        <v>72</v>
      </c>
      <c r="K32" s="55" t="s">
        <v>94</v>
      </c>
      <c r="L32" s="55"/>
      <c r="M32" s="55"/>
      <c r="N32" s="55"/>
      <c r="O32" s="55"/>
      <c r="P32" s="55"/>
      <c r="Q32" s="55"/>
    </row>
    <row r="33" spans="3:17" x14ac:dyDescent="0.3">
      <c r="C33" s="31" t="s">
        <v>45</v>
      </c>
      <c r="D33" s="30"/>
      <c r="G33" s="4" t="s">
        <v>23</v>
      </c>
      <c r="H33" s="43">
        <v>1000</v>
      </c>
      <c r="K33" s="55"/>
      <c r="L33" s="55"/>
      <c r="M33" s="55"/>
      <c r="N33" s="55"/>
      <c r="O33" s="55"/>
      <c r="P33" s="55"/>
      <c r="Q33" s="55"/>
    </row>
    <row r="34" spans="3:17" x14ac:dyDescent="0.3">
      <c r="C34" s="1" t="s">
        <v>12</v>
      </c>
      <c r="D34" s="32">
        <f>AmmoIntFactoryMult*AmmoImproveFactMult</f>
        <v>10</v>
      </c>
      <c r="G34" s="4" t="s">
        <v>24</v>
      </c>
      <c r="H34" s="43">
        <v>1000000</v>
      </c>
      <c r="K34" s="55" t="s">
        <v>96</v>
      </c>
      <c r="L34" s="55"/>
      <c r="M34" s="55"/>
      <c r="N34" s="55"/>
      <c r="O34" s="55"/>
      <c r="P34" s="55"/>
      <c r="Q34" s="55"/>
    </row>
    <row r="35" spans="3:17" x14ac:dyDescent="0.3">
      <c r="C35" s="4" t="s">
        <v>13</v>
      </c>
      <c r="D35" s="33">
        <f>GunsIntFactoryMult*GunsImproveFactMult</f>
        <v>10</v>
      </c>
      <c r="G35" s="4" t="s">
        <v>25</v>
      </c>
      <c r="H35" s="43">
        <v>10000000</v>
      </c>
      <c r="K35" s="55" t="s">
        <v>95</v>
      </c>
      <c r="L35" s="55"/>
      <c r="M35" s="55"/>
      <c r="N35" s="55"/>
      <c r="O35" s="55"/>
      <c r="P35" s="55"/>
      <c r="Q35" s="55"/>
    </row>
    <row r="36" spans="3:17" x14ac:dyDescent="0.3">
      <c r="C36" s="4" t="s">
        <v>43</v>
      </c>
      <c r="D36" s="33">
        <f>VehcIntFactoryMult*VehcImproveFactMult</f>
        <v>10</v>
      </c>
      <c r="G36" s="4" t="s">
        <v>69</v>
      </c>
      <c r="H36" s="43">
        <v>10000000000</v>
      </c>
      <c r="K36" s="55"/>
      <c r="L36" s="55"/>
      <c r="M36" s="55"/>
      <c r="N36" s="55"/>
      <c r="O36" s="55"/>
      <c r="P36" s="55"/>
      <c r="Q36" s="55"/>
    </row>
    <row r="37" spans="3:17" x14ac:dyDescent="0.3">
      <c r="C37" s="4" t="s">
        <v>15</v>
      </c>
      <c r="D37" s="33">
        <f>BombIntFactoryMult*BombImproveFactMult</f>
        <v>10</v>
      </c>
      <c r="G37" s="4" t="s">
        <v>35</v>
      </c>
      <c r="H37" s="43">
        <v>100</v>
      </c>
      <c r="I37" s="45" t="s">
        <v>73</v>
      </c>
      <c r="K37" s="55" t="s">
        <v>97</v>
      </c>
      <c r="L37" s="55"/>
      <c r="M37" s="55"/>
      <c r="N37" s="55"/>
      <c r="O37" s="55"/>
      <c r="P37" s="55"/>
      <c r="Q37" s="55"/>
    </row>
    <row r="38" spans="3:17" x14ac:dyDescent="0.3">
      <c r="C38" s="7" t="s">
        <v>44</v>
      </c>
      <c r="D38" s="34">
        <f>WOMDIntFactoryMult*WOMDImproveFactMult</f>
        <v>10</v>
      </c>
      <c r="G38" s="4" t="s">
        <v>37</v>
      </c>
      <c r="H38" s="43">
        <v>10000</v>
      </c>
      <c r="K38" s="55" t="s">
        <v>100</v>
      </c>
      <c r="L38" s="55"/>
      <c r="M38" s="55"/>
      <c r="N38" s="55"/>
      <c r="O38" s="55"/>
      <c r="P38" s="55"/>
      <c r="Q38" s="55"/>
    </row>
    <row r="39" spans="3:17" x14ac:dyDescent="0.3">
      <c r="G39" s="4" t="s">
        <v>38</v>
      </c>
      <c r="H39" s="43">
        <v>10000000</v>
      </c>
      <c r="K39" s="55" t="s">
        <v>101</v>
      </c>
      <c r="L39" s="55"/>
      <c r="M39" s="55"/>
      <c r="N39" s="55"/>
      <c r="O39" s="55"/>
      <c r="P39" s="55"/>
      <c r="Q39" s="55"/>
    </row>
    <row r="40" spans="3:17" x14ac:dyDescent="0.3">
      <c r="G40" s="4" t="s">
        <v>39</v>
      </c>
      <c r="H40" s="43">
        <v>100000000</v>
      </c>
      <c r="K40" s="55"/>
      <c r="L40" s="55"/>
      <c r="M40" s="55"/>
      <c r="N40" s="55"/>
      <c r="O40" s="55"/>
      <c r="P40" s="55"/>
      <c r="Q40" s="55"/>
    </row>
    <row r="41" spans="3:17" x14ac:dyDescent="0.3">
      <c r="G41" s="7" t="s">
        <v>70</v>
      </c>
      <c r="H41" s="44">
        <v>100000000000</v>
      </c>
      <c r="K41" s="55" t="s">
        <v>103</v>
      </c>
      <c r="L41" s="55"/>
      <c r="M41" s="55"/>
      <c r="N41" s="55"/>
      <c r="O41" s="55"/>
      <c r="P41" s="55"/>
      <c r="Q41" s="55"/>
    </row>
    <row r="42" spans="3:17" x14ac:dyDescent="0.3">
      <c r="K42" s="55" t="s">
        <v>102</v>
      </c>
      <c r="L42" s="55"/>
      <c r="M42" s="55"/>
      <c r="N42" s="55"/>
      <c r="O42" s="55"/>
      <c r="P42" s="55"/>
      <c r="Q42" s="55"/>
    </row>
    <row r="43" spans="3:17" x14ac:dyDescent="0.3">
      <c r="K43" s="55"/>
      <c r="L43" s="55"/>
      <c r="M43" s="55"/>
      <c r="N43" s="55"/>
      <c r="O43" s="55"/>
      <c r="P43" s="55"/>
      <c r="Q43" s="55"/>
    </row>
    <row r="44" spans="3:17" x14ac:dyDescent="0.3">
      <c r="K44" s="55" t="s">
        <v>104</v>
      </c>
      <c r="L44" s="55"/>
      <c r="M44" s="55"/>
      <c r="N44" s="55"/>
      <c r="O44" s="55"/>
      <c r="P44" s="55"/>
      <c r="Q44" s="55"/>
    </row>
  </sheetData>
  <mergeCells count="3">
    <mergeCell ref="M10:N10"/>
    <mergeCell ref="K10:L10"/>
    <mergeCell ref="M6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79</vt:i4>
      </vt:variant>
    </vt:vector>
  </HeadingPairs>
  <TitlesOfParts>
    <vt:vector size="80" baseType="lpstr">
      <vt:lpstr>Sheet1</vt:lpstr>
      <vt:lpstr>AmmoCurrentFactoryMult</vt:lpstr>
      <vt:lpstr>AmmoCurrentMakerMult</vt:lpstr>
      <vt:lpstr>AmmoFactoryCount</vt:lpstr>
      <vt:lpstr>AmmoFactoryLevel</vt:lpstr>
      <vt:lpstr>AmmoImproveFactMult</vt:lpstr>
      <vt:lpstr>AmmoInitialPrice</vt:lpstr>
      <vt:lpstr>AmmoInitialVal</vt:lpstr>
      <vt:lpstr>AmmoIntFactoryMult</vt:lpstr>
      <vt:lpstr>AmmoIntMakerMult</vt:lpstr>
      <vt:lpstr>AmmoMakerCount</vt:lpstr>
      <vt:lpstr>AmmoMakerLevel</vt:lpstr>
      <vt:lpstr>AmmoPerClick</vt:lpstr>
      <vt:lpstr>AmmoPerSec</vt:lpstr>
      <vt:lpstr>AmmoPrice</vt:lpstr>
      <vt:lpstr>AmmoTrainMakerMult</vt:lpstr>
      <vt:lpstr>BombCurrentFactoryMult</vt:lpstr>
      <vt:lpstr>BombCurrentMakerMult</vt:lpstr>
      <vt:lpstr>BombFactoryCount</vt:lpstr>
      <vt:lpstr>BombFactoryLevel</vt:lpstr>
      <vt:lpstr>BombImproveFactMult</vt:lpstr>
      <vt:lpstr>BombInitialPrice</vt:lpstr>
      <vt:lpstr>BombInitialVal</vt:lpstr>
      <vt:lpstr>BombIntFactoryMult</vt:lpstr>
      <vt:lpstr>BombIntMakerMult</vt:lpstr>
      <vt:lpstr>BombMakerCount</vt:lpstr>
      <vt:lpstr>BombMakerLevel</vt:lpstr>
      <vt:lpstr>BombPerClick</vt:lpstr>
      <vt:lpstr>BombPerSec</vt:lpstr>
      <vt:lpstr>BombPrice</vt:lpstr>
      <vt:lpstr>BombTrainMakerMult</vt:lpstr>
      <vt:lpstr>GunsCurrentFactoryMult</vt:lpstr>
      <vt:lpstr>GunsCurrentMakerMult</vt:lpstr>
      <vt:lpstr>GunsFactoryCount</vt:lpstr>
      <vt:lpstr>GunsFactoryLevel</vt:lpstr>
      <vt:lpstr>GunsImproveFactMult</vt:lpstr>
      <vt:lpstr>GunsInitialPrice</vt:lpstr>
      <vt:lpstr>GunsInitialVal</vt:lpstr>
      <vt:lpstr>GunsIntFactoryMult</vt:lpstr>
      <vt:lpstr>GunsIntMakerMult</vt:lpstr>
      <vt:lpstr>GunsMakerCount</vt:lpstr>
      <vt:lpstr>GunsMakerLevel</vt:lpstr>
      <vt:lpstr>GunsPerClick</vt:lpstr>
      <vt:lpstr>GunsPerSec</vt:lpstr>
      <vt:lpstr>GunsPrice</vt:lpstr>
      <vt:lpstr>GunsTrainMakerMult</vt:lpstr>
      <vt:lpstr>PriceModDivider</vt:lpstr>
      <vt:lpstr>PriceModifier</vt:lpstr>
      <vt:lpstr>TwoValue</vt:lpstr>
      <vt:lpstr>VehcCurrentFactoryMult</vt:lpstr>
      <vt:lpstr>VehcCurrentMakerMult</vt:lpstr>
      <vt:lpstr>VehcFactoryCount</vt:lpstr>
      <vt:lpstr>VehcFactoryLevel</vt:lpstr>
      <vt:lpstr>VehcImproveFactMult</vt:lpstr>
      <vt:lpstr>VehcInitialPrice</vt:lpstr>
      <vt:lpstr>VehcInitialVal</vt:lpstr>
      <vt:lpstr>VehcIntFactoryMult</vt:lpstr>
      <vt:lpstr>VehcIntMakerMult</vt:lpstr>
      <vt:lpstr>VehcMakerCount</vt:lpstr>
      <vt:lpstr>VehcMakerLevel</vt:lpstr>
      <vt:lpstr>VehcPerClick</vt:lpstr>
      <vt:lpstr>VehcPerSec</vt:lpstr>
      <vt:lpstr>VehcPrice</vt:lpstr>
      <vt:lpstr>VehcTrainMakerMult</vt:lpstr>
      <vt:lpstr>WarScore</vt:lpstr>
      <vt:lpstr>WOMDCurrentFactoryMult</vt:lpstr>
      <vt:lpstr>WOMDCurrentMakerMult</vt:lpstr>
      <vt:lpstr>WOMDFactoryCount</vt:lpstr>
      <vt:lpstr>WOMDFactoryLevel</vt:lpstr>
      <vt:lpstr>WOMDImproveFactMult</vt:lpstr>
      <vt:lpstr>WOMDInitialPrice</vt:lpstr>
      <vt:lpstr>WOMDInitialVal</vt:lpstr>
      <vt:lpstr>WOMDIntFactoryMult</vt:lpstr>
      <vt:lpstr>WOMDIntMakerMult</vt:lpstr>
      <vt:lpstr>WOMDMakerCount</vt:lpstr>
      <vt:lpstr>WOMDMakerLevel</vt:lpstr>
      <vt:lpstr>WOMDPerClick</vt:lpstr>
      <vt:lpstr>WOMDPerSec</vt:lpstr>
      <vt:lpstr>WOMDPrice</vt:lpstr>
      <vt:lpstr>WOMDTrainMakerMult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Retief</dc:creator>
  <cp:lastModifiedBy>Jean-Francois Retief</cp:lastModifiedBy>
  <dcterms:created xsi:type="dcterms:W3CDTF">2015-06-05T18:17:20Z</dcterms:created>
  <dcterms:modified xsi:type="dcterms:W3CDTF">2023-04-23T11:28:05Z</dcterms:modified>
</cp:coreProperties>
</file>