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0c42291e309972/Desktop/.notes/AWS-Billing/"/>
    </mc:Choice>
  </mc:AlternateContent>
  <xr:revisionPtr revIDLastSave="2440" documentId="8_{88D7EEE2-71BE-45AE-8A41-7FF252EBAA36}" xr6:coauthVersionLast="47" xr6:coauthVersionMax="47" xr10:uidLastSave="{949A8121-652E-4363-9828-80400000FFEB}"/>
  <bookViews>
    <workbookView xWindow="1500" yWindow="1500" windowWidth="20670" windowHeight="13080" activeTab="1" xr2:uid="{C2C7D142-5A6A-4567-B32A-336A8B4DB353}"/>
  </bookViews>
  <sheets>
    <sheet name="Services" sheetId="9" r:id="rId1"/>
    <sheet name="EC2" sheetId="7" r:id="rId2"/>
    <sheet name="ASG" sheetId="16" r:id="rId3"/>
    <sheet name="CW" sheetId="11" r:id="rId4"/>
    <sheet name="Logs" sheetId="10" r:id="rId5"/>
    <sheet name="MQ" sheetId="12" r:id="rId6"/>
    <sheet name="RDS" sheetId="13" r:id="rId7"/>
    <sheet name="SSM" sheetId="15" r:id="rId8"/>
  </sheets>
  <definedNames>
    <definedName name="_xlcn.WorksheetConnection_AWSBillingGTV.xlsxCW_Alarms1" hidden="1">CW_Alarms[]</definedName>
    <definedName name="_xlcn.WorksheetConnection_AWSBillingGTV.xlsxCW_Metrics1" hidden="1">CW_Metrics[]</definedName>
  </definedNames>
  <calcPr calcId="191029"/>
  <pivotCaches>
    <pivotCache cacheId="6" r:id="rId9"/>
    <pivotCache cacheId="11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W_Metrics" name="CW_Metrics" connection="WorksheetConnection_AWS-Billing-GTV.xlsx!CW_Metrics"/>
          <x15:modelTable id="CW_Alarms" name="CW_Alarms" connection="WorksheetConnection_AWS-Billing-GTV.xlsx!CW_Alarm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7" l="1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F6" i="9"/>
  <c r="R2" i="11"/>
  <c r="R3" i="11"/>
  <c r="R4" i="11"/>
  <c r="R5" i="11"/>
  <c r="R6" i="11"/>
  <c r="R7" i="11"/>
  <c r="R8" i="11"/>
  <c r="S8" i="11" s="1"/>
  <c r="R9" i="11"/>
  <c r="S9" i="11" s="1"/>
  <c r="R10" i="11"/>
  <c r="R11" i="11"/>
  <c r="R12" i="11"/>
  <c r="R13" i="11"/>
  <c r="R14" i="11"/>
  <c r="R15" i="11"/>
  <c r="R16" i="11"/>
  <c r="S16" i="11" s="1"/>
  <c r="R17" i="11"/>
  <c r="S17" i="11" s="1"/>
  <c r="R18" i="11"/>
  <c r="R19" i="11"/>
  <c r="R20" i="11"/>
  <c r="R21" i="11"/>
  <c r="R22" i="11"/>
  <c r="R23" i="11"/>
  <c r="R24" i="11"/>
  <c r="S24" i="11" s="1"/>
  <c r="R25" i="11"/>
  <c r="S25" i="11" s="1"/>
  <c r="R26" i="11"/>
  <c r="R27" i="11"/>
  <c r="R28" i="11"/>
  <c r="R29" i="11"/>
  <c r="R30" i="11"/>
  <c r="R31" i="11"/>
  <c r="R32" i="11"/>
  <c r="S32" i="11" s="1"/>
  <c r="R33" i="11"/>
  <c r="S33" i="11" s="1"/>
  <c r="R34" i="11"/>
  <c r="R35" i="11"/>
  <c r="R36" i="11"/>
  <c r="R37" i="11"/>
  <c r="R38" i="11"/>
  <c r="R39" i="11"/>
  <c r="R40" i="11"/>
  <c r="S40" i="11" s="1"/>
  <c r="R41" i="11"/>
  <c r="S41" i="11" s="1"/>
  <c r="R42" i="11"/>
  <c r="R43" i="11"/>
  <c r="R44" i="11"/>
  <c r="R45" i="11"/>
  <c r="R46" i="11"/>
  <c r="R47" i="11"/>
  <c r="R48" i="11"/>
  <c r="S48" i="11" s="1"/>
  <c r="R49" i="11"/>
  <c r="S49" i="11" s="1"/>
  <c r="R50" i="11"/>
  <c r="R51" i="11"/>
  <c r="R52" i="11"/>
  <c r="R53" i="11"/>
  <c r="R54" i="11"/>
  <c r="R55" i="11"/>
  <c r="R56" i="11"/>
  <c r="S56" i="11" s="1"/>
  <c r="R57" i="11"/>
  <c r="S57" i="11" s="1"/>
  <c r="R58" i="11"/>
  <c r="R59" i="11"/>
  <c r="R60" i="11"/>
  <c r="R61" i="11"/>
  <c r="R62" i="11"/>
  <c r="R63" i="11"/>
  <c r="R64" i="11"/>
  <c r="S64" i="11" s="1"/>
  <c r="R65" i="11"/>
  <c r="S65" i="11" s="1"/>
  <c r="R66" i="11"/>
  <c r="R67" i="11"/>
  <c r="R68" i="11"/>
  <c r="R69" i="11"/>
  <c r="R70" i="11"/>
  <c r="R71" i="11"/>
  <c r="R72" i="11"/>
  <c r="S72" i="11" s="1"/>
  <c r="R73" i="11"/>
  <c r="S73" i="11" s="1"/>
  <c r="R74" i="11"/>
  <c r="R75" i="11"/>
  <c r="R76" i="11"/>
  <c r="R77" i="11"/>
  <c r="R78" i="11"/>
  <c r="R79" i="11"/>
  <c r="R80" i="11"/>
  <c r="S80" i="11" s="1"/>
  <c r="R81" i="11"/>
  <c r="S81" i="11" s="1"/>
  <c r="R82" i="11"/>
  <c r="R83" i="11"/>
  <c r="R84" i="11"/>
  <c r="R85" i="11"/>
  <c r="R86" i="11"/>
  <c r="R87" i="11"/>
  <c r="R88" i="11"/>
  <c r="S88" i="11" s="1"/>
  <c r="R89" i="11"/>
  <c r="S89" i="11" s="1"/>
  <c r="R90" i="11"/>
  <c r="R91" i="11"/>
  <c r="R92" i="11"/>
  <c r="R93" i="11"/>
  <c r="R94" i="11"/>
  <c r="R95" i="11"/>
  <c r="R96" i="11"/>
  <c r="S96" i="11" s="1"/>
  <c r="R97" i="11"/>
  <c r="S97" i="11" s="1"/>
  <c r="R98" i="11"/>
  <c r="R99" i="11"/>
  <c r="R100" i="11"/>
  <c r="R101" i="11"/>
  <c r="R102" i="11"/>
  <c r="R103" i="11"/>
  <c r="R104" i="11"/>
  <c r="S104" i="11" s="1"/>
  <c r="R105" i="11"/>
  <c r="S105" i="11" s="1"/>
  <c r="R106" i="11"/>
  <c r="R107" i="11"/>
  <c r="R108" i="11"/>
  <c r="R109" i="11"/>
  <c r="R110" i="11"/>
  <c r="R111" i="11"/>
  <c r="R112" i="11"/>
  <c r="S112" i="11" s="1"/>
  <c r="R113" i="11"/>
  <c r="S113" i="11" s="1"/>
  <c r="R114" i="11"/>
  <c r="R115" i="11"/>
  <c r="R116" i="11"/>
  <c r="R117" i="11"/>
  <c r="R118" i="11"/>
  <c r="R119" i="11"/>
  <c r="R120" i="11"/>
  <c r="S120" i="11" s="1"/>
  <c r="R121" i="11"/>
  <c r="S121" i="11" s="1"/>
  <c r="R122" i="11"/>
  <c r="R123" i="11"/>
  <c r="R124" i="11"/>
  <c r="R125" i="11"/>
  <c r="R126" i="11"/>
  <c r="R127" i="11"/>
  <c r="R128" i="11"/>
  <c r="S128" i="11" s="1"/>
  <c r="R129" i="11"/>
  <c r="S129" i="11" s="1"/>
  <c r="R130" i="11"/>
  <c r="R131" i="11"/>
  <c r="R132" i="11"/>
  <c r="R133" i="11"/>
  <c r="R134" i="11"/>
  <c r="R135" i="11"/>
  <c r="R136" i="11"/>
  <c r="S136" i="11" s="1"/>
  <c r="R137" i="11"/>
  <c r="S137" i="11" s="1"/>
  <c r="R138" i="11"/>
  <c r="R139" i="11"/>
  <c r="R140" i="11"/>
  <c r="R141" i="11"/>
  <c r="R142" i="11"/>
  <c r="R143" i="11"/>
  <c r="R144" i="11"/>
  <c r="S144" i="11" s="1"/>
  <c r="R145" i="11"/>
  <c r="S145" i="11" s="1"/>
  <c r="R146" i="11"/>
  <c r="R147" i="11"/>
  <c r="R148" i="11"/>
  <c r="R149" i="11"/>
  <c r="R150" i="11"/>
  <c r="R151" i="11"/>
  <c r="R152" i="11"/>
  <c r="S152" i="11" s="1"/>
  <c r="R153" i="11"/>
  <c r="S153" i="11" s="1"/>
  <c r="R154" i="11"/>
  <c r="R155" i="11"/>
  <c r="R156" i="11"/>
  <c r="R157" i="11"/>
  <c r="R158" i="11"/>
  <c r="R159" i="11"/>
  <c r="R160" i="11"/>
  <c r="S160" i="11" s="1"/>
  <c r="R161" i="11"/>
  <c r="S161" i="11" s="1"/>
  <c r="R162" i="11"/>
  <c r="R163" i="11"/>
  <c r="R164" i="11"/>
  <c r="R165" i="11"/>
  <c r="R166" i="11"/>
  <c r="R167" i="11"/>
  <c r="R168" i="11"/>
  <c r="S168" i="11" s="1"/>
  <c r="R169" i="11"/>
  <c r="S169" i="11" s="1"/>
  <c r="R170" i="11"/>
  <c r="R171" i="11"/>
  <c r="R172" i="11"/>
  <c r="R173" i="11"/>
  <c r="R174" i="11"/>
  <c r="R175" i="11"/>
  <c r="R176" i="11"/>
  <c r="S176" i="11" s="1"/>
  <c r="R177" i="11"/>
  <c r="S177" i="11" s="1"/>
  <c r="R178" i="11"/>
  <c r="R179" i="11"/>
  <c r="R180" i="11"/>
  <c r="R181" i="11"/>
  <c r="R182" i="11"/>
  <c r="R183" i="11"/>
  <c r="R184" i="11"/>
  <c r="S184" i="11" s="1"/>
  <c r="R185" i="11"/>
  <c r="S185" i="11" s="1"/>
  <c r="R186" i="11"/>
  <c r="R187" i="11"/>
  <c r="R188" i="11"/>
  <c r="R189" i="11"/>
  <c r="R190" i="11"/>
  <c r="R191" i="11"/>
  <c r="R192" i="11"/>
  <c r="S192" i="11" s="1"/>
  <c r="R193" i="11"/>
  <c r="S193" i="11" s="1"/>
  <c r="R194" i="11"/>
  <c r="R195" i="11"/>
  <c r="R196" i="11"/>
  <c r="R197" i="11"/>
  <c r="R198" i="11"/>
  <c r="R199" i="11"/>
  <c r="R200" i="11"/>
  <c r="S200" i="11" s="1"/>
  <c r="R201" i="11"/>
  <c r="S201" i="11" s="1"/>
  <c r="R202" i="11"/>
  <c r="R203" i="11"/>
  <c r="R204" i="11"/>
  <c r="R205" i="11"/>
  <c r="R206" i="11"/>
  <c r="R207" i="11"/>
  <c r="R208" i="11"/>
  <c r="S208" i="11" s="1"/>
  <c r="R209" i="11"/>
  <c r="S209" i="11" s="1"/>
  <c r="R210" i="11"/>
  <c r="R211" i="11"/>
  <c r="R212" i="11"/>
  <c r="R213" i="11"/>
  <c r="R214" i="11"/>
  <c r="R215" i="11"/>
  <c r="R216" i="11"/>
  <c r="S216" i="11" s="1"/>
  <c r="R217" i="11"/>
  <c r="S217" i="11" s="1"/>
  <c r="R218" i="11"/>
  <c r="R219" i="11"/>
  <c r="R220" i="11"/>
  <c r="R221" i="11"/>
  <c r="R222" i="11"/>
  <c r="R223" i="11"/>
  <c r="R224" i="11"/>
  <c r="S224" i="11" s="1"/>
  <c r="R225" i="11"/>
  <c r="S225" i="11" s="1"/>
  <c r="R226" i="11"/>
  <c r="R227" i="11"/>
  <c r="R228" i="11"/>
  <c r="R229" i="11"/>
  <c r="R230" i="11"/>
  <c r="R231" i="11"/>
  <c r="R232" i="11"/>
  <c r="S232" i="11" s="1"/>
  <c r="R233" i="11"/>
  <c r="S233" i="11" s="1"/>
  <c r="R234" i="11"/>
  <c r="R235" i="11"/>
  <c r="R236" i="11"/>
  <c r="R237" i="11"/>
  <c r="R238" i="11"/>
  <c r="R239" i="11"/>
  <c r="R240" i="11"/>
  <c r="S240" i="11" s="1"/>
  <c r="R241" i="11"/>
  <c r="S241" i="11" s="1"/>
  <c r="R242" i="11"/>
  <c r="R243" i="11"/>
  <c r="R244" i="11"/>
  <c r="R245" i="11"/>
  <c r="R246" i="11"/>
  <c r="R247" i="11"/>
  <c r="R248" i="11"/>
  <c r="S248" i="11" s="1"/>
  <c r="R249" i="11"/>
  <c r="S249" i="11" s="1"/>
  <c r="R250" i="11"/>
  <c r="R251" i="11"/>
  <c r="R252" i="11"/>
  <c r="R253" i="11"/>
  <c r="R254" i="11"/>
  <c r="R255" i="11"/>
  <c r="R256" i="11"/>
  <c r="S256" i="11" s="1"/>
  <c r="R257" i="11"/>
  <c r="S257" i="11" s="1"/>
  <c r="R258" i="11"/>
  <c r="R259" i="11"/>
  <c r="R260" i="11"/>
  <c r="R261" i="11"/>
  <c r="R262" i="11"/>
  <c r="R263" i="11"/>
  <c r="R264" i="11"/>
  <c r="S264" i="11" s="1"/>
  <c r="R265" i="11"/>
  <c r="S265" i="11" s="1"/>
  <c r="R266" i="11"/>
  <c r="R267" i="11"/>
  <c r="R268" i="11"/>
  <c r="R269" i="11"/>
  <c r="R270" i="11"/>
  <c r="R271" i="11"/>
  <c r="R272" i="11"/>
  <c r="S272" i="11" s="1"/>
  <c r="R273" i="11"/>
  <c r="S273" i="11" s="1"/>
  <c r="R274" i="11"/>
  <c r="R275" i="11"/>
  <c r="R276" i="11"/>
  <c r="R277" i="11"/>
  <c r="R278" i="11"/>
  <c r="R279" i="11"/>
  <c r="R280" i="11"/>
  <c r="S280" i="11" s="1"/>
  <c r="R281" i="11"/>
  <c r="S281" i="11" s="1"/>
  <c r="R282" i="11"/>
  <c r="R283" i="11"/>
  <c r="R284" i="11"/>
  <c r="R285" i="11"/>
  <c r="R286" i="11"/>
  <c r="R287" i="11"/>
  <c r="R288" i="11"/>
  <c r="S288" i="11" s="1"/>
  <c r="R289" i="11"/>
  <c r="S289" i="11" s="1"/>
  <c r="R290" i="11"/>
  <c r="R291" i="11"/>
  <c r="R292" i="11"/>
  <c r="R293" i="11"/>
  <c r="R294" i="11"/>
  <c r="R295" i="11"/>
  <c r="R296" i="11"/>
  <c r="S296" i="11" s="1"/>
  <c r="R297" i="11"/>
  <c r="S297" i="11" s="1"/>
  <c r="R298" i="11"/>
  <c r="R299" i="11"/>
  <c r="R300" i="11"/>
  <c r="R301" i="11"/>
  <c r="R302" i="11"/>
  <c r="R303" i="11"/>
  <c r="R304" i="11"/>
  <c r="S304" i="11" s="1"/>
  <c r="R305" i="11"/>
  <c r="S305" i="11" s="1"/>
  <c r="R306" i="11"/>
  <c r="R307" i="11"/>
  <c r="R308" i="11"/>
  <c r="R309" i="11"/>
  <c r="R310" i="11"/>
  <c r="R311" i="11"/>
  <c r="R312" i="11"/>
  <c r="S312" i="11" s="1"/>
  <c r="R313" i="11"/>
  <c r="S313" i="11" s="1"/>
  <c r="R314" i="11"/>
  <c r="R315" i="11"/>
  <c r="R316" i="11"/>
  <c r="R317" i="11"/>
  <c r="R318" i="11"/>
  <c r="R319" i="11"/>
  <c r="R320" i="11"/>
  <c r="S320" i="11" s="1"/>
  <c r="R321" i="11"/>
  <c r="S321" i="11" s="1"/>
  <c r="R322" i="11"/>
  <c r="R323" i="11"/>
  <c r="R324" i="11"/>
  <c r="R325" i="11"/>
  <c r="R326" i="11"/>
  <c r="R327" i="11"/>
  <c r="R328" i="11"/>
  <c r="S328" i="11" s="1"/>
  <c r="R329" i="11"/>
  <c r="S329" i="11" s="1"/>
  <c r="R330" i="11"/>
  <c r="R331" i="11"/>
  <c r="R332" i="11"/>
  <c r="R333" i="11"/>
  <c r="R334" i="11"/>
  <c r="R335" i="11"/>
  <c r="R336" i="11"/>
  <c r="S336" i="11" s="1"/>
  <c r="R337" i="11"/>
  <c r="S337" i="11" s="1"/>
  <c r="R338" i="11"/>
  <c r="R339" i="11"/>
  <c r="R340" i="11"/>
  <c r="R341" i="11"/>
  <c r="R342" i="11"/>
  <c r="R343" i="11"/>
  <c r="R344" i="11"/>
  <c r="S344" i="11" s="1"/>
  <c r="R345" i="11"/>
  <c r="S345" i="11" s="1"/>
  <c r="R346" i="11"/>
  <c r="R347" i="11"/>
  <c r="R348" i="11"/>
  <c r="R349" i="11"/>
  <c r="R350" i="11"/>
  <c r="R351" i="11"/>
  <c r="R352" i="11"/>
  <c r="S352" i="11" s="1"/>
  <c r="R353" i="11"/>
  <c r="S353" i="11" s="1"/>
  <c r="R354" i="11"/>
  <c r="R355" i="11"/>
  <c r="R356" i="11"/>
  <c r="R357" i="11"/>
  <c r="R358" i="11"/>
  <c r="R359" i="11"/>
  <c r="R360" i="11"/>
  <c r="S360" i="11" s="1"/>
  <c r="R361" i="11"/>
  <c r="S361" i="11" s="1"/>
  <c r="R362" i="11"/>
  <c r="R363" i="11"/>
  <c r="R364" i="11"/>
  <c r="R365" i="11"/>
  <c r="R366" i="11"/>
  <c r="R367" i="11"/>
  <c r="R368" i="11"/>
  <c r="S368" i="11" s="1"/>
  <c r="R369" i="11"/>
  <c r="S369" i="11" s="1"/>
  <c r="R370" i="11"/>
  <c r="R371" i="11"/>
  <c r="R372" i="11"/>
  <c r="R373" i="11"/>
  <c r="R374" i="11"/>
  <c r="R375" i="11"/>
  <c r="R376" i="11"/>
  <c r="S376" i="11" s="1"/>
  <c r="R377" i="11"/>
  <c r="S377" i="11" s="1"/>
  <c r="R378" i="11"/>
  <c r="R379" i="11"/>
  <c r="R380" i="11"/>
  <c r="R381" i="11"/>
  <c r="R382" i="11"/>
  <c r="R383" i="11"/>
  <c r="R384" i="11"/>
  <c r="S384" i="11" s="1"/>
  <c r="R385" i="11"/>
  <c r="S385" i="11" s="1"/>
  <c r="R386" i="11"/>
  <c r="R387" i="11"/>
  <c r="R388" i="11"/>
  <c r="R389" i="11"/>
  <c r="R390" i="11"/>
  <c r="R391" i="11"/>
  <c r="R392" i="11"/>
  <c r="S392" i="11" s="1"/>
  <c r="R393" i="11"/>
  <c r="S393" i="11" s="1"/>
  <c r="R394" i="11"/>
  <c r="R395" i="11"/>
  <c r="R396" i="11"/>
  <c r="R397" i="11"/>
  <c r="R398" i="11"/>
  <c r="R399" i="11"/>
  <c r="R400" i="11"/>
  <c r="S400" i="11" s="1"/>
  <c r="R401" i="11"/>
  <c r="S401" i="11" s="1"/>
  <c r="R402" i="11"/>
  <c r="R403" i="11"/>
  <c r="R404" i="11"/>
  <c r="R405" i="11"/>
  <c r="R406" i="11"/>
  <c r="R407" i="11"/>
  <c r="R408" i="11"/>
  <c r="S408" i="11" s="1"/>
  <c r="R409" i="11"/>
  <c r="S409" i="11" s="1"/>
  <c r="R410" i="11"/>
  <c r="R411" i="11"/>
  <c r="R412" i="11"/>
  <c r="R413" i="11"/>
  <c r="R414" i="11"/>
  <c r="R415" i="11"/>
  <c r="R416" i="11"/>
  <c r="S416" i="11" s="1"/>
  <c r="R417" i="11"/>
  <c r="S417" i="11" s="1"/>
  <c r="R418" i="11"/>
  <c r="R419" i="11"/>
  <c r="R420" i="11"/>
  <c r="R421" i="11"/>
  <c r="R422" i="11"/>
  <c r="R423" i="11"/>
  <c r="R424" i="11"/>
  <c r="S424" i="11" s="1"/>
  <c r="R425" i="11"/>
  <c r="S425" i="11" s="1"/>
  <c r="R426" i="11"/>
  <c r="R427" i="11"/>
  <c r="R428" i="11"/>
  <c r="R429" i="11"/>
  <c r="R430" i="11"/>
  <c r="R431" i="11"/>
  <c r="R432" i="11"/>
  <c r="S432" i="11" s="1"/>
  <c r="R433" i="11"/>
  <c r="S433" i="11" s="1"/>
  <c r="R434" i="11"/>
  <c r="R435" i="11"/>
  <c r="R436" i="11"/>
  <c r="R437" i="11"/>
  <c r="R438" i="11"/>
  <c r="R439" i="11"/>
  <c r="R440" i="11"/>
  <c r="S440" i="11" s="1"/>
  <c r="R441" i="11"/>
  <c r="S441" i="11" s="1"/>
  <c r="R442" i="11"/>
  <c r="R443" i="11"/>
  <c r="R444" i="11"/>
  <c r="R445" i="11"/>
  <c r="R446" i="11"/>
  <c r="R447" i="11"/>
  <c r="R448" i="11"/>
  <c r="S448" i="11" s="1"/>
  <c r="R449" i="11"/>
  <c r="S449" i="11" s="1"/>
  <c r="R450" i="11"/>
  <c r="R451" i="11"/>
  <c r="R452" i="11"/>
  <c r="R453" i="11"/>
  <c r="R454" i="11"/>
  <c r="R455" i="11"/>
  <c r="R456" i="11"/>
  <c r="S456" i="11" s="1"/>
  <c r="R457" i="11"/>
  <c r="S457" i="11" s="1"/>
  <c r="R458" i="11"/>
  <c r="R459" i="11"/>
  <c r="R460" i="11"/>
  <c r="R461" i="11"/>
  <c r="R462" i="11"/>
  <c r="R463" i="11"/>
  <c r="R464" i="11"/>
  <c r="S464" i="11" s="1"/>
  <c r="R465" i="11"/>
  <c r="S465" i="11" s="1"/>
  <c r="R466" i="11"/>
  <c r="R467" i="11"/>
  <c r="R468" i="11"/>
  <c r="R469" i="11"/>
  <c r="R470" i="11"/>
  <c r="R471" i="11"/>
  <c r="R472" i="11"/>
  <c r="S472" i="11" s="1"/>
  <c r="R473" i="11"/>
  <c r="S473" i="11" s="1"/>
  <c r="R474" i="11"/>
  <c r="R475" i="11"/>
  <c r="R476" i="11"/>
  <c r="R477" i="11"/>
  <c r="R478" i="11"/>
  <c r="R479" i="11"/>
  <c r="R480" i="11"/>
  <c r="S480" i="11" s="1"/>
  <c r="R481" i="11"/>
  <c r="S481" i="11" s="1"/>
  <c r="R482" i="11"/>
  <c r="R483" i="11"/>
  <c r="R484" i="11"/>
  <c r="R485" i="11"/>
  <c r="R486" i="11"/>
  <c r="R487" i="11"/>
  <c r="R488" i="11"/>
  <c r="S488" i="11" s="1"/>
  <c r="R489" i="11"/>
  <c r="S489" i="11" s="1"/>
  <c r="R490" i="11"/>
  <c r="R491" i="11"/>
  <c r="R492" i="11"/>
  <c r="R493" i="11"/>
  <c r="R494" i="11"/>
  <c r="R495" i="11"/>
  <c r="R496" i="11"/>
  <c r="S496" i="11" s="1"/>
  <c r="R497" i="11"/>
  <c r="S497" i="11" s="1"/>
  <c r="R498" i="11"/>
  <c r="R499" i="11"/>
  <c r="R500" i="11"/>
  <c r="R501" i="11"/>
  <c r="R502" i="11"/>
  <c r="R503" i="11"/>
  <c r="R504" i="11"/>
  <c r="S504" i="11" s="1"/>
  <c r="R505" i="11"/>
  <c r="S505" i="11" s="1"/>
  <c r="R506" i="11"/>
  <c r="R507" i="11"/>
  <c r="R508" i="11"/>
  <c r="R509" i="11"/>
  <c r="R510" i="11"/>
  <c r="R511" i="11"/>
  <c r="R512" i="11"/>
  <c r="S512" i="11" s="1"/>
  <c r="R513" i="11"/>
  <c r="S513" i="11" s="1"/>
  <c r="R514" i="11"/>
  <c r="R515" i="11"/>
  <c r="R516" i="11"/>
  <c r="R517" i="11"/>
  <c r="R518" i="11"/>
  <c r="R519" i="11"/>
  <c r="R520" i="11"/>
  <c r="S520" i="11" s="1"/>
  <c r="R521" i="11"/>
  <c r="S521" i="11" s="1"/>
  <c r="R522" i="11"/>
  <c r="R523" i="11"/>
  <c r="R524" i="11"/>
  <c r="R525" i="11"/>
  <c r="R526" i="11"/>
  <c r="R527" i="11"/>
  <c r="R528" i="11"/>
  <c r="S528" i="11" s="1"/>
  <c r="R529" i="11"/>
  <c r="S529" i="11" s="1"/>
  <c r="R530" i="11"/>
  <c r="R531" i="11"/>
  <c r="R532" i="11"/>
  <c r="R533" i="11"/>
  <c r="R534" i="11"/>
  <c r="R535" i="11"/>
  <c r="R536" i="11"/>
  <c r="S536" i="11" s="1"/>
  <c r="R537" i="11"/>
  <c r="S537" i="11" s="1"/>
  <c r="R538" i="11"/>
  <c r="R539" i="11"/>
  <c r="R540" i="11"/>
  <c r="R541" i="11"/>
  <c r="R542" i="11"/>
  <c r="R543" i="11"/>
  <c r="R544" i="11"/>
  <c r="S544" i="11" s="1"/>
  <c r="R545" i="11"/>
  <c r="S545" i="11" s="1"/>
  <c r="R546" i="11"/>
  <c r="R547" i="11"/>
  <c r="R548" i="11"/>
  <c r="R549" i="11"/>
  <c r="R550" i="11"/>
  <c r="R551" i="11"/>
  <c r="R552" i="11"/>
  <c r="S552" i="11" s="1"/>
  <c r="R553" i="11"/>
  <c r="S553" i="11" s="1"/>
  <c r="R554" i="11"/>
  <c r="R555" i="11"/>
  <c r="R556" i="11"/>
  <c r="R557" i="11"/>
  <c r="R558" i="11"/>
  <c r="R559" i="11"/>
  <c r="R560" i="11"/>
  <c r="R561" i="11"/>
  <c r="S561" i="11" s="1"/>
  <c r="R562" i="11"/>
  <c r="R563" i="11"/>
  <c r="R564" i="11"/>
  <c r="R565" i="11"/>
  <c r="R566" i="11"/>
  <c r="R567" i="11"/>
  <c r="R568" i="11"/>
  <c r="R569" i="11"/>
  <c r="S569" i="11" s="1"/>
  <c r="R570" i="11"/>
  <c r="R571" i="11"/>
  <c r="R572" i="11"/>
  <c r="R573" i="11"/>
  <c r="R574" i="11"/>
  <c r="R575" i="11"/>
  <c r="R576" i="11"/>
  <c r="S576" i="11" s="1"/>
  <c r="R577" i="11"/>
  <c r="S577" i="11" s="1"/>
  <c r="R578" i="11"/>
  <c r="R579" i="11"/>
  <c r="R580" i="11"/>
  <c r="R581" i="11"/>
  <c r="R582" i="11"/>
  <c r="R583" i="11"/>
  <c r="R584" i="11"/>
  <c r="S584" i="11" s="1"/>
  <c r="R585" i="11"/>
  <c r="S585" i="11" s="1"/>
  <c r="R586" i="11"/>
  <c r="R587" i="11"/>
  <c r="R588" i="11"/>
  <c r="R589" i="11"/>
  <c r="R590" i="11"/>
  <c r="R591" i="11"/>
  <c r="R592" i="11"/>
  <c r="S592" i="11" s="1"/>
  <c r="R593" i="11"/>
  <c r="S593" i="11" s="1"/>
  <c r="R594" i="11"/>
  <c r="R595" i="11"/>
  <c r="R596" i="11"/>
  <c r="R597" i="11"/>
  <c r="R598" i="11"/>
  <c r="R599" i="11"/>
  <c r="R600" i="11"/>
  <c r="S600" i="11" s="1"/>
  <c r="R601" i="11"/>
  <c r="S601" i="11" s="1"/>
  <c r="R602" i="11"/>
  <c r="R603" i="11"/>
  <c r="R604" i="11"/>
  <c r="R605" i="11"/>
  <c r="R606" i="11"/>
  <c r="R607" i="11"/>
  <c r="R608" i="11"/>
  <c r="S608" i="11" s="1"/>
  <c r="R609" i="11"/>
  <c r="S609" i="11" s="1"/>
  <c r="R610" i="11"/>
  <c r="R611" i="11"/>
  <c r="R612" i="11"/>
  <c r="R613" i="11"/>
  <c r="R614" i="11"/>
  <c r="R615" i="11"/>
  <c r="R616" i="11"/>
  <c r="S616" i="11" s="1"/>
  <c r="R617" i="11"/>
  <c r="S617" i="11" s="1"/>
  <c r="R618" i="11"/>
  <c r="R619" i="11"/>
  <c r="R620" i="11"/>
  <c r="R621" i="11"/>
  <c r="R622" i="11"/>
  <c r="R623" i="11"/>
  <c r="R624" i="11"/>
  <c r="R625" i="11"/>
  <c r="S625" i="11" s="1"/>
  <c r="R626" i="11"/>
  <c r="R627" i="11"/>
  <c r="R628" i="11"/>
  <c r="R629" i="11"/>
  <c r="R630" i="11"/>
  <c r="R631" i="11"/>
  <c r="R632" i="11"/>
  <c r="R633" i="11"/>
  <c r="S633" i="11" s="1"/>
  <c r="R634" i="11"/>
  <c r="R635" i="11"/>
  <c r="R636" i="11"/>
  <c r="R637" i="11"/>
  <c r="R638" i="11"/>
  <c r="R639" i="11"/>
  <c r="R640" i="11"/>
  <c r="S640" i="11" s="1"/>
  <c r="R641" i="11"/>
  <c r="S641" i="11" s="1"/>
  <c r="R642" i="11"/>
  <c r="R643" i="11"/>
  <c r="R644" i="11"/>
  <c r="R645" i="11"/>
  <c r="R646" i="11"/>
  <c r="R647" i="11"/>
  <c r="R648" i="11"/>
  <c r="S648" i="11" s="1"/>
  <c r="R649" i="11"/>
  <c r="S649" i="11" s="1"/>
  <c r="R650" i="11"/>
  <c r="R651" i="11"/>
  <c r="R652" i="11"/>
  <c r="R653" i="11"/>
  <c r="R654" i="11"/>
  <c r="R655" i="11"/>
  <c r="R656" i="11"/>
  <c r="S656" i="11" s="1"/>
  <c r="R657" i="11"/>
  <c r="S657" i="11" s="1"/>
  <c r="R658" i="11"/>
  <c r="R659" i="11"/>
  <c r="R660" i="11"/>
  <c r="R661" i="11"/>
  <c r="R662" i="11"/>
  <c r="R663" i="11"/>
  <c r="R664" i="11"/>
  <c r="S664" i="11" s="1"/>
  <c r="R665" i="11"/>
  <c r="S665" i="11" s="1"/>
  <c r="R666" i="11"/>
  <c r="R667" i="11"/>
  <c r="R668" i="11"/>
  <c r="R669" i="11"/>
  <c r="R670" i="11"/>
  <c r="R671" i="11"/>
  <c r="R672" i="11"/>
  <c r="S672" i="11" s="1"/>
  <c r="R673" i="11"/>
  <c r="S673" i="11" s="1"/>
  <c r="R674" i="11"/>
  <c r="R675" i="11"/>
  <c r="R676" i="11"/>
  <c r="R677" i="11"/>
  <c r="R678" i="11"/>
  <c r="R679" i="11"/>
  <c r="R680" i="11"/>
  <c r="S680" i="11" s="1"/>
  <c r="R681" i="11"/>
  <c r="S681" i="11" s="1"/>
  <c r="R682" i="11"/>
  <c r="R683" i="11"/>
  <c r="R684" i="11"/>
  <c r="R685" i="11"/>
  <c r="R686" i="11"/>
  <c r="R687" i="11"/>
  <c r="R688" i="11"/>
  <c r="R689" i="11"/>
  <c r="S689" i="11" s="1"/>
  <c r="R690" i="11"/>
  <c r="R691" i="11"/>
  <c r="R692" i="11"/>
  <c r="R693" i="11"/>
  <c r="R694" i="11"/>
  <c r="R695" i="11"/>
  <c r="R696" i="11"/>
  <c r="R697" i="11"/>
  <c r="S697" i="11" s="1"/>
  <c r="R698" i="11"/>
  <c r="R699" i="11"/>
  <c r="R700" i="11"/>
  <c r="R701" i="11"/>
  <c r="R702" i="11"/>
  <c r="R703" i="11"/>
  <c r="R704" i="11"/>
  <c r="R705" i="11"/>
  <c r="S705" i="11" s="1"/>
  <c r="R706" i="11"/>
  <c r="R707" i="11"/>
  <c r="R708" i="11"/>
  <c r="R709" i="11"/>
  <c r="R710" i="11"/>
  <c r="R711" i="11"/>
  <c r="R712" i="11"/>
  <c r="R713" i="11"/>
  <c r="S713" i="11" s="1"/>
  <c r="R714" i="11"/>
  <c r="R715" i="11"/>
  <c r="R716" i="11"/>
  <c r="R717" i="11"/>
  <c r="R718" i="11"/>
  <c r="R719" i="11"/>
  <c r="R720" i="11"/>
  <c r="R721" i="11"/>
  <c r="S721" i="11" s="1"/>
  <c r="R722" i="11"/>
  <c r="R723" i="11"/>
  <c r="R724" i="11"/>
  <c r="R725" i="11"/>
  <c r="R726" i="11"/>
  <c r="R727" i="11"/>
  <c r="R728" i="11"/>
  <c r="R729" i="11"/>
  <c r="S729" i="11" s="1"/>
  <c r="R730" i="11"/>
  <c r="R731" i="11"/>
  <c r="R732" i="11"/>
  <c r="R733" i="11"/>
  <c r="R734" i="11"/>
  <c r="R735" i="11"/>
  <c r="R736" i="11"/>
  <c r="R737" i="11"/>
  <c r="S737" i="11" s="1"/>
  <c r="R738" i="11"/>
  <c r="R739" i="11"/>
  <c r="R740" i="11"/>
  <c r="R741" i="11"/>
  <c r="R742" i="11"/>
  <c r="R743" i="11"/>
  <c r="S2" i="11"/>
  <c r="S3" i="11"/>
  <c r="S4" i="11"/>
  <c r="S5" i="11"/>
  <c r="S6" i="11"/>
  <c r="S7" i="11"/>
  <c r="S10" i="11"/>
  <c r="S11" i="11"/>
  <c r="S12" i="11"/>
  <c r="S13" i="11"/>
  <c r="S14" i="11"/>
  <c r="S15" i="11"/>
  <c r="S18" i="11"/>
  <c r="S19" i="11"/>
  <c r="S20" i="11"/>
  <c r="S21" i="11"/>
  <c r="S22" i="11"/>
  <c r="S23" i="11"/>
  <c r="S26" i="11"/>
  <c r="S27" i="11"/>
  <c r="S28" i="11"/>
  <c r="S29" i="11"/>
  <c r="S30" i="11"/>
  <c r="S31" i="11"/>
  <c r="S34" i="11"/>
  <c r="S35" i="11"/>
  <c r="S36" i="11"/>
  <c r="S37" i="11"/>
  <c r="S38" i="11"/>
  <c r="S39" i="11"/>
  <c r="S42" i="11"/>
  <c r="S43" i="11"/>
  <c r="S44" i="11"/>
  <c r="S45" i="11"/>
  <c r="S46" i="11"/>
  <c r="S47" i="11"/>
  <c r="S50" i="11"/>
  <c r="S51" i="11"/>
  <c r="S52" i="11"/>
  <c r="S53" i="11"/>
  <c r="S54" i="11"/>
  <c r="S55" i="11"/>
  <c r="S58" i="11"/>
  <c r="S59" i="11"/>
  <c r="S60" i="11"/>
  <c r="S61" i="11"/>
  <c r="S62" i="11"/>
  <c r="S63" i="11"/>
  <c r="S66" i="11"/>
  <c r="S67" i="11"/>
  <c r="S68" i="11"/>
  <c r="S69" i="11"/>
  <c r="S70" i="11"/>
  <c r="S71" i="11"/>
  <c r="S74" i="11"/>
  <c r="S75" i="11"/>
  <c r="S76" i="11"/>
  <c r="S77" i="11"/>
  <c r="S78" i="11"/>
  <c r="S79" i="11"/>
  <c r="S82" i="11"/>
  <c r="S83" i="11"/>
  <c r="S84" i="11"/>
  <c r="S85" i="11"/>
  <c r="S86" i="11"/>
  <c r="S87" i="11"/>
  <c r="S90" i="11"/>
  <c r="S91" i="11"/>
  <c r="S92" i="11"/>
  <c r="S93" i="11"/>
  <c r="S94" i="11"/>
  <c r="S95" i="11"/>
  <c r="S98" i="11"/>
  <c r="S99" i="11"/>
  <c r="S100" i="11"/>
  <c r="S101" i="11"/>
  <c r="S102" i="11"/>
  <c r="S103" i="11"/>
  <c r="S106" i="11"/>
  <c r="S107" i="11"/>
  <c r="S108" i="11"/>
  <c r="S109" i="11"/>
  <c r="S110" i="11"/>
  <c r="S111" i="11"/>
  <c r="S114" i="11"/>
  <c r="S115" i="11"/>
  <c r="S116" i="11"/>
  <c r="S117" i="11"/>
  <c r="S118" i="11"/>
  <c r="S119" i="11"/>
  <c r="S122" i="11"/>
  <c r="S123" i="11"/>
  <c r="S124" i="11"/>
  <c r="S125" i="11"/>
  <c r="S126" i="11"/>
  <c r="S127" i="11"/>
  <c r="S130" i="11"/>
  <c r="S131" i="11"/>
  <c r="S132" i="11"/>
  <c r="S133" i="11"/>
  <c r="S134" i="11"/>
  <c r="S135" i="11"/>
  <c r="S138" i="11"/>
  <c r="S139" i="11"/>
  <c r="S140" i="11"/>
  <c r="S141" i="11"/>
  <c r="S142" i="11"/>
  <c r="S143" i="11"/>
  <c r="S146" i="11"/>
  <c r="S147" i="11"/>
  <c r="S148" i="11"/>
  <c r="S149" i="11"/>
  <c r="S150" i="11"/>
  <c r="S151" i="11"/>
  <c r="S154" i="11"/>
  <c r="S155" i="11"/>
  <c r="S156" i="11"/>
  <c r="S157" i="11"/>
  <c r="S158" i="11"/>
  <c r="S159" i="11"/>
  <c r="S162" i="11"/>
  <c r="S163" i="11"/>
  <c r="S164" i="11"/>
  <c r="S165" i="11"/>
  <c r="S166" i="11"/>
  <c r="S167" i="11"/>
  <c r="S170" i="11"/>
  <c r="S171" i="11"/>
  <c r="S172" i="11"/>
  <c r="S173" i="11"/>
  <c r="S174" i="11"/>
  <c r="S175" i="11"/>
  <c r="S178" i="11"/>
  <c r="S179" i="11"/>
  <c r="S180" i="11"/>
  <c r="S181" i="11"/>
  <c r="S182" i="11"/>
  <c r="S183" i="11"/>
  <c r="S186" i="11"/>
  <c r="S187" i="11"/>
  <c r="S188" i="11"/>
  <c r="S189" i="11"/>
  <c r="S190" i="11"/>
  <c r="S191" i="11"/>
  <c r="S194" i="11"/>
  <c r="S195" i="11"/>
  <c r="S196" i="11"/>
  <c r="S197" i="11"/>
  <c r="S198" i="11"/>
  <c r="S199" i="11"/>
  <c r="S202" i="11"/>
  <c r="S203" i="11"/>
  <c r="S204" i="11"/>
  <c r="S205" i="11"/>
  <c r="S206" i="11"/>
  <c r="S207" i="11"/>
  <c r="S210" i="11"/>
  <c r="S211" i="11"/>
  <c r="S212" i="11"/>
  <c r="S213" i="11"/>
  <c r="S214" i="11"/>
  <c r="S215" i="11"/>
  <c r="S218" i="11"/>
  <c r="S219" i="11"/>
  <c r="S220" i="11"/>
  <c r="S221" i="11"/>
  <c r="S222" i="11"/>
  <c r="S223" i="11"/>
  <c r="S226" i="11"/>
  <c r="S227" i="11"/>
  <c r="S228" i="11"/>
  <c r="S229" i="11"/>
  <c r="S230" i="11"/>
  <c r="S231" i="11"/>
  <c r="S234" i="11"/>
  <c r="S235" i="11"/>
  <c r="S236" i="11"/>
  <c r="S237" i="11"/>
  <c r="S238" i="11"/>
  <c r="S239" i="11"/>
  <c r="S242" i="11"/>
  <c r="S243" i="11"/>
  <c r="S244" i="11"/>
  <c r="S245" i="11"/>
  <c r="S246" i="11"/>
  <c r="S247" i="11"/>
  <c r="S250" i="11"/>
  <c r="S251" i="11"/>
  <c r="S252" i="11"/>
  <c r="S253" i="11"/>
  <c r="S254" i="11"/>
  <c r="S255" i="11"/>
  <c r="S258" i="11"/>
  <c r="S259" i="11"/>
  <c r="S260" i="11"/>
  <c r="S261" i="11"/>
  <c r="S262" i="11"/>
  <c r="S263" i="11"/>
  <c r="S266" i="11"/>
  <c r="S267" i="11"/>
  <c r="S268" i="11"/>
  <c r="S269" i="11"/>
  <c r="S270" i="11"/>
  <c r="S271" i="11"/>
  <c r="S274" i="11"/>
  <c r="S275" i="11"/>
  <c r="S276" i="11"/>
  <c r="S277" i="11"/>
  <c r="S278" i="11"/>
  <c r="S279" i="11"/>
  <c r="S282" i="11"/>
  <c r="S283" i="11"/>
  <c r="S284" i="11"/>
  <c r="S285" i="11"/>
  <c r="S286" i="11"/>
  <c r="S287" i="11"/>
  <c r="S290" i="11"/>
  <c r="S291" i="11"/>
  <c r="S292" i="11"/>
  <c r="S293" i="11"/>
  <c r="S294" i="11"/>
  <c r="S295" i="11"/>
  <c r="S298" i="11"/>
  <c r="S299" i="11"/>
  <c r="S300" i="11"/>
  <c r="S301" i="11"/>
  <c r="S302" i="11"/>
  <c r="S303" i="11"/>
  <c r="S306" i="11"/>
  <c r="S307" i="11"/>
  <c r="S308" i="11"/>
  <c r="S309" i="11"/>
  <c r="S310" i="11"/>
  <c r="S311" i="11"/>
  <c r="S314" i="11"/>
  <c r="S315" i="11"/>
  <c r="S316" i="11"/>
  <c r="S317" i="11"/>
  <c r="S318" i="11"/>
  <c r="S319" i="11"/>
  <c r="S322" i="11"/>
  <c r="S323" i="11"/>
  <c r="S324" i="11"/>
  <c r="S325" i="11"/>
  <c r="S326" i="11"/>
  <c r="S327" i="11"/>
  <c r="S330" i="11"/>
  <c r="S331" i="11"/>
  <c r="S332" i="11"/>
  <c r="S333" i="11"/>
  <c r="S334" i="11"/>
  <c r="S335" i="11"/>
  <c r="S338" i="11"/>
  <c r="S339" i="11"/>
  <c r="S340" i="11"/>
  <c r="S341" i="11"/>
  <c r="S342" i="11"/>
  <c r="S343" i="11"/>
  <c r="S346" i="11"/>
  <c r="S347" i="11"/>
  <c r="S348" i="11"/>
  <c r="S349" i="11"/>
  <c r="S350" i="11"/>
  <c r="S351" i="11"/>
  <c r="S354" i="11"/>
  <c r="S355" i="11"/>
  <c r="S356" i="11"/>
  <c r="S357" i="11"/>
  <c r="S358" i="11"/>
  <c r="S359" i="11"/>
  <c r="S362" i="11"/>
  <c r="S363" i="11"/>
  <c r="S364" i="11"/>
  <c r="S365" i="11"/>
  <c r="S366" i="11"/>
  <c r="S367" i="11"/>
  <c r="S370" i="11"/>
  <c r="S371" i="11"/>
  <c r="S372" i="11"/>
  <c r="S373" i="11"/>
  <c r="S374" i="11"/>
  <c r="S375" i="11"/>
  <c r="S378" i="11"/>
  <c r="S379" i="11"/>
  <c r="S380" i="11"/>
  <c r="S381" i="11"/>
  <c r="S382" i="11"/>
  <c r="S383" i="11"/>
  <c r="S386" i="11"/>
  <c r="S387" i="11"/>
  <c r="S388" i="11"/>
  <c r="S389" i="11"/>
  <c r="S390" i="11"/>
  <c r="S391" i="11"/>
  <c r="S394" i="11"/>
  <c r="S395" i="11"/>
  <c r="S396" i="11"/>
  <c r="S397" i="11"/>
  <c r="S398" i="11"/>
  <c r="S399" i="11"/>
  <c r="S402" i="11"/>
  <c r="S403" i="11"/>
  <c r="S404" i="11"/>
  <c r="S405" i="11"/>
  <c r="S406" i="11"/>
  <c r="S407" i="11"/>
  <c r="S410" i="11"/>
  <c r="S411" i="11"/>
  <c r="S412" i="11"/>
  <c r="S413" i="11"/>
  <c r="S414" i="11"/>
  <c r="S415" i="11"/>
  <c r="S418" i="11"/>
  <c r="S419" i="11"/>
  <c r="S420" i="11"/>
  <c r="S421" i="11"/>
  <c r="S422" i="11"/>
  <c r="S423" i="11"/>
  <c r="S426" i="11"/>
  <c r="S427" i="11"/>
  <c r="S428" i="11"/>
  <c r="S429" i="11"/>
  <c r="S430" i="11"/>
  <c r="S431" i="11"/>
  <c r="S434" i="11"/>
  <c r="S435" i="11"/>
  <c r="S436" i="11"/>
  <c r="S437" i="11"/>
  <c r="S438" i="11"/>
  <c r="S439" i="11"/>
  <c r="S442" i="11"/>
  <c r="S443" i="11"/>
  <c r="S444" i="11"/>
  <c r="S445" i="11"/>
  <c r="S446" i="11"/>
  <c r="S447" i="11"/>
  <c r="S450" i="11"/>
  <c r="S451" i="11"/>
  <c r="S452" i="11"/>
  <c r="S453" i="11"/>
  <c r="S454" i="11"/>
  <c r="S455" i="11"/>
  <c r="S458" i="11"/>
  <c r="S459" i="11"/>
  <c r="S460" i="11"/>
  <c r="S461" i="11"/>
  <c r="S462" i="11"/>
  <c r="S463" i="11"/>
  <c r="S466" i="11"/>
  <c r="S467" i="11"/>
  <c r="S468" i="11"/>
  <c r="S469" i="11"/>
  <c r="S470" i="11"/>
  <c r="S471" i="11"/>
  <c r="S474" i="11"/>
  <c r="S475" i="11"/>
  <c r="S476" i="11"/>
  <c r="S477" i="11"/>
  <c r="S478" i="11"/>
  <c r="S479" i="11"/>
  <c r="S482" i="11"/>
  <c r="S483" i="11"/>
  <c r="S484" i="11"/>
  <c r="S485" i="11"/>
  <c r="S486" i="11"/>
  <c r="S487" i="11"/>
  <c r="S490" i="11"/>
  <c r="S491" i="11"/>
  <c r="S492" i="11"/>
  <c r="S493" i="11"/>
  <c r="S494" i="11"/>
  <c r="S495" i="11"/>
  <c r="S498" i="11"/>
  <c r="S499" i="11"/>
  <c r="S500" i="11"/>
  <c r="S501" i="11"/>
  <c r="S502" i="11"/>
  <c r="S503" i="11"/>
  <c r="S506" i="11"/>
  <c r="S507" i="11"/>
  <c r="S508" i="11"/>
  <c r="S509" i="11"/>
  <c r="S510" i="11"/>
  <c r="S511" i="11"/>
  <c r="S514" i="11"/>
  <c r="S515" i="11"/>
  <c r="S516" i="11"/>
  <c r="S517" i="11"/>
  <c r="S518" i="11"/>
  <c r="S519" i="11"/>
  <c r="S522" i="11"/>
  <c r="S523" i="11"/>
  <c r="S524" i="11"/>
  <c r="S525" i="11"/>
  <c r="S526" i="11"/>
  <c r="S527" i="11"/>
  <c r="S530" i="11"/>
  <c r="S531" i="11"/>
  <c r="S532" i="11"/>
  <c r="S533" i="11"/>
  <c r="S534" i="11"/>
  <c r="S535" i="11"/>
  <c r="S538" i="11"/>
  <c r="S539" i="11"/>
  <c r="S540" i="11"/>
  <c r="S541" i="11"/>
  <c r="S542" i="11"/>
  <c r="S543" i="11"/>
  <c r="S546" i="11"/>
  <c r="S547" i="11"/>
  <c r="S548" i="11"/>
  <c r="S549" i="11"/>
  <c r="S550" i="11"/>
  <c r="S551" i="11"/>
  <c r="S554" i="11"/>
  <c r="S555" i="11"/>
  <c r="S556" i="11"/>
  <c r="S557" i="11"/>
  <c r="S558" i="11"/>
  <c r="S559" i="11"/>
  <c r="S560" i="11"/>
  <c r="S562" i="11"/>
  <c r="S563" i="11"/>
  <c r="S564" i="11"/>
  <c r="S565" i="11"/>
  <c r="S566" i="11"/>
  <c r="S567" i="11"/>
  <c r="S568" i="11"/>
  <c r="S570" i="11"/>
  <c r="S571" i="11"/>
  <c r="S572" i="11"/>
  <c r="S573" i="11"/>
  <c r="S574" i="11"/>
  <c r="S575" i="11"/>
  <c r="S578" i="11"/>
  <c r="S579" i="11"/>
  <c r="S580" i="11"/>
  <c r="S581" i="11"/>
  <c r="S582" i="11"/>
  <c r="S583" i="11"/>
  <c r="S586" i="11"/>
  <c r="S587" i="11"/>
  <c r="S588" i="11"/>
  <c r="S589" i="11"/>
  <c r="S590" i="11"/>
  <c r="S591" i="11"/>
  <c r="S594" i="11"/>
  <c r="S595" i="11"/>
  <c r="S596" i="11"/>
  <c r="S597" i="11"/>
  <c r="S598" i="11"/>
  <c r="S599" i="11"/>
  <c r="S602" i="11"/>
  <c r="S603" i="11"/>
  <c r="S604" i="11"/>
  <c r="S605" i="11"/>
  <c r="S606" i="11"/>
  <c r="S607" i="11"/>
  <c r="S610" i="11"/>
  <c r="S611" i="11"/>
  <c r="S612" i="11"/>
  <c r="S613" i="11"/>
  <c r="S614" i="11"/>
  <c r="S615" i="11"/>
  <c r="S618" i="11"/>
  <c r="S619" i="11"/>
  <c r="S620" i="11"/>
  <c r="S621" i="11"/>
  <c r="S622" i="11"/>
  <c r="S623" i="11"/>
  <c r="S624" i="11"/>
  <c r="S626" i="11"/>
  <c r="S627" i="11"/>
  <c r="S628" i="11"/>
  <c r="S629" i="11"/>
  <c r="S630" i="11"/>
  <c r="S631" i="11"/>
  <c r="S632" i="11"/>
  <c r="S634" i="11"/>
  <c r="S635" i="11"/>
  <c r="S636" i="11"/>
  <c r="S637" i="11"/>
  <c r="S638" i="11"/>
  <c r="S639" i="11"/>
  <c r="S642" i="11"/>
  <c r="S643" i="11"/>
  <c r="S644" i="11"/>
  <c r="S645" i="11"/>
  <c r="S646" i="11"/>
  <c r="S647" i="11"/>
  <c r="S650" i="11"/>
  <c r="S651" i="11"/>
  <c r="S652" i="11"/>
  <c r="S653" i="11"/>
  <c r="S654" i="11"/>
  <c r="S655" i="11"/>
  <c r="S658" i="11"/>
  <c r="S659" i="11"/>
  <c r="S660" i="11"/>
  <c r="S661" i="11"/>
  <c r="S662" i="11"/>
  <c r="S663" i="11"/>
  <c r="S666" i="11"/>
  <c r="S667" i="11"/>
  <c r="S668" i="11"/>
  <c r="S669" i="11"/>
  <c r="S670" i="11"/>
  <c r="S671" i="11"/>
  <c r="S674" i="11"/>
  <c r="S675" i="11"/>
  <c r="S676" i="11"/>
  <c r="S677" i="11"/>
  <c r="S678" i="11"/>
  <c r="S679" i="11"/>
  <c r="S682" i="11"/>
  <c r="S683" i="11"/>
  <c r="S684" i="11"/>
  <c r="S685" i="11"/>
  <c r="S686" i="11"/>
  <c r="S687" i="11"/>
  <c r="S688" i="11"/>
  <c r="S690" i="11"/>
  <c r="S691" i="11"/>
  <c r="S692" i="11"/>
  <c r="S693" i="11"/>
  <c r="S694" i="11"/>
  <c r="S695" i="11"/>
  <c r="S696" i="11"/>
  <c r="S698" i="11"/>
  <c r="S699" i="11"/>
  <c r="S700" i="11"/>
  <c r="S701" i="11"/>
  <c r="S702" i="11"/>
  <c r="S703" i="11"/>
  <c r="S704" i="11"/>
  <c r="S706" i="11"/>
  <c r="S707" i="11"/>
  <c r="S708" i="11"/>
  <c r="S709" i="11"/>
  <c r="S710" i="11"/>
  <c r="S711" i="11"/>
  <c r="S712" i="11"/>
  <c r="S714" i="11"/>
  <c r="S715" i="11"/>
  <c r="S716" i="11"/>
  <c r="S717" i="11"/>
  <c r="S718" i="11"/>
  <c r="S719" i="11"/>
  <c r="S720" i="11"/>
  <c r="S722" i="11"/>
  <c r="S723" i="11"/>
  <c r="S724" i="11"/>
  <c r="S725" i="11"/>
  <c r="S726" i="11"/>
  <c r="S727" i="11"/>
  <c r="S728" i="11"/>
  <c r="S730" i="11"/>
  <c r="S731" i="11"/>
  <c r="S732" i="11"/>
  <c r="S733" i="11"/>
  <c r="S734" i="11"/>
  <c r="S735" i="11"/>
  <c r="S736" i="11"/>
  <c r="S738" i="11"/>
  <c r="S739" i="11"/>
  <c r="S740" i="11"/>
  <c r="S741" i="11"/>
  <c r="S742" i="11"/>
  <c r="S743" i="11"/>
  <c r="P2" i="7"/>
  <c r="P8" i="7"/>
  <c r="P24" i="7"/>
  <c r="P25" i="7"/>
  <c r="P89" i="7"/>
  <c r="P26" i="7"/>
  <c r="P90" i="7"/>
  <c r="P3" i="7"/>
  <c r="P27" i="7"/>
  <c r="S27" i="7" s="1"/>
  <c r="P28" i="7"/>
  <c r="P29" i="7"/>
  <c r="P30" i="7"/>
  <c r="P31" i="7"/>
  <c r="S31" i="7" s="1"/>
  <c r="P91" i="7"/>
  <c r="P18" i="7"/>
  <c r="P15" i="7"/>
  <c r="P83" i="7"/>
  <c r="S83" i="7" s="1"/>
  <c r="P84" i="7"/>
  <c r="P92" i="7"/>
  <c r="P32" i="7"/>
  <c r="P33" i="7"/>
  <c r="P104" i="7"/>
  <c r="P34" i="7"/>
  <c r="P35" i="7"/>
  <c r="P36" i="7"/>
  <c r="P37" i="7"/>
  <c r="S37" i="7" s="1"/>
  <c r="P38" i="7"/>
  <c r="P102" i="7"/>
  <c r="P39" i="7"/>
  <c r="S39" i="7" s="1"/>
  <c r="P40" i="7"/>
  <c r="P41" i="7"/>
  <c r="P42" i="7"/>
  <c r="P19" i="7"/>
  <c r="S19" i="7" s="1"/>
  <c r="P43" i="7"/>
  <c r="S43" i="7" s="1"/>
  <c r="P44" i="7"/>
  <c r="P14" i="7"/>
  <c r="S14" i="7" s="1"/>
  <c r="Q2" i="13"/>
  <c r="R2" i="13" s="1"/>
  <c r="T2" i="13" s="1"/>
  <c r="Q3" i="13"/>
  <c r="R3" i="13" s="1"/>
  <c r="T3" i="13" s="1"/>
  <c r="Q4" i="13"/>
  <c r="R4" i="13" s="1"/>
  <c r="Q5" i="13"/>
  <c r="R5" i="13" s="1"/>
  <c r="S5" i="13" s="1"/>
  <c r="Q6" i="13"/>
  <c r="R6" i="13" s="1"/>
  <c r="S6" i="13" s="1"/>
  <c r="Q7" i="13"/>
  <c r="R7" i="13" s="1"/>
  <c r="S7" i="13" s="1"/>
  <c r="Q8" i="13"/>
  <c r="R8" i="13" s="1"/>
  <c r="S8" i="13" s="1"/>
  <c r="M2" i="12"/>
  <c r="N2" i="12" s="1"/>
  <c r="P2" i="12" s="1"/>
  <c r="M3" i="12"/>
  <c r="N3" i="12" s="1"/>
  <c r="P3" i="12" s="1"/>
  <c r="M4" i="12"/>
  <c r="N4" i="12" s="1"/>
  <c r="P4" i="12" s="1"/>
  <c r="P4" i="7"/>
  <c r="P9" i="7"/>
  <c r="P45" i="7"/>
  <c r="P46" i="7"/>
  <c r="P93" i="7"/>
  <c r="P94" i="7"/>
  <c r="P5" i="7"/>
  <c r="P47" i="7"/>
  <c r="P48" i="7"/>
  <c r="P49" i="7"/>
  <c r="P50" i="7"/>
  <c r="P95" i="7"/>
  <c r="P20" i="7"/>
  <c r="P16" i="7"/>
  <c r="P85" i="7"/>
  <c r="P86" i="7"/>
  <c r="P96" i="7"/>
  <c r="P97" i="7"/>
  <c r="P51" i="7"/>
  <c r="P52" i="7"/>
  <c r="P105" i="7"/>
  <c r="P53" i="7"/>
  <c r="P54" i="7"/>
  <c r="P55" i="7"/>
  <c r="P56" i="7"/>
  <c r="P57" i="7"/>
  <c r="P58" i="7"/>
  <c r="P59" i="7"/>
  <c r="P21" i="7"/>
  <c r="P60" i="7"/>
  <c r="P61" i="7"/>
  <c r="P10" i="7"/>
  <c r="P11" i="7"/>
  <c r="P62" i="7"/>
  <c r="P6" i="7"/>
  <c r="S6" i="7" s="1"/>
  <c r="P12" i="7"/>
  <c r="P63" i="7"/>
  <c r="P64" i="7"/>
  <c r="P98" i="7"/>
  <c r="P65" i="7"/>
  <c r="P99" i="7"/>
  <c r="P7" i="7"/>
  <c r="P66" i="7"/>
  <c r="P67" i="7"/>
  <c r="P68" i="7"/>
  <c r="P69" i="7"/>
  <c r="P100" i="7"/>
  <c r="P22" i="7"/>
  <c r="P17" i="7"/>
  <c r="P87" i="7"/>
  <c r="P88" i="7"/>
  <c r="P101" i="7"/>
  <c r="P70" i="7"/>
  <c r="P71" i="7"/>
  <c r="P106" i="7"/>
  <c r="P72" i="7"/>
  <c r="P73" i="7"/>
  <c r="P74" i="7"/>
  <c r="P75" i="7"/>
  <c r="P76" i="7"/>
  <c r="P103" i="7"/>
  <c r="P77" i="7"/>
  <c r="P78" i="7"/>
  <c r="P79" i="7"/>
  <c r="P80" i="7"/>
  <c r="P23" i="7"/>
  <c r="P81" i="7"/>
  <c r="P82" i="7"/>
  <c r="P13" i="7"/>
  <c r="E22" i="9"/>
  <c r="C22" i="9"/>
  <c r="D22" i="9"/>
  <c r="F4" i="9"/>
  <c r="F7" i="9"/>
  <c r="F5" i="9"/>
  <c r="F9" i="9"/>
  <c r="F8" i="9"/>
  <c r="F10" i="9"/>
  <c r="F11" i="9"/>
  <c r="F13" i="9"/>
  <c r="F12" i="9"/>
  <c r="F14" i="9"/>
  <c r="F16" i="9"/>
  <c r="F17" i="9"/>
  <c r="F18" i="9"/>
  <c r="F20" i="9"/>
  <c r="F15" i="9"/>
  <c r="F19" i="9"/>
  <c r="F21" i="9"/>
  <c r="F3" i="9"/>
  <c r="S102" i="7" l="1"/>
  <c r="S30" i="7"/>
  <c r="S44" i="7"/>
  <c r="S38" i="7"/>
  <c r="S92" i="7"/>
  <c r="S29" i="7"/>
  <c r="S84" i="7"/>
  <c r="S36" i="7"/>
  <c r="S62" i="7"/>
  <c r="S3" i="7"/>
  <c r="S28" i="7"/>
  <c r="S42" i="7"/>
  <c r="S35" i="7"/>
  <c r="S80" i="7"/>
  <c r="S73" i="7"/>
  <c r="S17" i="7"/>
  <c r="S41" i="7"/>
  <c r="S15" i="7"/>
  <c r="S40" i="7"/>
  <c r="S104" i="7"/>
  <c r="S91" i="7"/>
  <c r="S33" i="7"/>
  <c r="S89" i="7"/>
  <c r="S32" i="7"/>
  <c r="S25" i="7"/>
  <c r="S24" i="7"/>
  <c r="S57" i="7"/>
  <c r="S97" i="7"/>
  <c r="S49" i="7"/>
  <c r="S9" i="7"/>
  <c r="S34" i="7"/>
  <c r="S18" i="7"/>
  <c r="S90" i="7"/>
  <c r="S26" i="7"/>
  <c r="S66" i="7"/>
  <c r="S2" i="7"/>
  <c r="S8" i="7"/>
  <c r="F22" i="9"/>
  <c r="P5" i="12"/>
  <c r="P107" i="7"/>
  <c r="R9" i="13"/>
  <c r="N5" i="12"/>
  <c r="M5" i="12"/>
  <c r="Q9" i="13"/>
  <c r="S4" i="13"/>
  <c r="T4" i="13"/>
  <c r="S3" i="13"/>
  <c r="S2" i="13"/>
  <c r="T6" i="13"/>
  <c r="T5" i="13"/>
  <c r="T8" i="13"/>
  <c r="T7" i="13"/>
  <c r="O4" i="12"/>
  <c r="O3" i="12"/>
  <c r="O2" i="12"/>
  <c r="S59" i="7"/>
  <c r="S58" i="7"/>
  <c r="S51" i="7"/>
  <c r="S50" i="7"/>
  <c r="S45" i="7"/>
  <c r="S23" i="7"/>
  <c r="S74" i="7"/>
  <c r="S87" i="7"/>
  <c r="S67" i="7"/>
  <c r="S12" i="7"/>
  <c r="S52" i="7"/>
  <c r="S95" i="7"/>
  <c r="S46" i="7"/>
  <c r="S79" i="7"/>
  <c r="S68" i="7"/>
  <c r="S93" i="7"/>
  <c r="S86" i="7"/>
  <c r="S13" i="7"/>
  <c r="S61" i="7"/>
  <c r="S5" i="7"/>
  <c r="S72" i="7"/>
  <c r="S7" i="7"/>
  <c r="S106" i="7"/>
  <c r="S99" i="7"/>
  <c r="S56" i="7"/>
  <c r="S48" i="7"/>
  <c r="S4" i="7"/>
  <c r="S77" i="7"/>
  <c r="S65" i="7"/>
  <c r="S55" i="7"/>
  <c r="S103" i="7"/>
  <c r="S54" i="7"/>
  <c r="S82" i="7"/>
  <c r="S101" i="7"/>
  <c r="S64" i="7"/>
  <c r="S60" i="7"/>
  <c r="S16" i="7"/>
  <c r="S75" i="7"/>
  <c r="S88" i="7"/>
  <c r="S63" i="7"/>
  <c r="S105" i="7"/>
  <c r="S20" i="7"/>
  <c r="S22" i="7"/>
  <c r="S78" i="7"/>
  <c r="S100" i="7"/>
  <c r="S11" i="7"/>
  <c r="S96" i="7"/>
  <c r="S71" i="7"/>
  <c r="S10" i="7"/>
  <c r="S47" i="7"/>
  <c r="S70" i="7"/>
  <c r="S98" i="7"/>
  <c r="S85" i="7"/>
  <c r="S76" i="7"/>
  <c r="S69" i="7"/>
  <c r="S53" i="7"/>
  <c r="S94" i="7"/>
  <c r="S81" i="7"/>
  <c r="S21" i="7"/>
  <c r="S9" i="13" l="1"/>
  <c r="O5" i="12"/>
  <c r="Q107" i="7"/>
  <c r="T9" i="13"/>
  <c r="S107" i="7" l="1"/>
  <c r="R10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EA04A-F37F-4D6C-9E94-474F4BA511E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5617F41-EB1F-4066-9855-6DD927117DFD}" name="WorksheetConnection_AWS-Billing-GTV.xlsx!CW_Alarms" type="102" refreshedVersion="8" minRefreshableVersion="5">
    <extLst>
      <ext xmlns:x15="http://schemas.microsoft.com/office/spreadsheetml/2010/11/main" uri="{DE250136-89BD-433C-8126-D09CA5730AF9}">
        <x15:connection id="CW_Alarms">
          <x15:rangePr sourceName="_xlcn.WorksheetConnection_AWSBillingGTV.xlsxCW_Alarms1"/>
        </x15:connection>
      </ext>
    </extLst>
  </connection>
  <connection id="3" xr16:uid="{CBA8E3F5-4FAD-42E6-887A-8704827AB435}" name="WorksheetConnection_AWS-Billing-GTV.xlsx!CW_Metrics" type="102" refreshedVersion="8" minRefreshableVersion="5">
    <extLst>
      <ext xmlns:x15="http://schemas.microsoft.com/office/spreadsheetml/2010/11/main" uri="{DE250136-89BD-433C-8126-D09CA5730AF9}">
        <x15:connection id="CW_Metrics" autoDelete="1">
          <x15:rangePr sourceName="_xlcn.WorksheetConnection_AWSBillingGTV.xlsxCW_Metrics1"/>
        </x15:connection>
      </ext>
    </extLst>
  </connection>
</connections>
</file>

<file path=xl/sharedStrings.xml><?xml version="1.0" encoding="utf-8"?>
<sst xmlns="http://schemas.openxmlformats.org/spreadsheetml/2006/main" count="7446" uniqueCount="1643">
  <si>
    <t>i-0b2cf190cd07afe63</t>
  </si>
  <si>
    <t>gtv-use1prod-etlapi</t>
  </si>
  <si>
    <t>t3.medium</t>
  </si>
  <si>
    <t>gtv-use1prod-jobmgr</t>
  </si>
  <si>
    <t>t3.small</t>
  </si>
  <si>
    <t>gtv-use1prod-hazelcast</t>
  </si>
  <si>
    <t>gtv-use1prod-sftpconsumer</t>
  </si>
  <si>
    <t>t3.large</t>
  </si>
  <si>
    <t>gtv-use1prod-compengine</t>
  </si>
  <si>
    <t>c5.large</t>
  </si>
  <si>
    <t>i-0f9f8f707e362fcff</t>
  </si>
  <si>
    <t>gtv-use1prod-impala-worker</t>
  </si>
  <si>
    <t>r5.xlarge</t>
  </si>
  <si>
    <t>i-0d6d5a39087bac11e</t>
  </si>
  <si>
    <t>gtv-use1prod-bastion</t>
  </si>
  <si>
    <t>gtv-use1prod-notification</t>
  </si>
  <si>
    <t>t3a.medium</t>
  </si>
  <si>
    <t>gtv-use1prod-hive</t>
  </si>
  <si>
    <t>gtv-use1prod-inventorymgr</t>
  </si>
  <si>
    <t>t3.micro</t>
  </si>
  <si>
    <t>i-0f0c44adfe2f2489d</t>
  </si>
  <si>
    <t>i-082eb4120d1e4e196</t>
  </si>
  <si>
    <t>gtv-use1prod-airflow-master</t>
  </si>
  <si>
    <t>gtv-use1prod-orchestratorapi</t>
  </si>
  <si>
    <t>i-033959e97f88a5ae9</t>
  </si>
  <si>
    <t>gtv-use1prod-impala-master</t>
  </si>
  <si>
    <t>gtv-use1prod-clustermgr</t>
  </si>
  <si>
    <t>gtv-use1prod-queryapi</t>
  </si>
  <si>
    <t>i-076c403bed2462a1d</t>
  </si>
  <si>
    <t>gtv-use1prod-airflow-worker</t>
  </si>
  <si>
    <t>m5.large</t>
  </si>
  <si>
    <t>gtv-use1prod-scanworker</t>
  </si>
  <si>
    <t>gtv-use1prod-userapi</t>
  </si>
  <si>
    <t>i-0adb27eff3bb406cb</t>
  </si>
  <si>
    <t>gtv-use1prod-authserver</t>
  </si>
  <si>
    <t>gtv-use1prod-orderapi</t>
  </si>
  <si>
    <t>gtv-use1prod-monitor</t>
  </si>
  <si>
    <t>i-00e6c2635e787583b</t>
  </si>
  <si>
    <t>gtv-use1prod-sftpprovider</t>
  </si>
  <si>
    <t>gtv-use1prod-scanner</t>
  </si>
  <si>
    <t>gtv-use1prod-migration</t>
  </si>
  <si>
    <t>gtv-use1prod-spark-master</t>
  </si>
  <si>
    <t>gtv-use1prod-dataapi</t>
  </si>
  <si>
    <t>gtv-use1prod-entitleapi</t>
  </si>
  <si>
    <t>gtv-use1prod-javaexecutor</t>
  </si>
  <si>
    <t>gtv-use1prod-authsync</t>
  </si>
  <si>
    <t>gtv-use1prod-productapi</t>
  </si>
  <si>
    <t>gtv-use1prod-portal</t>
  </si>
  <si>
    <t>gtv-use1prod-shareapi</t>
  </si>
  <si>
    <t>gtv-use1uat-clustermgr</t>
  </si>
  <si>
    <t>gtv-use1uat-portal</t>
  </si>
  <si>
    <t>gtv-use1uat-hive</t>
  </si>
  <si>
    <t>gtv-use1uat-authserver</t>
  </si>
  <si>
    <t>gtv-use1uat-shareapi</t>
  </si>
  <si>
    <t>gtv-use1uat-authsync</t>
  </si>
  <si>
    <t>gtv-use1uat-migration</t>
  </si>
  <si>
    <t>gtv-use1uat-scanner</t>
  </si>
  <si>
    <t>gtv-use1uat-billingstripe</t>
  </si>
  <si>
    <t>gtv-use1uat-scanworker</t>
  </si>
  <si>
    <t>gtv-use1uat-hazelcast</t>
  </si>
  <si>
    <t>gtv-use1uat-productapi</t>
  </si>
  <si>
    <t>gtv-use1uat-impala-worker</t>
  </si>
  <si>
    <t>gtv-use1uat-etlapi</t>
  </si>
  <si>
    <t>gtv-use1uat-s3transfer-consumer-daily</t>
  </si>
  <si>
    <t>gtv-use1uat-s3transfer-consumer-historical</t>
  </si>
  <si>
    <t>gtv-use1uat-bastion</t>
  </si>
  <si>
    <t>gtv-use1uat-impala-master</t>
  </si>
  <si>
    <t>gtv-use1uat-queryapi</t>
  </si>
  <si>
    <t>gtv-use1uat-spark-master</t>
  </si>
  <si>
    <t>gtv-use1uat-orderapi</t>
  </si>
  <si>
    <t>gtv-use1uat-airflow-master</t>
  </si>
  <si>
    <t>gtv-use1uat-notification</t>
  </si>
  <si>
    <t>gtv-use1uat-airflow-worker</t>
  </si>
  <si>
    <t>gtv-use1uat-orchestratorapi</t>
  </si>
  <si>
    <t>gtv-use1uat-dataapi</t>
  </si>
  <si>
    <t>gtv-use1uat-monitor</t>
  </si>
  <si>
    <t>gtv-use1uat-sftpconsumer</t>
  </si>
  <si>
    <t>gtv-use1uat-jobmgr</t>
  </si>
  <si>
    <t>gtv-use1uat-javaexecutor</t>
  </si>
  <si>
    <t>gtv-use1uat-entitleapi</t>
  </si>
  <si>
    <t>gtv-use1uat-sftpprovider</t>
  </si>
  <si>
    <t>gtv-use1uat-compengine</t>
  </si>
  <si>
    <t>gtv-use1uat-inventorymgr</t>
  </si>
  <si>
    <t>gtv-use1uat-s3transfer</t>
  </si>
  <si>
    <t>t3.xlarge</t>
  </si>
  <si>
    <t>gtv-use1dev-compengine</t>
  </si>
  <si>
    <t>gtv-use1dev-airflow-master</t>
  </si>
  <si>
    <t>gtv-use1dev-inventorymgr</t>
  </si>
  <si>
    <t>gtv-use1dev-authserver</t>
  </si>
  <si>
    <t>gtv-use1dev-orchestratorapi</t>
  </si>
  <si>
    <t>gtv-use1dev-spark-master</t>
  </si>
  <si>
    <t>m6i.large</t>
  </si>
  <si>
    <t>gtv-use1dev-queryapi</t>
  </si>
  <si>
    <t>gtv-use1dev-productapi</t>
  </si>
  <si>
    <t>gtv-use1dev-hive</t>
  </si>
  <si>
    <t>gtv-use1dev-dataapi</t>
  </si>
  <si>
    <t>gtv-use1dev-hazelcast</t>
  </si>
  <si>
    <t>gtv-use1dev-impala-worker</t>
  </si>
  <si>
    <t>gtv-use1dev-orderapi</t>
  </si>
  <si>
    <t>gtv-use1dev-billingstripe</t>
  </si>
  <si>
    <t>gtv-use1dev-portal</t>
  </si>
  <si>
    <t>gtv-use1dev-jobmgr</t>
  </si>
  <si>
    <t>gtv-use1dev-airflow-worker</t>
  </si>
  <si>
    <t>gtv-use1dev-bastion</t>
  </si>
  <si>
    <t>gtv-use1dev-notification</t>
  </si>
  <si>
    <t>gtv-use1dev-javaexecutor</t>
  </si>
  <si>
    <t>gtv-use1dev-entitleapi</t>
  </si>
  <si>
    <t>gtv-use1dev-shareapi</t>
  </si>
  <si>
    <t>gtv-use1dev-sftpconsumer</t>
  </si>
  <si>
    <t>gtv-use1dev-sftpprovider</t>
  </si>
  <si>
    <t>gtv-use1dev-etlapi</t>
  </si>
  <si>
    <t>gtv-use1dev-scanworker</t>
  </si>
  <si>
    <t>gtv-use1dev-clustermgr</t>
  </si>
  <si>
    <t>gtv-use1dev-migration</t>
  </si>
  <si>
    <t>gtv-use1dev-impala-master</t>
  </si>
  <si>
    <t>gtv-use1dev-s3transfer</t>
  </si>
  <si>
    <t>gtv-use1dev-s3transfer-consumer-historical</t>
  </si>
  <si>
    <t>gtv-use1dev-monitor</t>
  </si>
  <si>
    <t>gtv-use1dev-scanner</t>
  </si>
  <si>
    <t>gtv-use1dev-eventnotifier</t>
  </si>
  <si>
    <t>gtv-use1dev-s3transfer-consumer-daily</t>
  </si>
  <si>
    <t>gtv-use1dev-authsync</t>
  </si>
  <si>
    <t>InstanceId</t>
  </si>
  <si>
    <t>Name</t>
  </si>
  <si>
    <t>Size</t>
  </si>
  <si>
    <t>Instances</t>
  </si>
  <si>
    <t>Desired</t>
  </si>
  <si>
    <t>gtv-use1prod-spark-worker</t>
  </si>
  <si>
    <t>gtv-use1prod-jobthrottler</t>
  </si>
  <si>
    <t>Env</t>
  </si>
  <si>
    <t>dev</t>
  </si>
  <si>
    <t>uat</t>
  </si>
  <si>
    <t>prod</t>
  </si>
  <si>
    <t>Grand Total</t>
  </si>
  <si>
    <t>(All)</t>
  </si>
  <si>
    <t>m5.xlarge</t>
  </si>
  <si>
    <t>m5.2xlarge</t>
  </si>
  <si>
    <t>Hourly</t>
  </si>
  <si>
    <t>Price</t>
  </si>
  <si>
    <t>Count</t>
  </si>
  <si>
    <t>Environnements</t>
  </si>
  <si>
    <t>hours</t>
  </si>
  <si>
    <t>Daily</t>
  </si>
  <si>
    <t>days</t>
  </si>
  <si>
    <t>Weekly</t>
  </si>
  <si>
    <t>Monthly</t>
  </si>
  <si>
    <t>$ / h</t>
  </si>
  <si>
    <t xml:space="preserve">Total tax </t>
  </si>
  <si>
    <t>CloudTrail</t>
  </si>
  <si>
    <t>S3 Glacier Deep Archive</t>
  </si>
  <si>
    <t>API Gateway</t>
  </si>
  <si>
    <t>Simple Notification Service</t>
  </si>
  <si>
    <t>Lambda</t>
  </si>
  <si>
    <t>DynamoDB</t>
  </si>
  <si>
    <t>Route 53</t>
  </si>
  <si>
    <t>Key Management Service</t>
  </si>
  <si>
    <t>Data Transfer</t>
  </si>
  <si>
    <t>Simple Queue Service</t>
  </si>
  <si>
    <t>ElastiCache</t>
  </si>
  <si>
    <t>Elastic Load Balancing</t>
  </si>
  <si>
    <t>Config</t>
  </si>
  <si>
    <t>MQ</t>
  </si>
  <si>
    <t>Simple Storage Service</t>
  </si>
  <si>
    <t>Relational Database Service</t>
  </si>
  <si>
    <t>CloudWatch</t>
  </si>
  <si>
    <t>Elastic Compute Cloud</t>
  </si>
  <si>
    <t>Prod</t>
  </si>
  <si>
    <t>UAT</t>
  </si>
  <si>
    <t>Total</t>
  </si>
  <si>
    <t>Arn</t>
  </si>
  <si>
    <t>Bytes</t>
  </si>
  <si>
    <t>RetentionDays</t>
  </si>
  <si>
    <t>/aws/amazonmq/broker/b-150b508a-50f8-4338-83de-a20ca5a3a793/audit</t>
  </si>
  <si>
    <t>/aws/amazonmq/broker/b-150b508a-50f8-4338-83de-a20ca5a3a793/general</t>
  </si>
  <si>
    <t>/aws/amazonmq/broker/b-1cf250e6-fea6-44d8-b64e-58a513c5d7f4/audit</t>
  </si>
  <si>
    <t>/aws/amazonmq/broker/b-1cf250e6-fea6-44d8-b64e-58a513c5d7f4/general</t>
  </si>
  <si>
    <t>/aws/amazonmq/broker/b-808daad6-c7bc-4f14-98f8-c7c71274e73e/audit</t>
  </si>
  <si>
    <t>/aws/amazonmq/broker/b-808daad6-c7bc-4f14-98f8-c7c71274e73e/general</t>
  </si>
  <si>
    <t>/aws/amazonmq/broker/b-dd0039d5-021d-4300-83e4-b62d26c7beaa/audit</t>
  </si>
  <si>
    <t>/aws/amazonmq/broker/b-dd0039d5-021d-4300-83e4-b62d26c7beaa/general</t>
  </si>
  <si>
    <t>/aws/amazonmq/broker/b-f065a57a-e9b4-466c-885c-ff28092968bc/audit</t>
  </si>
  <si>
    <t>/aws/amazonmq/broker/b-f065a57a-e9b4-466c-885c-ff28092968bc/general</t>
  </si>
  <si>
    <t>/aws/apigateway/252zal2edl/live</t>
  </si>
  <si>
    <t>/aws/apigateway/welcome</t>
  </si>
  <si>
    <t>/aws/cognito/userpools/us-east-1_CqpEPldft/gtv-use1dev-authserver-user-pool</t>
  </si>
  <si>
    <t>/aws/cognito/userpools/us-east-1_fs8XBHI7J/gtv-use1dev-authserver-user-pool</t>
  </si>
  <si>
    <t>/aws/cognito/userpools/us-east-1_grPRiKNiy/gtv-use1dev-user-pool</t>
  </si>
  <si>
    <t>/aws/events/gtv-use1dev-config</t>
  </si>
  <si>
    <t>/aws/lambda/gtv-use1dev-assetupload-authorization</t>
  </si>
  <si>
    <t>/aws/lambda/gtv-use1dev-assetupload-validation</t>
  </si>
  <si>
    <t>/aws/lambda/gtv-use1dev-filedetect</t>
  </si>
  <si>
    <t>/aws/lambda/gtv-use1dev-fileexpect</t>
  </si>
  <si>
    <t>/aws/lambda/gtv-use1dev-pipelineSchedulesPOC</t>
  </si>
  <si>
    <t>/aws/lambda/gtv-use1dev-slacknotifier</t>
  </si>
  <si>
    <t>/aws/lambda/gtv-use1dev-websocketbridge-connection</t>
  </si>
  <si>
    <t>/aws/lambda/gtv-use1dev-websocketbridge-dispatch</t>
  </si>
  <si>
    <t>/vpc/flow/gtv-use1dev-all</t>
  </si>
  <si>
    <t>consumer-sftp-log</t>
  </si>
  <si>
    <t>consumer-sftp-out</t>
  </si>
  <si>
    <t>etl-cluster-manager</t>
  </si>
  <si>
    <t>etl-cluster-manager-out</t>
  </si>
  <si>
    <t>etl-compression-handler</t>
  </si>
  <si>
    <t>etl-compression-handler-out</t>
  </si>
  <si>
    <t>etl-inventory-manager</t>
  </si>
  <si>
    <t>etl-inventory-manager-log</t>
  </si>
  <si>
    <t>etl-inventory-manager-out</t>
  </si>
  <si>
    <t>etl-job-manager</t>
  </si>
  <si>
    <t>etl-job-manager-out</t>
  </si>
  <si>
    <t>gtv-authorization-server-log</t>
  </si>
  <si>
    <t>gtv-authorization-server-out</t>
  </si>
  <si>
    <t>gtv-authorization-sync-log</t>
  </si>
  <si>
    <t>gtv-authorization-sync-out</t>
  </si>
  <si>
    <t>gtv-billing-stripe-log</t>
  </si>
  <si>
    <t>gtv-billing-stripe-out</t>
  </si>
  <si>
    <t>gtv-catalog-order-api-log</t>
  </si>
  <si>
    <t>gtv-catalog-order-api-out</t>
  </si>
  <si>
    <t>gtv-catalog-product-api-log</t>
  </si>
  <si>
    <t>gtv-catalog-product-api-out</t>
  </si>
  <si>
    <t>gtv-entitlement-api-log</t>
  </si>
  <si>
    <t>gtv-entitlement-api-out</t>
  </si>
  <si>
    <t>gtv-etl-api-log</t>
  </si>
  <si>
    <t>gtv-etl-compression-handler-log</t>
  </si>
  <si>
    <t>Filters</t>
  </si>
  <si>
    <t>Namespace</t>
  </si>
  <si>
    <t>Dimensions</t>
  </si>
  <si>
    <t>AWS/AmazonMQ</t>
  </si>
  <si>
    <t>ConsumerCount</t>
  </si>
  <si>
    <t>Broker,Queue</t>
  </si>
  <si>
    <t>DequeueCount</t>
  </si>
  <si>
    <t>DispatchCount</t>
  </si>
  <si>
    <t>EnqueueCount</t>
  </si>
  <si>
    <t>EnqueueTime</t>
  </si>
  <si>
    <t>ExpiredCount</t>
  </si>
  <si>
    <t>InFlightCount</t>
  </si>
  <si>
    <t>MemoryUsage</t>
  </si>
  <si>
    <t>ProducerCount</t>
  </si>
  <si>
    <t>QueueSize</t>
  </si>
  <si>
    <t>Broker,Topic</t>
  </si>
  <si>
    <t>AWS/ApplicationELB</t>
  </si>
  <si>
    <t>HTTPCode_ELB_4XX_Count</t>
  </si>
  <si>
    <t>LoadBalancer</t>
  </si>
  <si>
    <t>HTTP_Fixed_Response_Count</t>
  </si>
  <si>
    <t>LoadBalancer,AvailabilityZone</t>
  </si>
  <si>
    <t>HTTPCode_Target_3XX_Count</t>
  </si>
  <si>
    <t>TargetGroup,LoadBalancer,AvailabilityZone</t>
  </si>
  <si>
    <t>UnHealthyHostCount</t>
  </si>
  <si>
    <t>AWS/AutoScaling</t>
  </si>
  <si>
    <t>GroupDesiredCapacity</t>
  </si>
  <si>
    <t>AutoScalingGroupName</t>
  </si>
  <si>
    <t>GroupInServiceInstances</t>
  </si>
  <si>
    <t>GroupPendingInstances</t>
  </si>
  <si>
    <t>GroupStandbyInstances</t>
  </si>
  <si>
    <t>AWS/Billing</t>
  </si>
  <si>
    <t>EstimatedCharges</t>
  </si>
  <si>
    <t>ServiceName,Currency</t>
  </si>
  <si>
    <t>AWS/Config</t>
  </si>
  <si>
    <t>ConfigurationRecorderInsufficientPermissionsFailure</t>
  </si>
  <si>
    <t>ResourceType</t>
  </si>
  <si>
    <t>AWS/EBS</t>
  </si>
  <si>
    <t>BurstBalance</t>
  </si>
  <si>
    <t>VolumeId</t>
  </si>
  <si>
    <t>VolumeIdleTime</t>
  </si>
  <si>
    <t>VolumeQueueLength</t>
  </si>
  <si>
    <t>VolumeReadBytes</t>
  </si>
  <si>
    <t>VolumeReadOps</t>
  </si>
  <si>
    <t>VolumeTotalReadTime</t>
  </si>
  <si>
    <t>VolumeTotalWriteTime</t>
  </si>
  <si>
    <t>VolumeWriteBytes</t>
  </si>
  <si>
    <t>VolumeWriteOps</t>
  </si>
  <si>
    <t>AWS/EC2</t>
  </si>
  <si>
    <t>MetadataNoToken</t>
  </si>
  <si>
    <t>NetworkPacketsOut</t>
  </si>
  <si>
    <t>StatusCheckFailed</t>
  </si>
  <si>
    <t>StatusCheckFailed_Instance</t>
  </si>
  <si>
    <t>StatusCheckFailed_System</t>
  </si>
  <si>
    <t>CPUUtilization</t>
  </si>
  <si>
    <t>ImageId</t>
  </si>
  <si>
    <t>EBSWriteOps</t>
  </si>
  <si>
    <t>NetworkIn</t>
  </si>
  <si>
    <t>CPUCreditBalance</t>
  </si>
  <si>
    <t>CPUCreditUsage</t>
  </si>
  <si>
    <t>CPUSurplusCreditsCharged</t>
  </si>
  <si>
    <t>DiskReadBytes</t>
  </si>
  <si>
    <t>EBSByteBalance%</t>
  </si>
  <si>
    <t>EBSIOBalance%</t>
  </si>
  <si>
    <t>EBSReadBytes</t>
  </si>
  <si>
    <t>EBSReadOps</t>
  </si>
  <si>
    <t>EBSWriteBytes</t>
  </si>
  <si>
    <t>NetworkOut</t>
  </si>
  <si>
    <t>NetworkPacketsIn</t>
  </si>
  <si>
    <t>InstanceType</t>
  </si>
  <si>
    <t>AWS/ElastiCache</t>
  </si>
  <si>
    <t>KeyBasedCmdsLatency</t>
  </si>
  <si>
    <t>CacheClusterId</t>
  </si>
  <si>
    <t>AWS/Events</t>
  </si>
  <si>
    <t>TriggeredRules</t>
  </si>
  <si>
    <t>RuleName</t>
  </si>
  <si>
    <t>AWS/Lambda</t>
  </si>
  <si>
    <t>Throttles</t>
  </si>
  <si>
    <t>FunctionName,Resource</t>
  </si>
  <si>
    <t>AWS/Logs</t>
  </si>
  <si>
    <t>IncomingBytes</t>
  </si>
  <si>
    <t>LogGroupName</t>
  </si>
  <si>
    <t>IncomingLogEvents</t>
  </si>
  <si>
    <t>AWS/NetworkELB</t>
  </si>
  <si>
    <t>TargetGroup,AvailabilityZone,LoadBalancer</t>
  </si>
  <si>
    <t>AWS/RDS</t>
  </si>
  <si>
    <t>Aurora_pq_request_not_chosen_temporary_table</t>
  </si>
  <si>
    <t>DBClusterIdentifier</t>
  </si>
  <si>
    <t>ForwardingReplicaSelectThroughput</t>
  </si>
  <si>
    <t>Aurora_pq_request_not_chosen_innodb_table_format</t>
  </si>
  <si>
    <t>DBInstanceIdentifier</t>
  </si>
  <si>
    <t>Aurora_pq_request_not_chosen_range_scan</t>
  </si>
  <si>
    <t>CommitLatency</t>
  </si>
  <si>
    <t>EngineUptime</t>
  </si>
  <si>
    <t>NetworkTransmitThroughput</t>
  </si>
  <si>
    <t>AbortedClients</t>
  </si>
  <si>
    <t>DatabaseClass</t>
  </si>
  <si>
    <t>ForwardingReplicaReadWaitThroughput</t>
  </si>
  <si>
    <t>Aurora_pq_request_attempted</t>
  </si>
  <si>
    <t>EngineName</t>
  </si>
  <si>
    <t>InsertLatency</t>
  </si>
  <si>
    <t>VolumeReadIOPs</t>
  </si>
  <si>
    <t>AuroraDMLRejectedMasterFull</t>
  </si>
  <si>
    <t>Role,DBClusterIdentifier</t>
  </si>
  <si>
    <t>Aurora_pq_request_not_chosen_few_pages_outside_buffer_pool</t>
  </si>
  <si>
    <t>SwapUsage</t>
  </si>
  <si>
    <t>AWS/S3</t>
  </si>
  <si>
    <t>BucketSizeBytes</t>
  </si>
  <si>
    <t>StorageType,BucketName</t>
  </si>
  <si>
    <t>AWS/Usage</t>
  </si>
  <si>
    <t>CallCount</t>
  </si>
  <si>
    <t>Type,Resource,Service,Class</t>
  </si>
  <si>
    <t>ResourceCount</t>
  </si>
  <si>
    <t>AWSLicenseManager/licenseUsage</t>
  </si>
  <si>
    <t>UsageType:SoftwareUsage</t>
  </si>
  <si>
    <t>InstanceType,LicenseArn</t>
  </si>
  <si>
    <t>CWAgent</t>
  </si>
  <si>
    <t>disk_free</t>
  </si>
  <si>
    <t>spring_data_repository_invocations</t>
  </si>
  <si>
    <t>hikaricp_connections_max</t>
  </si>
  <si>
    <t>mem_used_percent</t>
  </si>
  <si>
    <t>InstanceId,AutoScalingGroupName</t>
  </si>
  <si>
    <t>swap_used_percent</t>
  </si>
  <si>
    <t>hikaricp_connections_creation</t>
  </si>
  <si>
    <t>InstanceId,AutoScalingGroupName,pool,metric_type</t>
  </si>
  <si>
    <t>http_dataapi_list_ms</t>
  </si>
  <si>
    <t>level,InstanceId,AutoScalingGroupName,metric_type,version</t>
  </si>
  <si>
    <t>path,InstanceId,AutoScalingGroupName,device,fstype</t>
  </si>
  <si>
    <t>disk_used_percent</t>
  </si>
  <si>
    <t>tomcat_sessions_alive_max</t>
  </si>
  <si>
    <t>statistic,InstanceId,AutoScalingGroupName,metric_type</t>
  </si>
  <si>
    <t>hikaricp_connections</t>
  </si>
  <si>
    <t>statistic,InstanceId,AutoScalingGroupName,pool,metric_type</t>
  </si>
  <si>
    <t>hikaricp_connections_active</t>
  </si>
  <si>
    <t>hikaricp_connections_pending</t>
  </si>
  <si>
    <t>Values</t>
  </si>
  <si>
    <t>Type</t>
  </si>
  <si>
    <t>Mode</t>
  </si>
  <si>
    <t>Id</t>
  </si>
  <si>
    <t>gtv-use1dev-amazonmq</t>
  </si>
  <si>
    <t>ActiveMQ</t>
  </si>
  <si>
    <t>SINGLE_INSTANCE</t>
  </si>
  <si>
    <t>mq.m5.large</t>
  </si>
  <si>
    <t>b-f065a57a-e9b4-466c-885c-ff28092968bc</t>
  </si>
  <si>
    <t>arn:aws:mq:us-east-1:581338943433:broker:gtv-use1dev-amazonmq:b-f065a57a-e9b4-466c-885c-ff28092968bc</t>
  </si>
  <si>
    <t>ClusterId</t>
  </si>
  <si>
    <t>InstanceSize</t>
  </si>
  <si>
    <t>Status</t>
  </si>
  <si>
    <t>DB_Name</t>
  </si>
  <si>
    <t>DB_Arn</t>
  </si>
  <si>
    <t>Engine</t>
  </si>
  <si>
    <t>Public</t>
  </si>
  <si>
    <t>Endpoint</t>
  </si>
  <si>
    <t>CaCert</t>
  </si>
  <si>
    <t>PreferredBackupWindowrn</t>
  </si>
  <si>
    <t>gtv-use1dev-airflow-db</t>
  </si>
  <si>
    <t>gtv-use1dev-airflow-db-0</t>
  </si>
  <si>
    <t>db.r5.large</t>
  </si>
  <si>
    <t>available</t>
  </si>
  <si>
    <t>airflow</t>
  </si>
  <si>
    <t>arn:aws:rds:us-east-1:581338943433:db:gtv-use1dev-airflow-db-0</t>
  </si>
  <si>
    <t>aurora-mysql</t>
  </si>
  <si>
    <t>gtv-use1dev-airflow-db-0.cojzgimyrs7h.us-east-1.rds.amazonaws.com:3306</t>
  </si>
  <si>
    <t>rds-ca-2019</t>
  </si>
  <si>
    <t>10:14-10:44</t>
  </si>
  <si>
    <t>gtv-use1dev-database-57</t>
  </si>
  <si>
    <t>gtv-use1dev-database-57-0</t>
  </si>
  <si>
    <t>db.t3.small</t>
  </si>
  <si>
    <t>admin</t>
  </si>
  <si>
    <t>arn:aws:rds:us-east-1:581338943433:db:gtv-use1dev-database-57-0</t>
  </si>
  <si>
    <t>gtv-use1dev-database-57-0.cojzgimyrs7h.us-east-1.rds.amazonaws.com:3306</t>
  </si>
  <si>
    <t>gtv-use1dev-database-57-1</t>
  </si>
  <si>
    <t>arn:aws:rds:us-east-1:581338943433:db:gtv-use1dev-database-57-1</t>
  </si>
  <si>
    <t>gtv-use1dev-database-57-1.cojzgimyrs7h.us-east-1.rds.amazonaws.com:3306</t>
  </si>
  <si>
    <t>Description</t>
  </si>
  <si>
    <t>Metric</t>
  </si>
  <si>
    <t>DO NOT EDIT OR DELETE. For TargetTrackingScaling policy arn:aws:autoscaling:us-east-1:581338943433:scalingPolicy:a27ed28d-a871-48ae-a565-7513983a5b9f:autoScalingGroupName/gtv-use1dev-dataapi:policyName/gtv-use1dev-dataapi-network.</t>
  </si>
  <si>
    <t>TargetTracking-gtv-use1dev-dataapi-AlarmHigh-054b43f3-a1bc-434a-9161-41082dd6ed48</t>
  </si>
  <si>
    <t>TargetTracking-gtv-use1dev-dataapi-AlarmLow-4d10320c-ca46-441b-85ed-d2b9e718a2cc</t>
  </si>
  <si>
    <t>Average database storage burst balance over last 10 minutes too low, expect a significant performance drop soon</t>
  </si>
  <si>
    <t>gtv-use1dev-airflow-db-0 burst balance too low</t>
  </si>
  <si>
    <t>Average database CPU credit balance over last 10 minutes too low, expect a significant performance drop soon</t>
  </si>
  <si>
    <t>gtv-use1dev-airflow-db-0 cpu credit balance too low</t>
  </si>
  <si>
    <t>Average database CPU utilization over last 10 minutes too high</t>
  </si>
  <si>
    <t>gtv-use1dev-airflow-db-0 cpu utilization too high</t>
  </si>
  <si>
    <t>Average database disk queue depth over last 10 minutes too high, performance may suffer</t>
  </si>
  <si>
    <t>DiskQueueDepth</t>
  </si>
  <si>
    <t>gtv-use1dev-airflow-db-0 disk queue depth too high</t>
  </si>
  <si>
    <t>Average database freeable memory over last 10 minutes too low, performance may suffer</t>
  </si>
  <si>
    <t>FreeableMemory</t>
  </si>
  <si>
    <t>gtv-use1dev-airflow-db-0 freeable memory too low</t>
  </si>
  <si>
    <t>Average database free storage space over last 10 minutes too low</t>
  </si>
  <si>
    <t>FreeStorageSpace</t>
  </si>
  <si>
    <t>gtv-use1dev-airflow-db-0 freeable storage too low</t>
  </si>
  <si>
    <t>Average database swap usage over last 10 minutes too high, performance may suffer</t>
  </si>
  <si>
    <t>gtv-use1dev-airflow-db-0 swap usage too high</t>
  </si>
  <si>
    <t>Check the number of InService instances equals the DesiredCapacity most of the time. Reasons for discrepency are various: instances can't start or keep dying, spot instance unavailable, ...</t>
  </si>
  <si>
    <t>gtv-use1dev-airflow-master-deficit</t>
  </si>
  <si>
    <t>gtv-use1dev-airflow-worker-deficit</t>
  </si>
  <si>
    <t>gtv-use1dev-authserver-cpu-high</t>
  </si>
  <si>
    <t>gtv-use1dev-authserver-cpu-low</t>
  </si>
  <si>
    <t>gtv-use1dev-authserver-deficit</t>
  </si>
  <si>
    <t>gtv-use1dev-authsync-deficit</t>
  </si>
  <si>
    <t>gtv-use1dev-bastion-deficit</t>
  </si>
  <si>
    <t>gtv-use1dev-billingstripe-deficit</t>
  </si>
  <si>
    <t>gtv-use1dev-clustermgr-deficit</t>
  </si>
  <si>
    <t>gtv-use1dev-compengine-deficit</t>
  </si>
  <si>
    <t>gtv-use1dev-dataapi-deficit</t>
  </si>
  <si>
    <t>gtv-use1dev-database-57-0 burst balance too low</t>
  </si>
  <si>
    <t>gtv-use1dev-database-57-0 cpu credit balance too low</t>
  </si>
  <si>
    <t>gtv-use1dev-database-57-0 cpu utilization too high</t>
  </si>
  <si>
    <t>gtv-use1dev-database-57-0 disk queue depth too high</t>
  </si>
  <si>
    <t>gtv-use1dev-database-57-0 freeable memory too low</t>
  </si>
  <si>
    <t>gtv-use1dev-database-57-0 freeable storage too low</t>
  </si>
  <si>
    <t>gtv-use1dev-database-57-0 swap usage too high</t>
  </si>
  <si>
    <t>gtv-use1dev-database-57-1 burst balance too low</t>
  </si>
  <si>
    <t>gtv-use1dev-database-57-1 cpu credit balance too low</t>
  </si>
  <si>
    <t>gtv-use1dev-database-57-1 cpu utilization too high</t>
  </si>
  <si>
    <t>gtv-use1dev-database-57-1 disk queue depth too high</t>
  </si>
  <si>
    <t>gtv-use1dev-database-57-1 freeable memory too low</t>
  </si>
  <si>
    <t>gtv-use1dev-database-57-1 freeable storage too low</t>
  </si>
  <si>
    <t>gtv-use1dev-database-57-1 swap usage too high</t>
  </si>
  <si>
    <t>gtv-use1dev-entitleapi-deficit</t>
  </si>
  <si>
    <t>gtv-use1dev-etlapi-deficit</t>
  </si>
  <si>
    <t>gtv-use1dev-hazelcast-deficit</t>
  </si>
  <si>
    <t>gtv-use1dev-hive-deficit</t>
  </si>
  <si>
    <t>gtv-use1dev-impala-master-deficit</t>
  </si>
  <si>
    <t>gtv-use1dev-impala-worker-deficit</t>
  </si>
  <si>
    <t>gtv-use1dev-inventorymgr-deficit</t>
  </si>
  <si>
    <t>gtv-use1dev-javaexecutor-deficit</t>
  </si>
  <si>
    <t>gtv-use1dev-jobmgr-deficit</t>
  </si>
  <si>
    <t>gtv-use1dev-migration-deficit</t>
  </si>
  <si>
    <t>gtv-use1dev-monitor-deficit</t>
  </si>
  <si>
    <t>gtv-use1dev-notification-deficit</t>
  </si>
  <si>
    <t>gtv-use1dev-orchestratorapi-deficit</t>
  </si>
  <si>
    <t>gtv-use1dev-orderapi-deficit</t>
  </si>
  <si>
    <t>gtv-use1dev-portal-deficit</t>
  </si>
  <si>
    <t>gtv-use1dev-productapi-deficit</t>
  </si>
  <si>
    <t>DO NOT EDIT OR DELETE. For TargetTrackingScaling policy arn:aws:autoscaling:us-east-1:464145130962:scalingPolicy:45d9a814-82f8-443e-899f-ad2f4de05cf3:autoScalingGroupName/gtv-use1uat-dataapi:policyName/gtv-use1uat-dataapi-network.</t>
  </si>
  <si>
    <t>TargetTracking-gtv-use1uat-dataapi-AlarmHigh-2dbb8b26-e27b-4dc1-b695-1e2964da0f64</t>
  </si>
  <si>
    <t>TargetTracking-gtv-use1uat-dataapi-AlarmLow-4187ab9a-c244-49e6-b06b-11a8cd5bb7b1</t>
  </si>
  <si>
    <t>gtv-use1uat-airflow-db-0 burst balance too low</t>
  </si>
  <si>
    <t>gtv-use1uat-airflow-db-0 cpu credit balance too low</t>
  </si>
  <si>
    <t>gtv-use1uat-airflow-db-0 cpu utilization too high</t>
  </si>
  <si>
    <t>gtv-use1uat-airflow-db-0 disk queue depth too high</t>
  </si>
  <si>
    <t>gtv-use1uat-airflow-db-0 freeable memory too low</t>
  </si>
  <si>
    <t>gtv-use1uat-airflow-db-0 freeable storage too low</t>
  </si>
  <si>
    <t>gtv-use1uat-airflow-db-0 swap usage too high</t>
  </si>
  <si>
    <t>gtv-use1uat-airflow-master-deficit</t>
  </si>
  <si>
    <t>gtv-use1uat-airflow-worker-deficit</t>
  </si>
  <si>
    <t>gtv-use1uat-authserver-cpu-high</t>
  </si>
  <si>
    <t>gtv-use1uat-authserver-cpu-low</t>
  </si>
  <si>
    <t>gtv-use1uat-authserver-deficit</t>
  </si>
  <si>
    <t>gtv-use1uat-authsync-deficit</t>
  </si>
  <si>
    <t>gtv-use1uat-bastion-deficit</t>
  </si>
  <si>
    <t>gtv-use1uat-billingstripe-deficit</t>
  </si>
  <si>
    <t>gtv-use1uat-clustermgr-deficit</t>
  </si>
  <si>
    <t>gtv-use1uat-compengine-deficit</t>
  </si>
  <si>
    <t>gtv-use1uat-dataapi-deficit</t>
  </si>
  <si>
    <t>gtv-use1uat-database-57-0 burst balance too low</t>
  </si>
  <si>
    <t>gtv-use1uat-database-57-0 cpu credit balance too low</t>
  </si>
  <si>
    <t>gtv-use1uat-database-57-0 cpu utilization too high</t>
  </si>
  <si>
    <t>gtv-use1uat-database-57-0 disk queue depth too high</t>
  </si>
  <si>
    <t>gtv-use1uat-database-57-0 freeable memory too low</t>
  </si>
  <si>
    <t>gtv-use1uat-database-57-0 freeable storage too low</t>
  </si>
  <si>
    <t>gtv-use1uat-database-57-0 swap usage too high</t>
  </si>
  <si>
    <t>gtv-use1uat-entitleapi-deficit</t>
  </si>
  <si>
    <t>gtv-use1uat-etlapi-deficit</t>
  </si>
  <si>
    <t>gtv-use1uat-impala-master-deficit</t>
  </si>
  <si>
    <t>gtv-use1uat-impala-worker-deficit</t>
  </si>
  <si>
    <t>gtv-use1uat-inventorymgr-deficit</t>
  </si>
  <si>
    <t>gtv-use1uat-javaexecutor-deficit</t>
  </si>
  <si>
    <t>gtv-use1uat-jobmgr-deficit</t>
  </si>
  <si>
    <t>gtv-use1uat-migration-deficit</t>
  </si>
  <si>
    <t>gtv-use1uat-monitor-deficit</t>
  </si>
  <si>
    <t>gtv-use1uat-notification-deficit</t>
  </si>
  <si>
    <t>gtv-use1uat-orchestratorapi-deficit</t>
  </si>
  <si>
    <t>gtv-use1uat-orderapi-deficit</t>
  </si>
  <si>
    <t>gtv-use1uat-portal-deficit</t>
  </si>
  <si>
    <t>gtv-use1uat-productapi-deficit</t>
  </si>
  <si>
    <t>gtv-use1uat-queryapi-deficit</t>
  </si>
  <si>
    <t>AWS/SQS</t>
  </si>
  <si>
    <t>ApproximateNumberOfMessagesVisible</t>
  </si>
  <si>
    <t>gtv-use1uat-s3transfer-consumer-daily-daily-high</t>
  </si>
  <si>
    <t>ApproximateNumberOfMessagesNotVisible</t>
  </si>
  <si>
    <t>gtv-use1uat-s3transfer-consumer-daily-daily-low</t>
  </si>
  <si>
    <t>gtv-use1uat-s3transfer-consumer-daily-deficit</t>
  </si>
  <si>
    <t>gtv-use1uat-s3transfer-consumer-historical-deficit</t>
  </si>
  <si>
    <t>gtv-use1uat-s3transfer-consumer-historical-historical-high</t>
  </si>
  <si>
    <t>gtv-use1uat-s3transfer-consumer-historical-historical-low</t>
  </si>
  <si>
    <t>gtv-use1uat-s3transfer-deficit</t>
  </si>
  <si>
    <t>This metric monitors ec2 cpu utilization</t>
  </si>
  <si>
    <t>gtv-use1uat-scanner-cpu-alarm</t>
  </si>
  <si>
    <t>/aws/amazonmq/broker/b-127ba7e6-8c65-44ae-8be2-8444c575564c/audit</t>
  </si>
  <si>
    <t>arn:aws:logs:us-east-1:464145130962:log-group:/aws/amazonmq/broker/b-127ba7e6-8c65-44ae-8be2-8444c575564c/audit:*</t>
  </si>
  <si>
    <t>/aws/amazonmq/broker/b-127ba7e6-8c65-44ae-8be2-8444c575564c/general</t>
  </si>
  <si>
    <t>arn:aws:logs:us-east-1:464145130962:log-group:/aws/amazonmq/broker/b-127ba7e6-8c65-44ae-8be2-8444c575564c/general:*</t>
  </si>
  <si>
    <t>/aws/amazonmq/broker/b-757f7089-f142-47ee-9e28-9dee6c828e38/audit</t>
  </si>
  <si>
    <t>arn:aws:logs:us-east-1:464145130962:log-group:/aws/amazonmq/broker/b-757f7089-f142-47ee-9e28-9dee6c828e38/audit:*</t>
  </si>
  <si>
    <t>/aws/amazonmq/broker/b-757f7089-f142-47ee-9e28-9dee6c828e38/general</t>
  </si>
  <si>
    <t>arn:aws:logs:us-east-1:464145130962:log-group:/aws/amazonmq/broker/b-757f7089-f142-47ee-9e28-9dee6c828e38/general:*</t>
  </si>
  <si>
    <t>/aws/amazonmq/broker/b-98a25ec1-c45c-411b-8723-e6d658ca4133/audit</t>
  </si>
  <si>
    <t>arn:aws:logs:us-east-1:464145130962:log-group:/aws/amazonmq/broker/b-98a25ec1-c45c-411b-8723-e6d658ca4133/audit:*</t>
  </si>
  <si>
    <t>/aws/amazonmq/broker/b-98a25ec1-c45c-411b-8723-e6d658ca4133/general</t>
  </si>
  <si>
    <t>arn:aws:logs:us-east-1:464145130962:log-group:/aws/amazonmq/broker/b-98a25ec1-c45c-411b-8723-e6d658ca4133/general:*</t>
  </si>
  <si>
    <t>/aws/amazonmq/broker/b-f68e75ef-9534-421b-b135-8f0b20eefd1e/audit</t>
  </si>
  <si>
    <t>arn:aws:logs:us-east-1:464145130962:log-group:/aws/amazonmq/broker/b-f68e75ef-9534-421b-b135-8f0b20eefd1e/audit:*</t>
  </si>
  <si>
    <t>/aws/amazonmq/broker/b-f68e75ef-9534-421b-b135-8f0b20eefd1e/general</t>
  </si>
  <si>
    <t>arn:aws:logs:us-east-1:464145130962:log-group:/aws/amazonmq/broker/b-f68e75ef-9534-421b-b135-8f0b20eefd1e/general:*</t>
  </si>
  <si>
    <t>/aws/events/gtv-use1uat-config</t>
  </si>
  <si>
    <t>arn:aws:logs:us-east-1:464145130962:log-group:/aws/events/gtv-use1uat-config:*</t>
  </si>
  <si>
    <t>/aws/lambda/gtv-use1uat-filedetect</t>
  </si>
  <si>
    <t>arn:aws:logs:us-east-1:464145130962:log-group:/aws/lambda/gtv-use1uat-filedetect:*</t>
  </si>
  <si>
    <t>/aws/lambda/gtv-use1uat-fileexpect</t>
  </si>
  <si>
    <t>arn:aws:logs:us-east-1:464145130962:log-group:/aws/lambda/gtv-use1uat-fileexpect:*</t>
  </si>
  <si>
    <t>/aws/lambda/gtv-use1uat-slacknotifier</t>
  </si>
  <si>
    <t>arn:aws:logs:us-east-1:464145130962:log-group:/aws/lambda/gtv-use1uat-slacknotifier:*</t>
  </si>
  <si>
    <t>/vpc/flow/gtv-use1uat-all</t>
  </si>
  <si>
    <t>arn:aws:logs:us-east-1:464145130962:log-group:/vpc/flow/gtv-use1uat-all:*</t>
  </si>
  <si>
    <t>arn:aws:logs:us-east-1:464145130962:log-group:consumer-sftp-log:*</t>
  </si>
  <si>
    <t>arn:aws:logs:us-east-1:464145130962:log-group:consumer-sftp-out:*</t>
  </si>
  <si>
    <t>arn:aws:logs:us-east-1:464145130962:log-group:etl-cluster-manager:*</t>
  </si>
  <si>
    <t>arn:aws:logs:us-east-1:464145130962:log-group:etl-cluster-manager-out:*</t>
  </si>
  <si>
    <t>arn:aws:logs:us-east-1:464145130962:log-group:etl-compression-handler:*</t>
  </si>
  <si>
    <t>arn:aws:logs:us-east-1:464145130962:log-group:etl-compression-handler-out:*</t>
  </si>
  <si>
    <t>arn:aws:logs:us-east-1:464145130962:log-group:etl-inventory-manager:*</t>
  </si>
  <si>
    <t>arn:aws:logs:us-east-1:464145130962:log-group:etl-inventory-manager-log:*</t>
  </si>
  <si>
    <t>arn:aws:logs:us-east-1:464145130962:log-group:etl-inventory-manager-out:*</t>
  </si>
  <si>
    <t>arn:aws:logs:us-east-1:464145130962:log-group:etl-job-manager:*</t>
  </si>
  <si>
    <t>arn:aws:logs:us-east-1:464145130962:log-group:etl-job-manager-out:*</t>
  </si>
  <si>
    <t>arn:aws:logs:us-east-1:464145130962:log-group:gtv-authorization-server-log:*</t>
  </si>
  <si>
    <t>arn:aws:logs:us-east-1:464145130962:log-group:gtv-authorization-server-out:*</t>
  </si>
  <si>
    <t>arn:aws:logs:us-east-1:464145130962:log-group:gtv-authorization-sync-log:*</t>
  </si>
  <si>
    <t>arn:aws:logs:us-east-1:464145130962:log-group:gtv-authorization-sync-out:*</t>
  </si>
  <si>
    <t>arn:aws:logs:us-east-1:464145130962:log-group:gtv-billing-stripe-log:*</t>
  </si>
  <si>
    <t>arn:aws:logs:us-east-1:464145130962:log-group:gtv-billing-stripe-out:*</t>
  </si>
  <si>
    <t>arn:aws:logs:us-east-1:464145130962:log-group:gtv-catalog-order-api-log:*</t>
  </si>
  <si>
    <t>arn:aws:logs:us-east-1:464145130962:log-group:gtv-catalog-order-api-out:*</t>
  </si>
  <si>
    <t>arn:aws:logs:us-east-1:464145130962:log-group:gtv-catalog-product-api-log:*</t>
  </si>
  <si>
    <t>arn:aws:logs:us-east-1:464145130962:log-group:gtv-catalog-product-api-out:*</t>
  </si>
  <si>
    <t>arn:aws:logs:us-east-1:464145130962:log-group:gtv-etl-api-log:*</t>
  </si>
  <si>
    <t>arn:aws:logs:us-east-1:464145130962:log-group:gtv-etl-compression-handler-log:*</t>
  </si>
  <si>
    <t>gtv-etl-compression-handler-out</t>
  </si>
  <si>
    <t>arn:aws:logs:us-east-1:464145130962:log-group:gtv-etl-compression-handler-out:*</t>
  </si>
  <si>
    <t>gtv-etl-job-throttler-log</t>
  </si>
  <si>
    <t>arn:aws:logs:us-east-1:464145130962:log-group:gtv-etl-job-throttler-log:*</t>
  </si>
  <si>
    <t>gtv-etl-job-throttler-out</t>
  </si>
  <si>
    <t>arn:aws:logs:us-east-1:464145130962:log-group:gtv-etl-job-throttler-out:*</t>
  </si>
  <si>
    <t>gtv-inventory-cart-api-log</t>
  </si>
  <si>
    <t>arn:aws:logs:us-east-1:464145130962:log-group:gtv-inventory-cart-api-log:*</t>
  </si>
  <si>
    <t>gtv-inventory-cart-api-out</t>
  </si>
  <si>
    <t>arn:aws:logs:us-east-1:464145130962:log-group:gtv-inventory-cart-api-out:*</t>
  </si>
  <si>
    <t>gtv-inventory-data-api-log</t>
  </si>
  <si>
    <t>arn:aws:logs:us-east-1:464145130962:log-group:gtv-inventory-data-api-log:*</t>
  </si>
  <si>
    <t>gtv-inventory-data-api-out</t>
  </si>
  <si>
    <t>arn:aws:logs:us-east-1:464145130962:log-group:gtv-inventory-data-api-out:*</t>
  </si>
  <si>
    <t>gtv-inventory-entitlement-api-log</t>
  </si>
  <si>
    <t>arn:aws:logs:us-east-1:464145130962:log-group:gtv-inventory-entitlement-api-log:*</t>
  </si>
  <si>
    <t>gtv-inventory-entitlement-api-out</t>
  </si>
  <si>
    <t>arn:aws:logs:us-east-1:464145130962:log-group:gtv-inventory-entitlement-api-out:*</t>
  </si>
  <si>
    <t>gtv-inventory-portal-mule-gtv-log</t>
  </si>
  <si>
    <t>arn:aws:logs:us-east-1:464145130962:log-group:gtv-inventory-portal-mule-gtv-log:*</t>
  </si>
  <si>
    <t>gtv-inventory-portal-mule-portal-log</t>
  </si>
  <si>
    <t>arn:aws:logs:us-east-1:464145130962:log-group:gtv-inventory-portal-mule-portal-log:*</t>
  </si>
  <si>
    <t>gtv-inventory-portal-tomcat-gtv-access-log</t>
  </si>
  <si>
    <t>arn:aws:logs:us-east-1:464145130962:log-group:gtv-inventory-portal-tomcat-gtv-access-log:*</t>
  </si>
  <si>
    <t>gtv-inventory-portal-tomcat-gtv-catalina-out</t>
  </si>
  <si>
    <t>arn:aws:logs:us-east-1:464145130962:log-group:gtv-inventory-portal-tomcat-gtv-catalina-out:*</t>
  </si>
  <si>
    <t>gtv-inventory-portal-tomcat-monitor-access-log</t>
  </si>
  <si>
    <t>arn:aws:logs:us-east-1:464145130962:log-group:gtv-inventory-portal-tomcat-monitor-access-log:*</t>
  </si>
  <si>
    <t>StorePercentUsage</t>
  </si>
  <si>
    <t>Broker</t>
  </si>
  <si>
    <t>HTTPCode_ELB_502_Count</t>
  </si>
  <si>
    <t>HTTPCode_Target_4XX_Count</t>
  </si>
  <si>
    <t>RequestCountPerTarget</t>
  </si>
  <si>
    <t>TargetGroup</t>
  </si>
  <si>
    <t>TargetGroup,LoadBalancer</t>
  </si>
  <si>
    <t>GroupTotalInstances</t>
  </si>
  <si>
    <t>CPUSurplusCreditBalance</t>
  </si>
  <si>
    <t>ConsumedLCUs</t>
  </si>
  <si>
    <t>ActiveFlowCount</t>
  </si>
  <si>
    <t>HealthyHostCount</t>
  </si>
  <si>
    <t>DeleteLatency</t>
  </si>
  <si>
    <t>dataapi_list_http_level_3_duration_ms</t>
  </si>
  <si>
    <t>http_server_requests</t>
  </si>
  <si>
    <t>exception,method,InstanceId,AutoScalingGroupName,metric_type,uri,outcome,status</t>
  </si>
  <si>
    <t>dataapi_list_http_level_4_duration_ms</t>
  </si>
  <si>
    <t>level,InstanceId,AutoScalingGroupName,metric_type</t>
  </si>
  <si>
    <t>tomcat_sessions_expired</t>
  </si>
  <si>
    <t>tomcat_global_sent</t>
  </si>
  <si>
    <t>statistic,InstanceId,AutoScalingGroupName,name,metric_type</t>
  </si>
  <si>
    <t>gtv-use1uat-amazonmq</t>
  </si>
  <si>
    <t>ACTIVE_STANDBY_MULTI_AZ</t>
  </si>
  <si>
    <t>b-127ba7e6-8c65-44ae-8be2-8444c575564c</t>
  </si>
  <si>
    <t>arn:aws:mq:us-east-1:464145130962:broker:gtv-use1uat-amazonmq:b-127ba7e6-8c65-44ae-8be2-8444c575564c</t>
  </si>
  <si>
    <t>gtv-use1uat-airflow-db</t>
  </si>
  <si>
    <t>gtv-use1uat-airflow-db-0</t>
  </si>
  <si>
    <t>arn:aws:rds:us-east-1:464145130962:db:gtv-use1uat-airflow-db-0</t>
  </si>
  <si>
    <t>gtv-use1uat-airflow-db-0.cighylrztwcd.us-east-1.rds.amazonaws.com:3306</t>
  </si>
  <si>
    <t>gtv-use1uat-database-57</t>
  </si>
  <si>
    <t>gtv-use1uat-database-57-0</t>
  </si>
  <si>
    <t>arn:aws:rds:us-east-1:464145130962:db:gtv-use1uat-database-57-0</t>
  </si>
  <si>
    <t>gtv-use1uat-database-57-0.cighylrztwcd.us-east-1.rds.amazonaws.com:3306</t>
  </si>
  <si>
    <t>Tier</t>
  </si>
  <si>
    <t>DataType</t>
  </si>
  <si>
    <t>/gtv/use1uat/airflow/api_user/password</t>
  </si>
  <si>
    <t>SecureString</t>
  </si>
  <si>
    <t>Standard</t>
  </si>
  <si>
    <t>text</t>
  </si>
  <si>
    <t>/gtv/use1uat/airflow/app/baseurl</t>
  </si>
  <si>
    <t>String</t>
  </si>
  <si>
    <t>/gtv/use1uat/airflow/app/executor</t>
  </si>
  <si>
    <t>/gtv/use1uat/airflow/app/fernetkey</t>
  </si>
  <si>
    <t>/gtv/use1uat/airflow/app/log_path</t>
  </si>
  <si>
    <t>/gtv/use1uat/airflow/app/runtime_config_s3_path</t>
  </si>
  <si>
    <t>/gtv/use1uat/airflow/config/job_heartbeat_sec</t>
  </si>
  <si>
    <t>/gtv/use1uat/airflow/config/scheduler_heartbeat_sec</t>
  </si>
  <si>
    <t>/gtv/use1uat/airflow/config/webserver_secret_key</t>
  </si>
  <si>
    <t>/gtv/use1uat/airflow/config/worker_concurrency</t>
  </si>
  <si>
    <t>/dev/ansible/vault</t>
  </si>
  <si>
    <t>/dev/database/ticksmith</t>
  </si>
  <si>
    <t>/gtv/use1dev/airflow/api_user/password</t>
  </si>
  <si>
    <t>/gtv/use1dev/airflow/app/baseurl</t>
  </si>
  <si>
    <t>/gtv/use1dev/airflow/app/executor</t>
  </si>
  <si>
    <t>/gtv/use1dev/airflow/app/fernetkey</t>
  </si>
  <si>
    <t>/gtv/use1dev/airflow/app/log_path</t>
  </si>
  <si>
    <t>/gtv/use1dev/airflow/app/runtime_config_s3_path</t>
  </si>
  <si>
    <t>/gtv/use1dev/airflow/config/scheduler_heartbeat_sec</t>
  </si>
  <si>
    <t>/gtv/use1dev/airflow/config/webserver_secret_key</t>
  </si>
  <si>
    <t>DO NOT EDIT OR DELETE. For TargetTrackingScaling policy arn:aws:autoscaling:us-east-1:139843530986:scalingPolicy:2644b55a-b150-43bd-97c4-68c25c8e7336:autoScalingGroupName/gtv-use1prod-dataapi:policyName/gtv-use1prod-dataapi-network.</t>
  </si>
  <si>
    <t>TargetTracking-gtv-use1prod-dataapi-AlarmHigh-b7b5fd84-d9f7-4969-a915-180c898383fd</t>
  </si>
  <si>
    <t>TargetTracking-gtv-use1prod-dataapi-AlarmLow-727294f4-6ed6-438a-9f82-008c8de53058</t>
  </si>
  <si>
    <t>gtv-use1prod-airflow-db-0 burst balance too low</t>
  </si>
  <si>
    <t>gtv-use1prod-airflow-db-0 cpu credit balance too low</t>
  </si>
  <si>
    <t>gtv-use1prod-airflow-db-0 cpu utilization too high</t>
  </si>
  <si>
    <t>gtv-use1prod-airflow-db-0 disk queue depth too high</t>
  </si>
  <si>
    <t>gtv-use1prod-airflow-db-0 freeable memory too low</t>
  </si>
  <si>
    <t>gtv-use1prod-airflow-db-0 freeable storage too low</t>
  </si>
  <si>
    <t>gtv-use1prod-airflow-db-0 swap usage too high</t>
  </si>
  <si>
    <t>gtv-use1prod-airflow-master-deficit</t>
  </si>
  <si>
    <t>gtv-use1prod-airflow-worker-deficit</t>
  </si>
  <si>
    <t>gtv-use1prod-authserver-cpu-high</t>
  </si>
  <si>
    <t>gtv-use1prod-authserver-cpu-low</t>
  </si>
  <si>
    <t>gtv-use1prod-authserver-deficit</t>
  </si>
  <si>
    <t>gtv-use1prod-authsync-deficit</t>
  </si>
  <si>
    <t>gtv-use1prod-bastion-deficit</t>
  </si>
  <si>
    <t>gtv-use1prod-clustermgr-deficit</t>
  </si>
  <si>
    <t>gtv-use1prod-compengine-deficit</t>
  </si>
  <si>
    <t>gtv-use1prod-dataapi-deficit</t>
  </si>
  <si>
    <t>gtv-use1prod-database-57-0 burst balance too low</t>
  </si>
  <si>
    <t>gtv-use1prod-database-57-0 cpu credit balance too low</t>
  </si>
  <si>
    <t>gtv-use1prod-database-57-0 cpu utilization too high</t>
  </si>
  <si>
    <t>gtv-use1prod-database-57-0 disk queue depth too high</t>
  </si>
  <si>
    <t>gtv-use1prod-database-57-0 freeable memory too low</t>
  </si>
  <si>
    <t>gtv-use1prod-database-57-0 freeable storage too low</t>
  </si>
  <si>
    <t>gtv-use1prod-database-57-0 swap usage too high</t>
  </si>
  <si>
    <t>gtv-use1prod-entitleapi-deficit</t>
  </si>
  <si>
    <t>gtv-use1prod-etlapi-deficit</t>
  </si>
  <si>
    <t>gtv-use1prod-impala-master-deficit</t>
  </si>
  <si>
    <t>gtv-use1prod-impala-worker-deficit</t>
  </si>
  <si>
    <t>gtv-use1prod-inventorymgr-deficit</t>
  </si>
  <si>
    <t>gtv-use1prod-javaexecutor-deficit</t>
  </si>
  <si>
    <t>gtv-use1prod-jobmgr-deficit</t>
  </si>
  <si>
    <t>gtv-use1prod-migration-deficit</t>
  </si>
  <si>
    <t>gtv-use1prod-monitor-deficit</t>
  </si>
  <si>
    <t>gtv-use1prod-notification-deficit</t>
  </si>
  <si>
    <t>gtv-use1prod-orchestratorapi-deficit</t>
  </si>
  <si>
    <t>gtv-use1prod-orderapi-deficit</t>
  </si>
  <si>
    <t>gtv-use1prod-portal-deficit</t>
  </si>
  <si>
    <t>gtv-use1prod-productapi-deficit</t>
  </si>
  <si>
    <t>gtv-use1prod-queryapi-deficit</t>
  </si>
  <si>
    <t>gtv-use1prod-scanner-cpu-alarm</t>
  </si>
  <si>
    <t>gtv-use1prod-scanner-deficit</t>
  </si>
  <si>
    <t>gtv-use1prod-scanworker-deficit</t>
  </si>
  <si>
    <t>gtv-use1prod-sftpconsumer-deficit</t>
  </si>
  <si>
    <t>gtv-use1prod-sftpconsumer-jvmavail-high</t>
  </si>
  <si>
    <t>jvm_memory_available_percentage</t>
  </si>
  <si>
    <t>gtv-use1prod-sftpconsumer-jvmavail-low</t>
  </si>
  <si>
    <t>gtv-use1prod-sftpprovider-deficit</t>
  </si>
  <si>
    <t>gtv-use1prod-shareapi-deficit</t>
  </si>
  <si>
    <t>gtv-use1prod-spark-master-deficit</t>
  </si>
  <si>
    <t>/aws/amazonmq/broker/b-05fac22e-dbac-4209-a910-7730b2e4e65a/audit</t>
  </si>
  <si>
    <t>arn:aws:logs:us-east-1:139843530986:log-group:/aws/amazonmq/broker/b-05fac22e-dbac-4209-a910-7730b2e4e65a/audit:*</t>
  </si>
  <si>
    <t>/aws/amazonmq/broker/b-05fac22e-dbac-4209-a910-7730b2e4e65a/general</t>
  </si>
  <si>
    <t>arn:aws:logs:us-east-1:139843530986:log-group:/aws/amazonmq/broker/b-05fac22e-dbac-4209-a910-7730b2e4e65a/general:*</t>
  </si>
  <si>
    <t>/aws/amazonmq/broker/b-4852ad18-afcb-4578-a74e-cefbced70004/audit</t>
  </si>
  <si>
    <t>arn:aws:logs:us-east-1:139843530986:log-group:/aws/amazonmq/broker/b-4852ad18-afcb-4578-a74e-cefbced70004/audit:*</t>
  </si>
  <si>
    <t>/aws/amazonmq/broker/b-4852ad18-afcb-4578-a74e-cefbced70004/general</t>
  </si>
  <si>
    <t>arn:aws:logs:us-east-1:139843530986:log-group:/aws/amazonmq/broker/b-4852ad18-afcb-4578-a74e-cefbced70004/general:*</t>
  </si>
  <si>
    <t>/aws/amazonmq/broker/b-a53bfc46-e0b6-42c7-8d51-7bf17621ee97/audit</t>
  </si>
  <si>
    <t>arn:aws:logs:us-east-1:139843530986:log-group:/aws/amazonmq/broker/b-a53bfc46-e0b6-42c7-8d51-7bf17621ee97/audit:*</t>
  </si>
  <si>
    <t>/aws/amazonmq/broker/b-a53bfc46-e0b6-42c7-8d51-7bf17621ee97/general</t>
  </si>
  <si>
    <t>arn:aws:logs:us-east-1:139843530986:log-group:/aws/amazonmq/broker/b-a53bfc46-e0b6-42c7-8d51-7bf17621ee97/general:*</t>
  </si>
  <si>
    <t>/aws/amazonmq/broker/b-ebf2e8e9-e49a-47ed-b50e-d673669d838d/audit</t>
  </si>
  <si>
    <t>arn:aws:logs:us-east-1:139843530986:log-group:/aws/amazonmq/broker/b-ebf2e8e9-e49a-47ed-b50e-d673669d838d/audit:*</t>
  </si>
  <si>
    <t>/aws/amazonmq/broker/b-ebf2e8e9-e49a-47ed-b50e-d673669d838d/general</t>
  </si>
  <si>
    <t>arn:aws:logs:us-east-1:139843530986:log-group:/aws/amazonmq/broker/b-ebf2e8e9-e49a-47ed-b50e-d673669d838d/general:*</t>
  </si>
  <si>
    <t>/aws/events/gtv-use1prod-config</t>
  </si>
  <si>
    <t>arn:aws:logs:us-east-1:139843530986:log-group:/aws/events/gtv-use1prod-config:*</t>
  </si>
  <si>
    <t>/aws/lambda/gtv-use1prod-filedetect</t>
  </si>
  <si>
    <t>arn:aws:logs:us-east-1:139843530986:log-group:/aws/lambda/gtv-use1prod-filedetect:*</t>
  </si>
  <si>
    <t>/aws/lambda/gtv-use1prod-fileexpect</t>
  </si>
  <si>
    <t>arn:aws:logs:us-east-1:139843530986:log-group:/aws/lambda/gtv-use1prod-fileexpect:*</t>
  </si>
  <si>
    <t>/aws/lambda/gtv-use1prod-slacknotifier</t>
  </si>
  <si>
    <t>arn:aws:logs:us-east-1:139843530986:log-group:/aws/lambda/gtv-use1prod-slacknotifier:*</t>
  </si>
  <si>
    <t>/vpc/flow/gtv-use1prod-all</t>
  </si>
  <si>
    <t>arn:aws:logs:us-east-1:139843530986:log-group:/vpc/flow/gtv-use1prod-all:*</t>
  </si>
  <si>
    <t>arn:aws:logs:us-east-1:139843530986:log-group:consumer-sftp-log:*</t>
  </si>
  <si>
    <t>arn:aws:logs:us-east-1:139843530986:log-group:consumer-sftp-out:*</t>
  </si>
  <si>
    <t>arn:aws:logs:us-east-1:139843530986:log-group:etl-cluster-manager:*</t>
  </si>
  <si>
    <t>arn:aws:logs:us-east-1:139843530986:log-group:etl-cluster-manager-out:*</t>
  </si>
  <si>
    <t>arn:aws:logs:us-east-1:139843530986:log-group:etl-compression-handler:*</t>
  </si>
  <si>
    <t>arn:aws:logs:us-east-1:139843530986:log-group:etl-compression-handler-out:*</t>
  </si>
  <si>
    <t>arn:aws:logs:us-east-1:139843530986:log-group:etl-inventory-manager:*</t>
  </si>
  <si>
    <t>arn:aws:logs:us-east-1:139843530986:log-group:etl-inventory-manager-log:*</t>
  </si>
  <si>
    <t>arn:aws:logs:us-east-1:139843530986:log-group:etl-inventory-manager-out:*</t>
  </si>
  <si>
    <t>arn:aws:logs:us-east-1:139843530986:log-group:etl-job-manager:*</t>
  </si>
  <si>
    <t>arn:aws:logs:us-east-1:139843530986:log-group:etl-job-manager-out:*</t>
  </si>
  <si>
    <t>arn:aws:logs:us-east-1:139843530986:log-group:gtv-authorization-server-log:*</t>
  </si>
  <si>
    <t>arn:aws:logs:us-east-1:139843530986:log-group:gtv-authorization-server-out:*</t>
  </si>
  <si>
    <t>arn:aws:logs:us-east-1:139843530986:log-group:gtv-authorization-sync-log:*</t>
  </si>
  <si>
    <t>arn:aws:logs:us-east-1:139843530986:log-group:gtv-authorization-sync-out:*</t>
  </si>
  <si>
    <t>arn:aws:logs:us-east-1:139843530986:log-group:gtv-catalog-order-api-log:*</t>
  </si>
  <si>
    <t>arn:aws:logs:us-east-1:139843530986:log-group:gtv-catalog-order-api-out:*</t>
  </si>
  <si>
    <t>arn:aws:logs:us-east-1:139843530986:log-group:gtv-catalog-product-api-log:*</t>
  </si>
  <si>
    <t>arn:aws:logs:us-east-1:139843530986:log-group:gtv-catalog-product-api-out:*</t>
  </si>
  <si>
    <t>arn:aws:logs:us-east-1:139843530986:log-group:gtv-etl-api-log:*</t>
  </si>
  <si>
    <t>arn:aws:logs:us-east-1:139843530986:log-group:gtv-etl-compression-handler-log:*</t>
  </si>
  <si>
    <t>arn:aws:logs:us-east-1:139843530986:log-group:gtv-etl-compression-handler-out:*</t>
  </si>
  <si>
    <t>arn:aws:logs:us-east-1:139843530986:log-group:gtv-etl-job-throttler-log:*</t>
  </si>
  <si>
    <t>arn:aws:logs:us-east-1:139843530986:log-group:gtv-etl-job-throttler-out:*</t>
  </si>
  <si>
    <t>arn:aws:logs:us-east-1:139843530986:log-group:gtv-inventory-cart-api-log:*</t>
  </si>
  <si>
    <t>arn:aws:logs:us-east-1:139843530986:log-group:gtv-inventory-cart-api-out:*</t>
  </si>
  <si>
    <t>arn:aws:logs:us-east-1:139843530986:log-group:gtv-inventory-data-api-log:*</t>
  </si>
  <si>
    <t>arn:aws:logs:us-east-1:139843530986:log-group:gtv-inventory-data-api-out:*</t>
  </si>
  <si>
    <t>arn:aws:logs:us-east-1:139843530986:log-group:gtv-inventory-entitlement-api-log:*</t>
  </si>
  <si>
    <t>arn:aws:logs:us-east-1:139843530986:log-group:gtv-inventory-entitlement-api-out:*</t>
  </si>
  <si>
    <t>arn:aws:logs:us-east-1:139843530986:log-group:gtv-inventory-portal-mule-portal-log:*</t>
  </si>
  <si>
    <t>arn:aws:logs:us-east-1:139843530986:log-group:gtv-inventory-portal-tomcat-gtv-access-log:*</t>
  </si>
  <si>
    <t>arn:aws:logs:us-east-1:139843530986:log-group:gtv-inventory-portal-tomcat-gtv-catalina-out:*</t>
  </si>
  <si>
    <t>arn:aws:logs:us-east-1:139843530986:log-group:gtv-inventory-portal-tomcat-monitor-access-log:*</t>
  </si>
  <si>
    <t>gtv-inventory-portal-tomcat-monitor-catalina-out</t>
  </si>
  <si>
    <t>arn:aws:logs:us-east-1:139843530986:log-group:gtv-inventory-portal-tomcat-monitor-catalina-out:*</t>
  </si>
  <si>
    <t>gtv-inventory-portal-tomcat-monitor-log</t>
  </si>
  <si>
    <t>arn:aws:logs:us-east-1:139843530986:log-group:gtv-inventory-portal-tomcat-monitor-log:*</t>
  </si>
  <si>
    <t>gtv-inventory-portal-tomcat-portal-access-log</t>
  </si>
  <si>
    <t>arn:aws:logs:us-east-1:139843530986:log-group:gtv-inventory-portal-tomcat-portal-access-log:*</t>
  </si>
  <si>
    <t>StompMaximumConnections</t>
  </si>
  <si>
    <t>TotalMessageCount</t>
  </si>
  <si>
    <t>ActiveConnectionCount</t>
  </si>
  <si>
    <t>HTTPCode_ELB_3XX_Count</t>
  </si>
  <si>
    <t>HTTPCode_ELB_5XX_Count</t>
  </si>
  <si>
    <t>HTTPCode_Target_2XX_Count</t>
  </si>
  <si>
    <t>HTTPCode_Target_5XX_Count</t>
  </si>
  <si>
    <t>HTTP_Redirect_Count</t>
  </si>
  <si>
    <t>TargetResponseTime</t>
  </si>
  <si>
    <t>RequestCount</t>
  </si>
  <si>
    <t>GroupMaxSize</t>
  </si>
  <si>
    <t>GroupMinSize</t>
  </si>
  <si>
    <t>GroupTerminatingInstances</t>
  </si>
  <si>
    <t>AWS/DynamoDB</t>
  </si>
  <si>
    <t>AccountMaxReads</t>
  </si>
  <si>
    <t>ActiveDefragHits</t>
  </si>
  <si>
    <t>GetTypeCmds</t>
  </si>
  <si>
    <t>Reclaimed</t>
  </si>
  <si>
    <t>CacheHits</t>
  </si>
  <si>
    <t>CurrConnections</t>
  </si>
  <si>
    <t>CacheClusterId,CacheNodeId</t>
  </si>
  <si>
    <t>EngineCPUUtilization</t>
  </si>
  <si>
    <t>GetTypeCmdsLatency</t>
  </si>
  <si>
    <t>SortedSetBasedCmdsLatency</t>
  </si>
  <si>
    <t>ConcurrentExecutions</t>
  </si>
  <si>
    <t>FunctionName</t>
  </si>
  <si>
    <t>Duration</t>
  </si>
  <si>
    <t>AWS/NATGateway</t>
  </si>
  <si>
    <t>BytesOutToSource</t>
  </si>
  <si>
    <t>NatGatewayId</t>
  </si>
  <si>
    <t>IdleTimeoutCount</t>
  </si>
  <si>
    <t>PacketsInFromDestination</t>
  </si>
  <si>
    <t>PacketsInFromSource</t>
  </si>
  <si>
    <t>NewFlowCount</t>
  </si>
  <si>
    <t>AvailabilityZone,LoadBalancer</t>
  </si>
  <si>
    <t>TCP_ELB_Reset_Count</t>
  </si>
  <si>
    <t>ActiveFlowCount_TCP</t>
  </si>
  <si>
    <t>NewFlowCount_TCP</t>
  </si>
  <si>
    <t>PeakPacketsPerSecond</t>
  </si>
  <si>
    <t>ProcessedPackets</t>
  </si>
  <si>
    <t>Aurora_pq_request_not_chosen_custom_charset</t>
  </si>
  <si>
    <t>BlockedTransactions</t>
  </si>
  <si>
    <t>CommitThroughput</t>
  </si>
  <si>
    <t>DDLLatency</t>
  </si>
  <si>
    <t>ForwardingReplicaOpenSessions</t>
  </si>
  <si>
    <t>ActiveTransactions</t>
  </si>
  <si>
    <t>Aurora_pq_request_not_chosen_column_virtual</t>
  </si>
  <si>
    <t>Aurora_pq_request_not_chosen_tx_isolation</t>
  </si>
  <si>
    <t>BackupRetentionPeriodStorageUsed</t>
  </si>
  <si>
    <t>DMLThroughput</t>
  </si>
  <si>
    <t>RollbackSegmentHistoryListLength</t>
  </si>
  <si>
    <t>SnapshotStorageUsed</t>
  </si>
  <si>
    <t>Aurora_pq_request_not_chosen_pq_high_buffer_pool_pct</t>
  </si>
  <si>
    <t>ForwardingMasterDMLLatency</t>
  </si>
  <si>
    <t>LoginFailures</t>
  </si>
  <si>
    <t>NumBinaryLogFiles</t>
  </si>
  <si>
    <t>RowLockTime</t>
  </si>
  <si>
    <t>SelectThroughput</t>
  </si>
  <si>
    <t>SumBinaryLogSize</t>
  </si>
  <si>
    <t>Aurora_pq_request_not_chosen_update_delete_stmts</t>
  </si>
  <si>
    <t>Aurora_pq_request_throttled</t>
  </si>
  <si>
    <t>AuroraVolumeBytesLeftTotal</t>
  </si>
  <si>
    <t>Aurora_pq_request_not_chosen_high_buffer_pool_pct</t>
  </si>
  <si>
    <t>ForwardingReplicaDMLLatency</t>
  </si>
  <si>
    <t>AuroraBinlogReplicaLag</t>
  </si>
  <si>
    <t>Aurora_pq_request_failed</t>
  </si>
  <si>
    <t>Aurora_pq_request_not_chosen_below_min_rows</t>
  </si>
  <si>
    <t>Aurora_pq_request_not_chosen_column_geometry</t>
  </si>
  <si>
    <t>Aurora_pq_request_not_chosen_fast_ddl</t>
  </si>
  <si>
    <t>ConnectionAttempts</t>
  </si>
  <si>
    <t>NetworkThroughput</t>
  </si>
  <si>
    <t>NumberOfObjects</t>
  </si>
  <si>
    <t>ApproximateAgeOfOldestMessage</t>
  </si>
  <si>
    <t>QueueName</t>
  </si>
  <si>
    <t>NumberOfEmptyReceives</t>
  </si>
  <si>
    <t>NumberOfMessagesReceived</t>
  </si>
  <si>
    <t>NumberOfMessagesSent</t>
  </si>
  <si>
    <t>InstanceType,LicenseArn,UsageAccountId</t>
  </si>
  <si>
    <t>dataapi_list_http_errors_total</t>
  </si>
  <si>
    <t>dataapi_list_http_level_6_duration_ms</t>
  </si>
  <si>
    <t>jdbc_connections_active</t>
  </si>
  <si>
    <t>tomcat_global_error</t>
  </si>
  <si>
    <t>tomcat_threads_current</t>
  </si>
  <si>
    <t>jdbc_connections_max</t>
  </si>
  <si>
    <t>tomcat_global_received</t>
  </si>
  <si>
    <t>tomcat_sessions_created</t>
  </si>
  <si>
    <t>tomcat_threads_busy</t>
  </si>
  <si>
    <t>gtv-use1prod-amazonmq</t>
  </si>
  <si>
    <t>b-a53bfc46-e0b6-42c7-8d51-7bf17621ee97</t>
  </si>
  <si>
    <t>arn:aws:mq:us-east-1:139843530986:broker:gtv-use1prod-amazonmq:b-a53bfc46-e0b6-42c7-8d51-7bf17621ee97</t>
  </si>
  <si>
    <t>gtv-use1prod-airflow-db</t>
  </si>
  <si>
    <t>gtv-use1prod-airflow-db-0</t>
  </si>
  <si>
    <t>arn:aws:rds:us-east-1:139843530986:db:gtv-use1prod-airflow-db-0</t>
  </si>
  <si>
    <t>gtv-use1prod-airflow-db-0.cr5wdg1olozr.us-east-1.rds.amazonaws.com:3306</t>
  </si>
  <si>
    <t>gtv-use1prod-database-57</t>
  </si>
  <si>
    <t>gtv-use1prod-database-57-0</t>
  </si>
  <si>
    <t>arn:aws:rds:us-east-1:139843530986:db:gtv-use1prod-database-57-0</t>
  </si>
  <si>
    <t>gtv-use1prod-database-57-0.cr5wdg1olozr.us-east-1.rds.amazonaws.com:3306</t>
  </si>
  <si>
    <t>/gtv/use1prod/airflow/api_user/password</t>
  </si>
  <si>
    <t>/gtv/use1prod/airflow/app/baseurl</t>
  </si>
  <si>
    <t>/gtv/use1prod/airflow/app/executor</t>
  </si>
  <si>
    <t>/gtv/use1prod/airflow/app/fernetkey</t>
  </si>
  <si>
    <t>/gtv/use1prod/airflow/app/log_path</t>
  </si>
  <si>
    <t>/gtv/use1prod/airflow/app/runtime_config_s3_path</t>
  </si>
  <si>
    <t>/gtv/use1prod/airflow/config/job_heartbeat_sec</t>
  </si>
  <si>
    <t>/gtv/use1prod/airflow/config/scheduler_heartbeat_sec</t>
  </si>
  <si>
    <t>/gtv/use1prod/airflow/config/webserver_secret_key</t>
  </si>
  <si>
    <t>/gtv/use1prod/airflow/config/worker_concurrency</t>
  </si>
  <si>
    <t>PingStatus</t>
  </si>
  <si>
    <t>LastPingDateTime</t>
  </si>
  <si>
    <t>AgentVersion</t>
  </si>
  <si>
    <t>IsLatestVersion</t>
  </si>
  <si>
    <t>PlatformType</t>
  </si>
  <si>
    <t>PlatformName</t>
  </si>
  <si>
    <t>PlatformVersion</t>
  </si>
  <si>
    <t>IPAddress</t>
  </si>
  <si>
    <t>ComputerName</t>
  </si>
  <si>
    <t>SourceId</t>
  </si>
  <si>
    <t>SourceType</t>
  </si>
  <si>
    <t>Online</t>
  </si>
  <si>
    <t>3.0.1209.0</t>
  </si>
  <si>
    <t>Linux</t>
  </si>
  <si>
    <t>Amazon Linux</t>
  </si>
  <si>
    <t>EC2Instance</t>
  </si>
  <si>
    <t>10.55.8.8</t>
  </si>
  <si>
    <t>gtv-use1prod-airflow-worker-076c403bed2462a1d</t>
  </si>
  <si>
    <t>AWS::EC2::Instance</t>
  </si>
  <si>
    <t>3.1.459.0</t>
  </si>
  <si>
    <t>CentOS Linux</t>
  </si>
  <si>
    <t>10.55.9.88</t>
  </si>
  <si>
    <t>gtv-use1prod-etlapi-0b2cf190cd07afe63</t>
  </si>
  <si>
    <t>3.0.1295.0</t>
  </si>
  <si>
    <t>10.55.9.188</t>
  </si>
  <si>
    <t>gtv-use1prod-bastion-0d6d5a39087bac11e</t>
  </si>
  <si>
    <t>10.55.8.94</t>
  </si>
  <si>
    <t>gtv-use1prod-impala-master-033959e97f88a5ae9</t>
  </si>
  <si>
    <t>3.0.431.0</t>
  </si>
  <si>
    <t>10.55.10.241</t>
  </si>
  <si>
    <t>gtv-use1prod-hazelcast-0f0c44adfe2f2489d</t>
  </si>
  <si>
    <t>10.55.8.32</t>
  </si>
  <si>
    <t>gtv-use1prod-sftpprovider-00e6c2635e787583b</t>
  </si>
  <si>
    <t>10.55.8.124</t>
  </si>
  <si>
    <t>gtv-use1prod-airflow-master-082eb4120d1e4e196</t>
  </si>
  <si>
    <t>3.1.1004.0</t>
  </si>
  <si>
    <t>10.55.10.56</t>
  </si>
  <si>
    <t>gtv-use1prod-authserver-0adb27eff3bb406cb</t>
  </si>
  <si>
    <t>i-0bbf127df7e4c9387</t>
  </si>
  <si>
    <t>3.1.1575.0</t>
  </si>
  <si>
    <t>10.55.8.52</t>
  </si>
  <si>
    <t>gtv-use1prod-shareapi-0bbf127df7e4c9387</t>
  </si>
  <si>
    <t>10.55.9.51</t>
  </si>
  <si>
    <t>gtv-use1prod-impala-worker-0f9f8f707e362fcff</t>
  </si>
  <si>
    <t>Owner</t>
  </si>
  <si>
    <t>Format</t>
  </si>
  <si>
    <t>Amazon</t>
  </si>
  <si>
    <t>/AWS::EC2::Volume</t>
  </si>
  <si>
    <t>AWS-ASGEnterStandby</t>
  </si>
  <si>
    <t>JSON</t>
  </si>
  <si>
    <t>AWS-ASGExitStandby</t>
  </si>
  <si>
    <t>AWS-AddOpsItemDedupStringToEventBridgeRule</t>
  </si>
  <si>
    <t>YAML</t>
  </si>
  <si>
    <t>AWS-ApplyAnsiblePlaybooks</t>
  </si>
  <si>
    <t>AWS-ApplyChefRecipes</t>
  </si>
  <si>
    <t>AWS-ApplyDSCMofs</t>
  </si>
  <si>
    <t>AWS-ApplyPatchBaseline</t>
  </si>
  <si>
    <t>AWS-AttachEBSVolume</t>
  </si>
  <si>
    <t>/AWS::EC2::Instance</t>
  </si>
  <si>
    <t>AWS-AttachIAMToInstance</t>
  </si>
  <si>
    <t>Documents</t>
  </si>
  <si>
    <t>Parameters</t>
  </si>
  <si>
    <t xml:space="preserve"> </t>
  </si>
  <si>
    <t>Metrics</t>
  </si>
  <si>
    <t>MinSize</t>
  </si>
  <si>
    <t>MaxSize</t>
  </si>
  <si>
    <t>HealthCheck</t>
  </si>
  <si>
    <t>CapacityRebalance</t>
  </si>
  <si>
    <t>ServiceLinkedRoleARN</t>
  </si>
  <si>
    <t>AvailabilityZones</t>
  </si>
  <si>
    <t>LoadBalancerNames</t>
  </si>
  <si>
    <t>TargetGroupARNs</t>
  </si>
  <si>
    <t>Subnet</t>
  </si>
  <si>
    <t>EC2</t>
  </si>
  <si>
    <t>us-east-1a,us-east-1b,us-east-1c</t>
  </si>
  <si>
    <t>ELB</t>
  </si>
  <si>
    <t>Policy</t>
  </si>
  <si>
    <t>Adj_Type</t>
  </si>
  <si>
    <t>Adj_Steps</t>
  </si>
  <si>
    <t>AggType</t>
  </si>
  <si>
    <t>EstWarmup</t>
  </si>
  <si>
    <t>Alarms</t>
  </si>
  <si>
    <t>Enabled</t>
  </si>
  <si>
    <t>AutoScalingGroup</t>
  </si>
  <si>
    <t>gtv-use1prod-authserver-in</t>
  </si>
  <si>
    <t>StepScaling</t>
  </si>
  <si>
    <t>ChangeInCapacity</t>
  </si>
  <si>
    <t>{"Adjust":-1,"Bounds":[null,0.0]}</t>
  </si>
  <si>
    <t>Average</t>
  </si>
  <si>
    <t>arn:aws:cloudwatch:us-east-1:139843530986:alarm:gtv-use1prod-authserver-cpu-low</t>
  </si>
  <si>
    <t>arn:aws:autoscaling:us-east-1:139843530986:scalingPolicy:085ad69a-4c7b-4a7e-8f9c-9192c68c9907:autoScalingGroupName/gtv-use1prod-authserver:policyName/gtv-use1prod-authserver-in</t>
  </si>
  <si>
    <t>gtv-use1prod-authserver-out</t>
  </si>
  <si>
    <t>{"Adjust":1,"Bounds":[0.0,null]}</t>
  </si>
  <si>
    <t>arn:aws:cloudwatch:us-east-1:139843530986:alarm:gtv-use1prod-authserver-cpu-high</t>
  </si>
  <si>
    <t>arn:aws:autoscaling:us-east-1:139843530986:scalingPolicy:b1c4636f-12c5-4b7e-8ee7-030c3408c34c:autoScalingGroupName/gtv-use1prod-authserver:policyName/gtv-use1prod-authserver-out</t>
  </si>
  <si>
    <t>gtv-use1prod-dataapi-network</t>
  </si>
  <si>
    <t>TargetTrackingScaling</t>
  </si>
  <si>
    <t>ASGAverageNetworkOut</t>
  </si>
  <si>
    <t>arn:aws:cloudwatch:us-east-1:139843530986:alarm:TargetTracking-gtv-use1prod-dataapi-AlarmHigh-b7b5fd84-d9f7-4969-a915-180c898383fd|arn:aws:cloudwatch:us-east-1:139843530986:alarm:TargetTracking-gtv-use1prod-dataapi-AlarmLow-727294f4-6ed6-438a-9f82-008c8de53058</t>
  </si>
  <si>
    <t>arn:aws:autoscaling:us-east-1:139843530986:scalingPolicy:2644b55a-b150-43bd-97c4-68c25c8e7336:autoScalingGroupName/gtv-use1prod-dataapi:policyName/gtv-use1prod-dataapi-network</t>
  </si>
  <si>
    <t>gtv-use1prod-sftpconsumer-in</t>
  </si>
  <si>
    <t>{"Adjust":-1,"Bounds":[0.0,null]}</t>
  </si>
  <si>
    <t>arn:aws:cloudwatch:us-east-1:139843530986:alarm:gtv-use1prod-sftpconsumer-jvmavail-high</t>
  </si>
  <si>
    <t>arn:aws:autoscaling:us-east-1:139843530986:scalingPolicy:024f857a-1e08-4ae4-ab58-fb261f64a344:autoScalingGroupName/gtv-use1prod-sftpconsumer:policyName/gtv-use1prod-sftpconsumer-in</t>
  </si>
  <si>
    <t>gtv-use1prod-sftpconsumer-out</t>
  </si>
  <si>
    <t>{"Adjust":3,"Bounds":[null,-40.0]}|{"Adjust":2,"Bounds":[-40.0,-20.0]}|{"Adjust":1,"Bounds":[-20.0,0.0]}</t>
  </si>
  <si>
    <t>arn:aws:cloudwatch:us-east-1:139843530986:alarm:gtv-use1prod-sftpconsumer-jvmavail-low</t>
  </si>
  <si>
    <t>arn:aws:autoscaling:us-east-1:139843530986:scalingPolicy:dc42ebd0-1493-423a-a194-966264f17dcd:autoScalingGroupName/gtv-use1prod-sftpconsumer:policyName/gtv-use1prod-sftpconsumer-out</t>
  </si>
  <si>
    <t>arn:aws:autoscaling:us-east-1:581338943433:autoScalingGroup:98508e01-6cb7-4970-a49e-d09e7114f0aa:autoScalingGroupName/gtv-use1dev-airflow-master</t>
  </si>
  <si>
    <t>arn:aws:iam::581338943433:role/aws-service-role/autoscaling.amazonaws.com/AWSServiceRoleForAutoScaling</t>
  </si>
  <si>
    <t>arn:aws:elasticloadbalancing:us-east-1:581338943433:targetgroup/gtv-use1dev-airflow-master-web/032dc310674bedfa</t>
  </si>
  <si>
    <t>subnet-02085e18f58c20e13,subnet-05f6afc369dd7cc3f,subnet-0c5c22f3b41495844</t>
  </si>
  <si>
    <t>arn:aws:autoscaling:us-east-1:581338943433:autoScalingGroup:41dcfcd5-10ca-4c9e-8126-4e72386b8cf5:autoScalingGroupName/gtv-use1dev-airflow-worker</t>
  </si>
  <si>
    <t>arn:aws:autoscaling:us-east-1:581338943433:autoScalingGroup:df260974-3f6f-45c2-a4f8-e11a8aea9f10:autoScalingGroupName/gtv-use1dev-authserver</t>
  </si>
  <si>
    <t>arn:aws:elasticloadbalancing:us-east-1:581338943433:targetgroup/gtv-use1dev-authserver-oauth/2e6a9b2b0df0fb76,arn:aws:elasticloadbalancing:us-east-1:581338943433:targetgroup/gtv-use1dev-authserver/53bd348eeb58a176</t>
  </si>
  <si>
    <t>arn:aws:autoscaling:us-east-1:581338943433:autoScalingGroup:006f0b7f-5ff5-456e-b4c5-498545653442:autoScalingGroupName/gtv-use1dev-authsync</t>
  </si>
  <si>
    <t>arn:aws:elasticloadbalancing:us-east-1:581338943433:targetgroup/gtv-use1dev-authsync/b56688f7585be6b5</t>
  </si>
  <si>
    <t>arn:aws:autoscaling:us-east-1:581338943433:autoScalingGroup:0f71db10-94b3-464a-a95a-b29187e87afd:autoScalingGroupName/gtv-use1dev-bastion</t>
  </si>
  <si>
    <t>arn:aws:elasticloadbalancing:us-east-1:581338943433:targetgroup/gtv-use1dev-bastion-ssh/be06f29cad1eb519</t>
  </si>
  <si>
    <t>subnet-0f41a27be016437db,subnet-00d1fce071ff4b6b1,subnet-0820b90b27a56357f</t>
  </si>
  <si>
    <t>arn:aws:autoscaling:us-east-1:581338943433:autoScalingGroup:835893e5-58e3-4f3f-8718-00886e1b45eb:autoScalingGroupName/gtv-use1dev-billingstripe</t>
  </si>
  <si>
    <t>arn:aws:elasticloadbalancing:us-east-1:581338943433:targetgroup/gtv-use1dev-billingstripe/550190277b507e11</t>
  </si>
  <si>
    <t>arn:aws:autoscaling:us-east-1:581338943433:autoScalingGroup:da3ccc73-f7e3-402c-9d2e-095dba471d8d:autoScalingGroupName/gtv-use1dev-clustermgr</t>
  </si>
  <si>
    <t>arn:aws:elasticloadbalancing:us-east-1:581338943433:targetgroup/gtv-use1dev-clustermgr/60313e5704e3310b</t>
  </si>
  <si>
    <t>arn:aws:autoscaling:us-east-1:581338943433:autoScalingGroup:de23916a-c312-45ca-9455-e52291b3d340:autoScalingGroupName/gtv-use1dev-compengine</t>
  </si>
  <si>
    <t>arn:aws:elasticloadbalancing:us-east-1:581338943433:targetgroup/gtv-use1dev-compengine/eb82da1751a58ae3</t>
  </si>
  <si>
    <t>arn:aws:autoscaling:us-east-1:581338943433:autoScalingGroup:51014c6f-b4d9-4fb1-9ab0-c862780918b8:autoScalingGroupName/gtv-use1dev-dataapi</t>
  </si>
  <si>
    <t>arn:aws:elasticloadbalancing:us-east-1:581338943433:targetgroup/gtv-use1dev-dataapi-internal/0a4e4ac2d8890673,arn:aws:elasticloadbalancing:us-east-1:581338943433:targetgroup/gtv-use1dev-dataapi/565cbf1b872cf039</t>
  </si>
  <si>
    <t>arn:aws:autoscaling:us-east-1:581338943433:autoScalingGroup:27c9f5ce-ad8f-4d81-a04e-675c4b82de8b:autoScalingGroupName/gtv-use1dev-entitleapi</t>
  </si>
  <si>
    <t>arn:aws:elasticloadbalancing:us-east-1:581338943433:targetgroup/gtv-use1dev-entitleapi/ee934546dd49526f</t>
  </si>
  <si>
    <t>arn:aws:autoscaling:us-east-1:581338943433:autoScalingGroup:76c32a73-ad46-4442-a715-06f236215504:autoScalingGroupName/gtv-use1dev-etlapi</t>
  </si>
  <si>
    <t>arn:aws:elasticloadbalancing:us-east-1:581338943433:targetgroup/gtv-use1dev-etlapi/adfc93b73f213496</t>
  </si>
  <si>
    <t>arn:aws:autoscaling:us-east-1:581338943433:autoScalingGroup:8f7cce4f-f1a7-44a9-980d-c0a5456d077c:autoScalingGroupName/gtv-use1dev-eventnotifier</t>
  </si>
  <si>
    <t>arn:aws:elasticloadbalancing:us-east-1:581338943433:targetgroup/gtv-use1dev-eventnotifier/827ccbcdfff0663e</t>
  </si>
  <si>
    <t>arn:aws:autoscaling:us-east-1:581338943433:autoScalingGroup:97143aea-6191-4e52-a613-01264907c088:autoScalingGroupName/gtv-use1dev-hazelcast</t>
  </si>
  <si>
    <t>subnet-0b0fc2cc052aa3032,subnet-0ea9e7e0ee6688dd8,subnet-03ba050e57e001904</t>
  </si>
  <si>
    <t>arn:aws:autoscaling:us-east-1:581338943433:autoScalingGroup:69be1257-4f27-4e23-92f7-963094eef5f8:autoScalingGroupName/gtv-use1dev-hive</t>
  </si>
  <si>
    <t>arn:aws:elasticloadbalancing:us-east-1:581338943433:targetgroup/gtv-use1dev-hive/62810d9457b11537</t>
  </si>
  <si>
    <t>arn:aws:autoscaling:us-east-1:581338943433:autoScalingGroup:c91adebc-8ca5-427f-9db2-c015d53b6a77:autoScalingGroupName/gtv-use1dev-impala-master</t>
  </si>
  <si>
    <t>arn:aws:elasticloadbalancing:us-east-1:581338943433:targetgroup/gtv-use1dev-impala-master-ctlg/5c34d9854109f91a,arn:aws:elasticloadbalancing:us-east-1:581338943433:targetgroup/gtv-use1dev-impala-master-ctlui/40f7794dbca7cd86,arn:aws:elasticloadbalancing:us-east-1:581338943433:targetgroup/gtv-use1dev-impala-master-stt/cc4f3d96c6209004,arn:aws:elasticloadbalancing:us-east-1:581338943433:targetgroup/gtv-use1dev-impala-master-sttui/826f862c6db6d728,arn:aws:elasticloadbalancing:us-east-1:581338943433:targetgroup/gtv-use1dev-impala-master-ui/da15b74309cdd2b5</t>
  </si>
  <si>
    <t>arn:aws:autoscaling:us-east-1:581338943433:autoScalingGroup:37d7a675-d4a6-4953-93a1-10fd3142c55e:autoScalingGroupName/gtv-use1dev-impala-worker</t>
  </si>
  <si>
    <t>arn:aws:elasticloadbalancing:us-east-1:581338943433:targetgroup/gtv-use1dev-impala-worker-jdbc/66ecc9685ad99673,arn:aws:elasticloadbalancing:us-east-1:581338943433:targetgroup/gtv-use1dev-impala-worker-ntv/e205040add12a680</t>
  </si>
  <si>
    <t>arn:aws:autoscaling:us-east-1:581338943433:autoScalingGroup:342aef14-04f9-47b9-a6a3-d6863460af0f:autoScalingGroupName/gtv-use1dev-inventorymgr</t>
  </si>
  <si>
    <t>arn:aws:elasticloadbalancing:us-east-1:581338943433:targetgroup/gtv-use1dev-inventorymgr/2807bb93251977d1</t>
  </si>
  <si>
    <t>arn:aws:autoscaling:us-east-1:581338943433:autoScalingGroup:bd42becb-162a-4baf-90b4-49b40d8dd591:autoScalingGroupName/gtv-use1dev-javaexecutor</t>
  </si>
  <si>
    <t>arn:aws:elasticloadbalancing:us-east-1:581338943433:targetgroup/gtv-use1dev-javaexecutor/e71ade887b373152</t>
  </si>
  <si>
    <t>arn:aws:autoscaling:us-east-1:581338943433:autoScalingGroup:9476edee-c18c-4f85-927b-33c8c6f2fce2:autoScalingGroupName/gtv-use1dev-jobmgr</t>
  </si>
  <si>
    <t>arn:aws:elasticloadbalancing:us-east-1:581338943433:targetgroup/gtv-use1dev-jobmgr/68b3a9feaa08916b</t>
  </si>
  <si>
    <t>arn:aws:autoscaling:us-east-1:581338943433:autoScalingGroup:ca5de7b7-355c-4efa-a9af-96a4ccd665dd:autoScalingGroupName/gtv-use1dev-migration</t>
  </si>
  <si>
    <t>arn:aws:elasticloadbalancing:us-east-1:581338943433:targetgroup/gtv-use1dev-migration/6e6476844ab1e00e</t>
  </si>
  <si>
    <t>arn:aws:autoscaling:us-east-1:581338943433:autoScalingGroup:9a50719f-60ff-415c-bdc4-c22e340db287:autoScalingGroupName/gtv-use1dev-monitor</t>
  </si>
  <si>
    <t>arn:aws:elasticloadbalancing:us-east-1:581338943433:targetgroup/gtv-use1dev-monitor-mule/b22a16d1cf666954,arn:aws:elasticloadbalancing:us-east-1:581338943433:targetgroup/gtv-use1dev-monitor/6290ff7e774dbf17</t>
  </si>
  <si>
    <t>arn:aws:autoscaling:us-east-1:581338943433:autoScalingGroup:f572908f-4ed8-49ae-98b7-f3eb4301013c:autoScalingGroupName/gtv-use1dev-notification</t>
  </si>
  <si>
    <t>arn:aws:elasticloadbalancing:us-east-1:581338943433:targetgroup/gtv-use1dev-notification/c7293edffe16a0df</t>
  </si>
  <si>
    <t>arn:aws:autoscaling:us-east-1:581338943433:autoScalingGroup:c550f87a-0fa4-4bc1-8f9d-8cc3216486cf:autoScalingGroupName/gtv-use1dev-orchestratorapi</t>
  </si>
  <si>
    <t>arn:aws:elasticloadbalancing:us-east-1:581338943433:targetgroup/gtv-use1dev-orchestratorapi/e8fd0a521690d5cf</t>
  </si>
  <si>
    <t>arn:aws:autoscaling:us-east-1:581338943433:autoScalingGroup:17b217a5-1a23-4cb9-a595-3fd95929e6e2:autoScalingGroupName/gtv-use1dev-orderapi</t>
  </si>
  <si>
    <t>arn:aws:elasticloadbalancing:us-east-1:581338943433:targetgroup/gtv-use1dev-orderapi/70e4e91754d7dd8d</t>
  </si>
  <si>
    <t>arn:aws:autoscaling:us-east-1:581338943433:autoScalingGroup:1c112e56-2409-401e-96c5-d8d6f05bc6f7:autoScalingGroupName/gtv-use1dev-portal</t>
  </si>
  <si>
    <t>arn:aws:elasticloadbalancing:us-east-1:581338943433:targetgroup/gtv-use1dev-portal-services/c5d2e18ba35e07ae,arn:aws:elasticloadbalancing:us-east-1:581338943433:targetgroup/gtv-use1dev-portal/c177fc708346d522</t>
  </si>
  <si>
    <t>arn:aws:autoscaling:us-east-1:581338943433:autoScalingGroup:04d746cf-5c0d-4b27-9d86-1bdf2485370b:autoScalingGroupName/gtv-use1dev-productapi</t>
  </si>
  <si>
    <t>arn:aws:elasticloadbalancing:us-east-1:581338943433:targetgroup/gtv-use1dev-productapi/c3b43f5c2a5f41eb</t>
  </si>
  <si>
    <t>arn:aws:autoscaling:us-east-1:581338943433:autoScalingGroup:06a91d42-081a-4e0b-9945-ff058cdd3ee4:autoScalingGroupName/gtv-use1dev-queryapi</t>
  </si>
  <si>
    <t>arn:aws:elasticloadbalancing:us-east-1:581338943433:targetgroup/gtv-use1dev-queryapi/cb77897b24622a3b</t>
  </si>
  <si>
    <t>arn:aws:autoscaling:us-east-1:581338943433:autoScalingGroup:a791bbc2-08b8-4c1b-95a2-afed6822f423:autoScalingGroupName/gtv-use1dev-s3transfer</t>
  </si>
  <si>
    <t>arn:aws:autoscaling:us-east-1:581338943433:autoScalingGroup:f07af378-a591-46c1-8e07-29fc37a3f7ed:autoScalingGroupName/gtv-use1dev-s3transfer-consumer-daily</t>
  </si>
  <si>
    <t>arn:aws:autoscaling:us-east-1:581338943433:autoScalingGroup:c0482018-cc42-455b-a829-544459f45678:autoScalingGroupName/gtv-use1dev-s3transfer-consumer-historical</t>
  </si>
  <si>
    <t>arn:aws:autoscaling:us-east-1:581338943433:autoScalingGroup:3416dfa3-1c64-487a-95c7-f569b4126c79:autoScalingGroupName/gtv-use1dev-scanner</t>
  </si>
  <si>
    <t>arn:aws:elasticloadbalancing:us-east-1:581338943433:targetgroup/gtv-use1dev-scanner-scanner/d14d04ce86aed118</t>
  </si>
  <si>
    <t>arn:aws:autoscaling:us-east-1:581338943433:autoScalingGroup:37b1b0c5-9c1c-4c72-8ddd-19b67d44c7d9:autoScalingGroupName/gtv-use1dev-scanworker</t>
  </si>
  <si>
    <t>arn:aws:elasticloadbalancing:us-east-1:581338943433:targetgroup/gtv-use1dev-scanworker/f7192373acbaa006</t>
  </si>
  <si>
    <t>arn:aws:autoscaling:us-east-1:581338943433:autoScalingGroup:a810c14c-d644-4897-af62-fdcdb71066d4:autoScalingGroupName/gtv-use1dev-sftpconsumer</t>
  </si>
  <si>
    <t>arn:aws:elasticloadbalancing:us-east-1:581338943433:targetgroup/gtv-use1dev-sftpconsumer/5dcc2d0c42d9006c</t>
  </si>
  <si>
    <t>arn:aws:autoscaling:us-east-1:581338943433:autoScalingGroup:a723c337-4353-42f2-b5f1-46c18194c2e6:autoScalingGroupName/gtv-use1dev-sftpprovider</t>
  </si>
  <si>
    <t>arn:aws:elasticloadbalancing:us-east-1:581338943433:targetgroup/gtv-use1dev-sftpprovider/ef2056c50cef9586</t>
  </si>
  <si>
    <t>arn:aws:autoscaling:us-east-1:581338943433:autoScalingGroup:251f3234-58c5-49a4-9e8e-ff125fd62677:autoScalingGroupName/gtv-use1dev-shareapi</t>
  </si>
  <si>
    <t>arn:aws:elasticloadbalancing:us-east-1:581338943433:targetgroup/gtv-use1dev-shareapi/6d60a82c1492e832</t>
  </si>
  <si>
    <t>arn:aws:autoscaling:us-east-1:581338943433:autoScalingGroup:e8492218-52d6-464a-b441-658b4f8e6960:autoScalingGroupName/gtv-use1dev-spark-master</t>
  </si>
  <si>
    <t>arn:aws:elasticloadbalancing:us-east-1:581338943433:targetgroup/gtv-use1dev-spark-master-hist/571b62991004f251,arn:aws:elasticloadbalancing:us-east-1:581338943433:targetgroup/gtv-use1dev-spark-master-livy/4104cb31130571ed,arn:aws:elasticloadbalancing:us-east-1:581338943433:targetgroup/gtv-use1dev-spark-master-webui/fd5663ea96a4fd8e,arn:aws:elasticloadbalancing:us-east-1:581338943433:targetgroup/gtv-use1dev-spark-master/d67381aa6872e1f2</t>
  </si>
  <si>
    <t>gtv-use1dev-spark-worker</t>
  </si>
  <si>
    <t>arn:aws:autoscaling:us-east-1:581338943433:autoScalingGroup:be4c3471-4720-4b72-a460-cb272d73ed33:autoScalingGroupName/gtv-use1dev-spark-worker</t>
  </si>
  <si>
    <t>gtv-use1dev-authserver-in</t>
  </si>
  <si>
    <t>arn:aws:cloudwatch:us-east-1:581338943433:alarm:gtv-use1dev-authserver-cpu-low</t>
  </si>
  <si>
    <t>arn:aws:autoscaling:us-east-1:581338943433:scalingPolicy:fa4e4c47-5bee-4f5b-997b-6041b059eaaf:autoScalingGroupName/gtv-use1dev-authserver:policyName/gtv-use1dev-authserver-in</t>
  </si>
  <si>
    <t>gtv-use1dev-authserver-out</t>
  </si>
  <si>
    <t>arn:aws:cloudwatch:us-east-1:581338943433:alarm:gtv-use1dev-authserver-cpu-high</t>
  </si>
  <si>
    <t>arn:aws:autoscaling:us-east-1:581338943433:scalingPolicy:e02d1d87-7e95-4467-83cb-2821e2633eb6:autoScalingGroupName/gtv-use1dev-authserver:policyName/gtv-use1dev-authserver-out</t>
  </si>
  <si>
    <t>gtv-use1dev-dataapi-network</t>
  </si>
  <si>
    <t>arn:aws:cloudwatch:us-east-1:581338943433:alarm:TargetTracking-gtv-use1dev-dataapi-AlarmHigh-054b43f3-a1bc-434a-9161-41082dd6ed48|arn:aws:cloudwatch:us-east-1:581338943433:alarm:TargetTracking-gtv-use1dev-dataapi-AlarmLow-4d10320c-ca46-441b-85ed-d2b9e718a2cc</t>
  </si>
  <si>
    <t>arn:aws:autoscaling:us-east-1:581338943433:scalingPolicy:a27ed28d-a871-48ae-a565-7513983a5b9f:autoScalingGroupName/gtv-use1dev-dataapi:policyName/gtv-use1dev-dataapi-network</t>
  </si>
  <si>
    <t>gtv-use1dev-s3transfer-consumer-daily-daily-high-in</t>
  </si>
  <si>
    <t>{"Adjust":10,"Bounds":[20.0,30.0]}|{"Adjust":10,"Bounds":[30.0,40.0]}|{"Adjust":10,"Bounds":[40.0,50.0]}|{"Adjust":10,"Bounds":[50.0,null]}</t>
  </si>
  <si>
    <t>arn:aws:cloudwatch:us-east-1:581338943433:alarm:gtv-use1dev-s3transfer-consumer-daily-daily-high</t>
  </si>
  <si>
    <t>arn:aws:autoscaling:us-east-1:581338943433:scalingPolicy:aca8a0ca-62f0-4169-9a69-66afb9e943f6:autoScalingGroupName/gtv-use1dev-s3transfer-consumer-daily:policyName/gtv-use1dev-s3transfer-consumer-daily-daily-high-in</t>
  </si>
  <si>
    <t>gtv-use1dev-s3transfer-consumer-daily-daily-low-in</t>
  </si>
  <si>
    <t>SimpleScaling</t>
  </si>
  <si>
    <t>ExactCapacity</t>
  </si>
  <si>
    <t>arn:aws:cloudwatch:us-east-1:581338943433:alarm:gtv-use1dev-s3transfer-consumer-daily-daily-low</t>
  </si>
  <si>
    <t>arn:aws:autoscaling:us-east-1:581338943433:scalingPolicy:29dc06b7-096d-481b-b719-13e918123ca0:autoScalingGroupName/gtv-use1dev-s3transfer-consumer-daily:policyName/gtv-use1dev-s3transfer-consumer-daily-daily-low-in</t>
  </si>
  <si>
    <t>gtv-use1dev-s3transfer-consumer-historical-historical-high-in</t>
  </si>
  <si>
    <t>{"Adjust":10,"Bounds":[1200.0,2200.0]}|{"Adjust":10,"Bounds":[2200.0,3200.0]}|{"Adjust":10,"Bounds":[3200.0,4200.0]}|{"Adjust":10,"Bounds":[4200.0,null]}</t>
  </si>
  <si>
    <t>arn:aws:cloudwatch:us-east-1:581338943433:alarm:gtv-use1dev-s3transfer-consumer-historical-historical-high</t>
  </si>
  <si>
    <t>arn:aws:autoscaling:us-east-1:581338943433:scalingPolicy:244e180d-f918-4f98-8a19-cb7232502400:autoScalingGroupName/gtv-use1dev-s3transfer-consumer-historical:policyName/gtv-use1dev-s3transfer-consumer-historical-historical-high-in</t>
  </si>
  <si>
    <t>gtv-use1dev-s3transfer-consumer-historical-historical-low-in</t>
  </si>
  <si>
    <t>arn:aws:cloudwatch:us-east-1:581338943433:alarm:gtv-use1dev-s3transfer-consumer-historical-historical-low</t>
  </si>
  <si>
    <t>arn:aws:autoscaling:us-east-1:581338943433:scalingPolicy:b73ffd7b-6b95-462d-9f20-9a572490df95:autoScalingGroupName/gtv-use1dev-s3transfer-consumer-historical:policyName/gtv-use1dev-s3transfer-consumer-historical-historical-low-in</t>
  </si>
  <si>
    <t>gtv-use1dev-scanworker-in</t>
  </si>
  <si>
    <t>arn:aws:cloudwatch:us-east-1:581338943433:alarm:gtv-use1dev-scanworker-empty-queue</t>
  </si>
  <si>
    <t>arn:aws:autoscaling:us-east-1:581338943433:scalingPolicy:5c7a80e4-fa4b-42dd-b5dd-6011caca23de:autoScalingGroupName/gtv-use1dev-scanworker:policyName/gtv-use1dev-scanworker-in</t>
  </si>
  <si>
    <t>gtv-use1dev-scanworker-out</t>
  </si>
  <si>
    <t>arn:aws:cloudwatch:us-east-1:581338943433:alarm:gtv-use1dev-scanworker-full-queue</t>
  </si>
  <si>
    <t>arn:aws:autoscaling:us-east-1:581338943433:scalingPolicy:db93d8b0-5fb9-47d0-8088-7c52a9a0843a:autoScalingGroupName/gtv-use1dev-scanworker:policyName/gtv-use1dev-scanworker-out</t>
  </si>
  <si>
    <t>gtv-use1dev-sftpconsumer-in</t>
  </si>
  <si>
    <t>arn:aws:cloudwatch:us-east-1:581338943433:alarm:gtv-use1dev-sftpconsumer-jvmavail-high</t>
  </si>
  <si>
    <t>arn:aws:autoscaling:us-east-1:581338943433:scalingPolicy:026be4d6-ce21-4d44-bc4e-b97f3094c802:autoScalingGroupName/gtv-use1dev-sftpconsumer:policyName/gtv-use1dev-sftpconsumer-in</t>
  </si>
  <si>
    <t>gtv-use1dev-sftpconsumer-out</t>
  </si>
  <si>
    <t>arn:aws:cloudwatch:us-east-1:581338943433:alarm:gtv-use1dev-sftpconsumer-jvmavail-low</t>
  </si>
  <si>
    <t>arn:aws:autoscaling:us-east-1:581338943433:scalingPolicy:7af55665-e6e9-49e3-af34-c01ce6faae27:autoScalingGroupName/gtv-use1dev-sftpconsumer:policyName/gtv-use1dev-sftpconsumer-out</t>
  </si>
  <si>
    <t>arn:aws:autoscaling:us-east-1:464145130962:autoScalingGroup:bf32a6bb-4c3f-45c7-b6cb-60cf2b952566:autoScalingGroupName/gtv-use1uat-airflow-master</t>
  </si>
  <si>
    <t>arn:aws:iam::464145130962:role/aws-service-role/autoscaling.amazonaws.com/AWSServiceRoleForAutoScaling</t>
  </si>
  <si>
    <t>arn:aws:elasticloadbalancing:us-east-1:464145130962:targetgroup/gtv-use1uat-airflow-master-web/5be51774c2b44a50</t>
  </si>
  <si>
    <t>subnet-039e17606cc1f9a5c,subnet-054a50785a2c299d9,subnet-073b78d0575dc388d</t>
  </si>
  <si>
    <t>arn:aws:autoscaling:us-east-1:464145130962:autoScalingGroup:5335f12c-9afe-4f40-98ed-1099abc4c13d:autoScalingGroupName/gtv-use1uat-airflow-worker</t>
  </si>
  <si>
    <t>arn:aws:autoscaling:us-east-1:464145130962:autoScalingGroup:017e0e14-5445-42a0-918c-f7aef5e91b25:autoScalingGroupName/gtv-use1uat-authserver</t>
  </si>
  <si>
    <t>arn:aws:elasticloadbalancing:us-east-1:464145130962:targetgroup/gtv-use1uat-authserver-oauth/03d01e7eac8d581d,arn:aws:elasticloadbalancing:us-east-1:464145130962:targetgroup/gtv-use1uat-authserver/52e4d16dc2a667e4</t>
  </si>
  <si>
    <t>arn:aws:autoscaling:us-east-1:464145130962:autoScalingGroup:1b781c95-98b5-4022-99aa-959bec0b3922:autoScalingGroupName/gtv-use1uat-authsync</t>
  </si>
  <si>
    <t>arn:aws:elasticloadbalancing:us-east-1:464145130962:targetgroup/gtv-use1uat-authsync/c09b2f9ff201422f</t>
  </si>
  <si>
    <t>arn:aws:autoscaling:us-east-1:464145130962:autoScalingGroup:56dede78-219a-4992-9445-b9c0f8d8523c:autoScalingGroupName/gtv-use1uat-bastion</t>
  </si>
  <si>
    <t>arn:aws:elasticloadbalancing:us-east-1:464145130962:targetgroup/gtv-use1uat-bastion-ssh/26c2fbc1feef56e1</t>
  </si>
  <si>
    <t>subnet-01a5125568c1c3c9c,subnet-0a97256a187f5dfed,subnet-0b93e2f946077918d</t>
  </si>
  <si>
    <t>arn:aws:autoscaling:us-east-1:464145130962:autoScalingGroup:694cf20d-d7ba-4fd0-9bbd-e2359ef16c22:autoScalingGroupName/gtv-use1uat-billingstripe</t>
  </si>
  <si>
    <t>arn:aws:elasticloadbalancing:us-east-1:464145130962:targetgroup/gtv-use1uat-billingstripe/774edd12ee900d7d</t>
  </si>
  <si>
    <t>arn:aws:autoscaling:us-east-1:464145130962:autoScalingGroup:4fcf8df8-b7d9-4d76-8bfb-3beac38abe2c:autoScalingGroupName/gtv-use1uat-clustermgr</t>
  </si>
  <si>
    <t>arn:aws:elasticloadbalancing:us-east-1:464145130962:targetgroup/gtv-use1uat-clustermgr/210ff1d3d5b58904</t>
  </si>
  <si>
    <t>arn:aws:autoscaling:us-east-1:464145130962:autoScalingGroup:5f64980c-61e4-438f-8950-792bd7161374:autoScalingGroupName/gtv-use1uat-compengine</t>
  </si>
  <si>
    <t>arn:aws:elasticloadbalancing:us-east-1:464145130962:targetgroup/gtv-use1uat-compengine/55d8d6accceb5e7a</t>
  </si>
  <si>
    <t>arn:aws:autoscaling:us-east-1:464145130962:autoScalingGroup:911fa008-9de8-4e24-8982-e1217b4cd8e5:autoScalingGroupName/gtv-use1uat-dataapi</t>
  </si>
  <si>
    <t>arn:aws:elasticloadbalancing:us-east-1:464145130962:targetgroup/gtv-use1uat-dataapi-internal/2d5974017a60a739,arn:aws:elasticloadbalancing:us-east-1:464145130962:targetgroup/gtv-use1uat-dataapi/582b1eb32a277f01</t>
  </si>
  <si>
    <t>arn:aws:autoscaling:us-east-1:464145130962:autoScalingGroup:e2cf6285-9460-42de-9cc1-e5cce065883f:autoScalingGroupName/gtv-use1uat-entitleapi</t>
  </si>
  <si>
    <t>arn:aws:elasticloadbalancing:us-east-1:464145130962:targetgroup/gtv-use1uat-entitleapi/9890d27f3b16eeb7</t>
  </si>
  <si>
    <t>arn:aws:autoscaling:us-east-1:464145130962:autoScalingGroup:9fa9199f-acec-40e1-9256-e3926731978e:autoScalingGroupName/gtv-use1uat-etlapi</t>
  </si>
  <si>
    <t>arn:aws:elasticloadbalancing:us-east-1:464145130962:targetgroup/gtv-use1uat-etlapi/41a347ca301def4f</t>
  </si>
  <si>
    <t>arn:aws:autoscaling:us-east-1:464145130962:autoScalingGroup:56c83862-be45-4523-be36-81376d42ee80:autoScalingGroupName/gtv-use1uat-hazelcast</t>
  </si>
  <si>
    <t>subnet-0c90cfaa376e17a60,subnet-04c14baa0b8711356,subnet-0e773c79b505e186e</t>
  </si>
  <si>
    <t>arn:aws:autoscaling:us-east-1:464145130962:autoScalingGroup:c096e1b1-0aab-4690-b725-6751cdb7257e:autoScalingGroupName/gtv-use1uat-hive</t>
  </si>
  <si>
    <t>arn:aws:elasticloadbalancing:us-east-1:464145130962:targetgroup/gtv-use1uat-hive/8386e19de1a660bd</t>
  </si>
  <si>
    <t>arn:aws:autoscaling:us-east-1:464145130962:autoScalingGroup:77143981-2153-46d8-af13-f0a569268761:autoScalingGroupName/gtv-use1uat-impala-master</t>
  </si>
  <si>
    <t>arn:aws:elasticloadbalancing:us-east-1:464145130962:targetgroup/gtv-use1uat-impala-master-ctlg/1732ffde3028e49d,arn:aws:elasticloadbalancing:us-east-1:464145130962:targetgroup/gtv-use1uat-impala-master-ctlui/81ec958a6927a6d9,arn:aws:elasticloadbalancing:us-east-1:464145130962:targetgroup/gtv-use1uat-impala-master-stt/27b15758fc07bd87,arn:aws:elasticloadbalancing:us-east-1:464145130962:targetgroup/gtv-use1uat-impala-master-sttui/b5916bbe0ff3a8a6,arn:aws:elasticloadbalancing:us-east-1:464145130962:targetgroup/gtv-use1uat-impala-master-ui/8b3835cf79d6141c</t>
  </si>
  <si>
    <t>arn:aws:autoscaling:us-east-1:464145130962:autoScalingGroup:a1131195-a464-47a9-aed6-babc80be608b:autoScalingGroupName/gtv-use1uat-impala-worker</t>
  </si>
  <si>
    <t>arn:aws:elasticloadbalancing:us-east-1:464145130962:targetgroup/gtv-use1uat-impala-worker-jdbc/648fa7d1d1d4679f,arn:aws:elasticloadbalancing:us-east-1:464145130962:targetgroup/gtv-use1uat-impala-worker-ntv/351738e3b1eb9592</t>
  </si>
  <si>
    <t>arn:aws:autoscaling:us-east-1:464145130962:autoScalingGroup:15056464-008f-477a-8318-421c9fda4798:autoScalingGroupName/gtv-use1uat-inventorymgr</t>
  </si>
  <si>
    <t>arn:aws:elasticloadbalancing:us-east-1:464145130962:targetgroup/gtv-use1uat-inventorymgr/20c46d1078f4184b</t>
  </si>
  <si>
    <t>arn:aws:autoscaling:us-east-1:464145130962:autoScalingGroup:f58926ea-e2b7-4fec-bdab-8544217bbe8b:autoScalingGroupName/gtv-use1uat-javaexecutor</t>
  </si>
  <si>
    <t>arn:aws:elasticloadbalancing:us-east-1:464145130962:targetgroup/gtv-use1uat-javaexecutor/d3911d5c20a3b7d2</t>
  </si>
  <si>
    <t>arn:aws:autoscaling:us-east-1:464145130962:autoScalingGroup:6f7daa49-89ea-4731-b688-a18f2c2800bd:autoScalingGroupName/gtv-use1uat-jobmgr</t>
  </si>
  <si>
    <t>arn:aws:elasticloadbalancing:us-east-1:464145130962:targetgroup/gtv-use1uat-jobmgr/0f1c9b2ad013b0f6</t>
  </si>
  <si>
    <t>arn:aws:autoscaling:us-east-1:464145130962:autoScalingGroup:9f09e008-e98f-4e9d-860e-37b6b3a55ae6:autoScalingGroupName/gtv-use1uat-migration</t>
  </si>
  <si>
    <t>arn:aws:elasticloadbalancing:us-east-1:464145130962:targetgroup/gtv-use1uat-migration/81a53dea9715c28f</t>
  </si>
  <si>
    <t>arn:aws:autoscaling:us-east-1:464145130962:autoScalingGroup:1d16285d-649c-4324-8cf7-74d75593cfc0:autoScalingGroupName/gtv-use1uat-monitor</t>
  </si>
  <si>
    <t>arn:aws:elasticloadbalancing:us-east-1:464145130962:targetgroup/gtv-use1uat-monitor-mule/bfd61b8f9d1d6766,arn:aws:elasticloadbalancing:us-east-1:464145130962:targetgroup/gtv-use1uat-monitor/a0427a8912925b0c</t>
  </si>
  <si>
    <t>arn:aws:autoscaling:us-east-1:464145130962:autoScalingGroup:0d837df4-bf37-4a75-95e0-7b93eb1d32e5:autoScalingGroupName/gtv-use1uat-notification</t>
  </si>
  <si>
    <t>arn:aws:elasticloadbalancing:us-east-1:464145130962:targetgroup/gtv-use1uat-notification/dabc64c3496162c5</t>
  </si>
  <si>
    <t>arn:aws:autoscaling:us-east-1:464145130962:autoScalingGroup:ad56322f-50d2-4a72-9953-ebf93d97de07:autoScalingGroupName/gtv-use1uat-orchestratorapi</t>
  </si>
  <si>
    <t>arn:aws:elasticloadbalancing:us-east-1:464145130962:targetgroup/gtv-use1uat-orchestratorapi/a5c22bd238b372f7</t>
  </si>
  <si>
    <t>arn:aws:autoscaling:us-east-1:464145130962:autoScalingGroup:3b386487-ece6-4011-9abe-0f705f1e627c:autoScalingGroupName/gtv-use1uat-orderapi</t>
  </si>
  <si>
    <t>arn:aws:elasticloadbalancing:us-east-1:464145130962:targetgroup/gtv-use1uat-orderapi/2939becde9ae63bb</t>
  </si>
  <si>
    <t>arn:aws:autoscaling:us-east-1:464145130962:autoScalingGroup:d22d8a13-cfae-4786-b23a-989afb5600a5:autoScalingGroupName/gtv-use1uat-portal</t>
  </si>
  <si>
    <t>arn:aws:elasticloadbalancing:us-east-1:464145130962:targetgroup/gtv-use1uat-portal-services/81af5bb82349ff49,arn:aws:elasticloadbalancing:us-east-1:464145130962:targetgroup/gtv-use1uat-portal/191f53b2b73add87</t>
  </si>
  <si>
    <t>arn:aws:autoscaling:us-east-1:464145130962:autoScalingGroup:df1dde3f-9727-4ea6-b808-8f662949a657:autoScalingGroupName/gtv-use1uat-productapi</t>
  </si>
  <si>
    <t>arn:aws:elasticloadbalancing:us-east-1:464145130962:targetgroup/gtv-use1uat-productapi/0a4fe603086aad4b</t>
  </si>
  <si>
    <t>arn:aws:autoscaling:us-east-1:464145130962:autoScalingGroup:bad1349f-e7dc-4a88-a64b-a1a8708392cc:autoScalingGroupName/gtv-use1uat-queryapi</t>
  </si>
  <si>
    <t>arn:aws:elasticloadbalancing:us-east-1:464145130962:targetgroup/gtv-use1uat-queryapi/75b7e76357d3327c</t>
  </si>
  <si>
    <t>arn:aws:autoscaling:us-east-1:464145130962:autoScalingGroup:9a5f0052-4988-4cf3-948c-318aa01ac31b:autoScalingGroupName/gtv-use1uat-s3transfer</t>
  </si>
  <si>
    <t>arn:aws:autoscaling:us-east-1:464145130962:autoScalingGroup:062a62bb-a333-439c-9b5d-aa895415b5c0:autoScalingGroupName/gtv-use1uat-s3transfer-consumer-daily</t>
  </si>
  <si>
    <t>arn:aws:autoscaling:us-east-1:464145130962:autoScalingGroup:8faa8a5a-c288-4f32-888f-9f972cdd16e2:autoScalingGroupName/gtv-use1uat-s3transfer-consumer-historical</t>
  </si>
  <si>
    <t>arn:aws:autoscaling:us-east-1:464145130962:autoScalingGroup:e8dd6e81-801e-434a-8ae3-f53abd2e1e88:autoScalingGroupName/gtv-use1uat-scanner</t>
  </si>
  <si>
    <t>arn:aws:elasticloadbalancing:us-east-1:464145130962:targetgroup/gtv-use1uat-scanner-scanner/dd107f524342e72d</t>
  </si>
  <si>
    <t>arn:aws:autoscaling:us-east-1:464145130962:autoScalingGroup:5e763316-95a6-4d8e-8436-e9389ce62d36:autoScalingGroupName/gtv-use1uat-scanworker</t>
  </si>
  <si>
    <t>arn:aws:elasticloadbalancing:us-east-1:464145130962:targetgroup/gtv-use1uat-scanworker/3e552dea213c0303</t>
  </si>
  <si>
    <t>arn:aws:autoscaling:us-east-1:464145130962:autoScalingGroup:8b2dfde3-9915-4e01-b813-870553e89d57:autoScalingGroupName/gtv-use1uat-sftpconsumer</t>
  </si>
  <si>
    <t>arn:aws:elasticloadbalancing:us-east-1:464145130962:targetgroup/gtv-use1uat-sftpconsumer/d97b9941270ccdec</t>
  </si>
  <si>
    <t>arn:aws:autoscaling:us-east-1:464145130962:autoScalingGroup:e7b4f3ab-c134-444b-8698-fd5247346bb5:autoScalingGroupName/gtv-use1uat-sftpprovider</t>
  </si>
  <si>
    <t>arn:aws:elasticloadbalancing:us-east-1:464145130962:targetgroup/gtv-use1uat-sftpprovider/1204a5e34400c19c</t>
  </si>
  <si>
    <t>arn:aws:autoscaling:us-east-1:464145130962:autoScalingGroup:0a301788-4a6b-4bb8-aca9-06f39865cfc0:autoScalingGroupName/gtv-use1uat-shareapi</t>
  </si>
  <si>
    <t>arn:aws:elasticloadbalancing:us-east-1:464145130962:targetgroup/gtv-use1uat-shareapi/4b47679f1f6b4de7</t>
  </si>
  <si>
    <t>arn:aws:autoscaling:us-east-1:464145130962:autoScalingGroup:4ee82c65-09de-44a2-bf57-3b5addef091f:autoScalingGroupName/gtv-use1uat-spark-master</t>
  </si>
  <si>
    <t>arn:aws:elasticloadbalancing:us-east-1:464145130962:targetgroup/gtv-use1uat-spark-master-hist/68e35cf7fd3ab7de,arn:aws:elasticloadbalancing:us-east-1:464145130962:targetgroup/gtv-use1uat-spark-master-livy/07559a078011b157,arn:aws:elasticloadbalancing:us-east-1:464145130962:targetgroup/gtv-use1uat-spark-master-webui/ba865717bee4265e,arn:aws:elasticloadbalancing:us-east-1:464145130962:targetgroup/gtv-use1uat-spark-master/8e875dd88aa94e41</t>
  </si>
  <si>
    <t>gtv-use1uat-spark-worker</t>
  </si>
  <si>
    <t>arn:aws:autoscaling:us-east-1:464145130962:autoScalingGroup:a542e0ef-eae9-407e-90c6-fef8e490d160:autoScalingGroupName/gtv-use1uat-spark-worker</t>
  </si>
  <si>
    <t>gtv-use1uat-authserver-in</t>
  </si>
  <si>
    <t>arn:aws:cloudwatch:us-east-1:464145130962:alarm:gtv-use1uat-authserver-cpu-low</t>
  </si>
  <si>
    <t>arn:aws:autoscaling:us-east-1:464145130962:scalingPolicy:b84ccb2e-72ae-4253-91a5-1ae572f170dc:autoScalingGroupName/gtv-use1uat-authserver:policyName/gtv-use1uat-authserver-in</t>
  </si>
  <si>
    <t>gtv-use1uat-authserver-out</t>
  </si>
  <si>
    <t>arn:aws:cloudwatch:us-east-1:464145130962:alarm:gtv-use1uat-authserver-cpu-high</t>
  </si>
  <si>
    <t>arn:aws:autoscaling:us-east-1:464145130962:scalingPolicy:68a2fd6d-61b9-4d76-84aa-27765ee6253f:autoScalingGroupName/gtv-use1uat-authserver:policyName/gtv-use1uat-authserver-out</t>
  </si>
  <si>
    <t>gtv-use1uat-dataapi-network</t>
  </si>
  <si>
    <t>arn:aws:cloudwatch:us-east-1:464145130962:alarm:TargetTracking-gtv-use1uat-dataapi-AlarmHigh-2dbb8b26-e27b-4dc1-b695-1e2964da0f64|arn:aws:cloudwatch:us-east-1:464145130962:alarm:TargetTracking-gtv-use1uat-dataapi-AlarmLow-4187ab9a-c244-49e6-b06b-11a8cd5bb7b1</t>
  </si>
  <si>
    <t>arn:aws:autoscaling:us-east-1:464145130962:scalingPolicy:45d9a814-82f8-443e-899f-ad2f4de05cf3:autoScalingGroupName/gtv-use1uat-dataapi:policyName/gtv-use1uat-dataapi-network</t>
  </si>
  <si>
    <t>gtv-use1uat-s3transfer-consumer-daily-daily-high-in</t>
  </si>
  <si>
    <t>arn:aws:cloudwatch:us-east-1:464145130962:alarm:gtv-use1uat-s3transfer-consumer-daily-daily-high</t>
  </si>
  <si>
    <t>arn:aws:autoscaling:us-east-1:464145130962:scalingPolicy:562acf92-3ba9-4b01-a7ee-84ac37da2cf4:autoScalingGroupName/gtv-use1uat-s3transfer-consumer-daily:policyName/gtv-use1uat-s3transfer-consumer-daily-daily-high-in</t>
  </si>
  <si>
    <t>gtv-use1uat-s3transfer-consumer-daily-daily-low-in</t>
  </si>
  <si>
    <t>arn:aws:cloudwatch:us-east-1:464145130962:alarm:gtv-use1uat-s3transfer-consumer-daily-daily-low</t>
  </si>
  <si>
    <t>arn:aws:autoscaling:us-east-1:464145130962:scalingPolicy:babe357e-c115-4abc-8054-761ea901b7db:autoScalingGroupName/gtv-use1uat-s3transfer-consumer-daily:policyName/gtv-use1uat-s3transfer-consumer-daily-daily-low-in</t>
  </si>
  <si>
    <t>gtv-use1uat-s3transfer-consumer-historical-historical-high-in</t>
  </si>
  <si>
    <t>arn:aws:cloudwatch:us-east-1:464145130962:alarm:gtv-use1uat-s3transfer-consumer-historical-historical-high</t>
  </si>
  <si>
    <t>arn:aws:autoscaling:us-east-1:464145130962:scalingPolicy:1038ae37-c5a2-4ad3-b17c-eff912cbb1db:autoScalingGroupName/gtv-use1uat-s3transfer-consumer-historical:policyName/gtv-use1uat-s3transfer-consumer-historical-historical-high-in</t>
  </si>
  <si>
    <t>gtv-use1uat-s3transfer-consumer-historical-historical-low-in</t>
  </si>
  <si>
    <t>arn:aws:cloudwatch:us-east-1:464145130962:alarm:gtv-use1uat-s3transfer-consumer-historical-historical-low</t>
  </si>
  <si>
    <t>arn:aws:autoscaling:us-east-1:464145130962:scalingPolicy:0b84b8dd-5626-48f5-95f4-2beff991d98b:autoScalingGroupName/gtv-use1uat-s3transfer-consumer-historical:policyName/gtv-use1uat-s3transfer-consumer-historical-historical-low-in</t>
  </si>
  <si>
    <t>gtv-use1uat-sftpconsumer-in</t>
  </si>
  <si>
    <t>arn:aws:cloudwatch:us-east-1:464145130962:alarm:gtv-use1uat-sftpconsumer-jvmavail-high</t>
  </si>
  <si>
    <t>arn:aws:autoscaling:us-east-1:464145130962:scalingPolicy:c2743b02-e86a-4f29-8a32-e9a89067def0:autoScalingGroupName/gtv-use1uat-sftpconsumer:policyName/gtv-use1uat-sftpconsumer-in</t>
  </si>
  <si>
    <t>gtv-use1uat-sftpconsumer-out</t>
  </si>
  <si>
    <t>arn:aws:cloudwatch:us-east-1:464145130962:alarm:gtv-use1uat-sftpconsumer-jvmavail-low</t>
  </si>
  <si>
    <t>arn:aws:autoscaling:us-east-1:464145130962:scalingPolicy:cb2648f2-28e0-4a47-b3f7-bb5ed3f8efb7:autoScalingGroupName/gtv-use1uat-sftpconsumer:policyName/gtv-use1uat-sftpconsumer-out</t>
  </si>
  <si>
    <t>Value</t>
  </si>
  <si>
    <t>MetricLabel</t>
  </si>
  <si>
    <t>DisableScaleIn</t>
  </si>
  <si>
    <t>Pricing</t>
  </si>
  <si>
    <t>Scalling Groups</t>
  </si>
  <si>
    <t>Log groups</t>
  </si>
  <si>
    <t>Brokers</t>
  </si>
  <si>
    <t>Policies</t>
  </si>
  <si>
    <t>Schedule</t>
  </si>
  <si>
    <t>4 weeks</t>
  </si>
  <si>
    <t>week</t>
  </si>
  <si>
    <t>day</t>
  </si>
  <si>
    <t>Cost</t>
  </si>
  <si>
    <t>Custom metric</t>
  </si>
  <si>
    <t>Namespaces</t>
  </si>
  <si>
    <t>Active metrics</t>
  </si>
  <si>
    <t>Service</t>
  </si>
  <si>
    <t>RDS</t>
  </si>
  <si>
    <t>Costs (metrics)</t>
  </si>
  <si>
    <t>Managed nodes</t>
  </si>
  <si>
    <t>Environment</t>
  </si>
  <si>
    <t>AWS</t>
  </si>
  <si>
    <t>Cooldown</t>
  </si>
  <si>
    <t>Grace period</t>
  </si>
  <si>
    <t>i-00b40883273a5ecb3</t>
  </si>
  <si>
    <t>2022-07-15T11:07:55.833000-04:00</t>
  </si>
  <si>
    <t>10.55.1.95</t>
  </si>
  <si>
    <t>gtv-use1dev-airflow-master-00b40883273a5ecb3</t>
  </si>
  <si>
    <t>i-09bdc1ac696464413</t>
  </si>
  <si>
    <t>2022-07-15T11:07:33.305000-04:00</t>
  </si>
  <si>
    <t>10.55.0.108</t>
  </si>
  <si>
    <t>gtv-use1dev-impala-master-09bdc1ac696464413</t>
  </si>
  <si>
    <t>i-0caa87ba161dd6656</t>
  </si>
  <si>
    <t>2022-07-15T11:07:52.990000-04:00</t>
  </si>
  <si>
    <t>3.0.882.0</t>
  </si>
  <si>
    <t>10.55.2.217</t>
  </si>
  <si>
    <t>gtv-use1dev-hazelcast-0caa87ba161dd6656</t>
  </si>
  <si>
    <t>i-0e28b20c503c63d6e</t>
  </si>
  <si>
    <t>2022-07-15T11:07:50.181000-04:00</t>
  </si>
  <si>
    <t>10.55.2.51</t>
  </si>
  <si>
    <t>gtv-use1dev-sftpprovider-0e28b20c503c63d6e</t>
  </si>
  <si>
    <t>i-02cd6104d8fef3129</t>
  </si>
  <si>
    <t>2022-07-15T11:07:41.979000-04:00</t>
  </si>
  <si>
    <t>10.55.0.126</t>
  </si>
  <si>
    <t>gtv-use1dev-impala-worker-02cd6104d8fef3129</t>
  </si>
  <si>
    <t>i-010a00a90dd317a93</t>
  </si>
  <si>
    <t>2022-07-15T11:08:31.194000-04:00</t>
  </si>
  <si>
    <t>10.55.2.104</t>
  </si>
  <si>
    <t>gtv-use1dev-orchestratorapi-010a00a90dd317a93</t>
  </si>
  <si>
    <t>i-032252c6d90f7ad05</t>
  </si>
  <si>
    <t>2022-07-15T11:06:54.582000-04:00</t>
  </si>
  <si>
    <t>10.55.1.40</t>
  </si>
  <si>
    <t>gtv-use1dev-billingstripe-032252c6d90f7ad05</t>
  </si>
  <si>
    <t>i-0a9f8aebd8f7eb9f4</t>
  </si>
  <si>
    <t>2022-07-15T11:06:00.995000-04:00</t>
  </si>
  <si>
    <t>10.55.0.48</t>
  </si>
  <si>
    <t>gtv-use1dev-s3transfer-0a9f8aebd8f7eb9f4</t>
  </si>
  <si>
    <t>i-0fe8b7499bc02e180</t>
  </si>
  <si>
    <t>2022-07-15T11:05:36.350000-04:00</t>
  </si>
  <si>
    <t>3.1.1476.0</t>
  </si>
  <si>
    <t>10.55.2.77</t>
  </si>
  <si>
    <t>gtv-use1dev-clustermgr-0fe8b7499bc02e180</t>
  </si>
  <si>
    <t>i-0266f801282758f54</t>
  </si>
  <si>
    <t>2022-07-15T11:09:59.387000-04:00</t>
  </si>
  <si>
    <t>10.55.1.47</t>
  </si>
  <si>
    <t>gtv-use1dev-eventnotifier-0266f801282758f54</t>
  </si>
  <si>
    <t>i-043e9480a280f48d0</t>
  </si>
  <si>
    <t>2022-07-15T11:10:06.104000-04:00</t>
  </si>
  <si>
    <t>3.0.1181.0</t>
  </si>
  <si>
    <t>10.55.6.44</t>
  </si>
  <si>
    <t>gtv-use1uat-dataapi-043e9480a280f48d0</t>
  </si>
  <si>
    <t>i-0504658f062ada095</t>
  </si>
  <si>
    <t>2022-07-15T11:09:07.605000-04:00</t>
  </si>
  <si>
    <t>3.0.529.0</t>
  </si>
  <si>
    <t>10.55.6.124</t>
  </si>
  <si>
    <t>gtv-use1uat-hive-0504658f062ada095</t>
  </si>
  <si>
    <t>i-00381d3b9600faff4</t>
  </si>
  <si>
    <t>2022-07-15T11:09:32.955000-04:00</t>
  </si>
  <si>
    <t>10.55.6.106</t>
  </si>
  <si>
    <t>gtv-use1uat-entitleapi-00381d3b9600faff4</t>
  </si>
  <si>
    <t>i-096b68e4f5d86eb6e</t>
  </si>
  <si>
    <t>2022-07-15T11:09:27.580000-04:00</t>
  </si>
  <si>
    <t>3.1.821.0</t>
  </si>
  <si>
    <t>10.55.5.12</t>
  </si>
  <si>
    <t>gtv-use1uat-jobmgr-096b68e4f5d86eb6e</t>
  </si>
  <si>
    <t>i-09cee5004599279cd</t>
  </si>
  <si>
    <t>2022-07-15T11:08:24.397000-04:00</t>
  </si>
  <si>
    <t>10.55.5.17</t>
  </si>
  <si>
    <t>gtv-use1uat-clustermgr-09cee5004599279cd</t>
  </si>
  <si>
    <t>i-0f3a4f6f98c11c6e9</t>
  </si>
  <si>
    <t>2022-07-15T11:10:37.931000-04:00</t>
  </si>
  <si>
    <t>10.55.4.29</t>
  </si>
  <si>
    <t>gtv-use1uat-etlapi-0f3a4f6f98c11c6e9</t>
  </si>
  <si>
    <t>i-0ea99678775323785</t>
  </si>
  <si>
    <t>2022-07-15T11:03:44.216000-04:00</t>
  </si>
  <si>
    <t>10.55.4.78</t>
  </si>
  <si>
    <t>gtv-use1uat-billingstripe-0ea99678775323785</t>
  </si>
  <si>
    <t>i-06cac5e5c91426d17</t>
  </si>
  <si>
    <t>2022-07-15T11:06:43.548000-04:00</t>
  </si>
  <si>
    <t>10.55.5.243</t>
  </si>
  <si>
    <t>gtv-use1uat-hazelcast-06cac5e5c91426d17</t>
  </si>
  <si>
    <t>i-0e41fd71b72385ea2</t>
  </si>
  <si>
    <t>2022-07-15T11:10:57.914000-04:00</t>
  </si>
  <si>
    <t>10.55.4.7</t>
  </si>
  <si>
    <t>gtv-use1uat-monitor-0e41fd71b72385ea2</t>
  </si>
  <si>
    <t>i-0ff080ead3aef5b0a</t>
  </si>
  <si>
    <t>2022-07-15T11:11:04.895000-04:00</t>
  </si>
  <si>
    <t>10.55.4.113</t>
  </si>
  <si>
    <t>gtv-use1uat-sftpprovider-0ff080ead3aef5b0a</t>
  </si>
  <si>
    <t>2022-07-15T11:08:29.790000-04:00</t>
  </si>
  <si>
    <t>2022-07-15T11:10:01.093000-04:00</t>
  </si>
  <si>
    <t>2022-07-15T11:11:00.305000-04:00</t>
  </si>
  <si>
    <t>2022-07-15T11:11:11.232000-04:00</t>
  </si>
  <si>
    <t>2022-07-15T11:08:42.222000-04:00</t>
  </si>
  <si>
    <t>2022-07-15T11:06:53.227000-04:00</t>
  </si>
  <si>
    <t>2022-07-15T11:07:05.948000-04:00</t>
  </si>
  <si>
    <t>2022-07-15T11:09:59.136000-04:00</t>
  </si>
  <si>
    <t>2022-07-15T11:09:59.372000-04:00</t>
  </si>
  <si>
    <t>2022-07-15T11:09:25.497000-04:00</t>
  </si>
  <si>
    <t>mq.t3.micro</t>
  </si>
  <si>
    <t>mq.m5.xlarge</t>
  </si>
  <si>
    <t>mq.m5.2xlarge</t>
  </si>
  <si>
    <t>mq.m5.4xlarge</t>
  </si>
  <si>
    <t>mq.t2.micro</t>
  </si>
  <si>
    <t>mq.m4.large</t>
  </si>
  <si>
    <t>db.t4g.medium</t>
  </si>
  <si>
    <t>db.t4g.large</t>
  </si>
  <si>
    <t>db.t3.medium</t>
  </si>
  <si>
    <t>db.t3.large</t>
  </si>
  <si>
    <t>db.x2g.large</t>
  </si>
  <si>
    <t>db.x2g.xlarge</t>
  </si>
  <si>
    <t>db.x2g.2xlarge</t>
  </si>
  <si>
    <t>db.x2g.4xlarge</t>
  </si>
  <si>
    <t>db.x2g.8xlarge</t>
  </si>
  <si>
    <t>db.x2g.12xlarge</t>
  </si>
  <si>
    <t>db.x2g.16xlarge</t>
  </si>
  <si>
    <t>db.r6g.large</t>
  </si>
  <si>
    <t>db.r6g.xlarge</t>
  </si>
  <si>
    <t>db.r6g.2xlarge</t>
  </si>
  <si>
    <t>db.r6g.4xlarge</t>
  </si>
  <si>
    <t>db.r6g.8xlarge</t>
  </si>
  <si>
    <t>db.r6g.12xlarge</t>
  </si>
  <si>
    <t>db.r6g.16xlarge</t>
  </si>
  <si>
    <t>db.r5.xlarge</t>
  </si>
  <si>
    <t>db.r5.2xlarge</t>
  </si>
  <si>
    <t>db.r5.4xlarge</t>
  </si>
  <si>
    <t>db.r5.8xlarge</t>
  </si>
  <si>
    <t>db.r5.12xlarge</t>
  </si>
  <si>
    <t>db.r5.16xlarge</t>
  </si>
  <si>
    <t>db.r5.24xlarge</t>
  </si>
  <si>
    <t>t3.nano</t>
  </si>
  <si>
    <t>t3.2xlarge</t>
  </si>
  <si>
    <t>t3a.nano</t>
  </si>
  <si>
    <t>t3a.micro</t>
  </si>
  <si>
    <t>t3a.small</t>
  </si>
  <si>
    <t>t3a.large</t>
  </si>
  <si>
    <t>t3a.xlarge</t>
  </si>
  <si>
    <t>t3a.2xlarge</t>
  </si>
  <si>
    <t>m6i.xlarge</t>
  </si>
  <si>
    <t>m6i.2xlarge</t>
  </si>
  <si>
    <t>m6i.4xlarge</t>
  </si>
  <si>
    <t>m6i.8xlarge</t>
  </si>
  <si>
    <t>m6i.12xlarge</t>
  </si>
  <si>
    <t>m6i.16xlarge</t>
  </si>
  <si>
    <t>m6i.24xlarge</t>
  </si>
  <si>
    <t>m6i.32xlarge</t>
  </si>
  <si>
    <t>m6i.metal</t>
  </si>
  <si>
    <t>m6id.large</t>
  </si>
  <si>
    <t>m6id.xlarge</t>
  </si>
  <si>
    <t>m6id.2xlarge</t>
  </si>
  <si>
    <t>m6id.4xlarge</t>
  </si>
  <si>
    <t>m6id.8xlarge</t>
  </si>
  <si>
    <t>m6id.12xlarge</t>
  </si>
  <si>
    <t>m6id.16xlarge</t>
  </si>
  <si>
    <t>m6id.24xlarge</t>
  </si>
  <si>
    <t>m6id.32xlarge</t>
  </si>
  <si>
    <t>m6id.metal</t>
  </si>
  <si>
    <t>Recommendations</t>
  </si>
  <si>
    <t>1. Enable AWS Compute Optimizer in the root account for a minimal duration of 14 days. Past that delays, adjust any and all device sizes and scalling groups
2. Create dynamic scalling rules to scale with the demand.</t>
  </si>
  <si>
    <t>AmqpMaximumConnections</t>
  </si>
  <si>
    <t>ClientTLSNegotiationErrorCount</t>
  </si>
  <si>
    <t>ProcessedBytes</t>
  </si>
  <si>
    <t>AWS/Cognito</t>
  </si>
  <si>
    <t>SignInSuccesses</t>
  </si>
  <si>
    <t>UserPool,UserPoolClient</t>
  </si>
  <si>
    <t>ConfigurationItemsRecorded</t>
  </si>
  <si>
    <t>DiskReadOps</t>
  </si>
  <si>
    <t>DiskWriteBytes</t>
  </si>
  <si>
    <t>DiskWriteOps</t>
  </si>
  <si>
    <t>CacheHitRate</t>
  </si>
  <si>
    <t>CacheMisses</t>
  </si>
  <si>
    <t>CurrItems</t>
  </si>
  <si>
    <t>EvalBasedCmdsLatency</t>
  </si>
  <si>
    <t>Evictions</t>
  </si>
  <si>
    <t>ListBasedCmds</t>
  </si>
  <si>
    <t>MasterLinkHealthStatus</t>
  </si>
  <si>
    <t>NonKeyTypeCmdsLatency</t>
  </si>
  <si>
    <t>SetBasedCmdsLatency</t>
  </si>
  <si>
    <t>SetTypeCmdsLatency</t>
  </si>
  <si>
    <t>SortedSetBasedCmds</t>
  </si>
  <si>
    <t>Invocations</t>
  </si>
  <si>
    <t>BytesInFromDestination</t>
  </si>
  <si>
    <t>ConnectionAttemptCount</t>
  </si>
  <si>
    <t>PacketsDropCount</t>
  </si>
  <si>
    <t>PacketsOutToDestination</t>
  </si>
  <si>
    <t>ConsumedLCUs_TCP</t>
  </si>
  <si>
    <t>PortAllocationErrorCount</t>
  </si>
  <si>
    <t>ProcessedBytes_TCP</t>
  </si>
  <si>
    <t>TCP_Client_Reset_Count</t>
  </si>
  <si>
    <t>TCP_Target_Reset_Count</t>
  </si>
  <si>
    <t>AuroraReplicaLagMaximum</t>
  </si>
  <si>
    <t>Aurora_pq_request_executed</t>
  </si>
  <si>
    <t>Aurora_pq_request_in_progress</t>
  </si>
  <si>
    <t>Aurora_pq_request_not_chosen</t>
  </si>
  <si>
    <t>Aurora_pq_request_not_chosen_index_hint</t>
  </si>
  <si>
    <t>Aurora_pq_request_not_chosen_small_table</t>
  </si>
  <si>
    <t>DMLLatency</t>
  </si>
  <si>
    <t>DatabaseConnections</t>
  </si>
  <si>
    <t>Deadlocks</t>
  </si>
  <si>
    <t>NetworkReceiveThroughput</t>
  </si>
  <si>
    <t>Queries</t>
  </si>
  <si>
    <t>ReadLatency</t>
  </si>
  <si>
    <t>ResultSetCacheHitRatio</t>
  </si>
  <si>
    <t>SelectLatency</t>
  </si>
  <si>
    <t>StorageNetworkTransmitThroughput</t>
  </si>
  <si>
    <t>UpdateLatency</t>
  </si>
  <si>
    <t>WriteLatency</t>
  </si>
  <si>
    <t>AWS/SNS</t>
  </si>
  <si>
    <t>NumberOfNotificationsDelivered</t>
  </si>
  <si>
    <t>TopicName</t>
  </si>
  <si>
    <t>PublishSize</t>
  </si>
  <si>
    <t>ApproximateNumberOfMessagesDelayed</t>
  </si>
  <si>
    <t>NumberOfMessagesDeleted</t>
  </si>
  <si>
    <t>hikaricp_connections_acquire</t>
  </si>
  <si>
    <t>hikaricp_connections_idle</t>
  </si>
  <si>
    <t>hikaricp_connections_min</t>
  </si>
  <si>
    <t>hikaricp_connections_usage</t>
  </si>
  <si>
    <t>http_dataapi_list_errors_total</t>
  </si>
  <si>
    <t>http_dataapi_list_requests_total</t>
  </si>
  <si>
    <t>jdbc_connections_idle</t>
  </si>
  <si>
    <t>jdbc_connections_min</t>
  </si>
  <si>
    <t>statistic,InstanceId,AutoScalingGroupName,metric_type,env</t>
  </si>
  <si>
    <t>tomcat_sessions_active_current</t>
  </si>
  <si>
    <t>tomcat_sessions_active_max</t>
  </si>
  <si>
    <t>tomcat_sessions_rejected</t>
  </si>
  <si>
    <t>customs</t>
  </si>
  <si>
    <t>TotalConsumerCount</t>
  </si>
  <si>
    <t>DatabaseMemoryUsagePercentage</t>
  </si>
  <si>
    <t>NetworkBytesOut</t>
  </si>
  <si>
    <t>Aurora_pq_request_not_chosen_column_bit</t>
  </si>
  <si>
    <t>Aurora_pq_request_not_chosen_long_trx</t>
  </si>
  <si>
    <t>TotalBackupStorageBilled</t>
  </si>
  <si>
    <t>NumberOfNotificationsFailed</t>
  </si>
  <si>
    <t>dataapi_download_http_requests_total</t>
  </si>
  <si>
    <t>dataapi_list_http_level_2_duration_ms</t>
  </si>
  <si>
    <t>dataapi_list_http_level_5_duration_ms</t>
  </si>
  <si>
    <t>dataapi_list_http_requests_total</t>
  </si>
  <si>
    <t>tomcat_global_request_max</t>
  </si>
  <si>
    <t>tomcat_threads_config_max</t>
  </si>
  <si>
    <t>tomcat_global_request</t>
  </si>
  <si>
    <t>dataapi_list_http_level_1_duration_ms</t>
  </si>
  <si>
    <t>dataapi_download_http_errors_total</t>
  </si>
  <si>
    <t>dataapi_download_http_duration_ms</t>
  </si>
  <si>
    <t>ThrottleCount</t>
  </si>
  <si>
    <t>ErrorCount</t>
  </si>
  <si>
    <t>APIName</t>
  </si>
  <si>
    <t>ThrottledEvents</t>
  </si>
  <si>
    <t>AWS/States</t>
  </si>
  <si>
    <t>ProvisionedRefillRate</t>
  </si>
  <si>
    <t>ProvisionedBucketSize</t>
  </si>
  <si>
    <t>ConsumedCapacity</t>
  </si>
  <si>
    <t>SentMessageSize</t>
  </si>
  <si>
    <t>NumberOfMessagesPublished</t>
  </si>
  <si>
    <t>Send</t>
  </si>
  <si>
    <t>AWS/SES</t>
  </si>
  <si>
    <t>Reputation.ComplaintRate</t>
  </si>
  <si>
    <t>Reputation.BounceRate</t>
  </si>
  <si>
    <t>Delivery</t>
  </si>
  <si>
    <t>HostedZoneId</t>
  </si>
  <si>
    <t>DNSQueries</t>
  </si>
  <si>
    <t>AWS/Route53</t>
  </si>
  <si>
    <t>VolumeWriteIOPs</t>
  </si>
  <si>
    <t>DbClusterIdentifier,EngineName</t>
  </si>
  <si>
    <t>VolumeBytesUsed</t>
  </si>
  <si>
    <t>UpdateThroughput</t>
  </si>
  <si>
    <t>StorageNetworkThroughput</t>
  </si>
  <si>
    <t>StorageNetworkReceiveThroughput</t>
  </si>
  <si>
    <t>InsertThroughput</t>
  </si>
  <si>
    <t>FreeLocalStorage</t>
  </si>
  <si>
    <t>ForwardingReplicaSelectLatency</t>
  </si>
  <si>
    <t>ForwardingReplicaReadWaitLatency</t>
  </si>
  <si>
    <t>ForwardingReplicaDMLThroughput</t>
  </si>
  <si>
    <t>ForwardingMasterOpenSessions</t>
  </si>
  <si>
    <t>ForwardingMasterDMLThroughput</t>
  </si>
  <si>
    <t>DeleteThroughput</t>
  </si>
  <si>
    <t>DDLThroughput</t>
  </si>
  <si>
    <t>BufferCacheHitRatio</t>
  </si>
  <si>
    <t>Aurora_pq_request_not_chosen_unsupported_access</t>
  </si>
  <si>
    <t>Aurora_pq_request_not_chosen_row_length_too_long</t>
  </si>
  <si>
    <t>Aurora_pq_request_not_chosen_no_where_clause</t>
  </si>
  <si>
    <t>Aurora_pq_request_not_chosen_full_text_index</t>
  </si>
  <si>
    <t>Aurora_pq_request_not_chosen_column_lob</t>
  </si>
  <si>
    <t>PacketsOutToSource</t>
  </si>
  <si>
    <t>ErrorPortAllocation</t>
  </si>
  <si>
    <t>ConnectionEstablishedCount</t>
  </si>
  <si>
    <t>BytesOutToDestination</t>
  </si>
  <si>
    <t>BytesInFromSource</t>
  </si>
  <si>
    <t>UnreservedConcurrentExecutions</t>
  </si>
  <si>
    <t>Errors</t>
  </si>
  <si>
    <t>MatchedEvents</t>
  </si>
  <si>
    <t>IngestionToInvocationStartLatency</t>
  </si>
  <si>
    <t>FailedInvocations</t>
  </si>
  <si>
    <t>StringBasedCmdsLatency</t>
  </si>
  <si>
    <t>StringBasedCmds</t>
  </si>
  <si>
    <t>SetTypeCmds</t>
  </si>
  <si>
    <t>SetBasedCmds</t>
  </si>
  <si>
    <t>SaveInProgress</t>
  </si>
  <si>
    <t>ReplicationLag</t>
  </si>
  <si>
    <t>ReplicationBytes</t>
  </si>
  <si>
    <t>PubSubBasedCmdsLatency</t>
  </si>
  <si>
    <t>PubSubBasedCmds</t>
  </si>
  <si>
    <t>NewConnections</t>
  </si>
  <si>
    <t>NetworkBytesIn</t>
  </si>
  <si>
    <t>MemoryFragmentationRatio</t>
  </si>
  <si>
    <t>ListBasedCmdsLatency</t>
  </si>
  <si>
    <t>KeyBasedCmds</t>
  </si>
  <si>
    <t>IsMaster</t>
  </si>
  <si>
    <t>EvalBasedCmds</t>
  </si>
  <si>
    <t>DB0AverageTTL</t>
  </si>
  <si>
    <t>CurrVolatileItems</t>
  </si>
  <si>
    <t>BytesUsedForCache</t>
  </si>
  <si>
    <t>TableName,Operation</t>
  </si>
  <si>
    <t>SuccessfulRequestLatency</t>
  </si>
  <si>
    <t>MaxProvisionedTableWriteCapacityUtilization</t>
  </si>
  <si>
    <t>MaxProvisionedTableReadCapacityUtilization</t>
  </si>
  <si>
    <t>TableName</t>
  </si>
  <si>
    <t>ConsumedWriteCapacityUnits</t>
  </si>
  <si>
    <t>ConsumedReadCapacityUnits</t>
  </si>
  <si>
    <t>ConditionalCheckFailedRequests</t>
  </si>
  <si>
    <t>AccountProvisionedWriteCapacityUtilization</t>
  </si>
  <si>
    <t>AccountProvisionedReadCapacityUtilization</t>
  </si>
  <si>
    <t>AccountMaxWrites</t>
  </si>
  <si>
    <t>AccountMaxTableLevelWrites</t>
  </si>
  <si>
    <t>AccountMaxTableLevelReads</t>
  </si>
  <si>
    <t>ConfigSnapshotExportFailed</t>
  </si>
  <si>
    <t>ConfigHistoryExportFailed</t>
  </si>
  <si>
    <t>CertificateArn</t>
  </si>
  <si>
    <t>DaysToExpiry</t>
  </si>
  <si>
    <t>AWS/CertificateManager</t>
  </si>
  <si>
    <t>RuleEvaluations</t>
  </si>
  <si>
    <t>NewConnectionCount</t>
  </si>
  <si>
    <t>DesyncMitigationMode_NonCompliant_Request_Count</t>
  </si>
  <si>
    <t>WsMaximumConnections</t>
  </si>
  <si>
    <t>TotalProducerCount</t>
  </si>
  <si>
    <t>TotalEnqueueCount</t>
  </si>
  <si>
    <t>TotalDequeueCount</t>
  </si>
  <si>
    <t>TempPercentUsage</t>
  </si>
  <si>
    <t>OpenwireMaximumConnections</t>
  </si>
  <si>
    <t>OpenTransactionCount</t>
  </si>
  <si>
    <t>MqttMaximumConnections</t>
  </si>
  <si>
    <t>JournalFilesForFullRecovery</t>
  </si>
  <si>
    <t>JournalFilesForFastRecovery</t>
  </si>
  <si>
    <t>JobSchedulerStorePercentUsage</t>
  </si>
  <si>
    <t>InactiveDurableTopicSubscribersCount</t>
  </si>
  <si>
    <t>HeapUsage</t>
  </si>
  <si>
    <t>EstablishedConnectionsCount</t>
  </si>
  <si>
    <t>CurrentConnectionsCount</t>
  </si>
  <si>
    <t>CpuUtilization</t>
  </si>
  <si>
    <t>disk_free (42%)
disk_used_percent (42%)
mem_used_percent (5.5%)
swap_used_percent (5%)</t>
  </si>
  <si>
    <t>1. Reduce sizes for Airflow</t>
  </si>
  <si>
    <t xml:space="preserve">    1. Try S3 Intelligent-Tiering storage class  (maybe)</t>
  </si>
  <si>
    <t>Est. savings</t>
  </si>
  <si>
    <t>$1000+</t>
  </si>
  <si>
    <t>$525</t>
  </si>
  <si>
    <t>$760</t>
  </si>
  <si>
    <t>1. Use micro instances (single_instance mode) in development + uat
2. Consider the load in prod. Might be resizable as well</t>
  </si>
  <si>
    <t>1. Fix CloudWatch agent. Most expansive metrics are:
           - disk_free (42%)
           - disk_used_percent (42%)
           - mem_used_percent (5.5%)
          - swap_used_percent (5%)
2. Configure the namespaces
3. Manage the agents config with SSM
4. Reduce granularity when possible</t>
  </si>
  <si>
    <t>$500</t>
  </si>
  <si>
    <t>$3145+</t>
  </si>
  <si>
    <t>$360+</t>
  </si>
  <si>
    <t>DEV</t>
  </si>
  <si>
    <t>PROD</t>
  </si>
  <si>
    <t>Service (USD)</t>
  </si>
  <si>
    <t>arn:aws:autoscaling:us-east-1:139843530986:autoScalingGroup:f8f1a94d-b118-4001-a912-d4f540a18ae4:autoScalingGroupName/gtv-use1prod-airflow-master</t>
  </si>
  <si>
    <t>arn:aws:iam::139843530986:role/aws-service-role/autoscaling.amazonaws.com/AWSServiceRoleForAutoScaling</t>
  </si>
  <si>
    <t>arn:aws:elasticloadbalancing:us-east-1:139843530986:targetgroup/gtv-use1prod-airflow-master-web/2c8f794886bc4a82</t>
  </si>
  <si>
    <t>subnet-01a0a93309fc627f0,subnet-04571590778b606f0,subnet-0cd389c7fea4d2f03</t>
  </si>
  <si>
    <t>arn:aws:autoscaling:us-east-1:139843530986:autoScalingGroup:904f22a9-6de9-4e72-8c6e-3e47c2f08b7d:autoScalingGroupName/gtv-use1prod-airflow-worker</t>
  </si>
  <si>
    <t>arn:aws:autoscaling:us-east-1:139843530986:autoScalingGroup:4918e53e-16f9-41b7-a517-e88c18662847:autoScalingGroupName/gtv-use1prod-authserver</t>
  </si>
  <si>
    <t>arn:aws:elasticloadbalancing:us-east-1:139843530986:targetgroup/gtv-use1prod-authserver-oauth/50ffd87e56b85311,arn:aws:elasticloadbalancing:us-east-1:139843530986:targetgroup/gtv-use1prod-authserver/91fdc197f558eb6d</t>
  </si>
  <si>
    <t>arn:aws:autoscaling:us-east-1:139843530986:autoScalingGroup:8eb17010-8de8-4d7f-a66d-279469e78fa5:autoScalingGroupName/gtv-use1prod-authsync</t>
  </si>
  <si>
    <t>arn:aws:elasticloadbalancing:us-east-1:139843530986:targetgroup/gtv-use1prod-authsync/391e4dae484943b9</t>
  </si>
  <si>
    <t>arn:aws:autoscaling:us-east-1:139843530986:autoScalingGroup:0e0055a5-773c-4a94-a1be-962cfbf6558b:autoScalingGroupName/gtv-use1prod-bastion</t>
  </si>
  <si>
    <t>arn:aws:elasticloadbalancing:us-east-1:139843530986:targetgroup/gtv-use1prod-bastion-ssh/906db9ca1e604b90</t>
  </si>
  <si>
    <t>subnet-049816ac00660f87c,subnet-018ba41c7f4d8bab7,subnet-02f850a0b3086b666</t>
  </si>
  <si>
    <t>arn:aws:autoscaling:us-east-1:139843530986:autoScalingGroup:633fc5bc-91fa-4cb8-a8de-fcfdca0e6df3:autoScalingGroupName/gtv-use1prod-clustermgr</t>
  </si>
  <si>
    <t>arn:aws:elasticloadbalancing:us-east-1:139843530986:targetgroup/gtv-use1prod-clustermgr/41f375c3e62a0c43</t>
  </si>
  <si>
    <t>arn:aws:autoscaling:us-east-1:139843530986:autoScalingGroup:322b26dc-80e9-4031-9711-2f47122062bf:autoScalingGroupName/gtv-use1prod-compengine</t>
  </si>
  <si>
    <t>arn:aws:elasticloadbalancing:us-east-1:139843530986:targetgroup/gtv-use1prod-compengine/30a0a91fe2ea363a</t>
  </si>
  <si>
    <t>arn:aws:autoscaling:us-east-1:139843530986:autoScalingGroup:c5ecdefb-c920-40a6-bb60-f1e769191856:autoScalingGroupName/gtv-use1prod-dataapi</t>
  </si>
  <si>
    <t>arn:aws:elasticloadbalancing:us-east-1:139843530986:targetgroup/gtv-use1prod-dataapi-internal/599682a299fc81bd,arn:aws:elasticloadbalancing:us-east-1:139843530986:targetgroup/gtv-use1prod-dataapi/327200ba6212657a</t>
  </si>
  <si>
    <t>arn:aws:autoscaling:us-east-1:139843530986:autoScalingGroup:27cbc296-f5a6-49dd-96ea-babf583ce285:autoScalingGroupName/gtv-use1prod-entitleapi</t>
  </si>
  <si>
    <t>arn:aws:elasticloadbalancing:us-east-1:139843530986:targetgroup/gtv-use1prod-entitleapi/90c8976b55586ab3</t>
  </si>
  <si>
    <t>arn:aws:autoscaling:us-east-1:139843530986:autoScalingGroup:baa49f26-1de2-4b6c-9728-322d9d270aa8:autoScalingGroupName/gtv-use1prod-etlapi</t>
  </si>
  <si>
    <t>arn:aws:elasticloadbalancing:us-east-1:139843530986:targetgroup/gtv-use1prod-etlapi/bb6469697118081e</t>
  </si>
  <si>
    <t>arn:aws:autoscaling:us-east-1:139843530986:autoScalingGroup:d5618895-bff8-49ea-953c-1e4cfe7e28d0:autoScalingGroupName/gtv-use1prod-hazelcast</t>
  </si>
  <si>
    <t>subnet-00d61622685c082e8,subnet-0bc9fe92a9483325c,subnet-0a94c7e2844dafc1d</t>
  </si>
  <si>
    <t>arn:aws:autoscaling:us-east-1:139843530986:autoScalingGroup:4c8a6ec2-f016-4617-9824-09cc3e7b0503:autoScalingGroupName/gtv-use1prod-hive</t>
  </si>
  <si>
    <t>arn:aws:elasticloadbalancing:us-east-1:139843530986:targetgroup/gtv-use1prod-hive/9ec0b1eea2184fa8</t>
  </si>
  <si>
    <t>arn:aws:autoscaling:us-east-1:139843530986:autoScalingGroup:8ad6fd4b-9b16-4b30-9922-c231a1c288c9:autoScalingGroupName/gtv-use1prod-impala-master</t>
  </si>
  <si>
    <t>arn:aws:elasticloadbalancing:us-east-1:139843530986:targetgroup/gtv-use1prod-impala-master-ctlg/ff9461abb3feffed,arn:aws:elasticloadbalancing:us-east-1:139843530986:targetgroup/gtv-use1prod-impala-master-ctlui/c4bea6b7d9e15aaa,arn:aws:elasticloadbalancing:us-east-1:139843530986:targetgroup/gtv-use1prod-impala-master-stt/77fe4144d5a52c9b,arn:aws:elasticloadbalancing:us-east-1:139843530986:targetgroup/gtv-use1prod-impala-master-sttui/daee271e9f030e03,arn:aws:elasticloadbalancing:us-east-1:139843530986:targetgroup/gtv-use1prod-impala-master-ui/efd58331ffc28525</t>
  </si>
  <si>
    <t>arn:aws:autoscaling:us-east-1:139843530986:autoScalingGroup:4623638f-6065-4aa7-aec3-af5feb6f2ab8:autoScalingGroupName/gtv-use1prod-impala-worker</t>
  </si>
  <si>
    <t>arn:aws:elasticloadbalancing:us-east-1:139843530986:targetgroup/gtv-use1prod-impala-worker-jdbc/4d852ace90f0ed65,arn:aws:elasticloadbalancing:us-east-1:139843530986:targetgroup/gtv-use1prod-impala-worker-ntv/eee9b24fe08de2ac</t>
  </si>
  <si>
    <t>arn:aws:autoscaling:us-east-1:139843530986:autoScalingGroup:3a2bdf0e-d90d-471b-afd1-a90a497d8d82:autoScalingGroupName/gtv-use1prod-inventorymgr</t>
  </si>
  <si>
    <t>arn:aws:elasticloadbalancing:us-east-1:139843530986:targetgroup/gtv-use1prod-inventorymgr/d5100a4ab69bfd16</t>
  </si>
  <si>
    <t>arn:aws:autoscaling:us-east-1:139843530986:autoScalingGroup:dd0ef770-d66c-41d3-95f6-ec91dff74048:autoScalingGroupName/gtv-use1prod-javaexecutor</t>
  </si>
  <si>
    <t>arn:aws:elasticloadbalancing:us-east-1:139843530986:targetgroup/gtv-use1prod-javaexecutor/46fdf6011642fe3d</t>
  </si>
  <si>
    <t>arn:aws:autoscaling:us-east-1:139843530986:autoScalingGroup:1634fa8f-faf6-4230-993c-9daf867faed4:autoScalingGroupName/gtv-use1prod-jobmgr</t>
  </si>
  <si>
    <t>arn:aws:elasticloadbalancing:us-east-1:139843530986:targetgroup/gtv-use1prod-jobmgr/1f471ac5ad50a471</t>
  </si>
  <si>
    <t>arn:aws:autoscaling:us-east-1:139843530986:autoScalingGroup:4d7ec32f-20ae-4812-862b-cba9d27c4250:autoScalingGroupName/gtv-use1prod-jobthrottler</t>
  </si>
  <si>
    <t>arn:aws:elasticloadbalancing:us-east-1:139843530986:targetgroup/gtv-use1prod-jobthrottler/51853d41e987a471</t>
  </si>
  <si>
    <t>arn:aws:autoscaling:us-east-1:139843530986:autoScalingGroup:bcb233fe-b6af-42ee-bdf5-015a5fcdab41:autoScalingGroupName/gtv-use1prod-migration</t>
  </si>
  <si>
    <t>arn:aws:elasticloadbalancing:us-east-1:139843530986:targetgroup/gtv-use1prod-migration/1758c799366e94e8</t>
  </si>
  <si>
    <t>arn:aws:autoscaling:us-east-1:139843530986:autoScalingGroup:f76cf0f6-680a-49fb-88e8-3e47f33d417c:autoScalingGroupName/gtv-use1prod-monitor</t>
  </si>
  <si>
    <t>arn:aws:elasticloadbalancing:us-east-1:139843530986:targetgroup/gtv-use1prod-monitor-mule/2ab336e684cb876f,arn:aws:elasticloadbalancing:us-east-1:139843530986:targetgroup/gtv-use1prod-monitor/baefa2e7183f63e6</t>
  </si>
  <si>
    <t>arn:aws:autoscaling:us-east-1:139843530986:autoScalingGroup:a5d1b30b-b6fd-411c-bb8b-41d4d419533f:autoScalingGroupName/gtv-use1prod-notification</t>
  </si>
  <si>
    <t>arn:aws:elasticloadbalancing:us-east-1:139843530986:targetgroup/gtv-use1prod-notification/efd3c4e4da7ee4ae</t>
  </si>
  <si>
    <t>arn:aws:autoscaling:us-east-1:139843530986:autoScalingGroup:d70a54d5-0344-459b-ba68-2336d6e4b0f4:autoScalingGroupName/gtv-use1prod-orchestratorapi</t>
  </si>
  <si>
    <t>arn:aws:elasticloadbalancing:us-east-1:139843530986:targetgroup/gtv-use1prod-orchestratorapi/c459e8b138a72797</t>
  </si>
  <si>
    <t>arn:aws:autoscaling:us-east-1:139843530986:autoScalingGroup:338404be-611a-4ae0-ba67-c93789f534a2:autoScalingGroupName/gtv-use1prod-orderapi</t>
  </si>
  <si>
    <t>arn:aws:elasticloadbalancing:us-east-1:139843530986:targetgroup/gtv-use1prod-orderapi/e07a357b5b55cbd2</t>
  </si>
  <si>
    <t>arn:aws:autoscaling:us-east-1:139843530986:autoScalingGroup:5b042b60-7b4b-411b-b8ca-240e9c9cd98b:autoScalingGroupName/gtv-use1prod-portal</t>
  </si>
  <si>
    <t>arn:aws:elasticloadbalancing:us-east-1:139843530986:targetgroup/gtv-use1prod-portal-services/798baefe17f7642c,arn:aws:elasticloadbalancing:us-east-1:139843530986:targetgroup/gtv-use1prod-portal/df0a8ba0dbcb7816</t>
  </si>
  <si>
    <t>arn:aws:autoscaling:us-east-1:139843530986:autoScalingGroup:95978298-a950-4711-811e-3b664fb0796f:autoScalingGroupName/gtv-use1prod-productapi</t>
  </si>
  <si>
    <t>arn:aws:elasticloadbalancing:us-east-1:139843530986:targetgroup/gtv-use1prod-productapi/8660c9d673b03dec</t>
  </si>
  <si>
    <t>arn:aws:autoscaling:us-east-1:139843530986:autoScalingGroup:02652da5-d3fc-46ce-83b1-5e9679b98f65:autoScalingGroupName/gtv-use1prod-queryapi</t>
  </si>
  <si>
    <t>arn:aws:elasticloadbalancing:us-east-1:139843530986:targetgroup/gtv-use1prod-queryapi/c46a6af6d324d043</t>
  </si>
  <si>
    <t>arn:aws:autoscaling:us-east-1:139843530986:autoScalingGroup:6d73ff50-80e3-496b-9114-e6ed6abcd5c5:autoScalingGroupName/gtv-use1prod-scanner</t>
  </si>
  <si>
    <t>arn:aws:elasticloadbalancing:us-east-1:139843530986:targetgroup/gtv-use1prod-scanner-scanner/4bebbffa8d616bee</t>
  </si>
  <si>
    <t>arn:aws:autoscaling:us-east-1:139843530986:autoScalingGroup:04d1ceb2-d432-4c35-bc16-f2e8702d2db2:autoScalingGroupName/gtv-use1prod-scanworker</t>
  </si>
  <si>
    <t>arn:aws:elasticloadbalancing:us-east-1:139843530986:targetgroup/gtv-use1prod-scanworker/04b505deb818df17</t>
  </si>
  <si>
    <t>arn:aws:autoscaling:us-east-1:139843530986:autoScalingGroup:c2235e44-e942-4834-817e-98512d5541c0:autoScalingGroupName/gtv-use1prod-sftpconsumer</t>
  </si>
  <si>
    <t>arn:aws:elasticloadbalancing:us-east-1:139843530986:targetgroup/gtv-use1prod-sftpconsumer/7087c3d7c2b76f8a</t>
  </si>
  <si>
    <t>arn:aws:autoscaling:us-east-1:139843530986:autoScalingGroup:6213902b-96b5-4018-82b1-9d8cfc911561:autoScalingGroupName/gtv-use1prod-sftpprovider</t>
  </si>
  <si>
    <t>arn:aws:elasticloadbalancing:us-east-1:139843530986:targetgroup/gtv-use1prod-sftpprovider/c3553c7a833f2805</t>
  </si>
  <si>
    <t>arn:aws:autoscaling:us-east-1:139843530986:autoScalingGroup:1fe6c252-01f5-402c-900d-0518d4e59476:autoScalingGroupName/gtv-use1prod-shareapi</t>
  </si>
  <si>
    <t>arn:aws:elasticloadbalancing:us-east-1:139843530986:targetgroup/gtv-use1prod-shareapi/34206e654e814c66</t>
  </si>
  <si>
    <t>arn:aws:autoscaling:us-east-1:139843530986:autoScalingGroup:de8a3f4d-f277-42f8-9ed7-89e68085976f:autoScalingGroupName/gtv-use1prod-spark-master</t>
  </si>
  <si>
    <t>arn:aws:elasticloadbalancing:us-east-1:139843530986:targetgroup/gtv-use1prod-spark-master-hist/ff1d49d8b3b18201,arn:aws:elasticloadbalancing:us-east-1:139843530986:targetgroup/gtv-use1prod-spark-master-livy/f422710d188479c3,arn:aws:elasticloadbalancing:us-east-1:139843530986:targetgroup/gtv-use1prod-spark-master-webui/09dfd4b53461ede1,arn:aws:elasticloadbalancing:us-east-1:139843530986:targetgroup/gtv-use1prod-spark-master/d40fd21d4b26990c</t>
  </si>
  <si>
    <t>arn:aws:autoscaling:us-east-1:139843530986:autoScalingGroup:743002fd-8983-4f2f-81ec-2b69a94ad973:autoScalingGroupName/gtv-use1prod-spark-worker</t>
  </si>
  <si>
    <t>arn:aws:autoscaling:us-east-1:139843530986:autoScalingGroup:605755d5-ab04-4b64-b2a4-a2e27afb3c94:autoScalingGroupName/gtv-use1prod-userapi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</si>
</sst>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_);[Red]\(&quot;$&quot;#,##0.0000\)"/>
    <numFmt numFmtId="165" formatCode="&quot;$&quot;#,##0.00"/>
    <numFmt numFmtId="166" formatCode="&quot;$&quot;#,##0.0000;[Red]&quot;$&quot;#,##0.0000"/>
    <numFmt numFmtId="167" formatCode="_(&quot;$&quot;* #,##0.0000_);_(&quot;$&quot;* \(#,##0.0000\);_(&quot;$&quot;* &quot;-&quot;????_);_(@_)"/>
    <numFmt numFmtId="168" formatCode="_(&quot;$&quot;* #,##0.00_);_(&quot;$&quot;* \(#,##0.00\);_(&quot;$&quot;* &quot;-&quot;????_);_(@_)"/>
    <numFmt numFmtId="169" formatCode="_(&quot;$&quot;* #,##0.0000_);_(&quot;$&quot;* \(#,##0.0000\);_(&quot;$&quot;* &quot;-&quot;??_);_(@_)"/>
    <numFmt numFmtId="170" formatCode="&quot;$&quot;#,##0"/>
  </numFmts>
  <fonts count="3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6191F"/>
      <name val="Roboto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Roboto"/>
    </font>
    <font>
      <sz val="9"/>
      <color theme="1"/>
      <name val="Roboto"/>
    </font>
    <font>
      <b/>
      <sz val="10"/>
      <color theme="1"/>
      <name val="Roboto"/>
    </font>
    <font>
      <sz val="10"/>
      <color theme="1"/>
      <name val="Calibri"/>
      <family val="2"/>
      <scheme val="minor"/>
    </font>
    <font>
      <b/>
      <sz val="12"/>
      <color theme="1"/>
      <name val="Abadi Extra Light"/>
      <family val="2"/>
    </font>
    <font>
      <b/>
      <sz val="8"/>
      <color theme="0"/>
      <name val="Roboto"/>
    </font>
    <font>
      <sz val="8"/>
      <color theme="0"/>
      <name val="Bahnschrift Light"/>
      <family val="2"/>
    </font>
    <font>
      <b/>
      <sz val="8"/>
      <color theme="0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8"/>
      <color rgb="FF16191F"/>
      <name val="Bahnschrift Light"/>
      <family val="2"/>
    </font>
    <font>
      <sz val="9"/>
      <color theme="1"/>
      <name val="Bahnschrift Light"/>
      <family val="2"/>
    </font>
    <font>
      <sz val="10"/>
      <color theme="1"/>
      <name val="Bahnschrift Light"/>
      <family val="2"/>
    </font>
    <font>
      <sz val="10"/>
      <color rgb="FF16191F"/>
      <name val="Bahnschrift Light"/>
      <family val="2"/>
    </font>
    <font>
      <sz val="11"/>
      <color theme="0"/>
      <name val="Bahnschrift Light"/>
      <family val="2"/>
    </font>
    <font>
      <sz val="10"/>
      <color theme="0"/>
      <name val="Bahnschrift Light"/>
      <family val="2"/>
    </font>
    <font>
      <b/>
      <sz val="10"/>
      <color theme="1"/>
      <name val="Bahnschrift Light"/>
      <family val="2"/>
    </font>
    <font>
      <b/>
      <sz val="11"/>
      <color theme="1"/>
      <name val="Bahnschrift Light"/>
      <family val="2"/>
    </font>
    <font>
      <sz val="8"/>
      <name val="Bahnschrift Light"/>
      <family val="2"/>
    </font>
    <font>
      <sz val="11"/>
      <color rgb="FF16191F"/>
      <name val="Bahnschrift Light"/>
      <family val="2"/>
    </font>
    <font>
      <u/>
      <sz val="8"/>
      <color theme="1"/>
      <name val="Bahnschrift Light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Bahnschrift Light"/>
      <family val="2"/>
    </font>
    <font>
      <sz val="9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9"/>
      <color theme="1"/>
      <name val="Bahnschrift Light"/>
    </font>
    <font>
      <sz val="10"/>
      <color theme="1"/>
      <name val="Bahnschrift Light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0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8" fillId="3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164" fontId="5" fillId="2" borderId="0" xfId="0" applyNumberFormat="1" applyFont="1" applyFill="1" applyAlignment="1">
      <alignment horizontal="left" indent="3"/>
    </xf>
    <xf numFmtId="0" fontId="6" fillId="2" borderId="0" xfId="0" applyFont="1" applyFill="1" applyAlignment="1">
      <alignment vertical="top" textRotation="90"/>
    </xf>
    <xf numFmtId="166" fontId="0" fillId="2" borderId="0" xfId="0" applyNumberFormat="1" applyFill="1"/>
    <xf numFmtId="0" fontId="17" fillId="2" borderId="0" xfId="0" applyFont="1" applyFill="1" applyAlignment="1">
      <alignment horizontal="left" indent="1"/>
    </xf>
    <xf numFmtId="0" fontId="18" fillId="2" borderId="0" xfId="0" applyFont="1" applyFill="1" applyAlignment="1">
      <alignment horizontal="center" vertical="center"/>
    </xf>
    <xf numFmtId="0" fontId="17" fillId="2" borderId="0" xfId="0" applyFont="1" applyFill="1"/>
    <xf numFmtId="0" fontId="17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vertical="center" textRotation="90"/>
    </xf>
    <xf numFmtId="0" fontId="14" fillId="0" borderId="0" xfId="0" applyFont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13" fillId="3" borderId="9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3" fillId="10" borderId="0" xfId="0" applyFont="1" applyFill="1" applyAlignment="1">
      <alignment vertical="center"/>
    </xf>
    <xf numFmtId="0" fontId="13" fillId="3" borderId="13" xfId="0" applyFont="1" applyFill="1" applyBorder="1" applyAlignment="1">
      <alignment vertical="center"/>
    </xf>
    <xf numFmtId="0" fontId="13" fillId="7" borderId="0" xfId="0" applyFont="1" applyFill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8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3" borderId="1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left" vertical="center" indent="1"/>
    </xf>
    <xf numFmtId="0" fontId="17" fillId="2" borderId="6" xfId="0" applyFont="1" applyFill="1" applyBorder="1" applyAlignment="1">
      <alignment horizontal="left" indent="1"/>
    </xf>
    <xf numFmtId="0" fontId="17" fillId="2" borderId="0" xfId="0" applyFont="1" applyFill="1" applyAlignment="1">
      <alignment horizontal="center"/>
    </xf>
    <xf numFmtId="0" fontId="17" fillId="2" borderId="6" xfId="0" applyFont="1" applyFill="1" applyBorder="1"/>
    <xf numFmtId="0" fontId="12" fillId="8" borderId="1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left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3" fillId="3" borderId="9" xfId="0" applyFont="1" applyFill="1" applyBorder="1" applyAlignment="1">
      <alignment vertical="center"/>
    </xf>
    <xf numFmtId="0" fontId="23" fillId="3" borderId="10" xfId="0" applyFont="1" applyFill="1" applyBorder="1" applyAlignment="1">
      <alignment vertical="center"/>
    </xf>
    <xf numFmtId="0" fontId="23" fillId="3" borderId="8" xfId="0" applyFont="1" applyFill="1" applyBorder="1" applyAlignment="1">
      <alignment vertical="center"/>
    </xf>
    <xf numFmtId="44" fontId="16" fillId="2" borderId="0" xfId="1" applyFont="1" applyFill="1" applyBorder="1" applyAlignment="1">
      <alignment horizontal="left" vertical="center"/>
    </xf>
    <xf numFmtId="44" fontId="17" fillId="2" borderId="0" xfId="1" applyFont="1" applyFill="1" applyBorder="1" applyAlignment="1">
      <alignment horizontal="right"/>
    </xf>
    <xf numFmtId="44" fontId="13" fillId="3" borderId="13" xfId="1" applyFont="1" applyFill="1" applyBorder="1" applyAlignment="1">
      <alignment horizontal="center" vertical="center"/>
    </xf>
    <xf numFmtId="44" fontId="13" fillId="2" borderId="0" xfId="1" applyFont="1" applyFill="1" applyBorder="1" applyAlignment="1">
      <alignment horizontal="left" indent="3"/>
    </xf>
    <xf numFmtId="44" fontId="15" fillId="2" borderId="0" xfId="1" applyFont="1" applyFill="1" applyBorder="1" applyAlignment="1">
      <alignment horizontal="center" vertical="center"/>
    </xf>
    <xf numFmtId="44" fontId="2" fillId="2" borderId="0" xfId="1" applyFont="1" applyFill="1" applyBorder="1" applyAlignment="1">
      <alignment horizontal="center" vertical="center"/>
    </xf>
    <xf numFmtId="44" fontId="0" fillId="2" borderId="0" xfId="1" applyFont="1" applyFill="1"/>
    <xf numFmtId="44" fontId="16" fillId="2" borderId="0" xfId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2"/>
    </xf>
    <xf numFmtId="44" fontId="0" fillId="2" borderId="0" xfId="0" applyNumberForma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6" fillId="2" borderId="0" xfId="0" applyFont="1" applyFill="1"/>
    <xf numFmtId="0" fontId="16" fillId="2" borderId="0" xfId="0" applyFont="1" applyFill="1" applyAlignment="1">
      <alignment horizontal="right"/>
    </xf>
    <xf numFmtId="0" fontId="16" fillId="2" borderId="0" xfId="0" applyFont="1" applyFill="1" applyAlignment="1">
      <alignment horizontal="right" vertical="center"/>
    </xf>
    <xf numFmtId="167" fontId="13" fillId="2" borderId="0" xfId="1" applyNumberFormat="1" applyFont="1" applyFill="1" applyBorder="1" applyAlignment="1">
      <alignment horizontal="left" indent="3"/>
    </xf>
    <xf numFmtId="0" fontId="14" fillId="2" borderId="6" xfId="0" applyFont="1" applyFill="1" applyBorder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44" fontId="13" fillId="3" borderId="13" xfId="1" applyFont="1" applyFill="1" applyBorder="1" applyAlignment="1">
      <alignment vertical="center"/>
    </xf>
    <xf numFmtId="44" fontId="13" fillId="3" borderId="12" xfId="1" applyFont="1" applyFill="1" applyBorder="1" applyAlignment="1">
      <alignment vertical="center"/>
    </xf>
    <xf numFmtId="44" fontId="16" fillId="2" borderId="0" xfId="0" applyNumberFormat="1" applyFont="1" applyFill="1" applyAlignment="1">
      <alignment horizontal="left" vertical="center"/>
    </xf>
    <xf numFmtId="167" fontId="16" fillId="2" borderId="0" xfId="1" applyNumberFormat="1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center" vertical="center"/>
    </xf>
    <xf numFmtId="44" fontId="21" fillId="2" borderId="4" xfId="0" applyNumberFormat="1" applyFont="1" applyFill="1" applyBorder="1" applyAlignment="1">
      <alignment horizontal="left" vertical="center"/>
    </xf>
    <xf numFmtId="44" fontId="22" fillId="2" borderId="4" xfId="0" applyNumberFormat="1" applyFont="1" applyFill="1" applyBorder="1" applyAlignment="1">
      <alignment horizontal="left" vertical="center"/>
    </xf>
    <xf numFmtId="168" fontId="22" fillId="2" borderId="4" xfId="0" applyNumberFormat="1" applyFont="1" applyFill="1" applyBorder="1" applyAlignment="1">
      <alignment horizontal="left" vertical="center"/>
    </xf>
    <xf numFmtId="169" fontId="13" fillId="3" borderId="12" xfId="1" applyNumberFormat="1" applyFont="1" applyFill="1" applyBorder="1" applyAlignment="1">
      <alignment horizontal="center" vertical="center"/>
    </xf>
    <xf numFmtId="169" fontId="13" fillId="2" borderId="0" xfId="1" applyNumberFormat="1" applyFont="1" applyFill="1" applyBorder="1" applyAlignment="1">
      <alignment horizontal="left" indent="3"/>
    </xf>
    <xf numFmtId="169" fontId="5" fillId="2" borderId="0" xfId="1" applyNumberFormat="1" applyFont="1" applyFill="1" applyBorder="1" applyAlignment="1">
      <alignment horizontal="left" indent="3"/>
    </xf>
    <xf numFmtId="169" fontId="0" fillId="2" borderId="0" xfId="1" applyNumberFormat="1" applyFont="1" applyFill="1"/>
    <xf numFmtId="0" fontId="14" fillId="3" borderId="4" xfId="0" applyFont="1" applyFill="1" applyBorder="1" applyAlignment="1">
      <alignment horizontal="left" indent="1"/>
    </xf>
    <xf numFmtId="0" fontId="24" fillId="3" borderId="4" xfId="0" applyFont="1" applyFill="1" applyBorder="1" applyAlignment="1">
      <alignment horizontal="center" vertical="center"/>
    </xf>
    <xf numFmtId="0" fontId="14" fillId="3" borderId="4" xfId="0" applyFont="1" applyFill="1" applyBorder="1"/>
    <xf numFmtId="44" fontId="18" fillId="3" borderId="4" xfId="0" applyNumberFormat="1" applyFont="1" applyFill="1" applyBorder="1" applyAlignment="1">
      <alignment horizontal="left" indent="3"/>
    </xf>
    <xf numFmtId="44" fontId="18" fillId="3" borderId="4" xfId="0" applyNumberFormat="1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left" vertical="center" indent="1"/>
    </xf>
    <xf numFmtId="0" fontId="16" fillId="2" borderId="0" xfId="0" applyFont="1" applyFill="1" applyAlignment="1">
      <alignment horizontal="left" vertical="center" indent="1"/>
    </xf>
    <xf numFmtId="0" fontId="13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 indent="1"/>
    </xf>
    <xf numFmtId="0" fontId="16" fillId="2" borderId="4" xfId="0" applyFont="1" applyFill="1" applyBorder="1" applyAlignment="1">
      <alignment horizontal="right"/>
    </xf>
    <xf numFmtId="0" fontId="16" fillId="2" borderId="4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0" fillId="2" borderId="7" xfId="0" applyFill="1" applyBorder="1"/>
    <xf numFmtId="44" fontId="0" fillId="2" borderId="7" xfId="0" applyNumberFormat="1" applyFill="1" applyBorder="1" applyAlignment="1">
      <alignment horizontal="center"/>
    </xf>
    <xf numFmtId="0" fontId="0" fillId="2" borderId="9" xfId="0" applyFill="1" applyBorder="1"/>
    <xf numFmtId="44" fontId="0" fillId="2" borderId="10" xfId="0" applyNumberFormat="1" applyFill="1" applyBorder="1" applyAlignment="1">
      <alignment horizontal="center"/>
    </xf>
    <xf numFmtId="0" fontId="16" fillId="2" borderId="7" xfId="0" applyFont="1" applyFill="1" applyBorder="1" applyAlignment="1">
      <alignment horizontal="right"/>
    </xf>
    <xf numFmtId="0" fontId="16" fillId="2" borderId="5" xfId="0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0" fillId="2" borderId="10" xfId="0" applyFill="1" applyBorder="1"/>
    <xf numFmtId="0" fontId="4" fillId="2" borderId="0" xfId="0" applyFont="1" applyFill="1" applyAlignment="1">
      <alignment horizontal="right" indent="2"/>
    </xf>
    <xf numFmtId="0" fontId="0" fillId="2" borderId="0" xfId="0" applyFill="1" applyAlignment="1">
      <alignment horizontal="left" indent="1"/>
    </xf>
    <xf numFmtId="49" fontId="13" fillId="2" borderId="0" xfId="0" applyNumberFormat="1" applyFont="1" applyFill="1" applyAlignment="1">
      <alignment horizontal="left" vertical="center"/>
    </xf>
    <xf numFmtId="167" fontId="13" fillId="2" borderId="0" xfId="1" applyNumberFormat="1" applyFont="1" applyFill="1" applyAlignment="1">
      <alignment horizontal="left" indent="3"/>
    </xf>
    <xf numFmtId="0" fontId="9" fillId="0" borderId="4" xfId="0" applyFont="1" applyBorder="1" applyAlignment="1">
      <alignment horizontal="right" vertical="center" indent="1"/>
    </xf>
    <xf numFmtId="44" fontId="7" fillId="0" borderId="4" xfId="0" applyNumberFormat="1" applyFont="1" applyBorder="1" applyAlignment="1">
      <alignment horizontal="right" vertical="center" indent="1"/>
    </xf>
    <xf numFmtId="0" fontId="0" fillId="2" borderId="7" xfId="0" applyFill="1" applyBorder="1" applyAlignment="1">
      <alignment horizontal="left"/>
    </xf>
    <xf numFmtId="0" fontId="0" fillId="2" borderId="7" xfId="0" applyFill="1" applyBorder="1" applyAlignment="1">
      <alignment horizontal="left" indent="1"/>
    </xf>
    <xf numFmtId="0" fontId="0" fillId="2" borderId="7" xfId="0" applyFill="1" applyBorder="1" applyAlignment="1">
      <alignment horizontal="left" indent="2"/>
    </xf>
    <xf numFmtId="0" fontId="13" fillId="2" borderId="0" xfId="0" applyFont="1" applyFill="1" applyAlignment="1">
      <alignment horizontal="center"/>
    </xf>
    <xf numFmtId="0" fontId="16" fillId="2" borderId="6" xfId="0" applyFont="1" applyFill="1" applyBorder="1" applyAlignment="1">
      <alignment horizontal="left" vertical="center"/>
    </xf>
    <xf numFmtId="44" fontId="16" fillId="2" borderId="7" xfId="1" applyFont="1" applyFill="1" applyBorder="1" applyAlignment="1">
      <alignment horizontal="center"/>
    </xf>
    <xf numFmtId="49" fontId="13" fillId="2" borderId="0" xfId="0" applyNumberFormat="1" applyFont="1" applyFill="1" applyAlignment="1">
      <alignment horizontal="center"/>
    </xf>
    <xf numFmtId="49" fontId="16" fillId="2" borderId="0" xfId="0" applyNumberFormat="1" applyFont="1" applyFill="1" applyAlignment="1">
      <alignment horizontal="center"/>
    </xf>
    <xf numFmtId="0" fontId="0" fillId="2" borderId="0" xfId="0" applyFill="1" applyAlignment="1">
      <alignment wrapText="1"/>
    </xf>
    <xf numFmtId="49" fontId="13" fillId="2" borderId="0" xfId="0" applyNumberFormat="1" applyFont="1" applyFill="1" applyAlignment="1">
      <alignment horizontal="center" wrapText="1"/>
    </xf>
    <xf numFmtId="170" fontId="0" fillId="0" borderId="0" xfId="0" applyNumberFormat="1"/>
    <xf numFmtId="49" fontId="13" fillId="3" borderId="0" xfId="0" applyNumberFormat="1" applyFont="1" applyFill="1" applyAlignment="1">
      <alignment horizontal="center" vertical="center"/>
    </xf>
    <xf numFmtId="49" fontId="21" fillId="0" borderId="4" xfId="1" applyNumberFormat="1" applyFont="1" applyBorder="1" applyAlignment="1">
      <alignment horizontal="center" vertical="center"/>
    </xf>
    <xf numFmtId="49" fontId="21" fillId="0" borderId="0" xfId="1" applyNumberFormat="1" applyFont="1" applyBorder="1" applyAlignment="1">
      <alignment horizontal="center" vertical="center"/>
    </xf>
    <xf numFmtId="49" fontId="17" fillId="0" borderId="0" xfId="1" applyNumberFormat="1" applyFont="1" applyAlignment="1">
      <alignment horizontal="center" vertical="center"/>
    </xf>
    <xf numFmtId="49" fontId="21" fillId="0" borderId="13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9" fillId="0" borderId="5" xfId="0" applyFont="1" applyBorder="1"/>
    <xf numFmtId="44" fontId="7" fillId="0" borderId="14" xfId="0" applyNumberFormat="1" applyFont="1" applyBorder="1" applyAlignment="1">
      <alignment horizontal="right" vertical="center" indent="1"/>
    </xf>
    <xf numFmtId="49" fontId="27" fillId="0" borderId="4" xfId="0" applyNumberFormat="1" applyFont="1" applyBorder="1" applyAlignment="1">
      <alignment horizontal="center" vertical="center"/>
    </xf>
    <xf numFmtId="49" fontId="28" fillId="0" borderId="0" xfId="1" applyNumberFormat="1" applyFont="1" applyAlignment="1">
      <alignment horizontal="left" vertical="center" wrapText="1" indent="1"/>
    </xf>
    <xf numFmtId="49" fontId="28" fillId="0" borderId="0" xfId="1" applyNumberFormat="1" applyFont="1" applyAlignment="1">
      <alignment horizontal="left" vertical="center" indent="1"/>
    </xf>
    <xf numFmtId="49" fontId="28" fillId="0" borderId="0" xfId="1" applyNumberFormat="1" applyFont="1" applyAlignment="1">
      <alignment horizontal="left" vertical="center"/>
    </xf>
    <xf numFmtId="49" fontId="28" fillId="0" borderId="11" xfId="1" applyNumberFormat="1" applyFont="1" applyBorder="1" applyAlignment="1">
      <alignment horizontal="left" vertical="center"/>
    </xf>
    <xf numFmtId="0" fontId="29" fillId="0" borderId="5" xfId="0" applyFont="1" applyBorder="1" applyAlignment="1">
      <alignment horizontal="left" vertical="top" indent="1"/>
    </xf>
    <xf numFmtId="0" fontId="29" fillId="0" borderId="7" xfId="0" applyFont="1" applyBorder="1" applyAlignment="1">
      <alignment horizontal="left" vertical="top" indent="1"/>
    </xf>
    <xf numFmtId="44" fontId="8" fillId="0" borderId="0" xfId="1" applyFont="1" applyBorder="1" applyAlignment="1">
      <alignment horizontal="left" vertical="top"/>
    </xf>
    <xf numFmtId="44" fontId="26" fillId="0" borderId="14" xfId="1" applyFont="1" applyBorder="1" applyAlignment="1">
      <alignment horizontal="left" vertical="top"/>
    </xf>
    <xf numFmtId="44" fontId="26" fillId="0" borderId="15" xfId="1" applyFont="1" applyBorder="1" applyAlignment="1">
      <alignment horizontal="left" vertical="top"/>
    </xf>
    <xf numFmtId="44" fontId="26" fillId="0" borderId="13" xfId="1" applyFont="1" applyBorder="1" applyAlignment="1">
      <alignment horizontal="left" vertical="top"/>
    </xf>
    <xf numFmtId="44" fontId="26" fillId="0" borderId="2" xfId="1" applyFont="1" applyBorder="1" applyAlignment="1">
      <alignment horizontal="left" vertical="top"/>
    </xf>
    <xf numFmtId="0" fontId="29" fillId="0" borderId="7" xfId="0" applyFont="1" applyBorder="1" applyAlignment="1">
      <alignment horizontal="left" vertical="center" indent="1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10" fillId="5" borderId="0" xfId="0" applyFont="1" applyFill="1" applyAlignment="1">
      <alignment horizontal="center" vertical="center" textRotation="90"/>
    </xf>
    <xf numFmtId="0" fontId="12" fillId="8" borderId="0" xfId="0" applyFont="1" applyFill="1" applyAlignment="1">
      <alignment horizontal="center" vertical="center" textRotation="90"/>
    </xf>
    <xf numFmtId="0" fontId="12" fillId="10" borderId="0" xfId="0" applyFont="1" applyFill="1" applyAlignment="1">
      <alignment horizontal="center" vertical="center" textRotation="90"/>
    </xf>
    <xf numFmtId="0" fontId="12" fillId="7" borderId="0" xfId="0" applyFont="1" applyFill="1" applyAlignment="1">
      <alignment horizontal="center" vertical="center" textRotation="90"/>
    </xf>
    <xf numFmtId="0" fontId="13" fillId="6" borderId="0" xfId="0" applyFont="1" applyFill="1" applyAlignment="1">
      <alignment horizontal="center" vertical="center" textRotation="90"/>
    </xf>
    <xf numFmtId="0" fontId="12" fillId="5" borderId="0" xfId="0" applyFont="1" applyFill="1" applyAlignment="1">
      <alignment horizontal="center" vertical="center" textRotation="90"/>
    </xf>
    <xf numFmtId="0" fontId="11" fillId="4" borderId="0" xfId="0" applyFont="1" applyFill="1" applyAlignment="1">
      <alignment horizontal="center" vertical="center" textRotation="90"/>
    </xf>
    <xf numFmtId="0" fontId="11" fillId="8" borderId="0" xfId="0" applyFont="1" applyFill="1" applyBorder="1" applyAlignment="1">
      <alignment horizontal="center" vertical="center"/>
    </xf>
    <xf numFmtId="0" fontId="20" fillId="9" borderId="0" xfId="0" applyNumberFormat="1" applyFont="1" applyFill="1" applyBorder="1" applyAlignment="1">
      <alignment horizontal="center"/>
    </xf>
    <xf numFmtId="0" fontId="17" fillId="2" borderId="0" xfId="0" applyNumberFormat="1" applyFont="1" applyFill="1" applyBorder="1" applyAlignment="1">
      <alignment horizontal="center"/>
    </xf>
    <xf numFmtId="166" fontId="20" fillId="9" borderId="0" xfId="0" applyNumberFormat="1" applyFont="1" applyFill="1" applyBorder="1" applyAlignment="1">
      <alignment horizontal="right"/>
    </xf>
    <xf numFmtId="165" fontId="20" fillId="9" borderId="0" xfId="0" applyNumberFormat="1" applyFont="1" applyFill="1" applyBorder="1" applyAlignment="1">
      <alignment horizontal="right"/>
    </xf>
    <xf numFmtId="166" fontId="17" fillId="2" borderId="0" xfId="0" applyNumberFormat="1" applyFont="1" applyFill="1" applyBorder="1" applyAlignment="1">
      <alignment horizontal="right"/>
    </xf>
    <xf numFmtId="165" fontId="17" fillId="2" borderId="0" xfId="0" applyNumberFormat="1" applyFont="1" applyFill="1" applyBorder="1" applyAlignment="1">
      <alignment horizontal="right"/>
    </xf>
    <xf numFmtId="0" fontId="30" fillId="2" borderId="12" xfId="0" applyFont="1" applyFill="1" applyBorder="1"/>
    <xf numFmtId="0" fontId="30" fillId="2" borderId="13" xfId="0" applyFont="1" applyFill="1" applyBorder="1"/>
    <xf numFmtId="165" fontId="30" fillId="2" borderId="9" xfId="0" applyNumberFormat="1" applyFont="1" applyFill="1" applyBorder="1" applyAlignment="1">
      <alignment horizontal="right"/>
    </xf>
    <xf numFmtId="165" fontId="30" fillId="2" borderId="10" xfId="0" applyNumberFormat="1" applyFont="1" applyFill="1" applyBorder="1" applyAlignment="1">
      <alignment horizontal="right"/>
    </xf>
    <xf numFmtId="0" fontId="31" fillId="2" borderId="13" xfId="0" applyFont="1" applyFill="1" applyBorder="1" applyAlignment="1">
      <alignment horizontal="right" vertical="center"/>
    </xf>
    <xf numFmtId="0" fontId="31" fillId="2" borderId="12" xfId="0" applyFont="1" applyFill="1" applyBorder="1" applyAlignment="1">
      <alignment horizontal="right" vertical="center"/>
    </xf>
    <xf numFmtId="0" fontId="30" fillId="2" borderId="11" xfId="0" applyFont="1" applyFill="1" applyBorder="1" applyAlignment="1">
      <alignment horizontal="left"/>
    </xf>
    <xf numFmtId="0" fontId="30" fillId="2" borderId="11" xfId="0" applyFont="1" applyFill="1" applyBorder="1"/>
    <xf numFmtId="0" fontId="30" fillId="2" borderId="3" xfId="0" applyNumberFormat="1" applyFont="1" applyFill="1" applyBorder="1" applyAlignment="1">
      <alignment horizontal="right"/>
    </xf>
    <xf numFmtId="0" fontId="30" fillId="2" borderId="4" xfId="0" applyNumberFormat="1" applyFont="1" applyFill="1" applyBorder="1" applyAlignment="1">
      <alignment horizontal="right"/>
    </xf>
    <xf numFmtId="0" fontId="30" fillId="2" borderId="5" xfId="0" applyNumberFormat="1" applyFont="1" applyFill="1" applyBorder="1" applyAlignment="1">
      <alignment horizontal="right"/>
    </xf>
    <xf numFmtId="165" fontId="30" fillId="2" borderId="8" xfId="0" applyNumberFormat="1" applyFont="1" applyFill="1" applyBorder="1" applyAlignment="1">
      <alignment horizontal="right"/>
    </xf>
    <xf numFmtId="0" fontId="30" fillId="2" borderId="2" xfId="0" applyFont="1" applyFill="1" applyBorder="1"/>
    <xf numFmtId="0" fontId="30" fillId="2" borderId="2" xfId="0" applyFont="1" applyFill="1" applyBorder="1" applyAlignment="1">
      <alignment horizontal="center"/>
    </xf>
    <xf numFmtId="0" fontId="30" fillId="2" borderId="14" xfId="0" applyFont="1" applyFill="1" applyBorder="1" applyAlignment="1">
      <alignment horizontal="left"/>
    </xf>
    <xf numFmtId="0" fontId="30" fillId="2" borderId="16" xfId="0" applyFont="1" applyFill="1" applyBorder="1" applyAlignment="1">
      <alignment horizontal="left"/>
    </xf>
    <xf numFmtId="0" fontId="31" fillId="2" borderId="11" xfId="0" applyFont="1" applyFill="1" applyBorder="1" applyAlignment="1">
      <alignment horizontal="right" vertical="center"/>
    </xf>
    <xf numFmtId="0" fontId="30" fillId="2" borderId="2" xfId="0" applyFont="1" applyFill="1" applyBorder="1" applyAlignment="1">
      <alignment horizontal="right"/>
    </xf>
    <xf numFmtId="0" fontId="0" fillId="2" borderId="14" xfId="0" applyNumberFormat="1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16" xfId="0" applyNumberForma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670"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alignment horizontal="center"/>
    </dxf>
    <dxf>
      <alignment horizontal="center"/>
    </dxf>
    <dxf>
      <font>
        <sz val="8"/>
      </font>
      <alignment horizontal="center"/>
    </dxf>
    <dxf>
      <font>
        <sz val="8"/>
      </font>
    </dxf>
    <dxf>
      <font>
        <name val="Roboto"/>
        <scheme val="none"/>
      </font>
    </dxf>
    <dxf>
      <font>
        <sz val="8"/>
      </font>
    </dxf>
    <dxf>
      <numFmt numFmtId="166" formatCode="&quot;$&quot;#,##0.0000;[Red]&quot;$&quot;#,##0.00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</font>
    </dxf>
    <dxf>
      <alignment vertical="center" indent="0"/>
    </dxf>
    <dxf>
      <alignment vertical="center" indent="0"/>
    </dxf>
    <dxf>
      <alignment horizontal="left" relativeIndent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b val="0"/>
      </font>
    </dxf>
    <dxf>
      <font>
        <sz val="8"/>
      </font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relativeIndent="1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name val="Bahnschrift Light"/>
        <family val="2"/>
      </font>
    </dxf>
    <dxf>
      <font>
        <name val="Bahnschrift Light"/>
        <family val="2"/>
        <scheme val="none"/>
      </font>
    </dxf>
    <dxf>
      <font>
        <sz val="8"/>
      </font>
    </dxf>
    <dxf>
      <font>
        <name val="Bahnschrift Light"/>
        <family val="2"/>
        <scheme val="none"/>
      </font>
    </dxf>
    <dxf>
      <border>
        <left/>
      </border>
    </dxf>
    <dxf>
      <border>
        <left/>
      </border>
    </dxf>
    <dxf>
      <border>
        <left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relativeIndent="1"/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i val="0"/>
      </font>
    </dxf>
    <dxf>
      <font>
        <sz val="10"/>
      </font>
    </dxf>
    <dxf>
      <alignment horizontal="right"/>
    </dxf>
    <dxf>
      <alignment horizontal="right"/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fill>
        <patternFill patternType="solid">
          <bgColor theme="0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ill>
        <patternFill patternType="solid">
          <bgColor theme="0"/>
        </patternFill>
      </fill>
    </dxf>
    <dxf>
      <font>
        <b/>
      </font>
    </dxf>
    <dxf>
      <alignment horizontal="right"/>
    </dxf>
    <dxf>
      <alignment relativeIndent="1"/>
    </dxf>
    <dxf>
      <alignment relativeIndent="1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right"/>
    </dxf>
    <dxf>
      <alignment vertical="center"/>
    </dxf>
    <dxf>
      <alignment horizontal="center"/>
    </dxf>
    <dxf>
      <numFmt numFmtId="165" formatCode="&quot;$&quot;#,##0.00"/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 relativeIndent="1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10"/>
      </font>
    </dxf>
    <dxf>
      <alignment horizontal="right"/>
    </dxf>
    <dxf>
      <alignment horizontal="right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relativeIndent="-1"/>
    </dxf>
    <dxf>
      <alignment horizontal="right"/>
    </dxf>
    <dxf>
      <alignment horizontal="righ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alignment horizontal="center"/>
    </dxf>
    <dxf>
      <alignment horizontal="center"/>
    </dxf>
    <dxf>
      <font>
        <sz val="8"/>
      </font>
      <alignment horizontal="center"/>
    </dxf>
    <dxf>
      <font>
        <sz val="8"/>
      </font>
    </dxf>
    <dxf>
      <font>
        <name val="Roboto"/>
        <scheme val="none"/>
      </font>
    </dxf>
    <dxf>
      <font>
        <sz val="8"/>
      </font>
    </dxf>
    <dxf>
      <numFmt numFmtId="166" formatCode="&quot;$&quot;#,##0.0000;[Red]&quot;$&quot;#,##0.00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</font>
    </dxf>
    <dxf>
      <alignment vertical="center" indent="0"/>
    </dxf>
    <dxf>
      <alignment vertical="center" indent="0"/>
    </dxf>
    <dxf>
      <alignment horizontal="left" relativeIndent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b val="0"/>
      </font>
    </dxf>
    <dxf>
      <font>
        <sz val="8"/>
      </font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relativeIndent="1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name val="Bahnschrift Light"/>
        <family val="2"/>
      </font>
    </dxf>
    <dxf>
      <font>
        <name val="Bahnschrift Light"/>
        <family val="2"/>
        <scheme val="none"/>
      </font>
    </dxf>
    <dxf>
      <font>
        <sz val="8"/>
      </font>
    </dxf>
    <dxf>
      <font>
        <name val="Bahnschrift Light"/>
        <family val="2"/>
        <scheme val="none"/>
      </font>
    </dxf>
    <dxf>
      <border>
        <left/>
      </border>
    </dxf>
    <dxf>
      <border>
        <left/>
      </border>
    </dxf>
    <dxf>
      <border>
        <left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relativeIndent="1"/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i val="0"/>
      </font>
    </dxf>
    <dxf>
      <font>
        <sz val="10"/>
      </font>
    </dxf>
    <dxf>
      <alignment horizontal="right"/>
    </dxf>
    <dxf>
      <alignment horizontal="right"/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3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alignment horizontal="center"/>
    </dxf>
    <dxf>
      <alignment horizontal="center"/>
    </dxf>
    <dxf>
      <font>
        <sz val="8"/>
      </font>
      <alignment horizontal="center"/>
    </dxf>
    <dxf>
      <font>
        <sz val="8"/>
      </font>
    </dxf>
    <dxf>
      <font>
        <name val="Roboto"/>
        <scheme val="none"/>
      </font>
    </dxf>
    <dxf>
      <font>
        <sz val="8"/>
      </font>
    </dxf>
    <dxf>
      <numFmt numFmtId="166" formatCode="&quot;$&quot;#,##0.0000;[Red]&quot;$&quot;#,##0.00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</font>
    </dxf>
    <dxf>
      <alignment vertical="center" indent="0"/>
    </dxf>
    <dxf>
      <alignment vertical="center" indent="0"/>
    </dxf>
    <dxf>
      <alignment horizontal="left" relativeIndent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b val="0"/>
      </font>
    </dxf>
    <dxf>
      <font>
        <sz val="8"/>
      </font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relativeIndent="1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name val="Bahnschrift Light"/>
        <family val="2"/>
      </font>
    </dxf>
    <dxf>
      <font>
        <name val="Bahnschrift Light"/>
        <family val="2"/>
        <scheme val="none"/>
      </font>
    </dxf>
    <dxf>
      <font>
        <sz val="8"/>
      </font>
    </dxf>
    <dxf>
      <font>
        <name val="Bahnschrift Light"/>
        <family val="2"/>
        <scheme val="none"/>
      </font>
    </dxf>
    <dxf>
      <border>
        <left/>
      </border>
    </dxf>
    <dxf>
      <border>
        <left/>
      </border>
    </dxf>
    <dxf>
      <border>
        <left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relativeIndent="1"/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i val="0"/>
      </font>
    </dxf>
    <dxf>
      <font>
        <sz val="10"/>
      </font>
    </dxf>
    <dxf>
      <alignment horizontal="right"/>
    </dxf>
    <dxf>
      <alignment horizontal="right"/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numFmt numFmtId="30" formatCode="@"/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relative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relative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8" formatCode="_(&quot;$&quot;* #,##0.00_);_(&quot;$&quot;* \(#,##0.00\);_(&quot;$&quot;* &quot;-&quot;??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167" formatCode="_(&quot;$&quot;* #,##0.0000_);_(&quot;$&quot;* \(#,##0.0000\);_(&quot;$&quot;* &quot;-&quot;??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3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/>
    </dxf>
    <dxf>
      <alignment horizontal="right"/>
    </dxf>
    <dxf>
      <alignment relativeIndent="-1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right"/>
    </dxf>
    <dxf>
      <alignment horizontal="right"/>
    </dxf>
    <dxf>
      <font>
        <sz val="1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left" relativeIndent="1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numFmt numFmtId="165" formatCode="&quot;$&quot;#,##0.00"/>
    </dxf>
    <dxf>
      <alignment horizontal="center"/>
    </dxf>
    <dxf>
      <alignment vertical="center"/>
    </dxf>
    <dxf>
      <alignment horizontal="right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relativeIndent="1"/>
    </dxf>
    <dxf>
      <alignment relativeIndent="1"/>
    </dxf>
    <dxf>
      <alignment horizontal="right"/>
    </dxf>
    <dxf>
      <font>
        <b/>
      </font>
    </dxf>
    <dxf>
      <fill>
        <patternFill patternType="solid">
          <bgColor theme="0"/>
        </patternFill>
      </fill>
    </dxf>
    <dxf>
      <font>
        <b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alignment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sz val="10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z val="10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169" formatCode="_(&quot;$&quot;* #,##0.0000_);_(&quot;$&quot;* \(#,##0.0000\);_(&quot;$&quot;* &quot;-&quot;??_);_(@_)"/>
      <fill>
        <patternFill patternType="solid">
          <fgColor indexed="64"/>
          <bgColor theme="0"/>
        </patternFill>
      </fill>
      <alignment horizontal="left" vertical="bottom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 Light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numFmt numFmtId="167" formatCode="_(&quot;$&quot;* #,##0.0000_);_(&quot;$&quot;* \(#,##0.0000\);_(&quot;$&quot;* &quot;-&quot;????_);_(@_)"/>
      <fill>
        <patternFill patternType="solid">
          <fgColor indexed="64"/>
          <bgColor theme="0"/>
        </patternFill>
      </fill>
      <alignment horizontal="left" vertical="bottom" textRotation="0" wrapText="0" indent="3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alignment horizontal="right"/>
    </dxf>
    <dxf>
      <alignment horizontal="right"/>
    </dxf>
    <dxf>
      <font>
        <sz val="10"/>
      </font>
    </dxf>
    <dxf>
      <font>
        <i val="0"/>
      </font>
    </dxf>
    <dxf>
      <font>
        <b val="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alignment relativeIndent="1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/>
      </border>
    </dxf>
    <dxf>
      <border>
        <left/>
      </border>
    </dxf>
    <dxf>
      <border>
        <left/>
      </border>
    </dxf>
    <dxf>
      <font>
        <name val="Bahnschrift Light"/>
        <family val="2"/>
        <scheme val="none"/>
      </font>
    </dxf>
    <dxf>
      <font>
        <sz val="8"/>
      </font>
    </dxf>
    <dxf>
      <font>
        <name val="Bahnschrift Light"/>
        <family val="2"/>
        <scheme val="none"/>
      </font>
    </dxf>
    <dxf>
      <font>
        <name val="Bahnschrift Light"/>
        <family val="2"/>
      </font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alignment relativeIndent="1"/>
    </dxf>
    <dxf>
      <alignment vertical="center"/>
    </dxf>
    <dxf>
      <alignment vertical="center"/>
    </dxf>
    <dxf>
      <alignment vertical="bottom" indent="0"/>
    </dxf>
    <dxf>
      <alignment vertical="bottom" indent="0"/>
    </dxf>
    <dxf>
      <font>
        <sz val="8"/>
      </font>
    </dxf>
    <dxf>
      <font>
        <b val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left" relativeIndent="1"/>
    </dxf>
    <dxf>
      <alignment vertical="center" indent="0"/>
    </dxf>
    <dxf>
      <alignment vertical="center" indent="0"/>
    </dxf>
    <dxf>
      <font>
        <b val="0"/>
      </font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6" formatCode="&quot;$&quot;#,##0.0000;[Red]&quot;$&quot;#,##0.0000"/>
    </dxf>
    <dxf>
      <font>
        <sz val="8"/>
      </font>
    </dxf>
    <dxf>
      <font>
        <name val="Roboto"/>
        <scheme val="none"/>
      </font>
    </dxf>
    <dxf>
      <font>
        <sz val="8"/>
      </font>
    </dxf>
    <dxf>
      <font>
        <sz val="8"/>
      </font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0" formatCode="@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 Extra Light"/>
        <family val="2"/>
        <scheme val="none"/>
      </font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 Extra Light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</dxf>
    <dxf>
      <border>
        <top style="thin">
          <color indexed="64"/>
        </top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badi Extra Light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michel girard" refreshedDate="44760.620686921298" createdVersion="8" refreshedVersion="8" minRefreshableVersion="3" recordCount="742" xr:uid="{289DB6C7-D727-4E46-A8BC-9239B7F0FEF1}">
  <cacheSource type="worksheet">
    <worksheetSource name="CW_Metrics"/>
  </cacheSource>
  <cacheFields count="8">
    <cacheField name="Env" numFmtId="0">
      <sharedItems containsBlank="1" count="4">
        <s v="dev"/>
        <s v="uat"/>
        <s v="prod"/>
        <m u="1"/>
      </sharedItems>
    </cacheField>
    <cacheField name="Namespace" numFmtId="0">
      <sharedItems containsBlank="1" count="27">
        <s v="AWS/AmazonMQ"/>
        <s v="AWS/ApplicationELB"/>
        <s v="AWS/AutoScaling"/>
        <s v="AWS/Billing"/>
        <s v="AWS/Cognito"/>
        <s v="AWS/Config"/>
        <s v="AWS/DynamoDB"/>
        <s v="AWS/EBS"/>
        <s v="AWS/EC2"/>
        <s v="AWS/ElastiCache"/>
        <s v="AWS/Events"/>
        <s v="AWS/Lambda"/>
        <s v="AWS/Logs"/>
        <s v="AWS/NATGateway"/>
        <s v="AWS/NetworkELB"/>
        <s v="AWS/RDS"/>
        <s v="AWS/S3"/>
        <s v="AWS/SNS"/>
        <s v="AWS/SQS"/>
        <s v="AWS/Usage"/>
        <s v="AWSLicenseManager/licenseUsage"/>
        <s v="CWAgent"/>
        <s v="AWS/CertificateManager"/>
        <s v="AWS/Route53"/>
        <s v="AWS/SES"/>
        <s v="AWS/States"/>
        <m u="1"/>
      </sharedItems>
      <fieldGroup par="7"/>
    </cacheField>
    <cacheField name="Name" numFmtId="0">
      <sharedItems containsBlank="1" count="355">
        <s v="AmqpMaximumConnections"/>
        <s v="ConsumerCount"/>
        <s v="DequeueCount"/>
        <s v="DispatchCount"/>
        <s v="EnqueueCount"/>
        <s v="EnqueueTime"/>
        <s v="ExpiredCount"/>
        <s v="InFlightCount"/>
        <s v="MemoryUsage"/>
        <s v="ProducerCount"/>
        <s v="QueueSize"/>
        <s v="ClientTLSNegotiationErrorCount"/>
        <s v="HTTPCode_ELB_4XX_Count"/>
        <s v="HTTPCode_ELB_5XX_Count"/>
        <s v="HTTPCode_Target_2XX_Count"/>
        <s v="HTTPCode_Target_3XX_Count"/>
        <s v="HTTPCode_Target_4XX_Count"/>
        <s v="HTTPCode_Target_5XX_Count"/>
        <s v="HTTP_Fixed_Response_Count"/>
        <s v="HTTP_Redirect_Count"/>
        <s v="HealthyHostCount"/>
        <s v="ProcessedBytes"/>
        <s v="RequestCount"/>
        <s v="RequestCountPerTarget"/>
        <s v="TargetResponseTime"/>
        <s v="UnHealthyHostCount"/>
        <s v="GroupDesiredCapacity"/>
        <s v="GroupInServiceInstances"/>
        <s v="GroupMaxSize"/>
        <s v="GroupMinSize"/>
        <s v="GroupPendingInstances"/>
        <s v="GroupStandbyInstances"/>
        <s v="GroupTerminatingInstances"/>
        <s v="GroupTotalInstances"/>
        <s v="EstimatedCharges"/>
        <s v="SignInSuccesses"/>
        <s v="ConfigurationItemsRecorded"/>
        <s v="ConfigurationRecorderInsufficientPermissionsFailure"/>
        <s v="AccountMaxReads"/>
        <s v="BurstBalance"/>
        <s v="VolumeIdleTime"/>
        <s v="VolumeQueueLength"/>
        <s v="VolumeReadBytes"/>
        <s v="VolumeReadOps"/>
        <s v="VolumeTotalReadTime"/>
        <s v="VolumeTotalWriteTime"/>
        <s v="VolumeWriteBytes"/>
        <s v="VolumeWriteOps"/>
        <s v="CPUCreditBalance"/>
        <s v="CPUCreditUsage"/>
        <s v="CPUSurplusCreditBalance"/>
        <s v="CPUSurplusCreditsCharged"/>
        <s v="CPUUtilization"/>
        <s v="DiskReadBytes"/>
        <s v="DiskReadOps"/>
        <s v="DiskWriteBytes"/>
        <s v="DiskWriteOps"/>
        <s v="EBSByteBalance%"/>
        <s v="EBSIOBalance%"/>
        <s v="EBSReadBytes"/>
        <s v="EBSReadOps"/>
        <s v="EBSWriteBytes"/>
        <s v="EBSWriteOps"/>
        <s v="MetadataNoToken"/>
        <s v="NetworkIn"/>
        <s v="NetworkOut"/>
        <s v="NetworkPacketsIn"/>
        <s v="NetworkPacketsOut"/>
        <s v="StatusCheckFailed"/>
        <s v="StatusCheckFailed_Instance"/>
        <s v="StatusCheckFailed_System"/>
        <s v="ActiveDefragHits"/>
        <s v="CacheHitRate"/>
        <s v="CacheHits"/>
        <s v="CacheMisses"/>
        <s v="CurrItems"/>
        <s v="EvalBasedCmdsLatency"/>
        <s v="Evictions"/>
        <s v="FreeableMemory"/>
        <s v="GetTypeCmds"/>
        <s v="KeyBasedCmdsLatency"/>
        <s v="ListBasedCmds"/>
        <s v="MasterLinkHealthStatus"/>
        <s v="NonKeyTypeCmdsLatency"/>
        <s v="Reclaimed"/>
        <s v="SetBasedCmdsLatency"/>
        <s v="SetTypeCmdsLatency"/>
        <s v="SortedSetBasedCmds"/>
        <s v="SortedSetBasedCmdsLatency"/>
        <s v="TriggeredRules"/>
        <s v="ConcurrentExecutions"/>
        <s v="Duration"/>
        <s v="Invocations"/>
        <s v="Throttles"/>
        <s v="CallCount"/>
        <s v="IncomingBytes"/>
        <s v="IncomingLogEvents"/>
        <s v="BytesInFromDestination"/>
        <s v="BytesOutToSource"/>
        <s v="ConnectionAttemptCount"/>
        <s v="PacketsDropCount"/>
        <s v="PacketsInFromSource"/>
        <s v="PacketsOutToDestination"/>
        <s v="ActiveFlowCount"/>
        <s v="ActiveFlowCount_TCP"/>
        <s v="ConsumedLCUs_TCP"/>
        <s v="NewFlowCount"/>
        <s v="NewFlowCount_TCP"/>
        <s v="PeakPacketsPerSecond"/>
        <s v="PortAllocationErrorCount"/>
        <s v="ProcessedBytes_TCP"/>
        <s v="ProcessedPackets"/>
        <s v="TCP_Client_Reset_Count"/>
        <s v="TCP_Target_Reset_Count"/>
        <s v="AbortedClients"/>
        <s v="ActiveTransactions"/>
        <s v="AuroraDMLRejectedMasterFull"/>
        <s v="AuroraReplicaLagMaximum"/>
        <s v="AuroraVolumeBytesLeftTotal"/>
        <s v="Aurora_pq_request_attempted"/>
        <s v="Aurora_pq_request_executed"/>
        <s v="Aurora_pq_request_failed"/>
        <s v="Aurora_pq_request_in_progress"/>
        <s v="Aurora_pq_request_not_chosen"/>
        <s v="Aurora_pq_request_not_chosen_column_geometry"/>
        <s v="Aurora_pq_request_not_chosen_custom_charset"/>
        <s v="Aurora_pq_request_not_chosen_fast_ddl"/>
        <s v="Aurora_pq_request_not_chosen_few_pages_outside_buffer_pool"/>
        <s v="Aurora_pq_request_not_chosen_high_buffer_pool_pct"/>
        <s v="Aurora_pq_request_not_chosen_index_hint"/>
        <s v="Aurora_pq_request_not_chosen_innodb_table_format"/>
        <s v="Aurora_pq_request_not_chosen_pq_high_buffer_pool_pct"/>
        <s v="Aurora_pq_request_not_chosen_range_scan"/>
        <s v="Aurora_pq_request_not_chosen_small_table"/>
        <s v="Aurora_pq_request_not_chosen_temporary_table"/>
        <s v="Aurora_pq_request_not_chosen_tx_isolation"/>
        <s v="Aurora_pq_request_not_chosen_update_delete_stmts"/>
        <s v="Aurora_pq_request_throttled"/>
        <s v="BackupRetentionPeriodStorageUsed"/>
        <s v="BlockedTransactions"/>
        <s v="CommitLatency"/>
        <s v="CommitThroughput"/>
        <s v="ConnectionAttempts"/>
        <s v="DDLLatency"/>
        <s v="DMLLatency"/>
        <s v="DMLThroughput"/>
        <s v="DatabaseConnections"/>
        <s v="Deadlocks"/>
        <s v="EngineUptime"/>
        <s v="ForwardingReplicaDMLLatency"/>
        <s v="ForwardingReplicaOpenSessions"/>
        <s v="ForwardingReplicaReadWaitThroughput"/>
        <s v="ForwardingReplicaSelectThroughput"/>
        <s v="InsertLatency"/>
        <s v="LoginFailures"/>
        <s v="NetworkReceiveThroughput"/>
        <s v="NetworkTransmitThroughput"/>
        <s v="Queries"/>
        <s v="ReadLatency"/>
        <s v="ResultSetCacheHitRatio"/>
        <s v="RollbackSegmentHistoryListLength"/>
        <s v="SelectLatency"/>
        <s v="StorageNetworkTransmitThroughput"/>
        <s v="SumBinaryLogSize"/>
        <s v="SwapUsage"/>
        <s v="UpdateLatency"/>
        <s v="VolumeReadIOPs"/>
        <s v="WriteLatency"/>
        <s v="BucketSizeBytes"/>
        <s v="NumberOfObjects"/>
        <s v="NumberOfNotificationsDelivered"/>
        <s v="PublishSize"/>
        <s v="ApproximateAgeOfOldestMessage"/>
        <s v="ApproximateNumberOfMessagesDelayed"/>
        <s v="ApproximateNumberOfMessagesNotVisible"/>
        <s v="ApproximateNumberOfMessagesVisible"/>
        <s v="NumberOfEmptyReceives"/>
        <s v="NumberOfMessagesDeleted"/>
        <s v="NumberOfMessagesReceived"/>
        <s v="NumberOfMessagesSent"/>
        <s v="ResourceCount"/>
        <s v="UsageType:SoftwareUsage"/>
        <s v="disk_free"/>
        <s v="disk_used_percent"/>
        <s v="hikaricp_connections"/>
        <s v="hikaricp_connections_acquire"/>
        <s v="hikaricp_connections_active"/>
        <s v="hikaricp_connections_creation"/>
        <s v="hikaricp_connections_idle"/>
        <s v="hikaricp_connections_max"/>
        <s v="hikaricp_connections_min"/>
        <s v="hikaricp_connections_pending"/>
        <s v="hikaricp_connections_usage"/>
        <s v="http_dataapi_list_errors_total"/>
        <s v="http_dataapi_list_ms"/>
        <s v="http_dataapi_list_requests_total"/>
        <s v="http_server_requests"/>
        <s v="jdbc_connections_active"/>
        <s v="jdbc_connections_idle"/>
        <s v="jdbc_connections_max"/>
        <s v="jdbc_connections_min"/>
        <s v="jvm_memory_available_percentage"/>
        <s v="mem_used_percent"/>
        <s v="spring_data_repository_invocations"/>
        <s v="swap_used_percent"/>
        <s v="tomcat_sessions_active_current"/>
        <s v="tomcat_sessions_active_max"/>
        <s v="tomcat_sessions_alive_max"/>
        <s v="tomcat_sessions_created"/>
        <s v="tomcat_sessions_expired"/>
        <s v="tomcat_sessions_rejected"/>
        <s v="StorePercentUsage"/>
        <s v="TotalConsumerCount"/>
        <s v="HTTPCode_ELB_502_Count"/>
        <s v="DatabaseMemoryUsagePercentage"/>
        <s v="NetworkBytesOut"/>
        <s v="ConsumedLCUs"/>
        <s v="AuroraBinlogReplicaLag"/>
        <s v="Aurora_pq_request_not_chosen_column_bit"/>
        <s v="Aurora_pq_request_not_chosen_long_trx"/>
        <s v="DeleteLatency"/>
        <s v="ForwardingMasterDMLLatency"/>
        <s v="RowLockTime"/>
        <s v="SelectThroughput"/>
        <s v="TotalBackupStorageBilled"/>
        <s v="NumberOfNotificationsFailed"/>
        <s v="dataapi_download_http_requests_total"/>
        <s v="dataapi_list_http_level_2_duration_ms"/>
        <s v="dataapi_list_http_level_3_duration_ms"/>
        <s v="dataapi_list_http_level_4_duration_ms"/>
        <s v="dataapi_list_http_level_5_duration_ms"/>
        <s v="dataapi_list_http_level_6_duration_ms"/>
        <s v="dataapi_list_http_requests_total"/>
        <s v="tomcat_global_error"/>
        <s v="tomcat_global_request_max"/>
        <s v="tomcat_global_sent"/>
        <s v="tomcat_threads_busy"/>
        <s v="tomcat_threads_config_max"/>
        <s v="tomcat_threads_current"/>
        <s v="CurrentConnectionsCount"/>
        <s v="EstablishedConnectionsCount"/>
        <s v="HeapUsage"/>
        <s v="InactiveDurableTopicSubscribersCount"/>
        <s v="JobSchedulerStorePercentUsage"/>
        <s v="JournalFilesForFastRecovery"/>
        <s v="JournalFilesForFullRecovery"/>
        <s v="MqttMaximumConnections"/>
        <s v="OpenTransactionCount"/>
        <s v="OpenwireMaximumConnections"/>
        <s v="StompMaximumConnections"/>
        <s v="TempPercentUsage"/>
        <s v="TotalDequeueCount"/>
        <s v="TotalEnqueueCount"/>
        <s v="TotalMessageCount"/>
        <s v="TotalProducerCount"/>
        <s v="WsMaximumConnections"/>
        <s v="ActiveConnectionCount"/>
        <s v="DesyncMitigationMode_NonCompliant_Request_Count"/>
        <s v="HTTPCode_ELB_3XX_Count"/>
        <s v="NewConnectionCount"/>
        <s v="RuleEvaluations"/>
        <s v="DaysToExpiry"/>
        <s v="ConfigHistoryExportFailed"/>
        <s v="ConfigSnapshotExportFailed"/>
        <s v="AccountMaxTableLevelReads"/>
        <s v="AccountMaxTableLevelWrites"/>
        <s v="AccountMaxWrites"/>
        <s v="AccountProvisionedReadCapacityUtilization"/>
        <s v="AccountProvisionedWriteCapacityUtilization"/>
        <s v="ConditionalCheckFailedRequests"/>
        <s v="ConsumedReadCapacityUnits"/>
        <s v="ConsumedWriteCapacityUnits"/>
        <s v="MaxProvisionedTableReadCapacityUtilization"/>
        <s v="MaxProvisionedTableWriteCapacityUtilization"/>
        <s v="SuccessfulRequestLatency"/>
        <s v="BytesUsedForCache"/>
        <s v="CurrConnections"/>
        <s v="CurrVolatileItems"/>
        <s v="DB0AverageTTL"/>
        <s v="EngineCPUUtilization"/>
        <s v="EvalBasedCmds"/>
        <s v="GetTypeCmdsLatency"/>
        <s v="IsMaster"/>
        <s v="KeyBasedCmds"/>
        <s v="ListBasedCmdsLatency"/>
        <s v="MemoryFragmentationRatio"/>
        <s v="NetworkBytesIn"/>
        <s v="NewConnections"/>
        <s v="PubSubBasedCmds"/>
        <s v="PubSubBasedCmdsLatency"/>
        <s v="ReplicationBytes"/>
        <s v="ReplicationLag"/>
        <s v="SaveInProgress"/>
        <s v="SetBasedCmds"/>
        <s v="SetTypeCmds"/>
        <s v="StringBasedCmds"/>
        <s v="StringBasedCmdsLatency"/>
        <s v="FailedInvocations"/>
        <s v="IngestionToInvocationStartLatency"/>
        <s v="MatchedEvents"/>
        <s v="Errors"/>
        <s v="UnreservedConcurrentExecutions"/>
        <s v="ErrorCount"/>
        <s v="BytesInFromSource"/>
        <s v="BytesOutToDestination"/>
        <s v="ConnectionEstablishedCount"/>
        <s v="ErrorPortAllocation"/>
        <s v="IdleTimeoutCount"/>
        <s v="PacketsInFromDestination"/>
        <s v="PacketsOutToSource"/>
        <s v="TCP_ELB_Reset_Count"/>
        <s v="Aurora_pq_request_not_chosen_below_min_rows"/>
        <s v="Aurora_pq_request_not_chosen_column_lob"/>
        <s v="Aurora_pq_request_not_chosen_column_virtual"/>
        <s v="Aurora_pq_request_not_chosen_full_text_index"/>
        <s v="Aurora_pq_request_not_chosen_no_where_clause"/>
        <s v="Aurora_pq_request_not_chosen_row_length_too_long"/>
        <s v="Aurora_pq_request_not_chosen_unsupported_access"/>
        <s v="BufferCacheHitRatio"/>
        <s v="DDLThroughput"/>
        <s v="DeleteThroughput"/>
        <s v="ForwardingMasterDMLThroughput"/>
        <s v="ForwardingMasterOpenSessions"/>
        <s v="ForwardingReplicaDMLThroughput"/>
        <s v="ForwardingReplicaReadWaitLatency"/>
        <s v="ForwardingReplicaSelectLatency"/>
        <s v="FreeLocalStorage"/>
        <s v="InsertThroughput"/>
        <s v="NetworkThroughput"/>
        <s v="NumBinaryLogFiles"/>
        <s v="SnapshotStorageUsed"/>
        <s v="StorageNetworkReceiveThroughput"/>
        <s v="StorageNetworkThroughput"/>
        <s v="UpdateThroughput"/>
        <s v="VolumeBytesUsed"/>
        <s v="VolumeWriteIOPs"/>
        <s v="DNSQueries"/>
        <s v="Delivery"/>
        <s v="Reputation.BounceRate"/>
        <s v="Reputation.ComplaintRate"/>
        <s v="Send"/>
        <s v="NumberOfMessagesPublished"/>
        <s v="SentMessageSize"/>
        <s v="ConsumedCapacity"/>
        <s v="ProvisionedBucketSize"/>
        <s v="ProvisionedRefillRate"/>
        <s v="ThrottledEvents"/>
        <s v="ThrottleCount"/>
        <s v="dataapi_download_http_duration_ms"/>
        <s v="dataapi_download_http_errors_total"/>
        <s v="dataapi_list_http_errors_total"/>
        <s v="dataapi_list_http_level_1_duration_ms"/>
        <s v="tomcat_global_received"/>
        <s v="tomcat_global_request"/>
        <m u="1"/>
      </sharedItems>
    </cacheField>
    <cacheField name="Dimensions" numFmtId="0">
      <sharedItems containsBlank="1"/>
    </cacheField>
    <cacheField name="Count" numFmtId="0">
      <sharedItems containsSemiMixedTypes="0" containsString="0" containsNumber="1" containsInteger="1" minValue="1" maxValue="948"/>
    </cacheField>
    <cacheField name="customs" numFmtId="0">
      <sharedItems/>
    </cacheField>
    <cacheField name="Price" numFmtId="44">
      <sharedItems containsMixedTypes="1" containsNumber="1" minValue="0.3" maxValue="284.39999999999998"/>
    </cacheField>
    <cacheField name="Namespace2" numFmtId="0" databaseField="0">
      <fieldGroup base="1">
        <discretePr count="27">
          <x v="1"/>
          <x v="1"/>
          <x v="1"/>
          <x v="1"/>
          <x v="3"/>
          <x v="1"/>
          <x v="1"/>
          <x v="1"/>
          <x v="1"/>
          <x v="1"/>
          <x v="1"/>
          <x v="1"/>
          <x v="1"/>
          <x v="1"/>
          <x v="1"/>
          <x v="1"/>
          <x v="1"/>
          <x v="4"/>
          <x v="1"/>
          <x v="1"/>
          <x v="1"/>
          <x v="0"/>
          <x v="5"/>
          <x v="6"/>
          <x v="7"/>
          <x v="8"/>
          <x v="2"/>
        </discretePr>
        <groupItems count="9">
          <s v="CWAgent"/>
          <s v="Group1"/>
          <m/>
          <s v="AWS/Cognito"/>
          <s v="AWS/SNS"/>
          <s v="AWS/CertificateManager"/>
          <s v="AWS/Route53"/>
          <s v="AWS/SES"/>
          <s v="AWS/States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michel girard" refreshedDate="44760.620687615738" createdVersion="8" refreshedVersion="8" minRefreshableVersion="3" recordCount="105" xr:uid="{285A6FC3-D7A8-4263-8EF4-A1A6976B57FC}">
  <cacheSource type="worksheet">
    <worksheetSource name="Instances"/>
  </cacheSource>
  <cacheFields count="9">
    <cacheField name="Env" numFmtId="0">
      <sharedItems count="3">
        <s v="dev"/>
        <s v="prod"/>
        <s v="uat"/>
      </sharedItems>
    </cacheField>
    <cacheField name="Name" numFmtId="0">
      <sharedItems count="105">
        <s v="gtv-use1dev-airflow-master"/>
        <s v="gtv-use1dev-compengine"/>
        <s v="gtv-use1prod-airflow-master"/>
        <s v="gtv-use1prod-compengine"/>
        <s v="gtv-use1uat-airflow-master"/>
        <s v="gtv-use1uat-compengine"/>
        <s v="gtv-use1dev-airflow-worker"/>
        <s v="gtv-use1prod-airflow-worker"/>
        <s v="gtv-use1prod-spark-master"/>
        <s v="gtv-use1prod-spark-worker"/>
        <s v="gtv-use1uat-airflow-worker"/>
        <s v="gtv-use1uat-spark-master"/>
        <s v="gtv-use1dev-spark-master"/>
        <s v="gtv-use1dev-impala-worker"/>
        <s v="gtv-use1prod-impala-worker"/>
        <s v="gtv-use1uat-impala-worker"/>
        <s v="gtv-use1dev-impala-master"/>
        <s v="gtv-use1dev-sftpconsumer"/>
        <s v="gtv-use1prod-impala-master"/>
        <s v="gtv-use1prod-sftpconsumer"/>
        <s v="gtv-use1uat-impala-master"/>
        <s v="gtv-use1uat-sftpconsumer"/>
        <s v="gtv-use1dev-authserver"/>
        <s v="gtv-use1dev-authsync"/>
        <s v="gtv-use1dev-billingstripe"/>
        <s v="gtv-use1dev-dataapi"/>
        <s v="gtv-use1dev-entitleapi"/>
        <s v="gtv-use1dev-etlapi"/>
        <s v="gtv-use1dev-eventnotifier"/>
        <s v="gtv-use1dev-hazelcast"/>
        <s v="gtv-use1dev-migration"/>
        <s v="gtv-use1dev-monitor"/>
        <s v="gtv-use1dev-orchestratorapi"/>
        <s v="gtv-use1dev-orderapi"/>
        <s v="gtv-use1dev-portal"/>
        <s v="gtv-use1dev-productapi"/>
        <s v="gtv-use1dev-queryapi"/>
        <s v="gtv-use1dev-s3transfer-consumer-daily"/>
        <s v="gtv-use1dev-s3transfer-consumer-historical"/>
        <s v="gtv-use1dev-scanner"/>
        <s v="gtv-use1dev-scanworker"/>
        <s v="gtv-use1dev-sftpprovider"/>
        <s v="gtv-use1dev-shareapi"/>
        <s v="gtv-use1prod-authserver"/>
        <s v="gtv-use1prod-authsync"/>
        <s v="gtv-use1prod-dataapi"/>
        <s v="gtv-use1prod-entitleapi"/>
        <s v="gtv-use1prod-etlapi"/>
        <s v="gtv-use1prod-hazelcast"/>
        <s v="gtv-use1prod-migration"/>
        <s v="gtv-use1prod-monitor"/>
        <s v="gtv-use1prod-orchestratorapi"/>
        <s v="gtv-use1prod-orderapi"/>
        <s v="gtv-use1prod-portal"/>
        <s v="gtv-use1prod-productapi"/>
        <s v="gtv-use1prod-queryapi"/>
        <s v="gtv-use1prod-scanner"/>
        <s v="gtv-use1prod-scanworker"/>
        <s v="gtv-use1prod-sftpprovider"/>
        <s v="gtv-use1prod-shareapi"/>
        <s v="gtv-use1prod-userapi"/>
        <s v="gtv-use1uat-authserver"/>
        <s v="gtv-use1uat-authsync"/>
        <s v="gtv-use1uat-billingstripe"/>
        <s v="gtv-use1uat-dataapi"/>
        <s v="gtv-use1uat-entitleapi"/>
        <s v="gtv-use1uat-etlapi"/>
        <s v="gtv-use1uat-hazelcast"/>
        <s v="gtv-use1uat-migration"/>
        <s v="gtv-use1uat-monitor"/>
        <s v="gtv-use1uat-orchestratorapi"/>
        <s v="gtv-use1uat-orderapi"/>
        <s v="gtv-use1uat-portal"/>
        <s v="gtv-use1uat-productapi"/>
        <s v="gtv-use1uat-queryapi"/>
        <s v="gtv-use1uat-s3transfer-consumer-daily"/>
        <s v="gtv-use1uat-s3transfer-consumer-historical"/>
        <s v="gtv-use1uat-scanner"/>
        <s v="gtv-use1uat-scanworker"/>
        <s v="gtv-use1uat-sftpprovider"/>
        <s v="gtv-use1uat-shareapi"/>
        <s v="gtv-use1dev-inventorymgr"/>
        <s v="gtv-use1dev-javaexecutor"/>
        <s v="gtv-use1prod-inventorymgr"/>
        <s v="gtv-use1prod-javaexecutor"/>
        <s v="gtv-use1uat-inventorymgr"/>
        <s v="gtv-use1uat-javaexecutor"/>
        <s v="gtv-use1dev-bastion"/>
        <s v="gtv-use1dev-clustermgr"/>
        <s v="gtv-use1dev-hive"/>
        <s v="gtv-use1dev-jobmgr"/>
        <s v="gtv-use1prod-bastion"/>
        <s v="gtv-use1prod-clustermgr"/>
        <s v="gtv-use1prod-hive"/>
        <s v="gtv-use1prod-jobmgr"/>
        <s v="gtv-use1prod-jobthrottler"/>
        <s v="gtv-use1uat-bastion"/>
        <s v="gtv-use1uat-clustermgr"/>
        <s v="gtv-use1uat-hive"/>
        <s v="gtv-use1uat-jobmgr"/>
        <s v="gtv-use1dev-s3transfer"/>
        <s v="gtv-use1uat-s3transfer"/>
        <s v="gtv-use1dev-notification"/>
        <s v="gtv-use1prod-notification"/>
        <s v="gtv-use1uat-notification"/>
      </sharedItems>
    </cacheField>
    <cacheField name="Size" numFmtId="0">
      <sharedItems count="10">
        <s v="c5.large"/>
        <s v="m5.large"/>
        <s v="m6i.large"/>
        <s v="r5.xlarge"/>
        <s v="t3.large"/>
        <s v="t3.medium"/>
        <s v="t3.micro"/>
        <s v="t3.small"/>
        <s v="t3.xlarge"/>
        <s v="t3a.medium"/>
      </sharedItems>
    </cacheField>
    <cacheField name="Instances" numFmtId="0">
      <sharedItems containsSemiMixedTypes="0" containsString="0" containsNumber="1" containsInteger="1" minValue="0" maxValue="3"/>
    </cacheField>
    <cacheField name="Service" numFmtId="0">
      <sharedItems/>
    </cacheField>
    <cacheField name="Hourly" numFmtId="169">
      <sharedItems containsSemiMixedTypes="0" containsString="0" containsNumber="1" minValue="1.1599999999999999E-2" maxValue="0.27600000000000002"/>
    </cacheField>
    <cacheField name="Daily" numFmtId="44">
      <sharedItems containsSemiMixedTypes="0" containsString="0" containsNumber="1" minValue="0.18559999999999999" maxValue="6.6240000000000006"/>
    </cacheField>
    <cacheField name="Weekly" numFmtId="44">
      <sharedItems containsSemiMixedTypes="0" containsString="0" containsNumber="1" minValue="0.92799999999999994" maxValue="46.368000000000002"/>
    </cacheField>
    <cacheField name="Monthly" numFmtId="44">
      <sharedItems containsSemiMixedTypes="0" containsString="0" containsNumber="1" minValue="3.7119999999999997" maxValue="185.472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x v="0"/>
    <x v="0"/>
    <s v="Broker"/>
    <n v="1"/>
    <s v=""/>
    <s v=""/>
  </r>
  <r>
    <x v="0"/>
    <x v="0"/>
    <x v="1"/>
    <s v="Broker,Queue"/>
    <n v="188"/>
    <s v=""/>
    <s v=""/>
  </r>
  <r>
    <x v="0"/>
    <x v="0"/>
    <x v="2"/>
    <s v="Broker,Topic"/>
    <n v="169"/>
    <s v=""/>
    <s v=""/>
  </r>
  <r>
    <x v="0"/>
    <x v="0"/>
    <x v="3"/>
    <s v="Broker,Queue"/>
    <n v="180"/>
    <s v=""/>
    <s v=""/>
  </r>
  <r>
    <x v="0"/>
    <x v="0"/>
    <x v="4"/>
    <s v="Broker,Topic"/>
    <n v="187"/>
    <s v=""/>
    <s v=""/>
  </r>
  <r>
    <x v="0"/>
    <x v="0"/>
    <x v="5"/>
    <s v="Broker,Queue"/>
    <n v="151"/>
    <s v=""/>
    <s v=""/>
  </r>
  <r>
    <x v="0"/>
    <x v="0"/>
    <x v="6"/>
    <s v="Broker,Queue"/>
    <n v="168"/>
    <s v=""/>
    <s v=""/>
  </r>
  <r>
    <x v="0"/>
    <x v="0"/>
    <x v="7"/>
    <s v="Broker,Topic"/>
    <n v="192"/>
    <s v=""/>
    <s v=""/>
  </r>
  <r>
    <x v="0"/>
    <x v="0"/>
    <x v="8"/>
    <s v="Broker,Topic"/>
    <n v="171"/>
    <s v=""/>
    <s v=""/>
  </r>
  <r>
    <x v="0"/>
    <x v="0"/>
    <x v="9"/>
    <s v="Broker,Topic"/>
    <n v="161"/>
    <s v=""/>
    <s v=""/>
  </r>
  <r>
    <x v="0"/>
    <x v="0"/>
    <x v="10"/>
    <s v="Broker,Queue"/>
    <n v="80"/>
    <s v=""/>
    <s v=""/>
  </r>
  <r>
    <x v="0"/>
    <x v="1"/>
    <x v="11"/>
    <s v="LoadBalancer"/>
    <n v="1"/>
    <s v=""/>
    <s v=""/>
  </r>
  <r>
    <x v="0"/>
    <x v="1"/>
    <x v="12"/>
    <s v="LoadBalancer"/>
    <n v="2"/>
    <s v=""/>
    <s v=""/>
  </r>
  <r>
    <x v="0"/>
    <x v="1"/>
    <x v="13"/>
    <s v="LoadBalancer"/>
    <n v="1"/>
    <s v=""/>
    <s v=""/>
  </r>
  <r>
    <x v="0"/>
    <x v="1"/>
    <x v="14"/>
    <s v="TargetGroup,LoadBalancer"/>
    <n v="13"/>
    <s v=""/>
    <s v=""/>
  </r>
  <r>
    <x v="0"/>
    <x v="1"/>
    <x v="15"/>
    <s v="TargetGroup,LoadBalancer,AvailabilityZone"/>
    <n v="4"/>
    <s v=""/>
    <s v=""/>
  </r>
  <r>
    <x v="0"/>
    <x v="1"/>
    <x v="16"/>
    <s v="TargetGroup,LoadBalancer,AvailabilityZone"/>
    <n v="7"/>
    <s v=""/>
    <s v=""/>
  </r>
  <r>
    <x v="0"/>
    <x v="1"/>
    <x v="17"/>
    <s v="TargetGroup,LoadBalancer,AvailabilityZone"/>
    <n v="6"/>
    <s v=""/>
    <s v=""/>
  </r>
  <r>
    <x v="0"/>
    <x v="1"/>
    <x v="18"/>
    <s v="LoadBalancer,AvailabilityZone"/>
    <n v="2"/>
    <s v=""/>
    <s v=""/>
  </r>
  <r>
    <x v="0"/>
    <x v="1"/>
    <x v="19"/>
    <s v="LoadBalancer,AvailabilityZone"/>
    <n v="1"/>
    <s v=""/>
    <s v=""/>
  </r>
  <r>
    <x v="0"/>
    <x v="1"/>
    <x v="20"/>
    <s v="TargetGroup,LoadBalancer,AvailabilityZone"/>
    <n v="8"/>
    <s v=""/>
    <s v=""/>
  </r>
  <r>
    <x v="0"/>
    <x v="1"/>
    <x v="21"/>
    <s v="LoadBalancer"/>
    <n v="1"/>
    <s v=""/>
    <s v=""/>
  </r>
  <r>
    <x v="0"/>
    <x v="1"/>
    <x v="22"/>
    <s v="TargetGroup,LoadBalancer,AvailabilityZone"/>
    <n v="11"/>
    <s v=""/>
    <s v=""/>
  </r>
  <r>
    <x v="0"/>
    <x v="1"/>
    <x v="23"/>
    <s v="TargetGroup"/>
    <n v="5"/>
    <s v=""/>
    <s v=""/>
  </r>
  <r>
    <x v="0"/>
    <x v="1"/>
    <x v="24"/>
    <s v="TargetGroup,LoadBalancer,AvailabilityZone"/>
    <n v="11"/>
    <s v=""/>
    <s v=""/>
  </r>
  <r>
    <x v="0"/>
    <x v="1"/>
    <x v="25"/>
    <s v="TargetGroup,LoadBalancer,AvailabilityZone"/>
    <n v="15"/>
    <s v=""/>
    <s v=""/>
  </r>
  <r>
    <x v="0"/>
    <x v="2"/>
    <x v="26"/>
    <s v="AutoScalingGroupName"/>
    <n v="5"/>
    <s v=""/>
    <s v=""/>
  </r>
  <r>
    <x v="0"/>
    <x v="2"/>
    <x v="27"/>
    <s v="AutoScalingGroupName"/>
    <n v="4"/>
    <s v=""/>
    <s v=""/>
  </r>
  <r>
    <x v="0"/>
    <x v="2"/>
    <x v="28"/>
    <s v="AutoScalingGroupName"/>
    <n v="2"/>
    <s v=""/>
    <s v=""/>
  </r>
  <r>
    <x v="0"/>
    <x v="2"/>
    <x v="29"/>
    <s v="AutoScalingGroupName"/>
    <n v="3"/>
    <s v=""/>
    <s v=""/>
  </r>
  <r>
    <x v="0"/>
    <x v="2"/>
    <x v="30"/>
    <s v="AutoScalingGroupName"/>
    <n v="4"/>
    <s v=""/>
    <s v=""/>
  </r>
  <r>
    <x v="0"/>
    <x v="2"/>
    <x v="31"/>
    <s v="AutoScalingGroupName"/>
    <n v="2"/>
    <s v=""/>
    <s v=""/>
  </r>
  <r>
    <x v="0"/>
    <x v="2"/>
    <x v="32"/>
    <s v="AutoScalingGroupName"/>
    <n v="4"/>
    <s v=""/>
    <s v=""/>
  </r>
  <r>
    <x v="0"/>
    <x v="2"/>
    <x v="33"/>
    <s v="AutoScalingGroupName"/>
    <n v="1"/>
    <s v=""/>
    <s v=""/>
  </r>
  <r>
    <x v="0"/>
    <x v="3"/>
    <x v="34"/>
    <s v="ServiceName,Currency"/>
    <n v="4"/>
    <s v=""/>
    <s v=""/>
  </r>
  <r>
    <x v="0"/>
    <x v="4"/>
    <x v="35"/>
    <s v="UserPool,UserPoolClient"/>
    <n v="1"/>
    <s v=""/>
    <s v=""/>
  </r>
  <r>
    <x v="0"/>
    <x v="5"/>
    <x v="36"/>
    <s v="ResourceType"/>
    <n v="1"/>
    <s v=""/>
    <s v=""/>
  </r>
  <r>
    <x v="0"/>
    <x v="5"/>
    <x v="37"/>
    <s v="ResourceType"/>
    <n v="10"/>
    <s v=""/>
    <s v=""/>
  </r>
  <r>
    <x v="0"/>
    <x v="6"/>
    <x v="38"/>
    <m/>
    <n v="1"/>
    <s v=""/>
    <s v=""/>
  </r>
  <r>
    <x v="0"/>
    <x v="7"/>
    <x v="39"/>
    <s v="VolumeId"/>
    <n v="88"/>
    <s v=""/>
    <s v=""/>
  </r>
  <r>
    <x v="0"/>
    <x v="7"/>
    <x v="40"/>
    <s v="VolumeId"/>
    <n v="96"/>
    <s v=""/>
    <s v=""/>
  </r>
  <r>
    <x v="0"/>
    <x v="7"/>
    <x v="41"/>
    <s v="VolumeId"/>
    <n v="103"/>
    <s v=""/>
    <s v=""/>
  </r>
  <r>
    <x v="0"/>
    <x v="7"/>
    <x v="42"/>
    <s v="VolumeId"/>
    <n v="95"/>
    <s v=""/>
    <s v=""/>
  </r>
  <r>
    <x v="0"/>
    <x v="7"/>
    <x v="43"/>
    <s v="VolumeId"/>
    <n v="119"/>
    <s v=""/>
    <s v=""/>
  </r>
  <r>
    <x v="0"/>
    <x v="7"/>
    <x v="44"/>
    <s v="VolumeId"/>
    <n v="105"/>
    <s v=""/>
    <s v=""/>
  </r>
  <r>
    <x v="0"/>
    <x v="7"/>
    <x v="45"/>
    <s v="VolumeId"/>
    <n v="95"/>
    <s v=""/>
    <s v=""/>
  </r>
  <r>
    <x v="0"/>
    <x v="7"/>
    <x v="46"/>
    <s v="VolumeId"/>
    <n v="87"/>
    <s v=""/>
    <s v=""/>
  </r>
  <r>
    <x v="0"/>
    <x v="7"/>
    <x v="47"/>
    <s v="VolumeId"/>
    <n v="99"/>
    <s v=""/>
    <s v=""/>
  </r>
  <r>
    <x v="0"/>
    <x v="8"/>
    <x v="48"/>
    <s v="InstanceId"/>
    <n v="56"/>
    <s v=""/>
    <s v=""/>
  </r>
  <r>
    <x v="0"/>
    <x v="8"/>
    <x v="49"/>
    <s v="InstanceId"/>
    <n v="64"/>
    <s v=""/>
    <s v=""/>
  </r>
  <r>
    <x v="0"/>
    <x v="8"/>
    <x v="50"/>
    <s v="InstanceId"/>
    <n v="49"/>
    <s v=""/>
    <s v=""/>
  </r>
  <r>
    <x v="0"/>
    <x v="8"/>
    <x v="51"/>
    <s v="InstanceId"/>
    <n v="54"/>
    <s v=""/>
    <s v=""/>
  </r>
  <r>
    <x v="0"/>
    <x v="8"/>
    <x v="52"/>
    <s v="InstanceId"/>
    <n v="90"/>
    <s v=""/>
    <s v=""/>
  </r>
  <r>
    <x v="0"/>
    <x v="8"/>
    <x v="53"/>
    <s v="InstanceId"/>
    <n v="5"/>
    <s v=""/>
    <s v=""/>
  </r>
  <r>
    <x v="0"/>
    <x v="8"/>
    <x v="54"/>
    <s v="InstanceId"/>
    <n v="6"/>
    <s v=""/>
    <s v=""/>
  </r>
  <r>
    <x v="0"/>
    <x v="8"/>
    <x v="55"/>
    <s v="InstanceId"/>
    <n v="2"/>
    <s v=""/>
    <s v=""/>
  </r>
  <r>
    <x v="0"/>
    <x v="8"/>
    <x v="56"/>
    <s v="InstanceId"/>
    <n v="4"/>
    <s v=""/>
    <s v=""/>
  </r>
  <r>
    <x v="0"/>
    <x v="8"/>
    <x v="57"/>
    <s v="InstanceId"/>
    <n v="77"/>
    <s v=""/>
    <s v=""/>
  </r>
  <r>
    <x v="0"/>
    <x v="8"/>
    <x v="58"/>
    <s v="InstanceId"/>
    <n v="103"/>
    <s v=""/>
    <s v=""/>
  </r>
  <r>
    <x v="0"/>
    <x v="8"/>
    <x v="59"/>
    <s v="InstanceId"/>
    <n v="75"/>
    <s v=""/>
    <s v=""/>
  </r>
  <r>
    <x v="0"/>
    <x v="8"/>
    <x v="60"/>
    <s v="InstanceId"/>
    <n v="93"/>
    <s v=""/>
    <s v=""/>
  </r>
  <r>
    <x v="0"/>
    <x v="8"/>
    <x v="61"/>
    <s v="InstanceId"/>
    <n v="92"/>
    <s v=""/>
    <s v=""/>
  </r>
  <r>
    <x v="0"/>
    <x v="8"/>
    <x v="62"/>
    <s v="InstanceId"/>
    <n v="107"/>
    <s v=""/>
    <s v=""/>
  </r>
  <r>
    <x v="0"/>
    <x v="8"/>
    <x v="63"/>
    <s v="InstanceId"/>
    <n v="103"/>
    <s v=""/>
    <s v=""/>
  </r>
  <r>
    <x v="0"/>
    <x v="8"/>
    <x v="64"/>
    <s v="InstanceId"/>
    <n v="95"/>
    <s v=""/>
    <s v=""/>
  </r>
  <r>
    <x v="0"/>
    <x v="8"/>
    <x v="65"/>
    <s v="InstanceId"/>
    <n v="100"/>
    <s v=""/>
    <s v=""/>
  </r>
  <r>
    <x v="0"/>
    <x v="8"/>
    <x v="66"/>
    <s v="InstanceId"/>
    <n v="103"/>
    <s v=""/>
    <s v=""/>
  </r>
  <r>
    <x v="0"/>
    <x v="8"/>
    <x v="67"/>
    <s v="InstanceId"/>
    <n v="106"/>
    <s v=""/>
    <s v=""/>
  </r>
  <r>
    <x v="0"/>
    <x v="8"/>
    <x v="68"/>
    <s v="InstanceId"/>
    <n v="98"/>
    <s v=""/>
    <s v=""/>
  </r>
  <r>
    <x v="0"/>
    <x v="8"/>
    <x v="69"/>
    <s v="InstanceId"/>
    <n v="102"/>
    <s v=""/>
    <s v=""/>
  </r>
  <r>
    <x v="0"/>
    <x v="8"/>
    <x v="70"/>
    <s v="InstanceId"/>
    <n v="93"/>
    <s v=""/>
    <s v=""/>
  </r>
  <r>
    <x v="0"/>
    <x v="9"/>
    <x v="71"/>
    <m/>
    <n v="1"/>
    <s v=""/>
    <s v=""/>
  </r>
  <r>
    <x v="0"/>
    <x v="9"/>
    <x v="52"/>
    <s v="CacheClusterId,CacheNodeId"/>
    <n v="1"/>
    <s v=""/>
    <s v=""/>
  </r>
  <r>
    <x v="0"/>
    <x v="9"/>
    <x v="72"/>
    <s v="CacheClusterId"/>
    <n v="1"/>
    <s v=""/>
    <s v=""/>
  </r>
  <r>
    <x v="0"/>
    <x v="9"/>
    <x v="73"/>
    <s v="CacheClusterId,CacheNodeId"/>
    <n v="1"/>
    <s v=""/>
    <s v=""/>
  </r>
  <r>
    <x v="0"/>
    <x v="9"/>
    <x v="74"/>
    <s v="CacheClusterId"/>
    <n v="1"/>
    <s v=""/>
    <s v=""/>
  </r>
  <r>
    <x v="0"/>
    <x v="9"/>
    <x v="75"/>
    <s v="CacheClusterId,CacheNodeId"/>
    <n v="1"/>
    <s v=""/>
    <s v=""/>
  </r>
  <r>
    <x v="0"/>
    <x v="9"/>
    <x v="76"/>
    <m/>
    <n v="1"/>
    <s v=""/>
    <s v=""/>
  </r>
  <r>
    <x v="0"/>
    <x v="9"/>
    <x v="77"/>
    <s v="CacheClusterId"/>
    <n v="1"/>
    <s v=""/>
    <s v=""/>
  </r>
  <r>
    <x v="0"/>
    <x v="9"/>
    <x v="78"/>
    <m/>
    <n v="1"/>
    <s v=""/>
    <s v=""/>
  </r>
  <r>
    <x v="0"/>
    <x v="9"/>
    <x v="79"/>
    <m/>
    <n v="1"/>
    <s v=""/>
    <s v=""/>
  </r>
  <r>
    <x v="0"/>
    <x v="9"/>
    <x v="80"/>
    <s v="CacheClusterId"/>
    <n v="1"/>
    <s v=""/>
    <s v=""/>
  </r>
  <r>
    <x v="0"/>
    <x v="9"/>
    <x v="81"/>
    <m/>
    <n v="1"/>
    <s v=""/>
    <s v=""/>
  </r>
  <r>
    <x v="0"/>
    <x v="9"/>
    <x v="82"/>
    <s v="CacheClusterId,CacheNodeId"/>
    <n v="1"/>
    <s v=""/>
    <s v=""/>
  </r>
  <r>
    <x v="0"/>
    <x v="9"/>
    <x v="67"/>
    <s v="CacheClusterId"/>
    <n v="1"/>
    <s v=""/>
    <s v=""/>
  </r>
  <r>
    <x v="0"/>
    <x v="9"/>
    <x v="83"/>
    <m/>
    <n v="1"/>
    <s v=""/>
    <s v=""/>
  </r>
  <r>
    <x v="0"/>
    <x v="9"/>
    <x v="84"/>
    <m/>
    <n v="1"/>
    <s v=""/>
    <s v=""/>
  </r>
  <r>
    <x v="0"/>
    <x v="9"/>
    <x v="85"/>
    <s v="CacheClusterId,CacheNodeId"/>
    <n v="2"/>
    <s v=""/>
    <s v=""/>
  </r>
  <r>
    <x v="0"/>
    <x v="9"/>
    <x v="86"/>
    <s v="CacheClusterId,CacheNodeId"/>
    <n v="1"/>
    <s v=""/>
    <s v=""/>
  </r>
  <r>
    <x v="0"/>
    <x v="9"/>
    <x v="87"/>
    <s v="CacheClusterId"/>
    <n v="1"/>
    <s v=""/>
    <s v=""/>
  </r>
  <r>
    <x v="0"/>
    <x v="9"/>
    <x v="88"/>
    <s v="CacheClusterId,CacheNodeId"/>
    <n v="1"/>
    <s v=""/>
    <s v=""/>
  </r>
  <r>
    <x v="0"/>
    <x v="10"/>
    <x v="89"/>
    <s v="RuleName"/>
    <n v="1"/>
    <s v=""/>
    <s v=""/>
  </r>
  <r>
    <x v="0"/>
    <x v="11"/>
    <x v="90"/>
    <s v="FunctionName,Resource"/>
    <n v="1"/>
    <s v=""/>
    <s v=""/>
  </r>
  <r>
    <x v="0"/>
    <x v="11"/>
    <x v="91"/>
    <s v="FunctionName"/>
    <n v="3"/>
    <s v=""/>
    <s v=""/>
  </r>
  <r>
    <x v="0"/>
    <x v="11"/>
    <x v="92"/>
    <s v="FunctionName"/>
    <n v="1"/>
    <s v=""/>
    <s v=""/>
  </r>
  <r>
    <x v="0"/>
    <x v="11"/>
    <x v="93"/>
    <s v="FunctionName,Resource"/>
    <n v="2"/>
    <s v=""/>
    <s v=""/>
  </r>
  <r>
    <x v="0"/>
    <x v="12"/>
    <x v="94"/>
    <s v="Type,Resource,Service,Class"/>
    <n v="2"/>
    <s v=""/>
    <s v=""/>
  </r>
  <r>
    <x v="0"/>
    <x v="12"/>
    <x v="95"/>
    <s v="LogGroupName"/>
    <n v="13"/>
    <s v=""/>
    <s v=""/>
  </r>
  <r>
    <x v="0"/>
    <x v="12"/>
    <x v="96"/>
    <s v="LogGroupName"/>
    <n v="12"/>
    <s v=""/>
    <s v=""/>
  </r>
  <r>
    <x v="0"/>
    <x v="13"/>
    <x v="97"/>
    <s v="NatGatewayId"/>
    <n v="2"/>
    <s v=""/>
    <s v=""/>
  </r>
  <r>
    <x v="0"/>
    <x v="13"/>
    <x v="98"/>
    <s v="NatGatewayId"/>
    <n v="1"/>
    <s v=""/>
    <s v=""/>
  </r>
  <r>
    <x v="0"/>
    <x v="13"/>
    <x v="99"/>
    <s v="NatGatewayId"/>
    <n v="1"/>
    <s v=""/>
    <s v=""/>
  </r>
  <r>
    <x v="0"/>
    <x v="13"/>
    <x v="100"/>
    <s v="NatGatewayId"/>
    <n v="1"/>
    <s v=""/>
    <s v=""/>
  </r>
  <r>
    <x v="0"/>
    <x v="13"/>
    <x v="101"/>
    <s v="NatGatewayId"/>
    <n v="1"/>
    <s v=""/>
    <s v=""/>
  </r>
  <r>
    <x v="0"/>
    <x v="13"/>
    <x v="102"/>
    <s v="NatGatewayId"/>
    <n v="2"/>
    <s v=""/>
    <s v=""/>
  </r>
  <r>
    <x v="0"/>
    <x v="14"/>
    <x v="103"/>
    <s v="AvailabilityZone,LoadBalancer"/>
    <n v="2"/>
    <s v=""/>
    <s v=""/>
  </r>
  <r>
    <x v="0"/>
    <x v="14"/>
    <x v="104"/>
    <s v="LoadBalancer"/>
    <n v="1"/>
    <s v=""/>
    <s v=""/>
  </r>
  <r>
    <x v="0"/>
    <x v="14"/>
    <x v="105"/>
    <s v="LoadBalancer"/>
    <n v="1"/>
    <s v=""/>
    <s v=""/>
  </r>
  <r>
    <x v="0"/>
    <x v="14"/>
    <x v="20"/>
    <s v="TargetGroup,LoadBalancer"/>
    <n v="4"/>
    <s v=""/>
    <s v=""/>
  </r>
  <r>
    <x v="0"/>
    <x v="14"/>
    <x v="106"/>
    <s v="AvailabilityZone,LoadBalancer"/>
    <n v="1"/>
    <s v=""/>
    <s v=""/>
  </r>
  <r>
    <x v="0"/>
    <x v="14"/>
    <x v="107"/>
    <s v="AvailabilityZone,LoadBalancer"/>
    <n v="1"/>
    <s v=""/>
    <s v=""/>
  </r>
  <r>
    <x v="0"/>
    <x v="14"/>
    <x v="108"/>
    <s v="LoadBalancer"/>
    <n v="1"/>
    <s v=""/>
    <s v=""/>
  </r>
  <r>
    <x v="0"/>
    <x v="14"/>
    <x v="109"/>
    <s v="LoadBalancer,AvailabilityZone"/>
    <n v="1"/>
    <s v=""/>
    <s v=""/>
  </r>
  <r>
    <x v="0"/>
    <x v="14"/>
    <x v="21"/>
    <s v="AvailabilityZone,LoadBalancer"/>
    <n v="2"/>
    <s v=""/>
    <s v=""/>
  </r>
  <r>
    <x v="0"/>
    <x v="14"/>
    <x v="110"/>
    <s v="LoadBalancer,AvailabilityZone"/>
    <n v="2"/>
    <s v=""/>
    <s v=""/>
  </r>
  <r>
    <x v="0"/>
    <x v="14"/>
    <x v="111"/>
    <s v="AvailabilityZone,LoadBalancer"/>
    <n v="1"/>
    <s v=""/>
    <s v=""/>
  </r>
  <r>
    <x v="0"/>
    <x v="14"/>
    <x v="112"/>
    <s v="AvailabilityZone,LoadBalancer"/>
    <n v="2"/>
    <s v=""/>
    <s v=""/>
  </r>
  <r>
    <x v="0"/>
    <x v="14"/>
    <x v="113"/>
    <s v="AvailabilityZone,LoadBalancer"/>
    <n v="2"/>
    <s v=""/>
    <s v=""/>
  </r>
  <r>
    <x v="0"/>
    <x v="14"/>
    <x v="25"/>
    <s v="TargetGroup,AvailabilityZone,LoadBalancer"/>
    <n v="3"/>
    <s v=""/>
    <s v=""/>
  </r>
  <r>
    <x v="0"/>
    <x v="15"/>
    <x v="114"/>
    <s v="DatabaseClass"/>
    <n v="2"/>
    <s v=""/>
    <s v=""/>
  </r>
  <r>
    <x v="0"/>
    <x v="15"/>
    <x v="115"/>
    <s v="DBInstanceIdentifier"/>
    <n v="2"/>
    <s v=""/>
    <s v=""/>
  </r>
  <r>
    <x v="0"/>
    <x v="15"/>
    <x v="116"/>
    <s v="Role,DBClusterIdentifier"/>
    <n v="1"/>
    <s v=""/>
    <s v=""/>
  </r>
  <r>
    <x v="0"/>
    <x v="15"/>
    <x v="117"/>
    <s v="DBClusterIdentifier"/>
    <n v="1"/>
    <s v=""/>
    <s v=""/>
  </r>
  <r>
    <x v="0"/>
    <x v="15"/>
    <x v="118"/>
    <s v="EngineName"/>
    <n v="1"/>
    <s v=""/>
    <s v=""/>
  </r>
  <r>
    <x v="0"/>
    <x v="15"/>
    <x v="119"/>
    <s v="EngineName"/>
    <n v="2"/>
    <s v=""/>
    <s v=""/>
  </r>
  <r>
    <x v="0"/>
    <x v="15"/>
    <x v="120"/>
    <s v="DBInstanceIdentifier"/>
    <n v="1"/>
    <s v=""/>
    <s v=""/>
  </r>
  <r>
    <x v="0"/>
    <x v="15"/>
    <x v="121"/>
    <s v="DBInstanceIdentifier"/>
    <n v="2"/>
    <s v=""/>
    <s v=""/>
  </r>
  <r>
    <x v="0"/>
    <x v="15"/>
    <x v="122"/>
    <s v="Role,DBClusterIdentifier"/>
    <n v="1"/>
    <s v=""/>
    <s v=""/>
  </r>
  <r>
    <x v="0"/>
    <x v="15"/>
    <x v="123"/>
    <s v="DBClusterIdentifier"/>
    <n v="1"/>
    <s v=""/>
    <s v=""/>
  </r>
  <r>
    <x v="0"/>
    <x v="15"/>
    <x v="124"/>
    <m/>
    <n v="1"/>
    <s v=""/>
    <s v=""/>
  </r>
  <r>
    <x v="0"/>
    <x v="15"/>
    <x v="125"/>
    <m/>
    <n v="1"/>
    <s v=""/>
    <s v=""/>
  </r>
  <r>
    <x v="0"/>
    <x v="15"/>
    <x v="126"/>
    <s v="Role,DBClusterIdentifier"/>
    <n v="1"/>
    <s v=""/>
    <s v=""/>
  </r>
  <r>
    <x v="0"/>
    <x v="15"/>
    <x v="127"/>
    <s v="Role,DBClusterIdentifier"/>
    <n v="2"/>
    <s v=""/>
    <s v=""/>
  </r>
  <r>
    <x v="0"/>
    <x v="15"/>
    <x v="128"/>
    <s v="EngineName"/>
    <n v="1"/>
    <s v=""/>
    <s v=""/>
  </r>
  <r>
    <x v="0"/>
    <x v="15"/>
    <x v="129"/>
    <s v="Role,DBClusterIdentifier"/>
    <n v="1"/>
    <s v=""/>
    <s v=""/>
  </r>
  <r>
    <x v="0"/>
    <x v="15"/>
    <x v="130"/>
    <s v="DBInstanceIdentifier"/>
    <n v="1"/>
    <s v=""/>
    <s v=""/>
  </r>
  <r>
    <x v="0"/>
    <x v="15"/>
    <x v="131"/>
    <s v="EngineName"/>
    <n v="1"/>
    <s v=""/>
    <s v=""/>
  </r>
  <r>
    <x v="0"/>
    <x v="15"/>
    <x v="132"/>
    <s v="DBInstanceIdentifier"/>
    <n v="1"/>
    <s v=""/>
    <s v=""/>
  </r>
  <r>
    <x v="0"/>
    <x v="15"/>
    <x v="133"/>
    <s v="DBClusterIdentifier"/>
    <n v="2"/>
    <s v=""/>
    <s v=""/>
  </r>
  <r>
    <x v="0"/>
    <x v="15"/>
    <x v="134"/>
    <s v="DBClusterIdentifier"/>
    <n v="2"/>
    <s v=""/>
    <s v=""/>
  </r>
  <r>
    <x v="0"/>
    <x v="15"/>
    <x v="135"/>
    <s v="DatabaseClass"/>
    <n v="2"/>
    <s v=""/>
    <s v=""/>
  </r>
  <r>
    <x v="0"/>
    <x v="15"/>
    <x v="136"/>
    <s v="DatabaseClass"/>
    <n v="1"/>
    <s v=""/>
    <s v=""/>
  </r>
  <r>
    <x v="0"/>
    <x v="15"/>
    <x v="137"/>
    <s v="DatabaseClass"/>
    <n v="2"/>
    <s v=""/>
    <s v=""/>
  </r>
  <r>
    <x v="0"/>
    <x v="15"/>
    <x v="138"/>
    <s v="EngineName"/>
    <n v="1"/>
    <s v=""/>
    <s v=""/>
  </r>
  <r>
    <x v="0"/>
    <x v="15"/>
    <x v="139"/>
    <m/>
    <n v="1"/>
    <s v=""/>
    <s v=""/>
  </r>
  <r>
    <x v="0"/>
    <x v="15"/>
    <x v="48"/>
    <s v="DBClusterIdentifier"/>
    <n v="2"/>
    <s v=""/>
    <s v=""/>
  </r>
  <r>
    <x v="0"/>
    <x v="15"/>
    <x v="49"/>
    <s v="DatabaseClass"/>
    <n v="1"/>
    <s v=""/>
    <s v=""/>
  </r>
  <r>
    <x v="0"/>
    <x v="15"/>
    <x v="51"/>
    <m/>
    <n v="1"/>
    <s v=""/>
    <s v=""/>
  </r>
  <r>
    <x v="0"/>
    <x v="15"/>
    <x v="52"/>
    <s v="DatabaseClass"/>
    <n v="1"/>
    <s v=""/>
    <s v=""/>
  </r>
  <r>
    <x v="0"/>
    <x v="15"/>
    <x v="140"/>
    <s v="DBInstanceIdentifier"/>
    <n v="2"/>
    <s v=""/>
    <s v=""/>
  </r>
  <r>
    <x v="0"/>
    <x v="15"/>
    <x v="141"/>
    <m/>
    <n v="1"/>
    <s v=""/>
    <s v=""/>
  </r>
  <r>
    <x v="0"/>
    <x v="15"/>
    <x v="142"/>
    <s v="Role,DBClusterIdentifier"/>
    <n v="1"/>
    <s v=""/>
    <s v=""/>
  </r>
  <r>
    <x v="0"/>
    <x v="15"/>
    <x v="143"/>
    <m/>
    <n v="3"/>
    <s v=""/>
    <s v=""/>
  </r>
  <r>
    <x v="0"/>
    <x v="15"/>
    <x v="144"/>
    <s v="Role,DBClusterIdentifier"/>
    <n v="3"/>
    <s v=""/>
    <s v=""/>
  </r>
  <r>
    <x v="0"/>
    <x v="15"/>
    <x v="145"/>
    <s v="EngineName"/>
    <n v="3"/>
    <s v=""/>
    <s v=""/>
  </r>
  <r>
    <x v="0"/>
    <x v="15"/>
    <x v="146"/>
    <m/>
    <n v="1"/>
    <s v=""/>
    <s v=""/>
  </r>
  <r>
    <x v="0"/>
    <x v="15"/>
    <x v="147"/>
    <s v="Role,DBClusterIdentifier"/>
    <n v="2"/>
    <s v=""/>
    <s v=""/>
  </r>
  <r>
    <x v="0"/>
    <x v="15"/>
    <x v="58"/>
    <s v="DBClusterIdentifier"/>
    <n v="1"/>
    <s v=""/>
    <s v=""/>
  </r>
  <r>
    <x v="0"/>
    <x v="15"/>
    <x v="148"/>
    <s v="DBInstanceIdentifier"/>
    <n v="3"/>
    <s v=""/>
    <s v=""/>
  </r>
  <r>
    <x v="0"/>
    <x v="15"/>
    <x v="149"/>
    <s v="EngineName"/>
    <n v="1"/>
    <s v=""/>
    <s v=""/>
  </r>
  <r>
    <x v="0"/>
    <x v="15"/>
    <x v="150"/>
    <m/>
    <n v="2"/>
    <s v=""/>
    <s v=""/>
  </r>
  <r>
    <x v="0"/>
    <x v="15"/>
    <x v="151"/>
    <s v="DatabaseClass"/>
    <n v="2"/>
    <s v=""/>
    <s v=""/>
  </r>
  <r>
    <x v="0"/>
    <x v="15"/>
    <x v="152"/>
    <s v="DBClusterIdentifier"/>
    <n v="1"/>
    <s v=""/>
    <s v=""/>
  </r>
  <r>
    <x v="0"/>
    <x v="15"/>
    <x v="78"/>
    <s v="DBClusterIdentifier"/>
    <n v="1"/>
    <s v=""/>
    <s v=""/>
  </r>
  <r>
    <x v="0"/>
    <x v="15"/>
    <x v="153"/>
    <s v="EngineName"/>
    <n v="2"/>
    <s v=""/>
    <s v=""/>
  </r>
  <r>
    <x v="0"/>
    <x v="15"/>
    <x v="154"/>
    <s v="DatabaseClass"/>
    <n v="1"/>
    <s v=""/>
    <s v=""/>
  </r>
  <r>
    <x v="0"/>
    <x v="15"/>
    <x v="155"/>
    <s v="DBInstanceIdentifier"/>
    <n v="1"/>
    <s v=""/>
    <s v=""/>
  </r>
  <r>
    <x v="0"/>
    <x v="15"/>
    <x v="156"/>
    <s v="DBInstanceIdentifier"/>
    <n v="3"/>
    <s v=""/>
    <s v=""/>
  </r>
  <r>
    <x v="0"/>
    <x v="15"/>
    <x v="157"/>
    <s v="Role,DBClusterIdentifier"/>
    <n v="1"/>
    <s v=""/>
    <s v=""/>
  </r>
  <r>
    <x v="0"/>
    <x v="15"/>
    <x v="158"/>
    <s v="DBClusterIdentifier"/>
    <n v="1"/>
    <s v=""/>
    <s v=""/>
  </r>
  <r>
    <x v="0"/>
    <x v="15"/>
    <x v="159"/>
    <s v="Role,DBClusterIdentifier"/>
    <n v="1"/>
    <s v=""/>
    <s v=""/>
  </r>
  <r>
    <x v="0"/>
    <x v="15"/>
    <x v="160"/>
    <s v="DBInstanceIdentifier"/>
    <n v="1"/>
    <s v=""/>
    <s v=""/>
  </r>
  <r>
    <x v="0"/>
    <x v="15"/>
    <x v="161"/>
    <s v="DBInstanceIdentifier"/>
    <n v="1"/>
    <s v=""/>
    <s v=""/>
  </r>
  <r>
    <x v="0"/>
    <x v="15"/>
    <x v="162"/>
    <s v="Role,DBClusterIdentifier"/>
    <n v="3"/>
    <s v=""/>
    <s v=""/>
  </r>
  <r>
    <x v="0"/>
    <x v="15"/>
    <x v="163"/>
    <s v="DBInstanceIdentifier"/>
    <n v="1"/>
    <s v=""/>
    <s v=""/>
  </r>
  <r>
    <x v="0"/>
    <x v="15"/>
    <x v="164"/>
    <s v="Role,DBClusterIdentifier"/>
    <n v="2"/>
    <s v=""/>
    <s v=""/>
  </r>
  <r>
    <x v="0"/>
    <x v="15"/>
    <x v="165"/>
    <s v="DBInstanceIdentifier"/>
    <n v="1"/>
    <s v=""/>
    <s v=""/>
  </r>
  <r>
    <x v="0"/>
    <x v="15"/>
    <x v="166"/>
    <s v="EngineName"/>
    <n v="2"/>
    <s v=""/>
    <s v=""/>
  </r>
  <r>
    <x v="0"/>
    <x v="15"/>
    <x v="167"/>
    <s v="DBClusterIdentifier"/>
    <n v="2"/>
    <s v=""/>
    <s v=""/>
  </r>
  <r>
    <x v="0"/>
    <x v="16"/>
    <x v="168"/>
    <s v="StorageType,BucketName"/>
    <n v="3"/>
    <s v=""/>
    <s v=""/>
  </r>
  <r>
    <x v="0"/>
    <x v="16"/>
    <x v="169"/>
    <s v="StorageType,BucketName"/>
    <n v="1"/>
    <s v=""/>
    <s v=""/>
  </r>
  <r>
    <x v="0"/>
    <x v="17"/>
    <x v="170"/>
    <s v="TopicName"/>
    <n v="1"/>
    <s v=""/>
    <s v=""/>
  </r>
  <r>
    <x v="0"/>
    <x v="17"/>
    <x v="171"/>
    <s v="TopicName"/>
    <n v="1"/>
    <s v=""/>
    <s v=""/>
  </r>
  <r>
    <x v="0"/>
    <x v="18"/>
    <x v="172"/>
    <s v="QueueName"/>
    <n v="1"/>
    <s v=""/>
    <s v=""/>
  </r>
  <r>
    <x v="0"/>
    <x v="18"/>
    <x v="173"/>
    <s v="QueueName"/>
    <n v="3"/>
    <s v=""/>
    <s v=""/>
  </r>
  <r>
    <x v="0"/>
    <x v="18"/>
    <x v="174"/>
    <s v="QueueName"/>
    <n v="1"/>
    <s v=""/>
    <s v=""/>
  </r>
  <r>
    <x v="0"/>
    <x v="18"/>
    <x v="175"/>
    <s v="QueueName"/>
    <n v="1"/>
    <s v=""/>
    <s v=""/>
  </r>
  <r>
    <x v="0"/>
    <x v="18"/>
    <x v="176"/>
    <s v="QueueName"/>
    <n v="1"/>
    <s v=""/>
    <s v=""/>
  </r>
  <r>
    <x v="0"/>
    <x v="18"/>
    <x v="177"/>
    <s v="QueueName"/>
    <n v="2"/>
    <s v=""/>
    <s v=""/>
  </r>
  <r>
    <x v="0"/>
    <x v="18"/>
    <x v="178"/>
    <s v="QueueName"/>
    <n v="5"/>
    <s v=""/>
    <s v=""/>
  </r>
  <r>
    <x v="0"/>
    <x v="18"/>
    <x v="179"/>
    <s v="QueueName"/>
    <n v="1"/>
    <s v=""/>
    <s v=""/>
  </r>
  <r>
    <x v="0"/>
    <x v="19"/>
    <x v="94"/>
    <s v="Type,Resource,Service,Class"/>
    <n v="33"/>
    <s v=""/>
    <s v=""/>
  </r>
  <r>
    <x v="0"/>
    <x v="19"/>
    <x v="180"/>
    <s v="Type,Resource,Service,Class"/>
    <n v="3"/>
    <s v=""/>
    <s v=""/>
  </r>
  <r>
    <x v="0"/>
    <x v="20"/>
    <x v="181"/>
    <s v="InstanceType,LicenseArn"/>
    <n v="1"/>
    <s v=""/>
    <s v=""/>
  </r>
  <r>
    <x v="0"/>
    <x v="21"/>
    <x v="182"/>
    <s v="path,InstanceId,AutoScalingGroupName,device,fstype"/>
    <n v="819"/>
    <b v="1"/>
    <n v="245.7"/>
  </r>
  <r>
    <x v="0"/>
    <x v="21"/>
    <x v="183"/>
    <s v="path,InstanceId,AutoScalingGroupName,device,fstype"/>
    <n v="816"/>
    <b v="1"/>
    <n v="244.79999999999998"/>
  </r>
  <r>
    <x v="0"/>
    <x v="21"/>
    <x v="184"/>
    <s v="statistic,InstanceId,AutoScalingGroupName,pool,metric_type"/>
    <n v="4"/>
    <b v="1"/>
    <n v="1.2"/>
  </r>
  <r>
    <x v="0"/>
    <x v="21"/>
    <x v="185"/>
    <s v="InstanceId,AutoScalingGroupName,pool,metric_type"/>
    <n v="4"/>
    <b v="1"/>
    <n v="1.2"/>
  </r>
  <r>
    <x v="0"/>
    <x v="21"/>
    <x v="186"/>
    <s v="statistic,InstanceId,AutoScalingGroupName,pool,metric_type"/>
    <n v="6"/>
    <b v="1"/>
    <n v="1.7999999999999998"/>
  </r>
  <r>
    <x v="0"/>
    <x v="21"/>
    <x v="187"/>
    <s v="InstanceId,AutoScalingGroupName,pool,metric_type"/>
    <n v="4"/>
    <b v="1"/>
    <n v="1.2"/>
  </r>
  <r>
    <x v="0"/>
    <x v="21"/>
    <x v="188"/>
    <s v="statistic,InstanceId,AutoScalingGroupName,pool,metric_type"/>
    <n v="5"/>
    <b v="1"/>
    <n v="1.5"/>
  </r>
  <r>
    <x v="0"/>
    <x v="21"/>
    <x v="189"/>
    <s v="AutoScalingGroupName"/>
    <n v="5"/>
    <b v="1"/>
    <n v="1.5"/>
  </r>
  <r>
    <x v="0"/>
    <x v="21"/>
    <x v="190"/>
    <s v="statistic,InstanceId,AutoScalingGroupName,pool,metric_type"/>
    <n v="1"/>
    <b v="1"/>
    <n v="0.3"/>
  </r>
  <r>
    <x v="0"/>
    <x v="21"/>
    <x v="191"/>
    <s v="statistic,InstanceId,AutoScalingGroupName,pool,metric_type"/>
    <n v="4"/>
    <b v="1"/>
    <n v="1.2"/>
  </r>
  <r>
    <x v="0"/>
    <x v="21"/>
    <x v="192"/>
    <s v="InstanceId,AutoScalingGroupName,pool,metric_type"/>
    <n v="1"/>
    <b v="1"/>
    <n v="0.3"/>
  </r>
  <r>
    <x v="0"/>
    <x v="21"/>
    <x v="193"/>
    <m/>
    <n v="1"/>
    <b v="1"/>
    <n v="0.3"/>
  </r>
  <r>
    <x v="0"/>
    <x v="21"/>
    <x v="194"/>
    <s v="level,InstanceId,AutoScalingGroupName,metric_type,version"/>
    <n v="3"/>
    <b v="1"/>
    <n v="0.89999999999999991"/>
  </r>
  <r>
    <x v="0"/>
    <x v="21"/>
    <x v="195"/>
    <s v="statistic,InstanceId,AutoScalingGroupName,metric_type"/>
    <n v="2"/>
    <b v="1"/>
    <n v="0.6"/>
  </r>
  <r>
    <x v="0"/>
    <x v="21"/>
    <x v="196"/>
    <s v="exception,method,InstanceId,AutoScalingGroupName,metric_type,uri,outcome,status"/>
    <n v="13"/>
    <b v="1"/>
    <n v="3.9"/>
  </r>
  <r>
    <x v="0"/>
    <x v="21"/>
    <x v="197"/>
    <s v="statistic,InstanceId,AutoScalingGroupName,name,metric_type"/>
    <n v="5"/>
    <b v="1"/>
    <n v="1.5"/>
  </r>
  <r>
    <x v="0"/>
    <x v="21"/>
    <x v="198"/>
    <s v="statistic,InstanceId,AutoScalingGroupName,name,metric_type"/>
    <n v="1"/>
    <b v="1"/>
    <n v="0.3"/>
  </r>
  <r>
    <x v="0"/>
    <x v="21"/>
    <x v="199"/>
    <s v="statistic,InstanceId,AutoScalingGroupName,name,metric_type"/>
    <n v="1"/>
    <b v="1"/>
    <n v="0.3"/>
  </r>
  <r>
    <x v="0"/>
    <x v="21"/>
    <x v="200"/>
    <s v="statistic,InstanceId,AutoScalingGroupName,name,metric_type"/>
    <n v="3"/>
    <b v="1"/>
    <n v="0.89999999999999991"/>
  </r>
  <r>
    <x v="0"/>
    <x v="21"/>
    <x v="201"/>
    <s v="statistic,InstanceId,AutoScalingGroupName,metric_type,env"/>
    <n v="3"/>
    <b v="1"/>
    <n v="0.89999999999999991"/>
  </r>
  <r>
    <x v="0"/>
    <x v="21"/>
    <x v="202"/>
    <s v="InstanceId,AutoScalingGroupName"/>
    <n v="107"/>
    <b v="1"/>
    <n v="32.1"/>
  </r>
  <r>
    <x v="0"/>
    <x v="21"/>
    <x v="203"/>
    <m/>
    <n v="7"/>
    <b v="1"/>
    <n v="2.1"/>
  </r>
  <r>
    <x v="0"/>
    <x v="21"/>
    <x v="204"/>
    <s v="InstanceId,AutoScalingGroupName"/>
    <n v="95"/>
    <b v="1"/>
    <n v="28.5"/>
  </r>
  <r>
    <x v="0"/>
    <x v="21"/>
    <x v="205"/>
    <s v="AutoScalingGroupName"/>
    <n v="2"/>
    <b v="1"/>
    <n v="0.6"/>
  </r>
  <r>
    <x v="0"/>
    <x v="21"/>
    <x v="206"/>
    <s v="statistic,InstanceId,AutoScalingGroupName,metric_type"/>
    <n v="1"/>
    <b v="1"/>
    <n v="0.3"/>
  </r>
  <r>
    <x v="0"/>
    <x v="21"/>
    <x v="207"/>
    <s v="statistic,InstanceId,AutoScalingGroupName,metric_type"/>
    <n v="3"/>
    <b v="1"/>
    <n v="0.89999999999999991"/>
  </r>
  <r>
    <x v="0"/>
    <x v="21"/>
    <x v="208"/>
    <s v="statistic,InstanceId,AutoScalingGroupName,metric_type"/>
    <n v="1"/>
    <b v="1"/>
    <n v="0.3"/>
  </r>
  <r>
    <x v="0"/>
    <x v="21"/>
    <x v="209"/>
    <s v="statistic,InstanceId,AutoScalingGroupName,metric_type"/>
    <n v="4"/>
    <b v="1"/>
    <n v="1.2"/>
  </r>
  <r>
    <x v="0"/>
    <x v="21"/>
    <x v="210"/>
    <s v="statistic,InstanceId,AutoScalingGroupName,metric_type"/>
    <n v="1"/>
    <b v="1"/>
    <n v="0.3"/>
  </r>
  <r>
    <x v="1"/>
    <x v="0"/>
    <x v="1"/>
    <s v="Broker,Topic"/>
    <n v="43"/>
    <s v=""/>
    <s v=""/>
  </r>
  <r>
    <x v="1"/>
    <x v="0"/>
    <x v="2"/>
    <s v="Broker,Queue"/>
    <n v="36"/>
    <s v=""/>
    <s v=""/>
  </r>
  <r>
    <x v="1"/>
    <x v="0"/>
    <x v="3"/>
    <s v="Broker,Queue"/>
    <n v="37"/>
    <s v=""/>
    <s v=""/>
  </r>
  <r>
    <x v="1"/>
    <x v="0"/>
    <x v="4"/>
    <s v="Broker,Queue"/>
    <n v="45"/>
    <s v=""/>
    <s v=""/>
  </r>
  <r>
    <x v="1"/>
    <x v="0"/>
    <x v="5"/>
    <s v="Broker,Queue"/>
    <n v="47"/>
    <s v=""/>
    <s v=""/>
  </r>
  <r>
    <x v="1"/>
    <x v="0"/>
    <x v="6"/>
    <s v="Broker,Topic"/>
    <n v="45"/>
    <s v=""/>
    <s v=""/>
  </r>
  <r>
    <x v="1"/>
    <x v="0"/>
    <x v="7"/>
    <s v="Broker,Topic"/>
    <n v="36"/>
    <s v=""/>
    <s v=""/>
  </r>
  <r>
    <x v="1"/>
    <x v="0"/>
    <x v="8"/>
    <s v="Broker,Topic"/>
    <n v="51"/>
    <s v=""/>
    <s v=""/>
  </r>
  <r>
    <x v="1"/>
    <x v="0"/>
    <x v="9"/>
    <s v="Broker,Queue"/>
    <n v="43"/>
    <s v=""/>
    <s v=""/>
  </r>
  <r>
    <x v="1"/>
    <x v="0"/>
    <x v="10"/>
    <s v="Broker,Queue"/>
    <n v="19"/>
    <s v=""/>
    <s v=""/>
  </r>
  <r>
    <x v="1"/>
    <x v="0"/>
    <x v="211"/>
    <s v="Broker"/>
    <n v="1"/>
    <s v=""/>
    <s v=""/>
  </r>
  <r>
    <x v="1"/>
    <x v="0"/>
    <x v="212"/>
    <s v="Broker"/>
    <n v="1"/>
    <s v=""/>
    <s v=""/>
  </r>
  <r>
    <x v="1"/>
    <x v="1"/>
    <x v="12"/>
    <s v="LoadBalancer,AvailabilityZone"/>
    <n v="1"/>
    <s v=""/>
    <s v=""/>
  </r>
  <r>
    <x v="1"/>
    <x v="1"/>
    <x v="213"/>
    <s v="LoadBalancer,AvailabilityZone"/>
    <n v="1"/>
    <s v=""/>
    <s v=""/>
  </r>
  <r>
    <x v="1"/>
    <x v="1"/>
    <x v="13"/>
    <s v="LoadBalancer"/>
    <n v="2"/>
    <s v=""/>
    <s v=""/>
  </r>
  <r>
    <x v="1"/>
    <x v="1"/>
    <x v="14"/>
    <s v="TargetGroup,LoadBalancer"/>
    <n v="2"/>
    <s v=""/>
    <s v=""/>
  </r>
  <r>
    <x v="1"/>
    <x v="1"/>
    <x v="16"/>
    <s v="LoadBalancer,AvailabilityZone"/>
    <n v="2"/>
    <s v=""/>
    <s v=""/>
  </r>
  <r>
    <x v="1"/>
    <x v="1"/>
    <x v="17"/>
    <s v="TargetGroup,LoadBalancer,AvailabilityZone"/>
    <n v="1"/>
    <s v=""/>
    <s v=""/>
  </r>
  <r>
    <x v="1"/>
    <x v="1"/>
    <x v="18"/>
    <s v="LoadBalancer,AvailabilityZone"/>
    <n v="1"/>
    <s v=""/>
    <s v=""/>
  </r>
  <r>
    <x v="1"/>
    <x v="1"/>
    <x v="20"/>
    <s v="TargetGroup,LoadBalancer,AvailabilityZone"/>
    <n v="6"/>
    <s v=""/>
    <s v=""/>
  </r>
  <r>
    <x v="1"/>
    <x v="1"/>
    <x v="22"/>
    <s v="TargetGroup,LoadBalancer,AvailabilityZone"/>
    <n v="3"/>
    <s v=""/>
    <s v=""/>
  </r>
  <r>
    <x v="1"/>
    <x v="1"/>
    <x v="23"/>
    <s v="TargetGroup,LoadBalancer"/>
    <n v="6"/>
    <s v=""/>
    <s v=""/>
  </r>
  <r>
    <x v="1"/>
    <x v="1"/>
    <x v="24"/>
    <s v="LoadBalancer,AvailabilityZone"/>
    <n v="2"/>
    <s v=""/>
    <s v=""/>
  </r>
  <r>
    <x v="1"/>
    <x v="1"/>
    <x v="25"/>
    <s v="TargetGroup,LoadBalancer"/>
    <n v="5"/>
    <s v=""/>
    <s v=""/>
  </r>
  <r>
    <x v="1"/>
    <x v="2"/>
    <x v="26"/>
    <s v="AutoScalingGroupName"/>
    <n v="1"/>
    <s v=""/>
    <s v=""/>
  </r>
  <r>
    <x v="1"/>
    <x v="2"/>
    <x v="27"/>
    <s v="AutoScalingGroupName"/>
    <n v="2"/>
    <s v=""/>
    <s v=""/>
  </r>
  <r>
    <x v="1"/>
    <x v="2"/>
    <x v="28"/>
    <s v="AutoScalingGroupName"/>
    <n v="1"/>
    <s v=""/>
    <s v=""/>
  </r>
  <r>
    <x v="1"/>
    <x v="2"/>
    <x v="29"/>
    <s v="AutoScalingGroupName"/>
    <n v="1"/>
    <s v=""/>
    <s v=""/>
  </r>
  <r>
    <x v="1"/>
    <x v="2"/>
    <x v="33"/>
    <s v="AutoScalingGroupName"/>
    <n v="1"/>
    <s v=""/>
    <s v=""/>
  </r>
  <r>
    <x v="1"/>
    <x v="3"/>
    <x v="34"/>
    <s v="ServiceName,Currency"/>
    <n v="1"/>
    <s v=""/>
    <s v=""/>
  </r>
  <r>
    <x v="1"/>
    <x v="5"/>
    <x v="37"/>
    <s v="ResourceType"/>
    <n v="4"/>
    <s v=""/>
    <s v=""/>
  </r>
  <r>
    <x v="1"/>
    <x v="6"/>
    <x v="38"/>
    <m/>
    <n v="1"/>
    <s v=""/>
    <s v=""/>
  </r>
  <r>
    <x v="1"/>
    <x v="7"/>
    <x v="39"/>
    <s v="VolumeId"/>
    <n v="141"/>
    <s v=""/>
    <s v=""/>
  </r>
  <r>
    <x v="1"/>
    <x v="7"/>
    <x v="40"/>
    <s v="VolumeId"/>
    <n v="144"/>
    <s v=""/>
    <s v=""/>
  </r>
  <r>
    <x v="1"/>
    <x v="7"/>
    <x v="41"/>
    <s v="VolumeId"/>
    <n v="144"/>
    <s v=""/>
    <s v=""/>
  </r>
  <r>
    <x v="1"/>
    <x v="7"/>
    <x v="42"/>
    <s v="VolumeId"/>
    <n v="133"/>
    <s v=""/>
    <s v=""/>
  </r>
  <r>
    <x v="1"/>
    <x v="7"/>
    <x v="43"/>
    <s v="VolumeId"/>
    <n v="128"/>
    <s v=""/>
    <s v=""/>
  </r>
  <r>
    <x v="1"/>
    <x v="7"/>
    <x v="44"/>
    <s v="VolumeId"/>
    <n v="126"/>
    <s v=""/>
    <s v=""/>
  </r>
  <r>
    <x v="1"/>
    <x v="7"/>
    <x v="45"/>
    <s v="VolumeId"/>
    <n v="137"/>
    <s v=""/>
    <s v=""/>
  </r>
  <r>
    <x v="1"/>
    <x v="7"/>
    <x v="46"/>
    <s v="VolumeId"/>
    <n v="140"/>
    <s v=""/>
    <s v=""/>
  </r>
  <r>
    <x v="1"/>
    <x v="7"/>
    <x v="47"/>
    <s v="VolumeId"/>
    <n v="139"/>
    <s v=""/>
    <s v=""/>
  </r>
  <r>
    <x v="1"/>
    <x v="8"/>
    <x v="48"/>
    <s v="InstanceId"/>
    <n v="126"/>
    <s v=""/>
    <s v=""/>
  </r>
  <r>
    <x v="1"/>
    <x v="8"/>
    <x v="49"/>
    <s v="InstanceId"/>
    <n v="109"/>
    <s v=""/>
    <s v=""/>
  </r>
  <r>
    <x v="1"/>
    <x v="8"/>
    <x v="50"/>
    <s v="InstanceId"/>
    <n v="126"/>
    <s v=""/>
    <s v=""/>
  </r>
  <r>
    <x v="1"/>
    <x v="8"/>
    <x v="51"/>
    <s v="InstanceId"/>
    <n v="130"/>
    <s v=""/>
    <s v=""/>
  </r>
  <r>
    <x v="1"/>
    <x v="8"/>
    <x v="52"/>
    <s v="InstanceId"/>
    <n v="130"/>
    <s v=""/>
    <s v=""/>
  </r>
  <r>
    <x v="1"/>
    <x v="8"/>
    <x v="53"/>
    <s v="InstanceId"/>
    <n v="1"/>
    <s v=""/>
    <s v=""/>
  </r>
  <r>
    <x v="1"/>
    <x v="8"/>
    <x v="54"/>
    <s v="InstanceId"/>
    <n v="7"/>
    <s v=""/>
    <s v=""/>
  </r>
  <r>
    <x v="1"/>
    <x v="8"/>
    <x v="55"/>
    <s v="InstanceId"/>
    <n v="4"/>
    <s v=""/>
    <s v=""/>
  </r>
  <r>
    <x v="1"/>
    <x v="8"/>
    <x v="56"/>
    <s v="InstanceId"/>
    <n v="6"/>
    <s v=""/>
    <s v=""/>
  </r>
  <r>
    <x v="1"/>
    <x v="8"/>
    <x v="57"/>
    <s v="InstanceId"/>
    <n v="126"/>
    <s v=""/>
    <s v=""/>
  </r>
  <r>
    <x v="1"/>
    <x v="8"/>
    <x v="58"/>
    <s v="InstanceId"/>
    <n v="158"/>
    <s v=""/>
    <s v=""/>
  </r>
  <r>
    <x v="1"/>
    <x v="8"/>
    <x v="59"/>
    <s v="InstanceId"/>
    <n v="147"/>
    <s v=""/>
    <s v=""/>
  </r>
  <r>
    <x v="1"/>
    <x v="8"/>
    <x v="60"/>
    <s v="InstanceId"/>
    <n v="134"/>
    <s v=""/>
    <s v=""/>
  </r>
  <r>
    <x v="1"/>
    <x v="8"/>
    <x v="61"/>
    <s v="InstanceId"/>
    <n v="136"/>
    <s v=""/>
    <s v=""/>
  </r>
  <r>
    <x v="1"/>
    <x v="8"/>
    <x v="62"/>
    <s v="InstanceId"/>
    <n v="129"/>
    <s v=""/>
    <s v=""/>
  </r>
  <r>
    <x v="1"/>
    <x v="8"/>
    <x v="63"/>
    <s v="InstanceId"/>
    <n v="120"/>
    <s v=""/>
    <s v=""/>
  </r>
  <r>
    <x v="1"/>
    <x v="8"/>
    <x v="64"/>
    <s v="InstanceId"/>
    <n v="145"/>
    <s v=""/>
    <s v=""/>
  </r>
  <r>
    <x v="1"/>
    <x v="8"/>
    <x v="65"/>
    <s v="InstanceId"/>
    <n v="148"/>
    <s v=""/>
    <s v=""/>
  </r>
  <r>
    <x v="1"/>
    <x v="8"/>
    <x v="66"/>
    <s v="InstanceId"/>
    <n v="131"/>
    <s v=""/>
    <s v=""/>
  </r>
  <r>
    <x v="1"/>
    <x v="8"/>
    <x v="67"/>
    <s v="InstanceId"/>
    <n v="135"/>
    <s v=""/>
    <s v=""/>
  </r>
  <r>
    <x v="1"/>
    <x v="8"/>
    <x v="68"/>
    <s v="InstanceId"/>
    <n v="142"/>
    <s v=""/>
    <s v=""/>
  </r>
  <r>
    <x v="1"/>
    <x v="8"/>
    <x v="69"/>
    <s v="InstanceId"/>
    <n v="123"/>
    <s v=""/>
    <s v=""/>
  </r>
  <r>
    <x v="1"/>
    <x v="8"/>
    <x v="70"/>
    <s v="InstanceId"/>
    <n v="132"/>
    <s v=""/>
    <s v=""/>
  </r>
  <r>
    <x v="1"/>
    <x v="9"/>
    <x v="71"/>
    <m/>
    <n v="1"/>
    <s v=""/>
    <s v=""/>
  </r>
  <r>
    <x v="1"/>
    <x v="9"/>
    <x v="214"/>
    <s v="CacheClusterId,CacheNodeId"/>
    <n v="1"/>
    <s v=""/>
    <s v=""/>
  </r>
  <r>
    <x v="1"/>
    <x v="9"/>
    <x v="78"/>
    <s v="CacheClusterId"/>
    <n v="2"/>
    <s v=""/>
    <s v=""/>
  </r>
  <r>
    <x v="1"/>
    <x v="9"/>
    <x v="79"/>
    <m/>
    <n v="1"/>
    <s v=""/>
    <s v=""/>
  </r>
  <r>
    <x v="1"/>
    <x v="9"/>
    <x v="80"/>
    <s v="CacheClusterId"/>
    <n v="1"/>
    <s v=""/>
    <s v=""/>
  </r>
  <r>
    <x v="1"/>
    <x v="9"/>
    <x v="215"/>
    <s v="CacheClusterId"/>
    <n v="1"/>
    <s v=""/>
    <s v=""/>
  </r>
  <r>
    <x v="1"/>
    <x v="9"/>
    <x v="84"/>
    <m/>
    <n v="2"/>
    <s v=""/>
    <s v=""/>
  </r>
  <r>
    <x v="1"/>
    <x v="9"/>
    <x v="85"/>
    <m/>
    <n v="1"/>
    <s v=""/>
    <s v=""/>
  </r>
  <r>
    <x v="1"/>
    <x v="11"/>
    <x v="91"/>
    <s v="FunctionName"/>
    <n v="1"/>
    <s v=""/>
    <s v=""/>
  </r>
  <r>
    <x v="1"/>
    <x v="12"/>
    <x v="95"/>
    <s v="LogGroupName"/>
    <n v="5"/>
    <s v=""/>
    <s v=""/>
  </r>
  <r>
    <x v="1"/>
    <x v="12"/>
    <x v="96"/>
    <s v="LogGroupName"/>
    <n v="5"/>
    <s v=""/>
    <s v=""/>
  </r>
  <r>
    <x v="1"/>
    <x v="14"/>
    <x v="103"/>
    <s v="LoadBalancer,AvailabilityZone"/>
    <n v="2"/>
    <s v=""/>
    <s v=""/>
  </r>
  <r>
    <x v="1"/>
    <x v="14"/>
    <x v="104"/>
    <s v="LoadBalancer,AvailabilityZone"/>
    <n v="1"/>
    <s v=""/>
    <s v=""/>
  </r>
  <r>
    <x v="1"/>
    <x v="14"/>
    <x v="216"/>
    <s v="LoadBalancer"/>
    <n v="1"/>
    <s v=""/>
    <s v=""/>
  </r>
  <r>
    <x v="1"/>
    <x v="14"/>
    <x v="20"/>
    <s v="TargetGroup,LoadBalancer,AvailabilityZone"/>
    <n v="2"/>
    <s v=""/>
    <s v=""/>
  </r>
  <r>
    <x v="1"/>
    <x v="14"/>
    <x v="108"/>
    <s v="LoadBalancer"/>
    <n v="2"/>
    <s v=""/>
    <s v=""/>
  </r>
  <r>
    <x v="1"/>
    <x v="14"/>
    <x v="110"/>
    <s v="LoadBalancer"/>
    <n v="3"/>
    <s v=""/>
    <s v=""/>
  </r>
  <r>
    <x v="1"/>
    <x v="14"/>
    <x v="112"/>
    <s v="LoadBalancer"/>
    <n v="1"/>
    <s v=""/>
    <s v=""/>
  </r>
  <r>
    <x v="1"/>
    <x v="14"/>
    <x v="113"/>
    <s v="LoadBalancer,AvailabilityZone"/>
    <n v="1"/>
    <s v=""/>
    <s v=""/>
  </r>
  <r>
    <x v="1"/>
    <x v="14"/>
    <x v="25"/>
    <s v="TargetGroup,LoadBalancer,AvailabilityZone"/>
    <n v="1"/>
    <s v=""/>
    <s v=""/>
  </r>
  <r>
    <x v="1"/>
    <x v="15"/>
    <x v="114"/>
    <s v="DatabaseClass"/>
    <n v="2"/>
    <s v=""/>
    <s v=""/>
  </r>
  <r>
    <x v="1"/>
    <x v="15"/>
    <x v="217"/>
    <s v="DBInstanceIdentifier"/>
    <n v="1"/>
    <s v=""/>
    <s v=""/>
  </r>
  <r>
    <x v="1"/>
    <x v="15"/>
    <x v="118"/>
    <s v="EngineName"/>
    <n v="1"/>
    <s v=""/>
    <s v=""/>
  </r>
  <r>
    <x v="1"/>
    <x v="15"/>
    <x v="119"/>
    <s v="EngineName"/>
    <n v="1"/>
    <s v=""/>
    <s v=""/>
  </r>
  <r>
    <x v="1"/>
    <x v="15"/>
    <x v="122"/>
    <s v="DBClusterIdentifier"/>
    <n v="1"/>
    <s v=""/>
    <s v=""/>
  </r>
  <r>
    <x v="1"/>
    <x v="15"/>
    <x v="123"/>
    <s v="DBInstanceIdentifier"/>
    <n v="1"/>
    <s v=""/>
    <s v=""/>
  </r>
  <r>
    <x v="1"/>
    <x v="15"/>
    <x v="218"/>
    <s v="DBClusterIdentifier"/>
    <n v="1"/>
    <s v=""/>
    <s v=""/>
  </r>
  <r>
    <x v="1"/>
    <x v="15"/>
    <x v="125"/>
    <m/>
    <n v="1"/>
    <s v=""/>
    <s v=""/>
  </r>
  <r>
    <x v="1"/>
    <x v="15"/>
    <x v="128"/>
    <s v="EngineName"/>
    <n v="1"/>
    <s v=""/>
    <s v=""/>
  </r>
  <r>
    <x v="1"/>
    <x v="15"/>
    <x v="219"/>
    <s v="DBClusterIdentifier"/>
    <n v="2"/>
    <s v=""/>
    <s v=""/>
  </r>
  <r>
    <x v="1"/>
    <x v="15"/>
    <x v="131"/>
    <s v="EngineName"/>
    <n v="1"/>
    <s v=""/>
    <s v=""/>
  </r>
  <r>
    <x v="1"/>
    <x v="15"/>
    <x v="135"/>
    <s v="DatabaseClass"/>
    <n v="1"/>
    <s v=""/>
    <s v=""/>
  </r>
  <r>
    <x v="1"/>
    <x v="15"/>
    <x v="139"/>
    <m/>
    <n v="1"/>
    <s v=""/>
    <s v=""/>
  </r>
  <r>
    <x v="1"/>
    <x v="15"/>
    <x v="48"/>
    <s v="EngineName"/>
    <n v="2"/>
    <s v=""/>
    <s v=""/>
  </r>
  <r>
    <x v="1"/>
    <x v="15"/>
    <x v="50"/>
    <s v="Role,DBClusterIdentifier"/>
    <n v="1"/>
    <s v=""/>
    <s v=""/>
  </r>
  <r>
    <x v="1"/>
    <x v="15"/>
    <x v="51"/>
    <s v="DBInstanceIdentifier"/>
    <n v="2"/>
    <s v=""/>
    <s v=""/>
  </r>
  <r>
    <x v="1"/>
    <x v="15"/>
    <x v="52"/>
    <s v="Role,DBClusterIdentifier"/>
    <n v="1"/>
    <s v=""/>
    <s v=""/>
  </r>
  <r>
    <x v="1"/>
    <x v="15"/>
    <x v="140"/>
    <s v="EngineName"/>
    <n v="1"/>
    <s v=""/>
    <s v=""/>
  </r>
  <r>
    <x v="1"/>
    <x v="15"/>
    <x v="141"/>
    <m/>
    <n v="1"/>
    <s v=""/>
    <s v=""/>
  </r>
  <r>
    <x v="1"/>
    <x v="15"/>
    <x v="143"/>
    <m/>
    <n v="1"/>
    <s v=""/>
    <s v=""/>
  </r>
  <r>
    <x v="1"/>
    <x v="15"/>
    <x v="145"/>
    <s v="DBClusterIdentifier"/>
    <n v="1"/>
    <s v=""/>
    <s v=""/>
  </r>
  <r>
    <x v="1"/>
    <x v="15"/>
    <x v="147"/>
    <s v="Role,DBClusterIdentifier"/>
    <n v="1"/>
    <s v=""/>
    <s v=""/>
  </r>
  <r>
    <x v="1"/>
    <x v="15"/>
    <x v="220"/>
    <s v="Role,DBClusterIdentifier"/>
    <n v="2"/>
    <s v=""/>
    <s v=""/>
  </r>
  <r>
    <x v="1"/>
    <x v="15"/>
    <x v="221"/>
    <s v="DBClusterIdentifier"/>
    <n v="1"/>
    <s v=""/>
    <s v=""/>
  </r>
  <r>
    <x v="1"/>
    <x v="15"/>
    <x v="149"/>
    <s v="EngineName"/>
    <n v="1"/>
    <s v=""/>
    <s v=""/>
  </r>
  <r>
    <x v="1"/>
    <x v="15"/>
    <x v="151"/>
    <s v="DatabaseClass"/>
    <n v="1"/>
    <s v=""/>
    <s v=""/>
  </r>
  <r>
    <x v="1"/>
    <x v="15"/>
    <x v="153"/>
    <s v="EngineName"/>
    <n v="3"/>
    <s v=""/>
    <s v=""/>
  </r>
  <r>
    <x v="1"/>
    <x v="15"/>
    <x v="156"/>
    <s v="DatabaseClass"/>
    <n v="2"/>
    <s v=""/>
    <s v=""/>
  </r>
  <r>
    <x v="1"/>
    <x v="15"/>
    <x v="158"/>
    <s v="Role,DBClusterIdentifier"/>
    <n v="1"/>
    <s v=""/>
    <s v=""/>
  </r>
  <r>
    <x v="1"/>
    <x v="15"/>
    <x v="222"/>
    <s v="DBInstanceIdentifier"/>
    <n v="1"/>
    <s v=""/>
    <s v=""/>
  </r>
  <r>
    <x v="1"/>
    <x v="15"/>
    <x v="223"/>
    <s v="DBClusterIdentifier"/>
    <n v="1"/>
    <s v=""/>
    <s v=""/>
  </r>
  <r>
    <x v="1"/>
    <x v="15"/>
    <x v="164"/>
    <m/>
    <n v="1"/>
    <s v=""/>
    <s v=""/>
  </r>
  <r>
    <x v="1"/>
    <x v="15"/>
    <x v="224"/>
    <s v="DBClusterIdentifier"/>
    <n v="1"/>
    <s v=""/>
    <s v=""/>
  </r>
  <r>
    <x v="1"/>
    <x v="15"/>
    <x v="166"/>
    <s v="EngineName"/>
    <n v="2"/>
    <s v=""/>
    <s v=""/>
  </r>
  <r>
    <x v="1"/>
    <x v="15"/>
    <x v="167"/>
    <s v="DBClusterIdentifier"/>
    <n v="1"/>
    <s v=""/>
    <s v=""/>
  </r>
  <r>
    <x v="1"/>
    <x v="16"/>
    <x v="169"/>
    <s v="StorageType,BucketName"/>
    <n v="1"/>
    <s v=""/>
    <s v=""/>
  </r>
  <r>
    <x v="1"/>
    <x v="17"/>
    <x v="225"/>
    <s v="TopicName"/>
    <n v="1"/>
    <s v=""/>
    <s v=""/>
  </r>
  <r>
    <x v="1"/>
    <x v="18"/>
    <x v="173"/>
    <s v="QueueName"/>
    <n v="1"/>
    <s v=""/>
    <s v=""/>
  </r>
  <r>
    <x v="1"/>
    <x v="18"/>
    <x v="175"/>
    <s v="QueueName"/>
    <n v="2"/>
    <s v=""/>
    <s v=""/>
  </r>
  <r>
    <x v="1"/>
    <x v="18"/>
    <x v="177"/>
    <s v="QueueName"/>
    <n v="1"/>
    <s v=""/>
    <s v=""/>
  </r>
  <r>
    <x v="1"/>
    <x v="18"/>
    <x v="178"/>
    <s v="QueueName"/>
    <n v="2"/>
    <s v=""/>
    <s v=""/>
  </r>
  <r>
    <x v="1"/>
    <x v="19"/>
    <x v="94"/>
    <s v="Type,Resource,Service,Class"/>
    <n v="14"/>
    <s v=""/>
    <s v=""/>
  </r>
  <r>
    <x v="1"/>
    <x v="19"/>
    <x v="180"/>
    <s v="Type,Resource,Service,Class"/>
    <n v="2"/>
    <s v=""/>
    <s v=""/>
  </r>
  <r>
    <x v="1"/>
    <x v="21"/>
    <x v="226"/>
    <s v="AutoScalingGroupName"/>
    <n v="1"/>
    <b v="1"/>
    <n v="0.3"/>
  </r>
  <r>
    <x v="1"/>
    <x v="21"/>
    <x v="227"/>
    <s v="level,InstanceId,AutoScalingGroupName,metric_type"/>
    <n v="2"/>
    <b v="1"/>
    <n v="0.6"/>
  </r>
  <r>
    <x v="1"/>
    <x v="21"/>
    <x v="228"/>
    <s v="AutoScalingGroupName"/>
    <n v="2"/>
    <b v="1"/>
    <n v="0.6"/>
  </r>
  <r>
    <x v="1"/>
    <x v="21"/>
    <x v="229"/>
    <s v="level,InstanceId,AutoScalingGroupName,metric_type"/>
    <n v="1"/>
    <b v="1"/>
    <n v="0.3"/>
  </r>
  <r>
    <x v="1"/>
    <x v="21"/>
    <x v="230"/>
    <s v="level,InstanceId,AutoScalingGroupName,metric_type"/>
    <n v="1"/>
    <b v="1"/>
    <n v="0.3"/>
  </r>
  <r>
    <x v="1"/>
    <x v="21"/>
    <x v="231"/>
    <s v="level,InstanceId,AutoScalingGroupName,metric_type"/>
    <n v="4"/>
    <b v="1"/>
    <n v="1.2"/>
  </r>
  <r>
    <x v="1"/>
    <x v="21"/>
    <x v="232"/>
    <s v="statistic,InstanceId,AutoScalingGroupName,metric_type"/>
    <n v="1"/>
    <b v="1"/>
    <n v="0.3"/>
  </r>
  <r>
    <x v="1"/>
    <x v="21"/>
    <x v="182"/>
    <s v="path,InstanceId,AutoScalingGroupName,device,fstype"/>
    <n v="948"/>
    <b v="1"/>
    <n v="284.39999999999998"/>
  </r>
  <r>
    <x v="1"/>
    <x v="21"/>
    <x v="183"/>
    <s v="path,InstanceId,AutoScalingGroupName,device,fstype"/>
    <n v="916"/>
    <b v="1"/>
    <n v="274.8"/>
  </r>
  <r>
    <x v="1"/>
    <x v="21"/>
    <x v="184"/>
    <s v="statistic,InstanceId,AutoScalingGroupName,pool,metric_type"/>
    <n v="1"/>
    <b v="1"/>
    <n v="0.3"/>
  </r>
  <r>
    <x v="1"/>
    <x v="21"/>
    <x v="186"/>
    <s v="statistic,InstanceId,AutoScalingGroupName,pool,metric_type"/>
    <n v="1"/>
    <b v="1"/>
    <n v="0.3"/>
  </r>
  <r>
    <x v="1"/>
    <x v="21"/>
    <x v="189"/>
    <s v="statistic,InstanceId,AutoScalingGroupName,pool,metric_type"/>
    <n v="1"/>
    <b v="1"/>
    <n v="0.3"/>
  </r>
  <r>
    <x v="1"/>
    <x v="21"/>
    <x v="191"/>
    <s v="statistic,InstanceId,AutoScalingGroupName,pool,metric_type"/>
    <n v="2"/>
    <b v="1"/>
    <n v="0.6"/>
  </r>
  <r>
    <x v="1"/>
    <x v="21"/>
    <x v="196"/>
    <s v="exception,method,InstanceId,AutoScalingGroupName,metric_type,uri,outcome,status"/>
    <n v="5"/>
    <b v="1"/>
    <n v="1.5"/>
  </r>
  <r>
    <x v="1"/>
    <x v="21"/>
    <x v="197"/>
    <m/>
    <n v="2"/>
    <b v="1"/>
    <n v="0.6"/>
  </r>
  <r>
    <x v="1"/>
    <x v="21"/>
    <x v="201"/>
    <s v="statistic,InstanceId,AutoScalingGroupName,metric_type,env"/>
    <n v="2"/>
    <b v="1"/>
    <n v="0.6"/>
  </r>
  <r>
    <x v="1"/>
    <x v="21"/>
    <x v="202"/>
    <s v="InstanceId,AutoScalingGroupName"/>
    <n v="137"/>
    <b v="1"/>
    <n v="41.1"/>
  </r>
  <r>
    <x v="1"/>
    <x v="21"/>
    <x v="204"/>
    <s v="InstanceId,AutoScalingGroupName"/>
    <n v="134"/>
    <b v="1"/>
    <n v="40.199999999999996"/>
  </r>
  <r>
    <x v="1"/>
    <x v="21"/>
    <x v="233"/>
    <m/>
    <n v="1"/>
    <b v="1"/>
    <n v="0.3"/>
  </r>
  <r>
    <x v="1"/>
    <x v="21"/>
    <x v="234"/>
    <s v="statistic,InstanceId,AutoScalingGroupName,name,metric_type"/>
    <n v="1"/>
    <b v="1"/>
    <n v="0.3"/>
  </r>
  <r>
    <x v="1"/>
    <x v="21"/>
    <x v="235"/>
    <s v="statistic,InstanceId,AutoScalingGroupName,name,metric_type"/>
    <n v="1"/>
    <b v="1"/>
    <n v="0.3"/>
  </r>
  <r>
    <x v="1"/>
    <x v="21"/>
    <x v="205"/>
    <s v="statistic,InstanceId,AutoScalingGroupName,metric_type"/>
    <n v="1"/>
    <b v="1"/>
    <n v="0.3"/>
  </r>
  <r>
    <x v="1"/>
    <x v="21"/>
    <x v="209"/>
    <s v="statistic,InstanceId,AutoScalingGroupName,metric_type"/>
    <n v="1"/>
    <b v="1"/>
    <n v="0.3"/>
  </r>
  <r>
    <x v="1"/>
    <x v="21"/>
    <x v="236"/>
    <s v="AutoScalingGroupName"/>
    <n v="3"/>
    <b v="1"/>
    <n v="0.89999999999999991"/>
  </r>
  <r>
    <x v="1"/>
    <x v="21"/>
    <x v="237"/>
    <s v="AutoScalingGroupName"/>
    <n v="1"/>
    <b v="1"/>
    <n v="0.3"/>
  </r>
  <r>
    <x v="1"/>
    <x v="21"/>
    <x v="238"/>
    <m/>
    <n v="2"/>
    <b v="1"/>
    <n v="0.6"/>
  </r>
  <r>
    <x v="2"/>
    <x v="0"/>
    <x v="0"/>
    <s v="Broker"/>
    <n v="2"/>
    <s v=""/>
    <s v=""/>
  </r>
  <r>
    <x v="2"/>
    <x v="0"/>
    <x v="1"/>
    <s v="Broker,Queue"/>
    <n v="150"/>
    <s v=""/>
    <s v=""/>
  </r>
  <r>
    <x v="2"/>
    <x v="0"/>
    <x v="52"/>
    <s v="Broker"/>
    <n v="2"/>
    <s v=""/>
    <s v=""/>
  </r>
  <r>
    <x v="2"/>
    <x v="0"/>
    <x v="239"/>
    <s v="Broker"/>
    <n v="2"/>
    <s v=""/>
    <s v=""/>
  </r>
  <r>
    <x v="2"/>
    <x v="0"/>
    <x v="2"/>
    <s v="Broker,Queue"/>
    <n v="160"/>
    <s v=""/>
    <s v=""/>
  </r>
  <r>
    <x v="2"/>
    <x v="0"/>
    <x v="3"/>
    <s v="Broker,Queue"/>
    <n v="153"/>
    <s v=""/>
    <s v=""/>
  </r>
  <r>
    <x v="2"/>
    <x v="0"/>
    <x v="4"/>
    <s v="Broker,Queue"/>
    <n v="155"/>
    <s v=""/>
    <s v=""/>
  </r>
  <r>
    <x v="2"/>
    <x v="0"/>
    <x v="5"/>
    <s v="Broker,Queue"/>
    <n v="160"/>
    <s v=""/>
    <s v=""/>
  </r>
  <r>
    <x v="2"/>
    <x v="0"/>
    <x v="240"/>
    <s v="Broker"/>
    <n v="2"/>
    <s v=""/>
    <s v=""/>
  </r>
  <r>
    <x v="2"/>
    <x v="0"/>
    <x v="6"/>
    <s v="Broker,Queue"/>
    <n v="155"/>
    <s v=""/>
    <s v=""/>
  </r>
  <r>
    <x v="2"/>
    <x v="0"/>
    <x v="241"/>
    <s v="Broker"/>
    <n v="2"/>
    <s v=""/>
    <s v=""/>
  </r>
  <r>
    <x v="2"/>
    <x v="0"/>
    <x v="7"/>
    <s v="Broker,Queue"/>
    <n v="160"/>
    <s v=""/>
    <s v=""/>
  </r>
  <r>
    <x v="2"/>
    <x v="0"/>
    <x v="242"/>
    <s v="Broker"/>
    <n v="2"/>
    <s v=""/>
    <s v=""/>
  </r>
  <r>
    <x v="2"/>
    <x v="0"/>
    <x v="243"/>
    <s v="Broker"/>
    <n v="2"/>
    <s v=""/>
    <s v=""/>
  </r>
  <r>
    <x v="2"/>
    <x v="0"/>
    <x v="244"/>
    <s v="Broker"/>
    <n v="2"/>
    <s v=""/>
    <s v=""/>
  </r>
  <r>
    <x v="2"/>
    <x v="0"/>
    <x v="245"/>
    <s v="Broker"/>
    <n v="2"/>
    <s v=""/>
    <s v=""/>
  </r>
  <r>
    <x v="2"/>
    <x v="0"/>
    <x v="8"/>
    <s v="Broker,Queue"/>
    <n v="156"/>
    <s v=""/>
    <s v=""/>
  </r>
  <r>
    <x v="2"/>
    <x v="0"/>
    <x v="246"/>
    <s v="Broker"/>
    <n v="2"/>
    <s v=""/>
    <s v=""/>
  </r>
  <r>
    <x v="2"/>
    <x v="0"/>
    <x v="64"/>
    <s v="Broker"/>
    <n v="2"/>
    <s v=""/>
    <s v=""/>
  </r>
  <r>
    <x v="2"/>
    <x v="0"/>
    <x v="65"/>
    <s v="Broker"/>
    <n v="2"/>
    <s v=""/>
    <s v=""/>
  </r>
  <r>
    <x v="2"/>
    <x v="0"/>
    <x v="247"/>
    <s v="Broker"/>
    <n v="2"/>
    <s v=""/>
    <s v=""/>
  </r>
  <r>
    <x v="2"/>
    <x v="0"/>
    <x v="248"/>
    <s v="Broker"/>
    <n v="2"/>
    <s v=""/>
    <s v=""/>
  </r>
  <r>
    <x v="2"/>
    <x v="0"/>
    <x v="9"/>
    <s v="Broker,Topic"/>
    <n v="158"/>
    <s v=""/>
    <s v=""/>
  </r>
  <r>
    <x v="2"/>
    <x v="0"/>
    <x v="10"/>
    <s v="Broker,Queue"/>
    <n v="64"/>
    <s v=""/>
    <s v=""/>
  </r>
  <r>
    <x v="2"/>
    <x v="0"/>
    <x v="249"/>
    <s v="Broker"/>
    <n v="2"/>
    <s v=""/>
    <s v=""/>
  </r>
  <r>
    <x v="2"/>
    <x v="0"/>
    <x v="211"/>
    <s v="Broker"/>
    <n v="2"/>
    <s v=""/>
    <s v=""/>
  </r>
  <r>
    <x v="2"/>
    <x v="0"/>
    <x v="250"/>
    <s v="Broker"/>
    <n v="2"/>
    <s v=""/>
    <s v=""/>
  </r>
  <r>
    <x v="2"/>
    <x v="0"/>
    <x v="212"/>
    <s v="Broker"/>
    <n v="2"/>
    <s v=""/>
    <s v=""/>
  </r>
  <r>
    <x v="2"/>
    <x v="0"/>
    <x v="251"/>
    <s v="Broker"/>
    <n v="2"/>
    <s v=""/>
    <s v=""/>
  </r>
  <r>
    <x v="2"/>
    <x v="0"/>
    <x v="252"/>
    <s v="Broker"/>
    <n v="2"/>
    <s v=""/>
    <s v=""/>
  </r>
  <r>
    <x v="2"/>
    <x v="0"/>
    <x v="253"/>
    <s v="Broker"/>
    <n v="2"/>
    <s v=""/>
    <s v=""/>
  </r>
  <r>
    <x v="2"/>
    <x v="0"/>
    <x v="254"/>
    <s v="Broker"/>
    <n v="2"/>
    <s v=""/>
    <s v=""/>
  </r>
  <r>
    <x v="2"/>
    <x v="0"/>
    <x v="255"/>
    <s v="Broker"/>
    <n v="2"/>
    <s v=""/>
    <s v=""/>
  </r>
  <r>
    <x v="2"/>
    <x v="1"/>
    <x v="256"/>
    <s v="LoadBalancer"/>
    <n v="2"/>
    <s v=""/>
    <s v=""/>
  </r>
  <r>
    <x v="2"/>
    <x v="1"/>
    <x v="11"/>
    <s v="LoadBalancer,AvailabilityZone"/>
    <n v="3"/>
    <s v=""/>
    <s v=""/>
  </r>
  <r>
    <x v="2"/>
    <x v="1"/>
    <x v="216"/>
    <s v="LoadBalancer"/>
    <n v="2"/>
    <s v=""/>
    <s v=""/>
  </r>
  <r>
    <x v="2"/>
    <x v="1"/>
    <x v="257"/>
    <s v="LoadBalancer,AvailabilityZone"/>
    <n v="4"/>
    <s v=""/>
    <s v=""/>
  </r>
  <r>
    <x v="2"/>
    <x v="1"/>
    <x v="258"/>
    <s v="LoadBalancer,AvailabilityZone"/>
    <n v="4"/>
    <s v=""/>
    <s v=""/>
  </r>
  <r>
    <x v="2"/>
    <x v="1"/>
    <x v="12"/>
    <s v="LoadBalancer,AvailabilityZone"/>
    <n v="3"/>
    <s v=""/>
    <s v=""/>
  </r>
  <r>
    <x v="2"/>
    <x v="1"/>
    <x v="213"/>
    <s v="LoadBalancer,AvailabilityZone"/>
    <n v="6"/>
    <s v=""/>
    <s v=""/>
  </r>
  <r>
    <x v="2"/>
    <x v="1"/>
    <x v="13"/>
    <s v="LoadBalancer,AvailabilityZone"/>
    <n v="5"/>
    <s v=""/>
    <s v=""/>
  </r>
  <r>
    <x v="2"/>
    <x v="1"/>
    <x v="14"/>
    <s v="TargetGroup,LoadBalancer"/>
    <n v="34"/>
    <s v=""/>
    <s v=""/>
  </r>
  <r>
    <x v="2"/>
    <x v="1"/>
    <x v="15"/>
    <s v="TargetGroup,LoadBalancer"/>
    <n v="4"/>
    <s v=""/>
    <s v=""/>
  </r>
  <r>
    <x v="2"/>
    <x v="1"/>
    <x v="16"/>
    <s v="LoadBalancer,AvailabilityZone"/>
    <n v="28"/>
    <s v=""/>
    <s v=""/>
  </r>
  <r>
    <x v="2"/>
    <x v="1"/>
    <x v="17"/>
    <s v="LoadBalancer,AvailabilityZone"/>
    <n v="17"/>
    <s v=""/>
    <s v=""/>
  </r>
  <r>
    <x v="2"/>
    <x v="1"/>
    <x v="18"/>
    <s v="LoadBalancer,AvailabilityZone"/>
    <n v="3"/>
    <s v=""/>
    <s v=""/>
  </r>
  <r>
    <x v="2"/>
    <x v="1"/>
    <x v="19"/>
    <s v="LoadBalancer,AvailabilityZone"/>
    <n v="3"/>
    <s v=""/>
    <s v=""/>
  </r>
  <r>
    <x v="2"/>
    <x v="1"/>
    <x v="20"/>
    <s v="TargetGroup,LoadBalancer"/>
    <n v="57"/>
    <s v=""/>
    <s v=""/>
  </r>
  <r>
    <x v="2"/>
    <x v="1"/>
    <x v="259"/>
    <s v="LoadBalancer"/>
    <n v="1"/>
    <s v=""/>
    <s v=""/>
  </r>
  <r>
    <x v="2"/>
    <x v="1"/>
    <x v="21"/>
    <s v="LoadBalancer"/>
    <n v="2"/>
    <s v=""/>
    <s v=""/>
  </r>
  <r>
    <x v="2"/>
    <x v="1"/>
    <x v="22"/>
    <s v="TargetGroup,LoadBalancer"/>
    <n v="64"/>
    <s v=""/>
    <s v=""/>
  </r>
  <r>
    <x v="2"/>
    <x v="1"/>
    <x v="23"/>
    <s v="TargetGroup"/>
    <n v="58"/>
    <s v=""/>
    <s v=""/>
  </r>
  <r>
    <x v="2"/>
    <x v="1"/>
    <x v="260"/>
    <s v="LoadBalancer"/>
    <n v="1"/>
    <s v=""/>
    <s v=""/>
  </r>
  <r>
    <x v="2"/>
    <x v="1"/>
    <x v="24"/>
    <s v="LoadBalancer,AvailabilityZone"/>
    <n v="38"/>
    <s v=""/>
    <s v=""/>
  </r>
  <r>
    <x v="2"/>
    <x v="1"/>
    <x v="25"/>
    <s v="TargetGroup,LoadBalancer,AvailabilityZone"/>
    <n v="57"/>
    <s v=""/>
    <s v=""/>
  </r>
  <r>
    <x v="2"/>
    <x v="2"/>
    <x v="26"/>
    <s v="AutoScalingGroupName"/>
    <n v="21"/>
    <s v=""/>
    <s v=""/>
  </r>
  <r>
    <x v="2"/>
    <x v="2"/>
    <x v="27"/>
    <s v="AutoScalingGroupName"/>
    <n v="22"/>
    <s v=""/>
    <s v=""/>
  </r>
  <r>
    <x v="2"/>
    <x v="2"/>
    <x v="28"/>
    <s v="AutoScalingGroupName"/>
    <n v="18"/>
    <s v=""/>
    <s v=""/>
  </r>
  <r>
    <x v="2"/>
    <x v="2"/>
    <x v="29"/>
    <s v="AutoScalingGroupName"/>
    <n v="20"/>
    <s v=""/>
    <s v=""/>
  </r>
  <r>
    <x v="2"/>
    <x v="2"/>
    <x v="30"/>
    <s v="AutoScalingGroupName"/>
    <n v="21"/>
    <s v=""/>
    <s v=""/>
  </r>
  <r>
    <x v="2"/>
    <x v="2"/>
    <x v="31"/>
    <s v="AutoScalingGroupName"/>
    <n v="21"/>
    <s v=""/>
    <s v=""/>
  </r>
  <r>
    <x v="2"/>
    <x v="2"/>
    <x v="32"/>
    <s v="AutoScalingGroupName"/>
    <n v="21"/>
    <s v=""/>
    <s v=""/>
  </r>
  <r>
    <x v="2"/>
    <x v="2"/>
    <x v="33"/>
    <s v="AutoScalingGroupName"/>
    <n v="19"/>
    <s v=""/>
    <s v=""/>
  </r>
  <r>
    <x v="2"/>
    <x v="3"/>
    <x v="34"/>
    <s v="ServiceName,Currency"/>
    <n v="18"/>
    <s v=""/>
    <s v=""/>
  </r>
  <r>
    <x v="2"/>
    <x v="22"/>
    <x v="261"/>
    <s v="CertificateArn"/>
    <n v="1"/>
    <s v=""/>
    <s v=""/>
  </r>
  <r>
    <x v="2"/>
    <x v="4"/>
    <x v="35"/>
    <s v="UserPool,UserPoolClient"/>
    <n v="1"/>
    <s v=""/>
    <s v=""/>
  </r>
  <r>
    <x v="2"/>
    <x v="5"/>
    <x v="262"/>
    <m/>
    <n v="1"/>
    <s v=""/>
    <s v=""/>
  </r>
  <r>
    <x v="2"/>
    <x v="5"/>
    <x v="263"/>
    <m/>
    <n v="1"/>
    <s v=""/>
    <s v=""/>
  </r>
  <r>
    <x v="2"/>
    <x v="5"/>
    <x v="36"/>
    <s v="ResourceType"/>
    <n v="11"/>
    <s v=""/>
    <s v=""/>
  </r>
  <r>
    <x v="2"/>
    <x v="5"/>
    <x v="37"/>
    <s v="ResourceType"/>
    <n v="91"/>
    <s v=""/>
    <s v=""/>
  </r>
  <r>
    <x v="2"/>
    <x v="6"/>
    <x v="38"/>
    <m/>
    <n v="1"/>
    <s v=""/>
    <s v=""/>
  </r>
  <r>
    <x v="2"/>
    <x v="6"/>
    <x v="264"/>
    <m/>
    <n v="1"/>
    <s v=""/>
    <s v=""/>
  </r>
  <r>
    <x v="2"/>
    <x v="6"/>
    <x v="265"/>
    <m/>
    <n v="1"/>
    <s v=""/>
    <s v=""/>
  </r>
  <r>
    <x v="2"/>
    <x v="6"/>
    <x v="266"/>
    <m/>
    <n v="1"/>
    <s v=""/>
    <s v=""/>
  </r>
  <r>
    <x v="2"/>
    <x v="6"/>
    <x v="267"/>
    <m/>
    <n v="1"/>
    <s v=""/>
    <s v=""/>
  </r>
  <r>
    <x v="2"/>
    <x v="6"/>
    <x v="268"/>
    <m/>
    <n v="1"/>
    <s v=""/>
    <s v=""/>
  </r>
  <r>
    <x v="2"/>
    <x v="6"/>
    <x v="269"/>
    <s v="TableName"/>
    <n v="1"/>
    <s v=""/>
    <s v=""/>
  </r>
  <r>
    <x v="2"/>
    <x v="6"/>
    <x v="270"/>
    <s v="TableName"/>
    <n v="2"/>
    <s v=""/>
    <s v=""/>
  </r>
  <r>
    <x v="2"/>
    <x v="6"/>
    <x v="271"/>
    <s v="TableName"/>
    <n v="2"/>
    <s v=""/>
    <s v=""/>
  </r>
  <r>
    <x v="2"/>
    <x v="6"/>
    <x v="272"/>
    <m/>
    <n v="1"/>
    <s v=""/>
    <s v=""/>
  </r>
  <r>
    <x v="2"/>
    <x v="6"/>
    <x v="273"/>
    <m/>
    <n v="1"/>
    <s v=""/>
    <s v=""/>
  </r>
  <r>
    <x v="2"/>
    <x v="6"/>
    <x v="274"/>
    <s v="TableName,Operation"/>
    <n v="2"/>
    <s v=""/>
    <s v=""/>
  </r>
  <r>
    <x v="2"/>
    <x v="7"/>
    <x v="39"/>
    <s v="VolumeId"/>
    <n v="40"/>
    <s v=""/>
    <s v=""/>
  </r>
  <r>
    <x v="2"/>
    <x v="7"/>
    <x v="40"/>
    <s v="VolumeId"/>
    <n v="40"/>
    <s v=""/>
    <s v=""/>
  </r>
  <r>
    <x v="2"/>
    <x v="7"/>
    <x v="41"/>
    <s v="VolumeId"/>
    <n v="36"/>
    <s v=""/>
    <s v=""/>
  </r>
  <r>
    <x v="2"/>
    <x v="7"/>
    <x v="42"/>
    <s v="VolumeId"/>
    <n v="40"/>
    <s v=""/>
    <s v=""/>
  </r>
  <r>
    <x v="2"/>
    <x v="7"/>
    <x v="43"/>
    <s v="VolumeId"/>
    <n v="38"/>
    <s v=""/>
    <s v=""/>
  </r>
  <r>
    <x v="2"/>
    <x v="7"/>
    <x v="44"/>
    <s v="VolumeId"/>
    <n v="37"/>
    <s v=""/>
    <s v=""/>
  </r>
  <r>
    <x v="2"/>
    <x v="7"/>
    <x v="45"/>
    <s v="VolumeId"/>
    <n v="40"/>
    <s v=""/>
    <s v=""/>
  </r>
  <r>
    <x v="2"/>
    <x v="7"/>
    <x v="46"/>
    <s v="VolumeId"/>
    <n v="35"/>
    <s v=""/>
    <s v=""/>
  </r>
  <r>
    <x v="2"/>
    <x v="7"/>
    <x v="47"/>
    <s v="VolumeId"/>
    <n v="38"/>
    <s v=""/>
    <s v=""/>
  </r>
  <r>
    <x v="2"/>
    <x v="8"/>
    <x v="48"/>
    <s v="InstanceId"/>
    <n v="49"/>
    <s v=""/>
    <s v=""/>
  </r>
  <r>
    <x v="2"/>
    <x v="8"/>
    <x v="49"/>
    <s v="AutoScalingGroupName"/>
    <n v="53"/>
    <s v=""/>
    <s v=""/>
  </r>
  <r>
    <x v="2"/>
    <x v="8"/>
    <x v="50"/>
    <s v="InstanceId"/>
    <n v="51"/>
    <s v=""/>
    <s v=""/>
  </r>
  <r>
    <x v="2"/>
    <x v="8"/>
    <x v="51"/>
    <s v="AutoScalingGroupName"/>
    <n v="53"/>
    <s v=""/>
    <s v=""/>
  </r>
  <r>
    <x v="2"/>
    <x v="8"/>
    <x v="52"/>
    <s v="ImageId"/>
    <n v="100"/>
    <s v=""/>
    <s v=""/>
  </r>
  <r>
    <x v="2"/>
    <x v="8"/>
    <x v="57"/>
    <s v="AutoScalingGroupName"/>
    <n v="63"/>
    <s v=""/>
    <s v=""/>
  </r>
  <r>
    <x v="2"/>
    <x v="8"/>
    <x v="58"/>
    <s v="InstanceId"/>
    <n v="65"/>
    <s v=""/>
    <s v=""/>
  </r>
  <r>
    <x v="2"/>
    <x v="8"/>
    <x v="59"/>
    <s v="InstanceId"/>
    <n v="102"/>
    <s v=""/>
    <s v=""/>
  </r>
  <r>
    <x v="2"/>
    <x v="8"/>
    <x v="60"/>
    <s v="InstanceId"/>
    <n v="101"/>
    <s v=""/>
    <s v=""/>
  </r>
  <r>
    <x v="2"/>
    <x v="8"/>
    <x v="61"/>
    <s v="ImageId"/>
    <n v="99"/>
    <s v=""/>
    <s v=""/>
  </r>
  <r>
    <x v="2"/>
    <x v="8"/>
    <x v="62"/>
    <s v="InstanceId"/>
    <n v="101"/>
    <s v=""/>
    <s v=""/>
  </r>
  <r>
    <x v="2"/>
    <x v="8"/>
    <x v="63"/>
    <s v="AutoScalingGroupName"/>
    <n v="98"/>
    <s v=""/>
    <s v=""/>
  </r>
  <r>
    <x v="2"/>
    <x v="8"/>
    <x v="64"/>
    <s v="ImageId"/>
    <n v="97"/>
    <s v=""/>
    <s v=""/>
  </r>
  <r>
    <x v="2"/>
    <x v="8"/>
    <x v="65"/>
    <s v="AutoScalingGroupName"/>
    <n v="100"/>
    <s v=""/>
    <s v=""/>
  </r>
  <r>
    <x v="2"/>
    <x v="8"/>
    <x v="66"/>
    <s v="InstanceId"/>
    <n v="66"/>
    <s v=""/>
    <s v=""/>
  </r>
  <r>
    <x v="2"/>
    <x v="8"/>
    <x v="67"/>
    <s v="AutoScalingGroupName"/>
    <n v="70"/>
    <s v=""/>
    <s v=""/>
  </r>
  <r>
    <x v="2"/>
    <x v="8"/>
    <x v="68"/>
    <s v="AutoScalingGroupName"/>
    <n v="64"/>
    <s v=""/>
    <s v=""/>
  </r>
  <r>
    <x v="2"/>
    <x v="8"/>
    <x v="69"/>
    <s v="InstanceId"/>
    <n v="65"/>
    <s v=""/>
    <s v=""/>
  </r>
  <r>
    <x v="2"/>
    <x v="8"/>
    <x v="70"/>
    <s v="InstanceId"/>
    <n v="67"/>
    <s v=""/>
    <s v=""/>
  </r>
  <r>
    <x v="2"/>
    <x v="9"/>
    <x v="71"/>
    <m/>
    <n v="3"/>
    <s v=""/>
    <s v=""/>
  </r>
  <r>
    <x v="2"/>
    <x v="9"/>
    <x v="275"/>
    <s v="CacheClusterId,CacheNodeId"/>
    <n v="2"/>
    <s v=""/>
    <s v=""/>
  </r>
  <r>
    <x v="2"/>
    <x v="9"/>
    <x v="52"/>
    <s v="CacheClusterId,CacheNodeId"/>
    <n v="2"/>
    <s v=""/>
    <s v=""/>
  </r>
  <r>
    <x v="2"/>
    <x v="9"/>
    <x v="72"/>
    <s v="CacheClusterId,CacheNodeId"/>
    <n v="3"/>
    <s v=""/>
    <s v=""/>
  </r>
  <r>
    <x v="2"/>
    <x v="9"/>
    <x v="73"/>
    <s v="CacheClusterId"/>
    <n v="3"/>
    <s v=""/>
    <s v=""/>
  </r>
  <r>
    <x v="2"/>
    <x v="9"/>
    <x v="74"/>
    <m/>
    <n v="2"/>
    <s v=""/>
    <s v=""/>
  </r>
  <r>
    <x v="2"/>
    <x v="9"/>
    <x v="276"/>
    <s v="CacheClusterId"/>
    <n v="3"/>
    <s v=""/>
    <s v=""/>
  </r>
  <r>
    <x v="2"/>
    <x v="9"/>
    <x v="75"/>
    <m/>
    <n v="3"/>
    <s v=""/>
    <s v=""/>
  </r>
  <r>
    <x v="2"/>
    <x v="9"/>
    <x v="277"/>
    <s v="CacheClusterId"/>
    <n v="3"/>
    <s v=""/>
    <s v=""/>
  </r>
  <r>
    <x v="2"/>
    <x v="9"/>
    <x v="278"/>
    <s v="CacheClusterId,CacheNodeId"/>
    <n v="2"/>
    <s v=""/>
    <s v=""/>
  </r>
  <r>
    <x v="2"/>
    <x v="9"/>
    <x v="214"/>
    <m/>
    <n v="3"/>
    <s v=""/>
    <s v=""/>
  </r>
  <r>
    <x v="2"/>
    <x v="9"/>
    <x v="279"/>
    <s v="CacheClusterId,CacheNodeId"/>
    <n v="2"/>
    <s v=""/>
    <s v=""/>
  </r>
  <r>
    <x v="2"/>
    <x v="9"/>
    <x v="280"/>
    <s v="CacheClusterId"/>
    <n v="3"/>
    <s v=""/>
    <s v=""/>
  </r>
  <r>
    <x v="2"/>
    <x v="9"/>
    <x v="76"/>
    <m/>
    <n v="3"/>
    <s v=""/>
    <s v=""/>
  </r>
  <r>
    <x v="2"/>
    <x v="9"/>
    <x v="77"/>
    <m/>
    <n v="2"/>
    <s v=""/>
    <s v=""/>
  </r>
  <r>
    <x v="2"/>
    <x v="9"/>
    <x v="78"/>
    <m/>
    <n v="3"/>
    <s v=""/>
    <s v=""/>
  </r>
  <r>
    <x v="2"/>
    <x v="9"/>
    <x v="79"/>
    <m/>
    <n v="3"/>
    <s v=""/>
    <s v=""/>
  </r>
  <r>
    <x v="2"/>
    <x v="9"/>
    <x v="281"/>
    <s v="CacheClusterId,CacheNodeId"/>
    <n v="3"/>
    <s v=""/>
    <s v=""/>
  </r>
  <r>
    <x v="2"/>
    <x v="9"/>
    <x v="282"/>
    <m/>
    <n v="3"/>
    <s v=""/>
    <s v=""/>
  </r>
  <r>
    <x v="2"/>
    <x v="9"/>
    <x v="283"/>
    <s v="CacheClusterId,CacheNodeId"/>
    <n v="3"/>
    <s v=""/>
    <s v=""/>
  </r>
  <r>
    <x v="2"/>
    <x v="9"/>
    <x v="80"/>
    <s v="CacheClusterId,CacheNodeId"/>
    <n v="2"/>
    <s v=""/>
    <s v=""/>
  </r>
  <r>
    <x v="2"/>
    <x v="9"/>
    <x v="81"/>
    <m/>
    <n v="3"/>
    <s v=""/>
    <s v=""/>
  </r>
  <r>
    <x v="2"/>
    <x v="9"/>
    <x v="284"/>
    <s v="CacheClusterId"/>
    <n v="2"/>
    <s v=""/>
    <s v=""/>
  </r>
  <r>
    <x v="2"/>
    <x v="9"/>
    <x v="82"/>
    <s v="CacheClusterId"/>
    <n v="1"/>
    <s v=""/>
    <s v=""/>
  </r>
  <r>
    <x v="2"/>
    <x v="9"/>
    <x v="285"/>
    <s v="CacheClusterId,CacheNodeId"/>
    <n v="3"/>
    <s v=""/>
    <s v=""/>
  </r>
  <r>
    <x v="2"/>
    <x v="9"/>
    <x v="286"/>
    <m/>
    <n v="3"/>
    <s v=""/>
    <s v=""/>
  </r>
  <r>
    <x v="2"/>
    <x v="9"/>
    <x v="215"/>
    <s v="CacheClusterId"/>
    <n v="2"/>
    <s v=""/>
    <s v=""/>
  </r>
  <r>
    <x v="2"/>
    <x v="9"/>
    <x v="66"/>
    <s v="CacheClusterId"/>
    <n v="3"/>
    <s v=""/>
    <s v=""/>
  </r>
  <r>
    <x v="2"/>
    <x v="9"/>
    <x v="67"/>
    <s v="CacheClusterId"/>
    <n v="3"/>
    <s v=""/>
    <s v=""/>
  </r>
  <r>
    <x v="2"/>
    <x v="9"/>
    <x v="287"/>
    <m/>
    <n v="3"/>
    <s v=""/>
    <s v=""/>
  </r>
  <r>
    <x v="2"/>
    <x v="9"/>
    <x v="83"/>
    <m/>
    <n v="2"/>
    <s v=""/>
    <s v=""/>
  </r>
  <r>
    <x v="2"/>
    <x v="9"/>
    <x v="288"/>
    <s v="CacheClusterId"/>
    <n v="3"/>
    <s v=""/>
    <s v=""/>
  </r>
  <r>
    <x v="2"/>
    <x v="9"/>
    <x v="289"/>
    <s v="CacheClusterId,CacheNodeId"/>
    <n v="3"/>
    <s v=""/>
    <s v=""/>
  </r>
  <r>
    <x v="2"/>
    <x v="9"/>
    <x v="84"/>
    <m/>
    <n v="3"/>
    <s v=""/>
    <s v=""/>
  </r>
  <r>
    <x v="2"/>
    <x v="9"/>
    <x v="290"/>
    <m/>
    <n v="3"/>
    <s v=""/>
    <s v=""/>
  </r>
  <r>
    <x v="2"/>
    <x v="9"/>
    <x v="291"/>
    <m/>
    <n v="3"/>
    <s v=""/>
    <s v=""/>
  </r>
  <r>
    <x v="2"/>
    <x v="9"/>
    <x v="292"/>
    <s v="CacheClusterId"/>
    <n v="3"/>
    <s v=""/>
    <s v=""/>
  </r>
  <r>
    <x v="2"/>
    <x v="9"/>
    <x v="293"/>
    <s v="CacheClusterId"/>
    <n v="3"/>
    <s v=""/>
    <s v=""/>
  </r>
  <r>
    <x v="2"/>
    <x v="9"/>
    <x v="294"/>
    <m/>
    <n v="3"/>
    <s v=""/>
    <s v=""/>
  </r>
  <r>
    <x v="2"/>
    <x v="9"/>
    <x v="86"/>
    <m/>
    <n v="2"/>
    <s v=""/>
    <s v=""/>
  </r>
  <r>
    <x v="2"/>
    <x v="9"/>
    <x v="87"/>
    <m/>
    <n v="3"/>
    <s v=""/>
    <s v=""/>
  </r>
  <r>
    <x v="2"/>
    <x v="9"/>
    <x v="88"/>
    <s v="CacheClusterId,CacheNodeId"/>
    <n v="3"/>
    <s v=""/>
    <s v=""/>
  </r>
  <r>
    <x v="2"/>
    <x v="9"/>
    <x v="295"/>
    <m/>
    <n v="3"/>
    <s v=""/>
    <s v=""/>
  </r>
  <r>
    <x v="2"/>
    <x v="9"/>
    <x v="296"/>
    <s v="CacheClusterId,CacheNodeId"/>
    <n v="3"/>
    <s v=""/>
    <s v=""/>
  </r>
  <r>
    <x v="2"/>
    <x v="9"/>
    <x v="164"/>
    <s v="CacheClusterId"/>
    <n v="3"/>
    <s v=""/>
    <s v=""/>
  </r>
  <r>
    <x v="2"/>
    <x v="10"/>
    <x v="297"/>
    <s v="RuleName"/>
    <n v="2"/>
    <s v=""/>
    <s v=""/>
  </r>
  <r>
    <x v="2"/>
    <x v="10"/>
    <x v="298"/>
    <m/>
    <n v="1"/>
    <s v=""/>
    <s v=""/>
  </r>
  <r>
    <x v="2"/>
    <x v="10"/>
    <x v="92"/>
    <m/>
    <n v="2"/>
    <s v=""/>
    <s v=""/>
  </r>
  <r>
    <x v="2"/>
    <x v="10"/>
    <x v="299"/>
    <m/>
    <n v="1"/>
    <s v=""/>
    <s v=""/>
  </r>
  <r>
    <x v="2"/>
    <x v="10"/>
    <x v="89"/>
    <s v="RuleName"/>
    <n v="1"/>
    <s v=""/>
    <s v=""/>
  </r>
  <r>
    <x v="2"/>
    <x v="11"/>
    <x v="90"/>
    <s v="FunctionName"/>
    <n v="5"/>
    <s v=""/>
    <s v=""/>
  </r>
  <r>
    <x v="2"/>
    <x v="11"/>
    <x v="91"/>
    <s v="FunctionName"/>
    <n v="5"/>
    <s v=""/>
    <s v=""/>
  </r>
  <r>
    <x v="2"/>
    <x v="11"/>
    <x v="300"/>
    <s v="FunctionName,Resource"/>
    <n v="5"/>
    <s v=""/>
    <s v=""/>
  </r>
  <r>
    <x v="2"/>
    <x v="11"/>
    <x v="92"/>
    <s v="FunctionName"/>
    <n v="5"/>
    <s v=""/>
    <s v=""/>
  </r>
  <r>
    <x v="2"/>
    <x v="11"/>
    <x v="93"/>
    <m/>
    <n v="5"/>
    <s v=""/>
    <s v=""/>
  </r>
  <r>
    <x v="2"/>
    <x v="11"/>
    <x v="301"/>
    <m/>
    <n v="1"/>
    <s v=""/>
    <s v=""/>
  </r>
  <r>
    <x v="2"/>
    <x v="12"/>
    <x v="94"/>
    <s v="Type,Resource,Service,Class"/>
    <n v="6"/>
    <s v=""/>
    <s v=""/>
  </r>
  <r>
    <x v="2"/>
    <x v="12"/>
    <x v="302"/>
    <s v="Type,Resource,Service,Class"/>
    <n v="2"/>
    <s v=""/>
    <s v=""/>
  </r>
  <r>
    <x v="2"/>
    <x v="12"/>
    <x v="95"/>
    <s v="LogGroupName"/>
    <n v="61"/>
    <s v=""/>
    <s v=""/>
  </r>
  <r>
    <x v="2"/>
    <x v="12"/>
    <x v="96"/>
    <s v="LogGroupName"/>
    <n v="65"/>
    <s v=""/>
    <s v=""/>
  </r>
  <r>
    <x v="2"/>
    <x v="13"/>
    <x v="256"/>
    <s v="NatGatewayId"/>
    <n v="3"/>
    <s v=""/>
    <s v=""/>
  </r>
  <r>
    <x v="2"/>
    <x v="13"/>
    <x v="97"/>
    <s v="NatGatewayId"/>
    <n v="2"/>
    <s v=""/>
    <s v=""/>
  </r>
  <r>
    <x v="2"/>
    <x v="13"/>
    <x v="303"/>
    <s v="NatGatewayId"/>
    <n v="3"/>
    <s v=""/>
    <s v=""/>
  </r>
  <r>
    <x v="2"/>
    <x v="13"/>
    <x v="304"/>
    <s v="NatGatewayId"/>
    <n v="3"/>
    <s v=""/>
    <s v=""/>
  </r>
  <r>
    <x v="2"/>
    <x v="13"/>
    <x v="98"/>
    <s v="NatGatewayId"/>
    <n v="3"/>
    <s v=""/>
    <s v=""/>
  </r>
  <r>
    <x v="2"/>
    <x v="13"/>
    <x v="99"/>
    <s v="NatGatewayId"/>
    <n v="2"/>
    <s v=""/>
    <s v=""/>
  </r>
  <r>
    <x v="2"/>
    <x v="13"/>
    <x v="305"/>
    <s v="NatGatewayId"/>
    <n v="3"/>
    <s v=""/>
    <s v=""/>
  </r>
  <r>
    <x v="2"/>
    <x v="13"/>
    <x v="306"/>
    <s v="NatGatewayId"/>
    <n v="3"/>
    <s v=""/>
    <s v=""/>
  </r>
  <r>
    <x v="2"/>
    <x v="13"/>
    <x v="307"/>
    <s v="NatGatewayId"/>
    <n v="3"/>
    <s v=""/>
    <s v=""/>
  </r>
  <r>
    <x v="2"/>
    <x v="13"/>
    <x v="100"/>
    <s v="NatGatewayId"/>
    <n v="3"/>
    <s v=""/>
    <s v=""/>
  </r>
  <r>
    <x v="2"/>
    <x v="13"/>
    <x v="308"/>
    <s v="NatGatewayId"/>
    <n v="3"/>
    <s v=""/>
    <s v=""/>
  </r>
  <r>
    <x v="2"/>
    <x v="13"/>
    <x v="101"/>
    <s v="NatGatewayId"/>
    <n v="3"/>
    <s v=""/>
    <s v=""/>
  </r>
  <r>
    <x v="2"/>
    <x v="13"/>
    <x v="102"/>
    <s v="NatGatewayId"/>
    <n v="3"/>
    <s v=""/>
    <s v=""/>
  </r>
  <r>
    <x v="2"/>
    <x v="13"/>
    <x v="309"/>
    <s v="NatGatewayId"/>
    <n v="3"/>
    <s v=""/>
    <s v=""/>
  </r>
  <r>
    <x v="2"/>
    <x v="14"/>
    <x v="103"/>
    <s v="LoadBalancer,AvailabilityZone"/>
    <n v="11"/>
    <s v=""/>
    <s v=""/>
  </r>
  <r>
    <x v="2"/>
    <x v="14"/>
    <x v="104"/>
    <s v="LoadBalancer,AvailabilityZone"/>
    <n v="11"/>
    <s v=""/>
    <s v=""/>
  </r>
  <r>
    <x v="2"/>
    <x v="14"/>
    <x v="216"/>
    <s v="LoadBalancer"/>
    <n v="3"/>
    <s v=""/>
    <s v=""/>
  </r>
  <r>
    <x v="2"/>
    <x v="14"/>
    <x v="105"/>
    <s v="LoadBalancer"/>
    <n v="3"/>
    <s v=""/>
    <s v=""/>
  </r>
  <r>
    <x v="2"/>
    <x v="14"/>
    <x v="20"/>
    <s v="TargetGroup,LoadBalancer,AvailabilityZone"/>
    <n v="14"/>
    <s v=""/>
    <s v=""/>
  </r>
  <r>
    <x v="2"/>
    <x v="14"/>
    <x v="106"/>
    <s v="AvailabilityZone,LoadBalancer"/>
    <n v="11"/>
    <s v=""/>
    <s v=""/>
  </r>
  <r>
    <x v="2"/>
    <x v="14"/>
    <x v="107"/>
    <s v="LoadBalancer,AvailabilityZone"/>
    <n v="10"/>
    <s v=""/>
    <s v=""/>
  </r>
  <r>
    <x v="2"/>
    <x v="14"/>
    <x v="108"/>
    <s v="LoadBalancer,AvailabilityZone"/>
    <n v="12"/>
    <s v=""/>
    <s v=""/>
  </r>
  <r>
    <x v="2"/>
    <x v="14"/>
    <x v="109"/>
    <s v="LoadBalancer"/>
    <n v="11"/>
    <s v=""/>
    <s v=""/>
  </r>
  <r>
    <x v="2"/>
    <x v="14"/>
    <x v="21"/>
    <s v="LoadBalancer"/>
    <n v="10"/>
    <s v=""/>
    <s v=""/>
  </r>
  <r>
    <x v="2"/>
    <x v="14"/>
    <x v="110"/>
    <s v="LoadBalancer,AvailabilityZone"/>
    <n v="11"/>
    <s v=""/>
    <s v=""/>
  </r>
  <r>
    <x v="2"/>
    <x v="14"/>
    <x v="111"/>
    <s v="LoadBalancer,AvailabilityZone"/>
    <n v="12"/>
    <s v=""/>
    <s v=""/>
  </r>
  <r>
    <x v="2"/>
    <x v="14"/>
    <x v="112"/>
    <s v="LoadBalancer"/>
    <n v="11"/>
    <s v=""/>
    <s v=""/>
  </r>
  <r>
    <x v="2"/>
    <x v="14"/>
    <x v="310"/>
    <s v="AvailabilityZone,LoadBalancer"/>
    <n v="12"/>
    <s v=""/>
    <s v=""/>
  </r>
  <r>
    <x v="2"/>
    <x v="14"/>
    <x v="113"/>
    <s v="LoadBalancer,AvailabilityZone"/>
    <n v="12"/>
    <s v=""/>
    <s v=""/>
  </r>
  <r>
    <x v="2"/>
    <x v="14"/>
    <x v="25"/>
    <s v="TargetGroup,LoadBalancer,AvailabilityZone"/>
    <n v="17"/>
    <s v=""/>
    <s v=""/>
  </r>
  <r>
    <x v="2"/>
    <x v="15"/>
    <x v="114"/>
    <s v="DatabaseClass"/>
    <n v="11"/>
    <s v=""/>
    <s v=""/>
  </r>
  <r>
    <x v="2"/>
    <x v="15"/>
    <x v="115"/>
    <s v="DBClusterIdentifier"/>
    <n v="10"/>
    <s v=""/>
    <s v=""/>
  </r>
  <r>
    <x v="2"/>
    <x v="15"/>
    <x v="217"/>
    <s v="Role,DBClusterIdentifier"/>
    <n v="11"/>
    <s v=""/>
    <s v=""/>
  </r>
  <r>
    <x v="2"/>
    <x v="15"/>
    <x v="116"/>
    <s v="DBInstanceIdentifier"/>
    <n v="6"/>
    <s v=""/>
    <s v=""/>
  </r>
  <r>
    <x v="2"/>
    <x v="15"/>
    <x v="118"/>
    <s v="EngineName"/>
    <n v="10"/>
    <s v=""/>
    <s v=""/>
  </r>
  <r>
    <x v="2"/>
    <x v="15"/>
    <x v="119"/>
    <s v="EngineName"/>
    <n v="11"/>
    <s v=""/>
    <s v=""/>
  </r>
  <r>
    <x v="2"/>
    <x v="15"/>
    <x v="120"/>
    <s v="DBClusterIdentifier"/>
    <n v="10"/>
    <s v=""/>
    <s v=""/>
  </r>
  <r>
    <x v="2"/>
    <x v="15"/>
    <x v="121"/>
    <s v="Role,DBClusterIdentifier"/>
    <n v="11"/>
    <s v=""/>
    <s v=""/>
  </r>
  <r>
    <x v="2"/>
    <x v="15"/>
    <x v="122"/>
    <s v="Role,DBClusterIdentifier"/>
    <n v="11"/>
    <s v=""/>
    <s v=""/>
  </r>
  <r>
    <x v="2"/>
    <x v="15"/>
    <x v="123"/>
    <s v="Role,DBClusterIdentifier"/>
    <n v="11"/>
    <s v=""/>
    <s v=""/>
  </r>
  <r>
    <x v="2"/>
    <x v="15"/>
    <x v="311"/>
    <s v="Role,DBClusterIdentifier"/>
    <n v="11"/>
    <s v=""/>
    <s v=""/>
  </r>
  <r>
    <x v="2"/>
    <x v="15"/>
    <x v="218"/>
    <s v="DBClusterIdentifier"/>
    <n v="5"/>
    <s v=""/>
    <s v=""/>
  </r>
  <r>
    <x v="2"/>
    <x v="15"/>
    <x v="124"/>
    <s v="Role,DBClusterIdentifier"/>
    <n v="6"/>
    <s v=""/>
    <s v=""/>
  </r>
  <r>
    <x v="2"/>
    <x v="15"/>
    <x v="312"/>
    <s v="Role,DBClusterIdentifier"/>
    <n v="5"/>
    <s v=""/>
    <s v=""/>
  </r>
  <r>
    <x v="2"/>
    <x v="15"/>
    <x v="313"/>
    <s v="DBClusterIdentifier"/>
    <n v="6"/>
    <s v=""/>
    <s v=""/>
  </r>
  <r>
    <x v="2"/>
    <x v="15"/>
    <x v="125"/>
    <m/>
    <n v="6"/>
    <s v=""/>
    <s v=""/>
  </r>
  <r>
    <x v="2"/>
    <x v="15"/>
    <x v="126"/>
    <s v="Role,DBClusterIdentifier"/>
    <n v="6"/>
    <s v=""/>
    <s v=""/>
  </r>
  <r>
    <x v="2"/>
    <x v="15"/>
    <x v="127"/>
    <s v="DBClusterIdentifier"/>
    <n v="10"/>
    <s v=""/>
    <s v=""/>
  </r>
  <r>
    <x v="2"/>
    <x v="15"/>
    <x v="314"/>
    <s v="DBInstanceIdentifier"/>
    <n v="5"/>
    <s v=""/>
    <s v=""/>
  </r>
  <r>
    <x v="2"/>
    <x v="15"/>
    <x v="128"/>
    <s v="EngineName"/>
    <n v="6"/>
    <s v=""/>
    <s v=""/>
  </r>
  <r>
    <x v="2"/>
    <x v="15"/>
    <x v="129"/>
    <s v="DBClusterIdentifier"/>
    <n v="6"/>
    <s v=""/>
    <s v=""/>
  </r>
  <r>
    <x v="2"/>
    <x v="15"/>
    <x v="130"/>
    <m/>
    <n v="5"/>
    <s v=""/>
    <s v=""/>
  </r>
  <r>
    <x v="2"/>
    <x v="15"/>
    <x v="219"/>
    <s v="DBClusterIdentifier"/>
    <n v="10"/>
    <s v=""/>
    <s v=""/>
  </r>
  <r>
    <x v="2"/>
    <x v="15"/>
    <x v="315"/>
    <s v="Role,DBClusterIdentifier"/>
    <n v="5"/>
    <s v=""/>
    <s v=""/>
  </r>
  <r>
    <x v="2"/>
    <x v="15"/>
    <x v="131"/>
    <s v="EngineName"/>
    <n v="6"/>
    <s v=""/>
    <s v=""/>
  </r>
  <r>
    <x v="2"/>
    <x v="15"/>
    <x v="132"/>
    <s v="DBClusterIdentifier"/>
    <n v="5"/>
    <s v=""/>
    <s v=""/>
  </r>
  <r>
    <x v="2"/>
    <x v="15"/>
    <x v="316"/>
    <s v="EngineName"/>
    <n v="6"/>
    <s v=""/>
    <s v=""/>
  </r>
  <r>
    <x v="2"/>
    <x v="15"/>
    <x v="133"/>
    <s v="EngineName"/>
    <n v="11"/>
    <s v=""/>
    <s v=""/>
  </r>
  <r>
    <x v="2"/>
    <x v="15"/>
    <x v="134"/>
    <s v="DBClusterIdentifier"/>
    <n v="6"/>
    <s v=""/>
    <s v=""/>
  </r>
  <r>
    <x v="2"/>
    <x v="15"/>
    <x v="135"/>
    <s v="DatabaseClass"/>
    <n v="6"/>
    <s v=""/>
    <s v=""/>
  </r>
  <r>
    <x v="2"/>
    <x v="15"/>
    <x v="317"/>
    <m/>
    <n v="11"/>
    <s v=""/>
    <s v=""/>
  </r>
  <r>
    <x v="2"/>
    <x v="15"/>
    <x v="136"/>
    <s v="DatabaseClass"/>
    <n v="6"/>
    <s v=""/>
    <s v=""/>
  </r>
  <r>
    <x v="2"/>
    <x v="15"/>
    <x v="137"/>
    <s v="DatabaseClass"/>
    <n v="10"/>
    <s v=""/>
    <s v=""/>
  </r>
  <r>
    <x v="2"/>
    <x v="15"/>
    <x v="138"/>
    <s v="DBClusterIdentifier"/>
    <n v="3"/>
    <s v=""/>
    <s v=""/>
  </r>
  <r>
    <x v="2"/>
    <x v="15"/>
    <x v="139"/>
    <m/>
    <n v="11"/>
    <s v=""/>
    <s v=""/>
  </r>
  <r>
    <x v="2"/>
    <x v="15"/>
    <x v="318"/>
    <s v="DBClusterIdentifier"/>
    <n v="9"/>
    <s v=""/>
    <s v=""/>
  </r>
  <r>
    <x v="2"/>
    <x v="15"/>
    <x v="48"/>
    <s v="EngineName"/>
    <n v="6"/>
    <s v=""/>
    <s v=""/>
  </r>
  <r>
    <x v="2"/>
    <x v="15"/>
    <x v="49"/>
    <s v="DatabaseClass"/>
    <n v="6"/>
    <s v=""/>
    <s v=""/>
  </r>
  <r>
    <x v="2"/>
    <x v="15"/>
    <x v="50"/>
    <s v="DBInstanceIdentifier"/>
    <n v="6"/>
    <s v=""/>
    <s v=""/>
  </r>
  <r>
    <x v="2"/>
    <x v="15"/>
    <x v="51"/>
    <s v="DBInstanceIdentifier"/>
    <n v="6"/>
    <s v=""/>
    <s v=""/>
  </r>
  <r>
    <x v="2"/>
    <x v="15"/>
    <x v="52"/>
    <s v="DatabaseClass"/>
    <n v="9"/>
    <s v=""/>
    <s v=""/>
  </r>
  <r>
    <x v="2"/>
    <x v="15"/>
    <x v="140"/>
    <s v="EngineName"/>
    <n v="11"/>
    <s v=""/>
    <s v=""/>
  </r>
  <r>
    <x v="2"/>
    <x v="15"/>
    <x v="141"/>
    <m/>
    <n v="10"/>
    <s v=""/>
    <s v=""/>
  </r>
  <r>
    <x v="2"/>
    <x v="15"/>
    <x v="142"/>
    <s v="Role,DBClusterIdentifier"/>
    <n v="10"/>
    <s v=""/>
    <s v=""/>
  </r>
  <r>
    <x v="2"/>
    <x v="15"/>
    <x v="143"/>
    <m/>
    <n v="10"/>
    <s v=""/>
    <s v=""/>
  </r>
  <r>
    <x v="2"/>
    <x v="15"/>
    <x v="319"/>
    <s v="DBInstanceIdentifier"/>
    <n v="10"/>
    <s v=""/>
    <s v=""/>
  </r>
  <r>
    <x v="2"/>
    <x v="15"/>
    <x v="144"/>
    <s v="DatabaseClass"/>
    <n v="10"/>
    <s v=""/>
    <s v=""/>
  </r>
  <r>
    <x v="2"/>
    <x v="15"/>
    <x v="145"/>
    <s v="DBClusterIdentifier"/>
    <n v="11"/>
    <s v=""/>
    <s v=""/>
  </r>
  <r>
    <x v="2"/>
    <x v="15"/>
    <x v="146"/>
    <m/>
    <n v="10"/>
    <s v=""/>
    <s v=""/>
  </r>
  <r>
    <x v="2"/>
    <x v="15"/>
    <x v="147"/>
    <s v="EngineName"/>
    <n v="11"/>
    <s v=""/>
    <s v=""/>
  </r>
  <r>
    <x v="2"/>
    <x v="15"/>
    <x v="220"/>
    <s v="DBClusterIdentifier"/>
    <n v="10"/>
    <s v=""/>
    <s v=""/>
  </r>
  <r>
    <x v="2"/>
    <x v="15"/>
    <x v="320"/>
    <s v="DatabaseClass"/>
    <n v="8"/>
    <s v=""/>
    <s v=""/>
  </r>
  <r>
    <x v="2"/>
    <x v="15"/>
    <x v="57"/>
    <s v="DBInstanceIdentifier"/>
    <n v="11"/>
    <s v=""/>
    <s v=""/>
  </r>
  <r>
    <x v="2"/>
    <x v="15"/>
    <x v="58"/>
    <s v="DBClusterIdentifier"/>
    <n v="10"/>
    <s v=""/>
    <s v=""/>
  </r>
  <r>
    <x v="2"/>
    <x v="15"/>
    <x v="148"/>
    <s v="EngineName"/>
    <n v="9"/>
    <s v=""/>
    <s v=""/>
  </r>
  <r>
    <x v="2"/>
    <x v="15"/>
    <x v="221"/>
    <s v="DBInstanceIdentifier"/>
    <n v="6"/>
    <s v=""/>
    <s v=""/>
  </r>
  <r>
    <x v="2"/>
    <x v="15"/>
    <x v="321"/>
    <m/>
    <n v="5"/>
    <s v=""/>
    <s v=""/>
  </r>
  <r>
    <x v="2"/>
    <x v="15"/>
    <x v="322"/>
    <s v="DatabaseClass"/>
    <n v="4"/>
    <s v=""/>
    <s v=""/>
  </r>
  <r>
    <x v="2"/>
    <x v="15"/>
    <x v="149"/>
    <s v="EngineName"/>
    <n v="5"/>
    <s v=""/>
    <s v=""/>
  </r>
  <r>
    <x v="2"/>
    <x v="15"/>
    <x v="323"/>
    <s v="EngineName"/>
    <n v="6"/>
    <s v=""/>
    <s v=""/>
  </r>
  <r>
    <x v="2"/>
    <x v="15"/>
    <x v="150"/>
    <m/>
    <n v="5"/>
    <s v=""/>
    <s v=""/>
  </r>
  <r>
    <x v="2"/>
    <x v="15"/>
    <x v="324"/>
    <s v="Role,DBClusterIdentifier"/>
    <n v="6"/>
    <s v=""/>
    <s v=""/>
  </r>
  <r>
    <x v="2"/>
    <x v="15"/>
    <x v="151"/>
    <s v="DatabaseClass"/>
    <n v="6"/>
    <s v=""/>
    <s v=""/>
  </r>
  <r>
    <x v="2"/>
    <x v="15"/>
    <x v="325"/>
    <s v="DBInstanceIdentifier"/>
    <n v="6"/>
    <s v=""/>
    <s v=""/>
  </r>
  <r>
    <x v="2"/>
    <x v="15"/>
    <x v="152"/>
    <m/>
    <n v="5"/>
    <s v=""/>
    <s v=""/>
  </r>
  <r>
    <x v="2"/>
    <x v="15"/>
    <x v="326"/>
    <s v="DBInstanceIdentifier"/>
    <n v="8"/>
    <s v=""/>
    <s v=""/>
  </r>
  <r>
    <x v="2"/>
    <x v="15"/>
    <x v="78"/>
    <s v="DBInstanceIdentifier"/>
    <n v="11"/>
    <s v=""/>
    <s v=""/>
  </r>
  <r>
    <x v="2"/>
    <x v="15"/>
    <x v="153"/>
    <s v="EngineName"/>
    <n v="9"/>
    <s v=""/>
    <s v=""/>
  </r>
  <r>
    <x v="2"/>
    <x v="15"/>
    <x v="327"/>
    <s v="EngineName"/>
    <n v="10"/>
    <s v=""/>
    <s v=""/>
  </r>
  <r>
    <x v="2"/>
    <x v="15"/>
    <x v="154"/>
    <s v="DBInstanceIdentifier"/>
    <n v="8"/>
    <s v=""/>
    <s v=""/>
  </r>
  <r>
    <x v="2"/>
    <x v="15"/>
    <x v="155"/>
    <s v="DatabaseClass"/>
    <n v="10"/>
    <s v=""/>
    <s v=""/>
  </r>
  <r>
    <x v="2"/>
    <x v="15"/>
    <x v="328"/>
    <s v="Role,DBClusterIdentifier"/>
    <n v="11"/>
    <s v=""/>
    <s v=""/>
  </r>
  <r>
    <x v="2"/>
    <x v="15"/>
    <x v="156"/>
    <s v="DatabaseClass"/>
    <n v="9"/>
    <s v=""/>
    <s v=""/>
  </r>
  <r>
    <x v="2"/>
    <x v="15"/>
    <x v="329"/>
    <s v="DBInstanceIdentifier"/>
    <n v="10"/>
    <s v=""/>
    <s v=""/>
  </r>
  <r>
    <x v="2"/>
    <x v="15"/>
    <x v="157"/>
    <s v="Role,DBClusterIdentifier"/>
    <n v="11"/>
    <s v=""/>
    <s v=""/>
  </r>
  <r>
    <x v="2"/>
    <x v="15"/>
    <x v="158"/>
    <s v="DBInstanceIdentifier"/>
    <n v="11"/>
    <s v=""/>
    <s v=""/>
  </r>
  <r>
    <x v="2"/>
    <x v="15"/>
    <x v="159"/>
    <s v="DBInstanceIdentifier"/>
    <n v="11"/>
    <s v=""/>
    <s v=""/>
  </r>
  <r>
    <x v="2"/>
    <x v="15"/>
    <x v="160"/>
    <s v="DBClusterIdentifier"/>
    <n v="10"/>
    <s v=""/>
    <s v=""/>
  </r>
  <r>
    <x v="2"/>
    <x v="15"/>
    <x v="222"/>
    <s v="DBInstanceIdentifier"/>
    <n v="10"/>
    <s v=""/>
    <s v=""/>
  </r>
  <r>
    <x v="2"/>
    <x v="15"/>
    <x v="161"/>
    <m/>
    <n v="10"/>
    <s v=""/>
    <s v=""/>
  </r>
  <r>
    <x v="2"/>
    <x v="15"/>
    <x v="223"/>
    <s v="DBInstanceIdentifier"/>
    <n v="10"/>
    <s v=""/>
    <s v=""/>
  </r>
  <r>
    <x v="2"/>
    <x v="15"/>
    <x v="330"/>
    <s v="DBClusterIdentifier"/>
    <n v="4"/>
    <s v=""/>
    <s v=""/>
  </r>
  <r>
    <x v="2"/>
    <x v="15"/>
    <x v="331"/>
    <m/>
    <n v="9"/>
    <s v=""/>
    <s v=""/>
  </r>
  <r>
    <x v="2"/>
    <x v="15"/>
    <x v="332"/>
    <s v="DBInstanceIdentifier"/>
    <n v="10"/>
    <s v=""/>
    <s v=""/>
  </r>
  <r>
    <x v="2"/>
    <x v="15"/>
    <x v="162"/>
    <s v="EngineName"/>
    <n v="11"/>
    <s v=""/>
    <s v=""/>
  </r>
  <r>
    <x v="2"/>
    <x v="15"/>
    <x v="163"/>
    <s v="DBInstanceIdentifier"/>
    <n v="10"/>
    <s v=""/>
    <s v=""/>
  </r>
  <r>
    <x v="2"/>
    <x v="15"/>
    <x v="164"/>
    <m/>
    <n v="9"/>
    <s v=""/>
    <s v=""/>
  </r>
  <r>
    <x v="2"/>
    <x v="15"/>
    <x v="224"/>
    <s v="DBClusterIdentifier"/>
    <n v="4"/>
    <s v=""/>
    <s v=""/>
  </r>
  <r>
    <x v="2"/>
    <x v="15"/>
    <x v="165"/>
    <s v="EngineName"/>
    <n v="9"/>
    <s v=""/>
    <s v=""/>
  </r>
  <r>
    <x v="2"/>
    <x v="15"/>
    <x v="333"/>
    <s v="Role,DBClusterIdentifier"/>
    <n v="11"/>
    <s v=""/>
    <s v=""/>
  </r>
  <r>
    <x v="2"/>
    <x v="15"/>
    <x v="334"/>
    <s v="DbClusterIdentifier,EngineName"/>
    <n v="4"/>
    <s v=""/>
    <s v=""/>
  </r>
  <r>
    <x v="2"/>
    <x v="15"/>
    <x v="166"/>
    <s v="EngineName"/>
    <n v="6"/>
    <s v=""/>
    <s v=""/>
  </r>
  <r>
    <x v="2"/>
    <x v="15"/>
    <x v="335"/>
    <s v="DBClusterIdentifier"/>
    <n v="6"/>
    <s v=""/>
    <s v=""/>
  </r>
  <r>
    <x v="2"/>
    <x v="15"/>
    <x v="167"/>
    <s v="DatabaseClass"/>
    <n v="11"/>
    <s v=""/>
    <s v=""/>
  </r>
  <r>
    <x v="2"/>
    <x v="23"/>
    <x v="336"/>
    <s v="HostedZoneId"/>
    <n v="2"/>
    <s v=""/>
    <s v=""/>
  </r>
  <r>
    <x v="2"/>
    <x v="16"/>
    <x v="168"/>
    <s v="StorageType,BucketName"/>
    <n v="6"/>
    <s v=""/>
    <s v=""/>
  </r>
  <r>
    <x v="2"/>
    <x v="16"/>
    <x v="169"/>
    <s v="StorageType,BucketName"/>
    <n v="7"/>
    <s v=""/>
    <s v=""/>
  </r>
  <r>
    <x v="2"/>
    <x v="24"/>
    <x v="337"/>
    <m/>
    <n v="1"/>
    <s v=""/>
    <s v=""/>
  </r>
  <r>
    <x v="2"/>
    <x v="24"/>
    <x v="338"/>
    <m/>
    <n v="1"/>
    <s v=""/>
    <s v=""/>
  </r>
  <r>
    <x v="2"/>
    <x v="24"/>
    <x v="339"/>
    <m/>
    <n v="1"/>
    <s v=""/>
    <s v=""/>
  </r>
  <r>
    <x v="2"/>
    <x v="24"/>
    <x v="340"/>
    <m/>
    <n v="1"/>
    <s v=""/>
    <s v=""/>
  </r>
  <r>
    <x v="2"/>
    <x v="17"/>
    <x v="341"/>
    <s v="TopicName"/>
    <n v="3"/>
    <s v=""/>
    <s v=""/>
  </r>
  <r>
    <x v="2"/>
    <x v="17"/>
    <x v="170"/>
    <s v="TopicName"/>
    <n v="3"/>
    <s v=""/>
    <s v=""/>
  </r>
  <r>
    <x v="2"/>
    <x v="17"/>
    <x v="225"/>
    <s v="TopicName"/>
    <n v="3"/>
    <s v=""/>
    <s v=""/>
  </r>
  <r>
    <x v="2"/>
    <x v="17"/>
    <x v="171"/>
    <s v="TopicName"/>
    <n v="3"/>
    <s v=""/>
    <s v=""/>
  </r>
  <r>
    <x v="2"/>
    <x v="18"/>
    <x v="172"/>
    <s v="QueueName"/>
    <n v="14"/>
    <s v=""/>
    <s v=""/>
  </r>
  <r>
    <x v="2"/>
    <x v="18"/>
    <x v="173"/>
    <s v="QueueName"/>
    <n v="14"/>
    <s v=""/>
    <s v=""/>
  </r>
  <r>
    <x v="2"/>
    <x v="18"/>
    <x v="174"/>
    <s v="QueueName"/>
    <n v="13"/>
    <s v=""/>
    <s v=""/>
  </r>
  <r>
    <x v="2"/>
    <x v="18"/>
    <x v="175"/>
    <s v="QueueName"/>
    <n v="13"/>
    <s v=""/>
    <s v=""/>
  </r>
  <r>
    <x v="2"/>
    <x v="18"/>
    <x v="176"/>
    <s v="QueueName"/>
    <n v="12"/>
    <s v=""/>
    <s v=""/>
  </r>
  <r>
    <x v="2"/>
    <x v="18"/>
    <x v="177"/>
    <s v="QueueName"/>
    <n v="12"/>
    <s v=""/>
    <s v=""/>
  </r>
  <r>
    <x v="2"/>
    <x v="18"/>
    <x v="178"/>
    <s v="QueueName"/>
    <n v="12"/>
    <s v=""/>
    <s v=""/>
  </r>
  <r>
    <x v="2"/>
    <x v="18"/>
    <x v="179"/>
    <s v="QueueName"/>
    <n v="11"/>
    <s v=""/>
    <s v=""/>
  </r>
  <r>
    <x v="2"/>
    <x v="18"/>
    <x v="342"/>
    <s v="QueueName"/>
    <n v="3"/>
    <s v=""/>
    <s v=""/>
  </r>
  <r>
    <x v="2"/>
    <x v="25"/>
    <x v="343"/>
    <s v="APIName"/>
    <n v="2"/>
    <s v=""/>
    <s v=""/>
  </r>
  <r>
    <x v="2"/>
    <x v="25"/>
    <x v="344"/>
    <s v="APIName"/>
    <n v="2"/>
    <s v=""/>
    <s v=""/>
  </r>
  <r>
    <x v="2"/>
    <x v="25"/>
    <x v="345"/>
    <s v="APIName"/>
    <n v="2"/>
    <s v=""/>
    <s v=""/>
  </r>
  <r>
    <x v="2"/>
    <x v="25"/>
    <x v="346"/>
    <s v="APIName"/>
    <n v="2"/>
    <s v=""/>
    <s v=""/>
  </r>
  <r>
    <x v="2"/>
    <x v="19"/>
    <x v="94"/>
    <s v="Type,Resource,Service,Class"/>
    <n v="138"/>
    <s v=""/>
    <s v=""/>
  </r>
  <r>
    <x v="2"/>
    <x v="19"/>
    <x v="302"/>
    <s v="Type,Resource,Service,Class"/>
    <n v="1"/>
    <s v=""/>
    <s v=""/>
  </r>
  <r>
    <x v="2"/>
    <x v="19"/>
    <x v="180"/>
    <s v="Type,Resource,Service,Class"/>
    <n v="26"/>
    <s v=""/>
    <s v=""/>
  </r>
  <r>
    <x v="2"/>
    <x v="19"/>
    <x v="347"/>
    <s v="Type,Resource,Service,Class"/>
    <n v="1"/>
    <s v=""/>
    <s v=""/>
  </r>
  <r>
    <x v="2"/>
    <x v="20"/>
    <x v="181"/>
    <s v="InstanceType,LicenseArn,UsageAccountId"/>
    <n v="18"/>
    <s v=""/>
    <s v=""/>
  </r>
  <r>
    <x v="2"/>
    <x v="21"/>
    <x v="348"/>
    <s v="AutoScalingGroupName"/>
    <n v="2"/>
    <b v="1"/>
    <n v="0.6"/>
  </r>
  <r>
    <x v="2"/>
    <x v="21"/>
    <x v="349"/>
    <s v="AutoScalingGroupName"/>
    <n v="2"/>
    <b v="1"/>
    <n v="0.6"/>
  </r>
  <r>
    <x v="2"/>
    <x v="21"/>
    <x v="226"/>
    <s v="statistic,InstanceId,AutoScalingGroupName,metric_type"/>
    <n v="3"/>
    <b v="1"/>
    <n v="0.89999999999999991"/>
  </r>
  <r>
    <x v="2"/>
    <x v="21"/>
    <x v="350"/>
    <s v="AutoScalingGroupName"/>
    <n v="3"/>
    <b v="1"/>
    <n v="0.89999999999999991"/>
  </r>
  <r>
    <x v="2"/>
    <x v="21"/>
    <x v="351"/>
    <s v="AutoScalingGroupName"/>
    <n v="3"/>
    <b v="1"/>
    <n v="0.89999999999999991"/>
  </r>
  <r>
    <x v="2"/>
    <x v="21"/>
    <x v="227"/>
    <s v="AutoScalingGroupName"/>
    <n v="3"/>
    <b v="1"/>
    <n v="0.89999999999999991"/>
  </r>
  <r>
    <x v="2"/>
    <x v="21"/>
    <x v="228"/>
    <m/>
    <n v="3"/>
    <b v="1"/>
    <n v="0.89999999999999991"/>
  </r>
  <r>
    <x v="2"/>
    <x v="21"/>
    <x v="229"/>
    <m/>
    <n v="3"/>
    <b v="1"/>
    <n v="0.89999999999999991"/>
  </r>
  <r>
    <x v="2"/>
    <x v="21"/>
    <x v="230"/>
    <m/>
    <n v="1"/>
    <b v="1"/>
    <n v="0.3"/>
  </r>
  <r>
    <x v="2"/>
    <x v="21"/>
    <x v="231"/>
    <s v="level,InstanceId,AutoScalingGroupName,metric_type"/>
    <n v="3"/>
    <b v="1"/>
    <n v="0.89999999999999991"/>
  </r>
  <r>
    <x v="2"/>
    <x v="21"/>
    <x v="232"/>
    <s v="AutoScalingGroupName"/>
    <n v="3"/>
    <b v="1"/>
    <n v="0.89999999999999991"/>
  </r>
  <r>
    <x v="2"/>
    <x v="21"/>
    <x v="182"/>
    <m/>
    <n v="299"/>
    <b v="1"/>
    <n v="89.7"/>
  </r>
  <r>
    <x v="2"/>
    <x v="21"/>
    <x v="183"/>
    <s v="path,InstanceId,AutoScalingGroupName,device,fstype"/>
    <n v="286"/>
    <b v="1"/>
    <n v="85.8"/>
  </r>
  <r>
    <x v="2"/>
    <x v="21"/>
    <x v="184"/>
    <s v="statistic,InstanceId,AutoScalingGroupName,pool,metric_type"/>
    <n v="3"/>
    <b v="1"/>
    <n v="0.89999999999999991"/>
  </r>
  <r>
    <x v="2"/>
    <x v="21"/>
    <x v="185"/>
    <m/>
    <n v="3"/>
    <b v="1"/>
    <n v="0.89999999999999991"/>
  </r>
  <r>
    <x v="2"/>
    <x v="21"/>
    <x v="186"/>
    <s v="AutoScalingGroupName"/>
    <n v="3"/>
    <b v="1"/>
    <n v="0.89999999999999991"/>
  </r>
  <r>
    <x v="2"/>
    <x v="21"/>
    <x v="187"/>
    <m/>
    <n v="2"/>
    <b v="1"/>
    <n v="0.6"/>
  </r>
  <r>
    <x v="2"/>
    <x v="21"/>
    <x v="188"/>
    <s v="statistic,InstanceId,AutoScalingGroupName,pool,metric_type"/>
    <n v="3"/>
    <b v="1"/>
    <n v="0.89999999999999991"/>
  </r>
  <r>
    <x v="2"/>
    <x v="21"/>
    <x v="189"/>
    <s v="statistic,InstanceId,AutoScalingGroupName,pool,metric_type"/>
    <n v="3"/>
    <b v="1"/>
    <n v="0.89999999999999991"/>
  </r>
  <r>
    <x v="2"/>
    <x v="21"/>
    <x v="190"/>
    <s v="AutoScalingGroupName"/>
    <n v="3"/>
    <b v="1"/>
    <n v="0.89999999999999991"/>
  </r>
  <r>
    <x v="2"/>
    <x v="21"/>
    <x v="191"/>
    <m/>
    <n v="3"/>
    <b v="1"/>
    <n v="0.89999999999999991"/>
  </r>
  <r>
    <x v="2"/>
    <x v="21"/>
    <x v="192"/>
    <s v="InstanceId,AutoScalingGroupName,pool,metric_type"/>
    <n v="3"/>
    <b v="1"/>
    <n v="0.89999999999999991"/>
  </r>
  <r>
    <x v="2"/>
    <x v="21"/>
    <x v="196"/>
    <s v="exception,method,InstanceId,AutoScalingGroupName,metric_type,uri,outcome,status"/>
    <n v="21"/>
    <b v="1"/>
    <n v="6.3"/>
  </r>
  <r>
    <x v="2"/>
    <x v="21"/>
    <x v="197"/>
    <m/>
    <n v="3"/>
    <b v="1"/>
    <n v="0.89999999999999991"/>
  </r>
  <r>
    <x v="2"/>
    <x v="21"/>
    <x v="199"/>
    <s v="AutoScalingGroupName"/>
    <n v="3"/>
    <b v="1"/>
    <n v="0.89999999999999991"/>
  </r>
  <r>
    <x v="2"/>
    <x v="21"/>
    <x v="200"/>
    <s v="AutoScalingGroupName"/>
    <n v="3"/>
    <b v="1"/>
    <n v="0.89999999999999991"/>
  </r>
  <r>
    <x v="2"/>
    <x v="21"/>
    <x v="201"/>
    <s v="AutoScalingGroupName"/>
    <n v="5"/>
    <b v="1"/>
    <n v="1.5"/>
  </r>
  <r>
    <x v="2"/>
    <x v="21"/>
    <x v="202"/>
    <s v="InstanceId,AutoScalingGroupName"/>
    <n v="67"/>
    <b v="1"/>
    <n v="20.099999999999998"/>
  </r>
  <r>
    <x v="2"/>
    <x v="21"/>
    <x v="204"/>
    <s v="InstanceId,AutoScalingGroupName"/>
    <n v="66"/>
    <b v="1"/>
    <n v="19.8"/>
  </r>
  <r>
    <x v="2"/>
    <x v="21"/>
    <x v="233"/>
    <m/>
    <n v="5"/>
    <b v="1"/>
    <n v="1.5"/>
  </r>
  <r>
    <x v="2"/>
    <x v="21"/>
    <x v="352"/>
    <s v="AutoScalingGroupName"/>
    <n v="5"/>
    <b v="1"/>
    <n v="1.5"/>
  </r>
  <r>
    <x v="2"/>
    <x v="21"/>
    <x v="353"/>
    <s v="AutoScalingGroupName"/>
    <n v="5"/>
    <b v="1"/>
    <n v="1.5"/>
  </r>
  <r>
    <x v="2"/>
    <x v="21"/>
    <x v="234"/>
    <s v="AutoScalingGroupName"/>
    <n v="5"/>
    <b v="1"/>
    <n v="1.5"/>
  </r>
  <r>
    <x v="2"/>
    <x v="21"/>
    <x v="235"/>
    <s v="AutoScalingGroupName"/>
    <n v="5"/>
    <b v="1"/>
    <n v="1.5"/>
  </r>
  <r>
    <x v="2"/>
    <x v="21"/>
    <x v="205"/>
    <s v="statistic,InstanceId,AutoScalingGroupName,metric_type"/>
    <n v="4"/>
    <b v="1"/>
    <n v="1.2"/>
  </r>
  <r>
    <x v="2"/>
    <x v="21"/>
    <x v="206"/>
    <s v="statistic,InstanceId,AutoScalingGroupName,metric_type"/>
    <n v="5"/>
    <b v="1"/>
    <n v="1.5"/>
  </r>
  <r>
    <x v="2"/>
    <x v="21"/>
    <x v="207"/>
    <s v="AutoScalingGroupName"/>
    <n v="5"/>
    <b v="1"/>
    <n v="1.5"/>
  </r>
  <r>
    <x v="2"/>
    <x v="21"/>
    <x v="208"/>
    <s v="statistic,InstanceId,AutoScalingGroupName,metric_type"/>
    <n v="5"/>
    <b v="1"/>
    <n v="1.5"/>
  </r>
  <r>
    <x v="2"/>
    <x v="21"/>
    <x v="209"/>
    <s v="statistic,InstanceId,AutoScalingGroupName,metric_type"/>
    <n v="5"/>
    <b v="1"/>
    <n v="1.5"/>
  </r>
  <r>
    <x v="2"/>
    <x v="21"/>
    <x v="210"/>
    <s v="statistic,InstanceId,AutoScalingGroupName,metric_type"/>
    <n v="4"/>
    <b v="1"/>
    <n v="1.2"/>
  </r>
  <r>
    <x v="2"/>
    <x v="21"/>
    <x v="236"/>
    <s v="statistic,InstanceId,AutoScalingGroupName,name,metric_type"/>
    <n v="4"/>
    <b v="1"/>
    <n v="1.2"/>
  </r>
  <r>
    <x v="2"/>
    <x v="21"/>
    <x v="237"/>
    <s v="statistic,InstanceId,AutoScalingGroupName,name,metric_type"/>
    <n v="5"/>
    <b v="1"/>
    <n v="1.5"/>
  </r>
  <r>
    <x v="2"/>
    <x v="21"/>
    <x v="238"/>
    <m/>
    <n v="5"/>
    <b v="1"/>
    <n v="1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x v="0"/>
    <x v="0"/>
    <n v="1"/>
    <s v="EC2"/>
    <n v="9.2999999999999999E-2"/>
    <n v="1.488"/>
    <n v="7.4399999999999995"/>
    <n v="29.759999999999998"/>
  </r>
  <r>
    <x v="0"/>
    <x v="1"/>
    <x v="0"/>
    <n v="1"/>
    <s v="EC2"/>
    <n v="9.2999999999999999E-2"/>
    <n v="1.488"/>
    <n v="7.4399999999999995"/>
    <n v="29.759999999999998"/>
  </r>
  <r>
    <x v="1"/>
    <x v="2"/>
    <x v="0"/>
    <n v="1"/>
    <s v="EC2"/>
    <n v="9.2999999999999999E-2"/>
    <n v="2.2320000000000002"/>
    <n v="15.624000000000002"/>
    <n v="62.496000000000009"/>
  </r>
  <r>
    <x v="1"/>
    <x v="3"/>
    <x v="0"/>
    <n v="1"/>
    <s v="EC2"/>
    <n v="9.2999999999999999E-2"/>
    <n v="2.2320000000000002"/>
    <n v="15.624000000000002"/>
    <n v="62.496000000000009"/>
  </r>
  <r>
    <x v="2"/>
    <x v="4"/>
    <x v="0"/>
    <n v="1"/>
    <s v="EC2"/>
    <n v="9.2999999999999999E-2"/>
    <n v="1.488"/>
    <n v="7.4399999999999995"/>
    <n v="29.759999999999998"/>
  </r>
  <r>
    <x v="2"/>
    <x v="5"/>
    <x v="0"/>
    <n v="1"/>
    <s v="EC2"/>
    <n v="9.2999999999999999E-2"/>
    <n v="1.488"/>
    <n v="7.4399999999999995"/>
    <n v="29.759999999999998"/>
  </r>
  <r>
    <x v="0"/>
    <x v="6"/>
    <x v="1"/>
    <n v="1"/>
    <s v="EC2"/>
    <n v="0.107"/>
    <n v="1.712"/>
    <n v="8.56"/>
    <n v="34.24"/>
  </r>
  <r>
    <x v="1"/>
    <x v="7"/>
    <x v="1"/>
    <n v="1"/>
    <s v="EC2"/>
    <n v="0.107"/>
    <n v="2.5680000000000001"/>
    <n v="17.975999999999999"/>
    <n v="71.903999999999996"/>
  </r>
  <r>
    <x v="1"/>
    <x v="8"/>
    <x v="1"/>
    <n v="1"/>
    <s v="EC2"/>
    <n v="0.107"/>
    <n v="2.5680000000000001"/>
    <n v="17.975999999999999"/>
    <n v="71.903999999999996"/>
  </r>
  <r>
    <x v="1"/>
    <x v="9"/>
    <x v="1"/>
    <n v="0"/>
    <s v="EC2"/>
    <n v="0.107"/>
    <n v="2.5680000000000001"/>
    <n v="17.975999999999999"/>
    <n v="71.903999999999996"/>
  </r>
  <r>
    <x v="2"/>
    <x v="10"/>
    <x v="1"/>
    <n v="1"/>
    <s v="EC2"/>
    <n v="0.107"/>
    <n v="1.712"/>
    <n v="8.56"/>
    <n v="34.24"/>
  </r>
  <r>
    <x v="2"/>
    <x v="11"/>
    <x v="1"/>
    <n v="1"/>
    <s v="EC2"/>
    <n v="0.107"/>
    <n v="1.712"/>
    <n v="8.56"/>
    <n v="34.24"/>
  </r>
  <r>
    <x v="0"/>
    <x v="12"/>
    <x v="2"/>
    <n v="1"/>
    <s v="EC2"/>
    <n v="9.6000000000000002E-2"/>
    <n v="1.536"/>
    <n v="7.68"/>
    <n v="30.72"/>
  </r>
  <r>
    <x v="0"/>
    <x v="13"/>
    <x v="3"/>
    <n v="1"/>
    <s v="EC2"/>
    <n v="0.27600000000000002"/>
    <n v="4.4160000000000004"/>
    <n v="22.080000000000002"/>
    <n v="88.320000000000007"/>
  </r>
  <r>
    <x v="1"/>
    <x v="14"/>
    <x v="3"/>
    <n v="1"/>
    <s v="EC2"/>
    <n v="0.27600000000000002"/>
    <n v="6.6240000000000006"/>
    <n v="46.368000000000002"/>
    <n v="185.47200000000001"/>
  </r>
  <r>
    <x v="2"/>
    <x v="15"/>
    <x v="3"/>
    <n v="1"/>
    <s v="EC2"/>
    <n v="0.27600000000000002"/>
    <n v="4.4160000000000004"/>
    <n v="22.080000000000002"/>
    <n v="88.320000000000007"/>
  </r>
  <r>
    <x v="0"/>
    <x v="16"/>
    <x v="4"/>
    <n v="1"/>
    <s v="EC2"/>
    <n v="9.2799999999999994E-2"/>
    <n v="1.4847999999999999"/>
    <n v="7.4239999999999995"/>
    <n v="29.695999999999998"/>
  </r>
  <r>
    <x v="0"/>
    <x v="17"/>
    <x v="4"/>
    <n v="1"/>
    <s v="EC2"/>
    <n v="9.2799999999999994E-2"/>
    <n v="1.4847999999999999"/>
    <n v="7.4239999999999995"/>
    <n v="29.695999999999998"/>
  </r>
  <r>
    <x v="1"/>
    <x v="18"/>
    <x v="4"/>
    <n v="1"/>
    <s v="EC2"/>
    <n v="9.2799999999999994E-2"/>
    <n v="2.2271999999999998"/>
    <n v="15.590399999999999"/>
    <n v="62.361599999999996"/>
  </r>
  <r>
    <x v="1"/>
    <x v="19"/>
    <x v="4"/>
    <n v="1"/>
    <s v="EC2"/>
    <n v="9.2799999999999994E-2"/>
    <n v="2.2271999999999998"/>
    <n v="15.590399999999999"/>
    <n v="62.361599999999996"/>
  </r>
  <r>
    <x v="2"/>
    <x v="20"/>
    <x v="4"/>
    <n v="1"/>
    <s v="EC2"/>
    <n v="9.2799999999999994E-2"/>
    <n v="1.4847999999999999"/>
    <n v="7.4239999999999995"/>
    <n v="29.695999999999998"/>
  </r>
  <r>
    <x v="2"/>
    <x v="21"/>
    <x v="4"/>
    <n v="1"/>
    <s v="EC2"/>
    <n v="9.2799999999999994E-2"/>
    <n v="1.4847999999999999"/>
    <n v="7.4239999999999995"/>
    <n v="29.695999999999998"/>
  </r>
  <r>
    <x v="0"/>
    <x v="22"/>
    <x v="5"/>
    <n v="1"/>
    <s v="EC2"/>
    <n v="4.6399999999999997E-2"/>
    <n v="0.74239999999999995"/>
    <n v="3.7119999999999997"/>
    <n v="14.847999999999999"/>
  </r>
  <r>
    <x v="0"/>
    <x v="23"/>
    <x v="5"/>
    <n v="1"/>
    <s v="EC2"/>
    <n v="4.6399999999999997E-2"/>
    <n v="0.74239999999999995"/>
    <n v="3.7119999999999997"/>
    <n v="14.847999999999999"/>
  </r>
  <r>
    <x v="0"/>
    <x v="24"/>
    <x v="5"/>
    <n v="1"/>
    <s v="EC2"/>
    <n v="4.6399999999999997E-2"/>
    <n v="0.74239999999999995"/>
    <n v="3.7119999999999997"/>
    <n v="14.847999999999999"/>
  </r>
  <r>
    <x v="0"/>
    <x v="25"/>
    <x v="5"/>
    <n v="1"/>
    <s v="EC2"/>
    <n v="4.6399999999999997E-2"/>
    <n v="0.74239999999999995"/>
    <n v="3.7119999999999997"/>
    <n v="14.847999999999999"/>
  </r>
  <r>
    <x v="0"/>
    <x v="26"/>
    <x v="5"/>
    <n v="1"/>
    <s v="EC2"/>
    <n v="4.6399999999999997E-2"/>
    <n v="0.74239999999999995"/>
    <n v="3.7119999999999997"/>
    <n v="14.847999999999999"/>
  </r>
  <r>
    <x v="0"/>
    <x v="27"/>
    <x v="5"/>
    <n v="1"/>
    <s v="EC2"/>
    <n v="4.6399999999999997E-2"/>
    <n v="0.74239999999999995"/>
    <n v="3.7119999999999997"/>
    <n v="14.847999999999999"/>
  </r>
  <r>
    <x v="0"/>
    <x v="28"/>
    <x v="5"/>
    <n v="1"/>
    <s v="EC2"/>
    <n v="4.6399999999999997E-2"/>
    <n v="0.74239999999999995"/>
    <n v="3.7119999999999997"/>
    <n v="14.847999999999999"/>
  </r>
  <r>
    <x v="0"/>
    <x v="29"/>
    <x v="5"/>
    <n v="3"/>
    <s v="EC2"/>
    <n v="4.6399999999999997E-2"/>
    <n v="0.74239999999999995"/>
    <n v="3.7119999999999997"/>
    <n v="14.847999999999999"/>
  </r>
  <r>
    <x v="0"/>
    <x v="30"/>
    <x v="5"/>
    <n v="1"/>
    <s v="EC2"/>
    <n v="4.6399999999999997E-2"/>
    <n v="0.74239999999999995"/>
    <n v="3.7119999999999997"/>
    <n v="14.847999999999999"/>
  </r>
  <r>
    <x v="0"/>
    <x v="31"/>
    <x v="5"/>
    <n v="1"/>
    <s v="EC2"/>
    <n v="4.6399999999999997E-2"/>
    <n v="0.74239999999999995"/>
    <n v="3.7119999999999997"/>
    <n v="14.847999999999999"/>
  </r>
  <r>
    <x v="0"/>
    <x v="32"/>
    <x v="5"/>
    <n v="1"/>
    <s v="EC2"/>
    <n v="4.6399999999999997E-2"/>
    <n v="0.74239999999999995"/>
    <n v="3.7119999999999997"/>
    <n v="14.847999999999999"/>
  </r>
  <r>
    <x v="0"/>
    <x v="33"/>
    <x v="5"/>
    <n v="1"/>
    <s v="EC2"/>
    <n v="4.6399999999999997E-2"/>
    <n v="0.74239999999999995"/>
    <n v="3.7119999999999997"/>
    <n v="14.847999999999999"/>
  </r>
  <r>
    <x v="0"/>
    <x v="34"/>
    <x v="5"/>
    <n v="1"/>
    <s v="EC2"/>
    <n v="4.6399999999999997E-2"/>
    <n v="0.74239999999999995"/>
    <n v="3.7119999999999997"/>
    <n v="14.847999999999999"/>
  </r>
  <r>
    <x v="0"/>
    <x v="35"/>
    <x v="5"/>
    <n v="1"/>
    <s v="EC2"/>
    <n v="4.6399999999999997E-2"/>
    <n v="0.74239999999999995"/>
    <n v="3.7119999999999997"/>
    <n v="14.847999999999999"/>
  </r>
  <r>
    <x v="0"/>
    <x v="36"/>
    <x v="5"/>
    <n v="1"/>
    <s v="EC2"/>
    <n v="4.6399999999999997E-2"/>
    <n v="0.74239999999999995"/>
    <n v="3.7119999999999997"/>
    <n v="14.847999999999999"/>
  </r>
  <r>
    <x v="0"/>
    <x v="37"/>
    <x v="5"/>
    <n v="1"/>
    <s v="EC2"/>
    <n v="4.6399999999999997E-2"/>
    <n v="0.74239999999999995"/>
    <n v="3.7119999999999997"/>
    <n v="14.847999999999999"/>
  </r>
  <r>
    <x v="0"/>
    <x v="38"/>
    <x v="5"/>
    <n v="1"/>
    <s v="EC2"/>
    <n v="4.6399999999999997E-2"/>
    <n v="0.74239999999999995"/>
    <n v="3.7119999999999997"/>
    <n v="14.847999999999999"/>
  </r>
  <r>
    <x v="0"/>
    <x v="39"/>
    <x v="5"/>
    <n v="1"/>
    <s v="EC2"/>
    <n v="4.6399999999999997E-2"/>
    <n v="0.74239999999999995"/>
    <n v="3.7119999999999997"/>
    <n v="14.847999999999999"/>
  </r>
  <r>
    <x v="0"/>
    <x v="40"/>
    <x v="5"/>
    <n v="1"/>
    <s v="EC2"/>
    <n v="4.6399999999999997E-2"/>
    <n v="0.74239999999999995"/>
    <n v="3.7119999999999997"/>
    <n v="14.847999999999999"/>
  </r>
  <r>
    <x v="0"/>
    <x v="41"/>
    <x v="5"/>
    <n v="1"/>
    <s v="EC2"/>
    <n v="4.6399999999999997E-2"/>
    <n v="0.74239999999999995"/>
    <n v="3.7119999999999997"/>
    <n v="14.847999999999999"/>
  </r>
  <r>
    <x v="0"/>
    <x v="42"/>
    <x v="5"/>
    <n v="1"/>
    <s v="EC2"/>
    <n v="4.6399999999999997E-2"/>
    <n v="0.74239999999999995"/>
    <n v="3.7119999999999997"/>
    <n v="14.847999999999999"/>
  </r>
  <r>
    <x v="1"/>
    <x v="43"/>
    <x v="5"/>
    <n v="1"/>
    <s v="EC2"/>
    <n v="4.6399999999999997E-2"/>
    <n v="1.1135999999999999"/>
    <n v="7.7951999999999995"/>
    <n v="31.180799999999998"/>
  </r>
  <r>
    <x v="1"/>
    <x v="44"/>
    <x v="5"/>
    <n v="1"/>
    <s v="EC2"/>
    <n v="4.6399999999999997E-2"/>
    <n v="1.1135999999999999"/>
    <n v="7.7951999999999995"/>
    <n v="31.180799999999998"/>
  </r>
  <r>
    <x v="1"/>
    <x v="45"/>
    <x v="5"/>
    <n v="1"/>
    <s v="EC2"/>
    <n v="4.6399999999999997E-2"/>
    <n v="1.1135999999999999"/>
    <n v="7.7951999999999995"/>
    <n v="31.180799999999998"/>
  </r>
  <r>
    <x v="1"/>
    <x v="46"/>
    <x v="5"/>
    <n v="1"/>
    <s v="EC2"/>
    <n v="4.6399999999999997E-2"/>
    <n v="1.1135999999999999"/>
    <n v="7.7951999999999995"/>
    <n v="31.180799999999998"/>
  </r>
  <r>
    <x v="1"/>
    <x v="47"/>
    <x v="5"/>
    <n v="1"/>
    <s v="EC2"/>
    <n v="4.6399999999999997E-2"/>
    <n v="1.1135999999999999"/>
    <n v="7.7951999999999995"/>
    <n v="31.180799999999998"/>
  </r>
  <r>
    <x v="1"/>
    <x v="48"/>
    <x v="5"/>
    <n v="3"/>
    <s v="EC2"/>
    <n v="4.6399999999999997E-2"/>
    <n v="1.1135999999999999"/>
    <n v="7.7951999999999995"/>
    <n v="31.180799999999998"/>
  </r>
  <r>
    <x v="1"/>
    <x v="49"/>
    <x v="5"/>
    <n v="1"/>
    <s v="EC2"/>
    <n v="4.6399999999999997E-2"/>
    <n v="1.1135999999999999"/>
    <n v="7.7951999999999995"/>
    <n v="31.180799999999998"/>
  </r>
  <r>
    <x v="1"/>
    <x v="50"/>
    <x v="5"/>
    <n v="1"/>
    <s v="EC2"/>
    <n v="4.6399999999999997E-2"/>
    <n v="1.1135999999999999"/>
    <n v="7.7951999999999995"/>
    <n v="31.180799999999998"/>
  </r>
  <r>
    <x v="1"/>
    <x v="51"/>
    <x v="5"/>
    <n v="1"/>
    <s v="EC2"/>
    <n v="4.6399999999999997E-2"/>
    <n v="1.1135999999999999"/>
    <n v="7.7951999999999995"/>
    <n v="31.180799999999998"/>
  </r>
  <r>
    <x v="1"/>
    <x v="52"/>
    <x v="5"/>
    <n v="1"/>
    <s v="EC2"/>
    <n v="4.6399999999999997E-2"/>
    <n v="1.1135999999999999"/>
    <n v="7.7951999999999995"/>
    <n v="31.180799999999998"/>
  </r>
  <r>
    <x v="1"/>
    <x v="53"/>
    <x v="5"/>
    <n v="1"/>
    <s v="EC2"/>
    <n v="4.6399999999999997E-2"/>
    <n v="1.1135999999999999"/>
    <n v="7.7951999999999995"/>
    <n v="31.180799999999998"/>
  </r>
  <r>
    <x v="1"/>
    <x v="54"/>
    <x v="5"/>
    <n v="1"/>
    <s v="EC2"/>
    <n v="4.6399999999999997E-2"/>
    <n v="1.1135999999999999"/>
    <n v="7.7951999999999995"/>
    <n v="31.180799999999998"/>
  </r>
  <r>
    <x v="1"/>
    <x v="55"/>
    <x v="5"/>
    <n v="1"/>
    <s v="EC2"/>
    <n v="4.6399999999999997E-2"/>
    <n v="1.1135999999999999"/>
    <n v="7.7951999999999995"/>
    <n v="31.180799999999998"/>
  </r>
  <r>
    <x v="1"/>
    <x v="56"/>
    <x v="5"/>
    <n v="1"/>
    <s v="EC2"/>
    <n v="4.6399999999999997E-2"/>
    <n v="1.1135999999999999"/>
    <n v="7.7951999999999995"/>
    <n v="31.180799999999998"/>
  </r>
  <r>
    <x v="1"/>
    <x v="57"/>
    <x v="5"/>
    <n v="1"/>
    <s v="EC2"/>
    <n v="4.6399999999999997E-2"/>
    <n v="1.1135999999999999"/>
    <n v="7.7951999999999995"/>
    <n v="31.180799999999998"/>
  </r>
  <r>
    <x v="1"/>
    <x v="58"/>
    <x v="5"/>
    <n v="1"/>
    <s v="EC2"/>
    <n v="4.6399999999999997E-2"/>
    <n v="1.1135999999999999"/>
    <n v="7.7951999999999995"/>
    <n v="31.180799999999998"/>
  </r>
  <r>
    <x v="1"/>
    <x v="59"/>
    <x v="5"/>
    <n v="1"/>
    <s v="EC2"/>
    <n v="4.6399999999999997E-2"/>
    <n v="1.1135999999999999"/>
    <n v="7.7951999999999995"/>
    <n v="31.180799999999998"/>
  </r>
  <r>
    <x v="1"/>
    <x v="60"/>
    <x v="5"/>
    <n v="1"/>
    <s v="EC2"/>
    <n v="4.6399999999999997E-2"/>
    <n v="1.1135999999999999"/>
    <n v="7.7951999999999995"/>
    <n v="31.180799999999998"/>
  </r>
  <r>
    <x v="2"/>
    <x v="61"/>
    <x v="5"/>
    <n v="1"/>
    <s v="EC2"/>
    <n v="4.6399999999999997E-2"/>
    <n v="0.74239999999999995"/>
    <n v="3.7119999999999997"/>
    <n v="14.847999999999999"/>
  </r>
  <r>
    <x v="2"/>
    <x v="62"/>
    <x v="5"/>
    <n v="1"/>
    <s v="EC2"/>
    <n v="4.6399999999999997E-2"/>
    <n v="0.74239999999999995"/>
    <n v="3.7119999999999997"/>
    <n v="14.847999999999999"/>
  </r>
  <r>
    <x v="2"/>
    <x v="63"/>
    <x v="5"/>
    <n v="1"/>
    <s v="EC2"/>
    <n v="4.6399999999999997E-2"/>
    <n v="0.74239999999999995"/>
    <n v="3.7119999999999997"/>
    <n v="14.847999999999999"/>
  </r>
  <r>
    <x v="2"/>
    <x v="64"/>
    <x v="5"/>
    <n v="1"/>
    <s v="EC2"/>
    <n v="4.6399999999999997E-2"/>
    <n v="0.74239999999999995"/>
    <n v="3.7119999999999997"/>
    <n v="14.847999999999999"/>
  </r>
  <r>
    <x v="2"/>
    <x v="65"/>
    <x v="5"/>
    <n v="1"/>
    <s v="EC2"/>
    <n v="4.6399999999999997E-2"/>
    <n v="0.74239999999999995"/>
    <n v="3.7119999999999997"/>
    <n v="14.847999999999999"/>
  </r>
  <r>
    <x v="2"/>
    <x v="66"/>
    <x v="5"/>
    <n v="1"/>
    <s v="EC2"/>
    <n v="4.6399999999999997E-2"/>
    <n v="0.74239999999999995"/>
    <n v="3.7119999999999997"/>
    <n v="14.847999999999999"/>
  </r>
  <r>
    <x v="2"/>
    <x v="67"/>
    <x v="5"/>
    <n v="3"/>
    <s v="EC2"/>
    <n v="4.6399999999999997E-2"/>
    <n v="0.74239999999999995"/>
    <n v="3.7119999999999997"/>
    <n v="14.847999999999999"/>
  </r>
  <r>
    <x v="2"/>
    <x v="68"/>
    <x v="5"/>
    <n v="1"/>
    <s v="EC2"/>
    <n v="4.6399999999999997E-2"/>
    <n v="0.74239999999999995"/>
    <n v="3.7119999999999997"/>
    <n v="14.847999999999999"/>
  </r>
  <r>
    <x v="2"/>
    <x v="69"/>
    <x v="5"/>
    <n v="1"/>
    <s v="EC2"/>
    <n v="4.6399999999999997E-2"/>
    <n v="0.74239999999999995"/>
    <n v="3.7119999999999997"/>
    <n v="14.847999999999999"/>
  </r>
  <r>
    <x v="2"/>
    <x v="70"/>
    <x v="5"/>
    <n v="1"/>
    <s v="EC2"/>
    <n v="4.6399999999999997E-2"/>
    <n v="0.74239999999999995"/>
    <n v="3.7119999999999997"/>
    <n v="14.847999999999999"/>
  </r>
  <r>
    <x v="2"/>
    <x v="71"/>
    <x v="5"/>
    <n v="1"/>
    <s v="EC2"/>
    <n v="4.6399999999999997E-2"/>
    <n v="0.74239999999999995"/>
    <n v="3.7119999999999997"/>
    <n v="14.847999999999999"/>
  </r>
  <r>
    <x v="2"/>
    <x v="72"/>
    <x v="5"/>
    <n v="1"/>
    <s v="EC2"/>
    <n v="4.6399999999999997E-2"/>
    <n v="0.74239999999999995"/>
    <n v="3.7119999999999997"/>
    <n v="14.847999999999999"/>
  </r>
  <r>
    <x v="2"/>
    <x v="73"/>
    <x v="5"/>
    <n v="1"/>
    <s v="EC2"/>
    <n v="4.6399999999999997E-2"/>
    <n v="0.74239999999999995"/>
    <n v="3.7119999999999997"/>
    <n v="14.847999999999999"/>
  </r>
  <r>
    <x v="2"/>
    <x v="74"/>
    <x v="5"/>
    <n v="1"/>
    <s v="EC2"/>
    <n v="4.6399999999999997E-2"/>
    <n v="0.74239999999999995"/>
    <n v="3.7119999999999997"/>
    <n v="14.847999999999999"/>
  </r>
  <r>
    <x v="2"/>
    <x v="75"/>
    <x v="5"/>
    <n v="1"/>
    <s v="EC2"/>
    <n v="4.6399999999999997E-2"/>
    <n v="0.74239999999999995"/>
    <n v="3.7119999999999997"/>
    <n v="14.847999999999999"/>
  </r>
  <r>
    <x v="2"/>
    <x v="76"/>
    <x v="5"/>
    <n v="1"/>
    <s v="EC2"/>
    <n v="4.6399999999999997E-2"/>
    <n v="0.74239999999999995"/>
    <n v="3.7119999999999997"/>
    <n v="14.847999999999999"/>
  </r>
  <r>
    <x v="2"/>
    <x v="77"/>
    <x v="5"/>
    <n v="1"/>
    <s v="EC2"/>
    <n v="4.6399999999999997E-2"/>
    <n v="0.74239999999999995"/>
    <n v="3.7119999999999997"/>
    <n v="14.847999999999999"/>
  </r>
  <r>
    <x v="2"/>
    <x v="78"/>
    <x v="5"/>
    <n v="1"/>
    <s v="EC2"/>
    <n v="4.6399999999999997E-2"/>
    <n v="0.74239999999999995"/>
    <n v="3.7119999999999997"/>
    <n v="14.847999999999999"/>
  </r>
  <r>
    <x v="2"/>
    <x v="79"/>
    <x v="5"/>
    <n v="1"/>
    <s v="EC2"/>
    <n v="4.6399999999999997E-2"/>
    <n v="0.74239999999999995"/>
    <n v="3.7119999999999997"/>
    <n v="14.847999999999999"/>
  </r>
  <r>
    <x v="2"/>
    <x v="80"/>
    <x v="5"/>
    <n v="1"/>
    <s v="EC2"/>
    <n v="4.6399999999999997E-2"/>
    <n v="0.74239999999999995"/>
    <n v="3.7119999999999997"/>
    <n v="14.847999999999999"/>
  </r>
  <r>
    <x v="0"/>
    <x v="81"/>
    <x v="6"/>
    <n v="1"/>
    <s v="EC2"/>
    <n v="1.1599999999999999E-2"/>
    <n v="0.18559999999999999"/>
    <n v="0.92799999999999994"/>
    <n v="3.7119999999999997"/>
  </r>
  <r>
    <x v="0"/>
    <x v="82"/>
    <x v="6"/>
    <n v="1"/>
    <s v="EC2"/>
    <n v="1.1599999999999999E-2"/>
    <n v="0.18559999999999999"/>
    <n v="0.92799999999999994"/>
    <n v="3.7119999999999997"/>
  </r>
  <r>
    <x v="1"/>
    <x v="83"/>
    <x v="6"/>
    <n v="1"/>
    <s v="EC2"/>
    <n v="1.1599999999999999E-2"/>
    <n v="0.27839999999999998"/>
    <n v="1.9487999999999999"/>
    <n v="7.7951999999999995"/>
  </r>
  <r>
    <x v="1"/>
    <x v="84"/>
    <x v="6"/>
    <n v="1"/>
    <s v="EC2"/>
    <n v="1.1599999999999999E-2"/>
    <n v="0.27839999999999998"/>
    <n v="1.9487999999999999"/>
    <n v="7.7951999999999995"/>
  </r>
  <r>
    <x v="2"/>
    <x v="85"/>
    <x v="6"/>
    <n v="1"/>
    <s v="EC2"/>
    <n v="1.1599999999999999E-2"/>
    <n v="0.18559999999999999"/>
    <n v="0.92799999999999994"/>
    <n v="3.7119999999999997"/>
  </r>
  <r>
    <x v="2"/>
    <x v="86"/>
    <x v="6"/>
    <n v="1"/>
    <s v="EC2"/>
    <n v="1.1599999999999999E-2"/>
    <n v="0.18559999999999999"/>
    <n v="0.92799999999999994"/>
    <n v="3.7119999999999997"/>
  </r>
  <r>
    <x v="0"/>
    <x v="87"/>
    <x v="7"/>
    <n v="1"/>
    <s v="EC2"/>
    <n v="2.3199999999999998E-2"/>
    <n v="0.37119999999999997"/>
    <n v="1.8559999999999999"/>
    <n v="7.4239999999999995"/>
  </r>
  <r>
    <x v="0"/>
    <x v="88"/>
    <x v="7"/>
    <n v="1"/>
    <s v="EC2"/>
    <n v="2.3199999999999998E-2"/>
    <n v="0.37119999999999997"/>
    <n v="1.8559999999999999"/>
    <n v="7.4239999999999995"/>
  </r>
  <r>
    <x v="0"/>
    <x v="89"/>
    <x v="7"/>
    <n v="1"/>
    <s v="EC2"/>
    <n v="2.3199999999999998E-2"/>
    <n v="0.37119999999999997"/>
    <n v="1.8559999999999999"/>
    <n v="7.4239999999999995"/>
  </r>
  <r>
    <x v="0"/>
    <x v="90"/>
    <x v="7"/>
    <n v="1"/>
    <s v="EC2"/>
    <n v="2.3199999999999998E-2"/>
    <n v="0.37119999999999997"/>
    <n v="1.8559999999999999"/>
    <n v="7.4239999999999995"/>
  </r>
  <r>
    <x v="1"/>
    <x v="91"/>
    <x v="7"/>
    <n v="1"/>
    <s v="EC2"/>
    <n v="2.3199999999999998E-2"/>
    <n v="0.55679999999999996"/>
    <n v="3.8975999999999997"/>
    <n v="15.590399999999999"/>
  </r>
  <r>
    <x v="1"/>
    <x v="92"/>
    <x v="7"/>
    <n v="1"/>
    <s v="EC2"/>
    <n v="2.3199999999999998E-2"/>
    <n v="0.55679999999999996"/>
    <n v="3.8975999999999997"/>
    <n v="15.590399999999999"/>
  </r>
  <r>
    <x v="1"/>
    <x v="93"/>
    <x v="7"/>
    <n v="1"/>
    <s v="EC2"/>
    <n v="2.3199999999999998E-2"/>
    <n v="0.55679999999999996"/>
    <n v="3.8975999999999997"/>
    <n v="15.590399999999999"/>
  </r>
  <r>
    <x v="1"/>
    <x v="94"/>
    <x v="7"/>
    <n v="1"/>
    <s v="EC2"/>
    <n v="2.3199999999999998E-2"/>
    <n v="0.55679999999999996"/>
    <n v="3.8975999999999997"/>
    <n v="15.590399999999999"/>
  </r>
  <r>
    <x v="1"/>
    <x v="95"/>
    <x v="7"/>
    <n v="0"/>
    <s v="EC2"/>
    <n v="2.3199999999999998E-2"/>
    <n v="0.55679999999999996"/>
    <n v="3.8975999999999997"/>
    <n v="15.590399999999999"/>
  </r>
  <r>
    <x v="2"/>
    <x v="96"/>
    <x v="7"/>
    <n v="1"/>
    <s v="EC2"/>
    <n v="2.3199999999999998E-2"/>
    <n v="0.37119999999999997"/>
    <n v="1.8559999999999999"/>
    <n v="7.4239999999999995"/>
  </r>
  <r>
    <x v="2"/>
    <x v="97"/>
    <x v="7"/>
    <n v="1"/>
    <s v="EC2"/>
    <n v="2.3199999999999998E-2"/>
    <n v="0.37119999999999997"/>
    <n v="1.8559999999999999"/>
    <n v="7.4239999999999995"/>
  </r>
  <r>
    <x v="2"/>
    <x v="98"/>
    <x v="7"/>
    <n v="1"/>
    <s v="EC2"/>
    <n v="2.3199999999999998E-2"/>
    <n v="0.37119999999999997"/>
    <n v="1.8559999999999999"/>
    <n v="7.4239999999999995"/>
  </r>
  <r>
    <x v="2"/>
    <x v="99"/>
    <x v="7"/>
    <n v="1"/>
    <s v="EC2"/>
    <n v="2.3199999999999998E-2"/>
    <n v="0.37119999999999997"/>
    <n v="1.8559999999999999"/>
    <n v="7.4239999999999995"/>
  </r>
  <r>
    <x v="0"/>
    <x v="100"/>
    <x v="8"/>
    <n v="1"/>
    <s v="EC2"/>
    <n v="0.18559999999999999"/>
    <n v="2.9695999999999998"/>
    <n v="14.847999999999999"/>
    <n v="59.391999999999996"/>
  </r>
  <r>
    <x v="2"/>
    <x v="101"/>
    <x v="8"/>
    <n v="1"/>
    <s v="EC2"/>
    <n v="0.18559999999999999"/>
    <n v="2.9695999999999998"/>
    <n v="14.847999999999999"/>
    <n v="59.391999999999996"/>
  </r>
  <r>
    <x v="0"/>
    <x v="102"/>
    <x v="9"/>
    <n v="1"/>
    <s v="EC2"/>
    <n v="3.7600000000000001E-2"/>
    <n v="0.60160000000000002"/>
    <n v="3.008"/>
    <n v="12.032"/>
  </r>
  <r>
    <x v="1"/>
    <x v="103"/>
    <x v="9"/>
    <n v="1"/>
    <s v="EC2"/>
    <n v="3.7600000000000001E-2"/>
    <n v="0.90240000000000009"/>
    <n v="6.3168000000000006"/>
    <n v="25.267200000000003"/>
  </r>
  <r>
    <x v="2"/>
    <x v="104"/>
    <x v="9"/>
    <n v="1"/>
    <s v="EC2"/>
    <n v="3.7600000000000001E-2"/>
    <n v="0.60160000000000002"/>
    <n v="3.008"/>
    <n v="12.0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975EB-ACAE-4081-881A-BB9285370F27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vironnements">
  <location ref="B1:G32" firstHeaderRow="0" firstDataRow="1" firstDataCol="1"/>
  <pivotFields count="9">
    <pivotField axis="axisRow" showAll="0" sortType="ascending">
      <items count="4">
        <item x="0"/>
        <item x="1"/>
        <item x="2"/>
        <item t="default"/>
      </items>
    </pivotField>
    <pivotField axis="axisRow" showAll="0">
      <items count="106">
        <item x="0"/>
        <item x="6"/>
        <item x="22"/>
        <item x="23"/>
        <item x="87"/>
        <item x="24"/>
        <item x="88"/>
        <item x="1"/>
        <item x="25"/>
        <item x="26"/>
        <item x="27"/>
        <item x="28"/>
        <item x="29"/>
        <item x="89"/>
        <item x="16"/>
        <item x="13"/>
        <item x="81"/>
        <item x="82"/>
        <item x="90"/>
        <item x="30"/>
        <item x="31"/>
        <item x="102"/>
        <item x="32"/>
        <item x="33"/>
        <item x="34"/>
        <item x="35"/>
        <item x="36"/>
        <item x="100"/>
        <item x="37"/>
        <item x="38"/>
        <item x="39"/>
        <item x="40"/>
        <item x="17"/>
        <item x="41"/>
        <item x="42"/>
        <item x="12"/>
        <item x="2"/>
        <item x="7"/>
        <item x="43"/>
        <item x="44"/>
        <item x="91"/>
        <item x="92"/>
        <item x="3"/>
        <item x="45"/>
        <item x="46"/>
        <item x="47"/>
        <item x="48"/>
        <item x="93"/>
        <item x="18"/>
        <item x="14"/>
        <item x="83"/>
        <item x="84"/>
        <item x="94"/>
        <item x="95"/>
        <item x="49"/>
        <item x="50"/>
        <item x="103"/>
        <item x="51"/>
        <item x="52"/>
        <item x="53"/>
        <item x="54"/>
        <item x="55"/>
        <item x="56"/>
        <item x="57"/>
        <item x="19"/>
        <item x="58"/>
        <item x="59"/>
        <item x="8"/>
        <item x="9"/>
        <item x="60"/>
        <item x="4"/>
        <item x="10"/>
        <item x="61"/>
        <item x="62"/>
        <item x="96"/>
        <item x="63"/>
        <item x="97"/>
        <item x="5"/>
        <item x="64"/>
        <item x="65"/>
        <item x="66"/>
        <item x="67"/>
        <item x="98"/>
        <item x="20"/>
        <item x="15"/>
        <item x="85"/>
        <item x="86"/>
        <item x="99"/>
        <item x="68"/>
        <item x="69"/>
        <item x="104"/>
        <item x="70"/>
        <item x="71"/>
        <item x="72"/>
        <item x="73"/>
        <item x="74"/>
        <item x="101"/>
        <item x="75"/>
        <item x="76"/>
        <item x="77"/>
        <item x="78"/>
        <item x="21"/>
        <item x="79"/>
        <item x="80"/>
        <item x="11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dataField="1" showAll="0"/>
    <pivotField showAll="0"/>
    <pivotField dataField="1" numFmtId="164" showAll="0"/>
    <pivotField dataField="1" numFmtId="8" showAll="0"/>
    <pivotField dataField="1" numFmtId="8" showAll="0"/>
    <pivotField dataField="1" numFmtId="8" showAll="0"/>
  </pivotFields>
  <rowFields count="3">
    <field x="0"/>
    <field x="2"/>
    <field x="1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9"/>
    </i>
    <i>
      <x v="2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" fld="3" baseField="1" baseItem="0"/>
    <dataField name="$ / h" fld="5" baseField="1" baseItem="0" numFmtId="166"/>
    <dataField name="day" fld="6" baseField="1" baseItem="0" numFmtId="165"/>
    <dataField name="week" fld="7" baseField="1" baseItem="0" numFmtId="165"/>
    <dataField name="4 weeks" fld="8" baseField="1" baseItem="0" numFmtId="165"/>
  </dataFields>
  <formats count="255">
    <format dxfId="1649">
      <pivotArea outline="0" collapsedLevelsAreSubtotals="1" fieldPosition="0"/>
    </format>
    <format dxfId="1648">
      <pivotArea dataOnly="0" labelOnly="1" fieldPosition="0">
        <references count="1">
          <reference field="0" count="0"/>
        </references>
      </pivotArea>
    </format>
    <format dxfId="1647">
      <pivotArea dataOnly="0" labelOnly="1" grandRow="1" outline="0" fieldPosition="0"/>
    </format>
    <format dxfId="1646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1645">
      <pivotArea dataOnly="0" labelOnly="1" fieldPosition="0">
        <references count="2">
          <reference field="0" count="1" selected="0">
            <x v="1"/>
          </reference>
          <reference field="2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1644">
      <pivotArea dataOnly="0" labelOnly="1" fieldPosition="0">
        <references count="2">
          <reference field="0" count="1" selected="0">
            <x v="2"/>
          </reference>
          <reference field="2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1643">
      <pivotArea dataOnly="0" labelOnly="1" fieldPosition="0">
        <references count="3">
          <reference field="0" count="1" selected="0">
            <x v="0"/>
          </reference>
          <reference field="1" count="2">
            <x v="0"/>
            <x v="7"/>
          </reference>
          <reference field="2" count="1" selected="0">
            <x v="0"/>
          </reference>
        </references>
      </pivotArea>
    </format>
    <format dxfId="1642">
      <pivotArea dataOnly="0" labelOnly="1" fieldPosition="0">
        <references count="3">
          <reference field="0" count="1" selected="0">
            <x v="0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1641">
      <pivotArea dataOnly="0" labelOnly="1" fieldPosition="0">
        <references count="3">
          <reference field="0" count="1" selected="0">
            <x v="0"/>
          </reference>
          <reference field="1" count="1">
            <x v="35"/>
          </reference>
          <reference field="2" count="1" selected="0">
            <x v="2"/>
          </reference>
        </references>
      </pivotArea>
    </format>
    <format dxfId="1640">
      <pivotArea dataOnly="0" labelOnly="1" fieldPosition="0">
        <references count="3">
          <reference field="0" count="1" selected="0">
            <x v="0"/>
          </reference>
          <reference field="1" count="1">
            <x v="15"/>
          </reference>
          <reference field="2" count="1" selected="0">
            <x v="3"/>
          </reference>
        </references>
      </pivotArea>
    </format>
    <format dxfId="1639">
      <pivotArea dataOnly="0" labelOnly="1" fieldPosition="0">
        <references count="3">
          <reference field="0" count="1" selected="0">
            <x v="0"/>
          </reference>
          <reference field="1" count="2">
            <x v="14"/>
            <x v="32"/>
          </reference>
          <reference field="2" count="1" selected="0">
            <x v="4"/>
          </reference>
        </references>
      </pivotArea>
    </format>
    <format dxfId="1638">
      <pivotArea dataOnly="0" labelOnly="1" fieldPosition="0">
        <references count="3">
          <reference field="0" count="1" selected="0">
            <x v="0"/>
          </reference>
          <reference field="1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2" count="1" selected="0">
            <x v="5"/>
          </reference>
        </references>
      </pivotArea>
    </format>
    <format dxfId="1637">
      <pivotArea dataOnly="0" labelOnly="1" fieldPosition="0">
        <references count="3">
          <reference field="0" count="1" selected="0">
            <x v="0"/>
          </reference>
          <reference field="1" count="2">
            <x v="16"/>
            <x v="17"/>
          </reference>
          <reference field="2" count="1" selected="0">
            <x v="6"/>
          </reference>
        </references>
      </pivotArea>
    </format>
    <format dxfId="1636">
      <pivotArea dataOnly="0" labelOnly="1" fieldPosition="0">
        <references count="3">
          <reference field="0" count="1" selected="0">
            <x v="0"/>
          </reference>
          <reference field="1" count="4">
            <x v="4"/>
            <x v="6"/>
            <x v="13"/>
            <x v="18"/>
          </reference>
          <reference field="2" count="1" selected="0">
            <x v="7"/>
          </reference>
        </references>
      </pivotArea>
    </format>
    <format dxfId="1635">
      <pivotArea dataOnly="0" labelOnly="1" fieldPosition="0">
        <references count="3">
          <reference field="0" count="1" selected="0">
            <x v="0"/>
          </reference>
          <reference field="1" count="1">
            <x v="27"/>
          </reference>
          <reference field="2" count="1" selected="0">
            <x v="8"/>
          </reference>
        </references>
      </pivotArea>
    </format>
    <format dxfId="1634">
      <pivotArea dataOnly="0" labelOnly="1" fieldPosition="0">
        <references count="3">
          <reference field="0" count="1" selected="0">
            <x v="0"/>
          </reference>
          <reference field="1" count="1">
            <x v="21"/>
          </reference>
          <reference field="2" count="1" selected="0">
            <x v="9"/>
          </reference>
        </references>
      </pivotArea>
    </format>
    <format dxfId="1633">
      <pivotArea dataOnly="0" labelOnly="1" fieldPosition="0">
        <references count="3">
          <reference field="0" count="1" selected="0">
            <x v="1"/>
          </reference>
          <reference field="1" count="2">
            <x v="36"/>
            <x v="42"/>
          </reference>
          <reference field="2" count="1" selected="0">
            <x v="0"/>
          </reference>
        </references>
      </pivotArea>
    </format>
    <format dxfId="1632">
      <pivotArea dataOnly="0" labelOnly="1" fieldPosition="0">
        <references count="3">
          <reference field="0" count="1" selected="0">
            <x v="1"/>
          </reference>
          <reference field="1" count="3">
            <x v="37"/>
            <x v="67"/>
            <x v="68"/>
          </reference>
          <reference field="2" count="1" selected="0">
            <x v="1"/>
          </reference>
        </references>
      </pivotArea>
    </format>
    <format dxfId="1631">
      <pivotArea dataOnly="0" labelOnly="1" fieldPosition="0">
        <references count="3">
          <reference field="0" count="1" selected="0">
            <x v="1"/>
          </reference>
          <reference field="1" count="1">
            <x v="49"/>
          </reference>
          <reference field="2" count="1" selected="0">
            <x v="3"/>
          </reference>
        </references>
      </pivotArea>
    </format>
    <format dxfId="1630">
      <pivotArea dataOnly="0" labelOnly="1" fieldPosition="0">
        <references count="3">
          <reference field="0" count="1" selected="0">
            <x v="1"/>
          </reference>
          <reference field="1" count="2">
            <x v="48"/>
            <x v="64"/>
          </reference>
          <reference field="2" count="1" selected="0">
            <x v="4"/>
          </reference>
        </references>
      </pivotArea>
    </format>
    <format dxfId="1629">
      <pivotArea dataOnly="0" labelOnly="1" fieldPosition="0">
        <references count="3">
          <reference field="0" count="1" selected="0">
            <x v="1"/>
          </reference>
          <reference field="1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2" count="1" selected="0">
            <x v="5"/>
          </reference>
        </references>
      </pivotArea>
    </format>
    <format dxfId="1628">
      <pivotArea dataOnly="0" labelOnly="1" fieldPosition="0">
        <references count="3">
          <reference field="0" count="1" selected="0">
            <x v="1"/>
          </reference>
          <reference field="1" count="2">
            <x v="50"/>
            <x v="51"/>
          </reference>
          <reference field="2" count="1" selected="0">
            <x v="6"/>
          </reference>
        </references>
      </pivotArea>
    </format>
    <format dxfId="1627">
      <pivotArea dataOnly="0" labelOnly="1" fieldPosition="0">
        <references count="3">
          <reference field="0" count="1" selected="0">
            <x v="1"/>
          </reference>
          <reference field="1" count="5">
            <x v="40"/>
            <x v="41"/>
            <x v="47"/>
            <x v="52"/>
            <x v="53"/>
          </reference>
          <reference field="2" count="1" selected="0">
            <x v="7"/>
          </reference>
        </references>
      </pivotArea>
    </format>
    <format dxfId="1626">
      <pivotArea dataOnly="0" labelOnly="1" fieldPosition="0">
        <references count="3">
          <reference field="0" count="1" selected="0">
            <x v="1"/>
          </reference>
          <reference field="1" count="1">
            <x v="56"/>
          </reference>
          <reference field="2" count="1" selected="0">
            <x v="9"/>
          </reference>
        </references>
      </pivotArea>
    </format>
    <format dxfId="1625">
      <pivotArea dataOnly="0" labelOnly="1" fieldPosition="0">
        <references count="3">
          <reference field="0" count="1" selected="0">
            <x v="2"/>
          </reference>
          <reference field="1" count="2">
            <x v="70"/>
            <x v="77"/>
          </reference>
          <reference field="2" count="1" selected="0">
            <x v="0"/>
          </reference>
        </references>
      </pivotArea>
    </format>
    <format dxfId="1624">
      <pivotArea dataOnly="0" labelOnly="1" fieldPosition="0">
        <references count="3">
          <reference field="0" count="1" selected="0">
            <x v="2"/>
          </reference>
          <reference field="1" count="2">
            <x v="71"/>
            <x v="104"/>
          </reference>
          <reference field="2" count="1" selected="0">
            <x v="1"/>
          </reference>
        </references>
      </pivotArea>
    </format>
    <format dxfId="1623">
      <pivotArea dataOnly="0" labelOnly="1" fieldPosition="0">
        <references count="3">
          <reference field="0" count="1" selected="0">
            <x v="2"/>
          </reference>
          <reference field="1" count="1">
            <x v="84"/>
          </reference>
          <reference field="2" count="1" selected="0">
            <x v="3"/>
          </reference>
        </references>
      </pivotArea>
    </format>
    <format dxfId="1622">
      <pivotArea dataOnly="0" labelOnly="1" fieldPosition="0">
        <references count="3">
          <reference field="0" count="1" selected="0">
            <x v="2"/>
          </reference>
          <reference field="1" count="2">
            <x v="83"/>
            <x v="101"/>
          </reference>
          <reference field="2" count="1" selected="0">
            <x v="4"/>
          </reference>
        </references>
      </pivotArea>
    </format>
    <format dxfId="1621">
      <pivotArea dataOnly="0" labelOnly="1" fieldPosition="0">
        <references count="3">
          <reference field="0" count="1" selected="0">
            <x v="2"/>
          </reference>
          <reference field="1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2" count="1" selected="0">
            <x v="5"/>
          </reference>
        </references>
      </pivotArea>
    </format>
    <format dxfId="1620">
      <pivotArea dataOnly="0" labelOnly="1" fieldPosition="0">
        <references count="3">
          <reference field="0" count="1" selected="0">
            <x v="2"/>
          </reference>
          <reference field="1" count="2">
            <x v="85"/>
            <x v="86"/>
          </reference>
          <reference field="2" count="1" selected="0">
            <x v="6"/>
          </reference>
        </references>
      </pivotArea>
    </format>
    <format dxfId="1619">
      <pivotArea dataOnly="0" labelOnly="1" fieldPosition="0">
        <references count="3">
          <reference field="0" count="1" selected="0">
            <x v="2"/>
          </reference>
          <reference field="1" count="4">
            <x v="74"/>
            <x v="76"/>
            <x v="82"/>
            <x v="87"/>
          </reference>
          <reference field="2" count="1" selected="0">
            <x v="7"/>
          </reference>
        </references>
      </pivotArea>
    </format>
    <format dxfId="1618">
      <pivotArea dataOnly="0" labelOnly="1" fieldPosition="0">
        <references count="3">
          <reference field="0" count="1" selected="0">
            <x v="2"/>
          </reference>
          <reference field="1" count="1">
            <x v="96"/>
          </reference>
          <reference field="2" count="1" selected="0">
            <x v="8"/>
          </reference>
        </references>
      </pivotArea>
    </format>
    <format dxfId="1617">
      <pivotArea dataOnly="0" labelOnly="1" fieldPosition="0">
        <references count="3">
          <reference field="0" count="1" selected="0">
            <x v="2"/>
          </reference>
          <reference field="1" count="1">
            <x v="90"/>
          </reference>
          <reference field="2" count="1" selected="0">
            <x v="9"/>
          </reference>
        </references>
      </pivotArea>
    </format>
    <format dxfId="1616">
      <pivotArea outline="0" collapsedLevelsAreSubtotals="1" fieldPosition="0"/>
    </format>
    <format dxfId="1615">
      <pivotArea dataOnly="0" labelOnly="1" fieldPosition="0">
        <references count="1">
          <reference field="0" count="0"/>
        </references>
      </pivotArea>
    </format>
    <format dxfId="1614">
      <pivotArea dataOnly="0" labelOnly="1" grandRow="1" outline="0" fieldPosition="0"/>
    </format>
    <format dxfId="1613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1612">
      <pivotArea dataOnly="0" labelOnly="1" fieldPosition="0">
        <references count="2">
          <reference field="0" count="1" selected="0">
            <x v="1"/>
          </reference>
          <reference field="2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1611">
      <pivotArea dataOnly="0" labelOnly="1" fieldPosition="0">
        <references count="2">
          <reference field="0" count="1" selected="0">
            <x v="2"/>
          </reference>
          <reference field="2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1610">
      <pivotArea dataOnly="0" labelOnly="1" fieldPosition="0">
        <references count="3">
          <reference field="0" count="1" selected="0">
            <x v="0"/>
          </reference>
          <reference field="1" count="2">
            <x v="0"/>
            <x v="7"/>
          </reference>
          <reference field="2" count="1" selected="0">
            <x v="0"/>
          </reference>
        </references>
      </pivotArea>
    </format>
    <format dxfId="1609">
      <pivotArea dataOnly="0" labelOnly="1" fieldPosition="0">
        <references count="3">
          <reference field="0" count="1" selected="0">
            <x v="0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1608">
      <pivotArea dataOnly="0" labelOnly="1" fieldPosition="0">
        <references count="3">
          <reference field="0" count="1" selected="0">
            <x v="0"/>
          </reference>
          <reference field="1" count="1">
            <x v="35"/>
          </reference>
          <reference field="2" count="1" selected="0">
            <x v="2"/>
          </reference>
        </references>
      </pivotArea>
    </format>
    <format dxfId="1607">
      <pivotArea dataOnly="0" labelOnly="1" fieldPosition="0">
        <references count="3">
          <reference field="0" count="1" selected="0">
            <x v="0"/>
          </reference>
          <reference field="1" count="1">
            <x v="15"/>
          </reference>
          <reference field="2" count="1" selected="0">
            <x v="3"/>
          </reference>
        </references>
      </pivotArea>
    </format>
    <format dxfId="1606">
      <pivotArea dataOnly="0" labelOnly="1" fieldPosition="0">
        <references count="3">
          <reference field="0" count="1" selected="0">
            <x v="0"/>
          </reference>
          <reference field="1" count="2">
            <x v="14"/>
            <x v="32"/>
          </reference>
          <reference field="2" count="1" selected="0">
            <x v="4"/>
          </reference>
        </references>
      </pivotArea>
    </format>
    <format dxfId="1605">
      <pivotArea dataOnly="0" labelOnly="1" fieldPosition="0">
        <references count="3">
          <reference field="0" count="1" selected="0">
            <x v="0"/>
          </reference>
          <reference field="1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2" count="1" selected="0">
            <x v="5"/>
          </reference>
        </references>
      </pivotArea>
    </format>
    <format dxfId="1604">
      <pivotArea dataOnly="0" labelOnly="1" fieldPosition="0">
        <references count="3">
          <reference field="0" count="1" selected="0">
            <x v="0"/>
          </reference>
          <reference field="1" count="2">
            <x v="16"/>
            <x v="17"/>
          </reference>
          <reference field="2" count="1" selected="0">
            <x v="6"/>
          </reference>
        </references>
      </pivotArea>
    </format>
    <format dxfId="1603">
      <pivotArea dataOnly="0" labelOnly="1" fieldPosition="0">
        <references count="3">
          <reference field="0" count="1" selected="0">
            <x v="0"/>
          </reference>
          <reference field="1" count="4">
            <x v="4"/>
            <x v="6"/>
            <x v="13"/>
            <x v="18"/>
          </reference>
          <reference field="2" count="1" selected="0">
            <x v="7"/>
          </reference>
        </references>
      </pivotArea>
    </format>
    <format dxfId="1602">
      <pivotArea dataOnly="0" labelOnly="1" fieldPosition="0">
        <references count="3">
          <reference field="0" count="1" selected="0">
            <x v="0"/>
          </reference>
          <reference field="1" count="1">
            <x v="27"/>
          </reference>
          <reference field="2" count="1" selected="0">
            <x v="8"/>
          </reference>
        </references>
      </pivotArea>
    </format>
    <format dxfId="1601">
      <pivotArea dataOnly="0" labelOnly="1" fieldPosition="0">
        <references count="3">
          <reference field="0" count="1" selected="0">
            <x v="0"/>
          </reference>
          <reference field="1" count="1">
            <x v="21"/>
          </reference>
          <reference field="2" count="1" selected="0">
            <x v="9"/>
          </reference>
        </references>
      </pivotArea>
    </format>
    <format dxfId="1600">
      <pivotArea dataOnly="0" labelOnly="1" fieldPosition="0">
        <references count="3">
          <reference field="0" count="1" selected="0">
            <x v="1"/>
          </reference>
          <reference field="1" count="2">
            <x v="36"/>
            <x v="42"/>
          </reference>
          <reference field="2" count="1" selected="0">
            <x v="0"/>
          </reference>
        </references>
      </pivotArea>
    </format>
    <format dxfId="1599">
      <pivotArea dataOnly="0" labelOnly="1" fieldPosition="0">
        <references count="3">
          <reference field="0" count="1" selected="0">
            <x v="1"/>
          </reference>
          <reference field="1" count="3">
            <x v="37"/>
            <x v="67"/>
            <x v="68"/>
          </reference>
          <reference field="2" count="1" selected="0">
            <x v="1"/>
          </reference>
        </references>
      </pivotArea>
    </format>
    <format dxfId="1598">
      <pivotArea dataOnly="0" labelOnly="1" fieldPosition="0">
        <references count="3">
          <reference field="0" count="1" selected="0">
            <x v="1"/>
          </reference>
          <reference field="1" count="1">
            <x v="49"/>
          </reference>
          <reference field="2" count="1" selected="0">
            <x v="3"/>
          </reference>
        </references>
      </pivotArea>
    </format>
    <format dxfId="1597">
      <pivotArea dataOnly="0" labelOnly="1" fieldPosition="0">
        <references count="3">
          <reference field="0" count="1" selected="0">
            <x v="1"/>
          </reference>
          <reference field="1" count="2">
            <x v="48"/>
            <x v="64"/>
          </reference>
          <reference field="2" count="1" selected="0">
            <x v="4"/>
          </reference>
        </references>
      </pivotArea>
    </format>
    <format dxfId="1596">
      <pivotArea dataOnly="0" labelOnly="1" fieldPosition="0">
        <references count="3">
          <reference field="0" count="1" selected="0">
            <x v="1"/>
          </reference>
          <reference field="1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2" count="1" selected="0">
            <x v="5"/>
          </reference>
        </references>
      </pivotArea>
    </format>
    <format dxfId="1595">
      <pivotArea dataOnly="0" labelOnly="1" fieldPosition="0">
        <references count="3">
          <reference field="0" count="1" selected="0">
            <x v="1"/>
          </reference>
          <reference field="1" count="2">
            <x v="50"/>
            <x v="51"/>
          </reference>
          <reference field="2" count="1" selected="0">
            <x v="6"/>
          </reference>
        </references>
      </pivotArea>
    </format>
    <format dxfId="1594">
      <pivotArea dataOnly="0" labelOnly="1" fieldPosition="0">
        <references count="3">
          <reference field="0" count="1" selected="0">
            <x v="1"/>
          </reference>
          <reference field="1" count="5">
            <x v="40"/>
            <x v="41"/>
            <x v="47"/>
            <x v="52"/>
            <x v="53"/>
          </reference>
          <reference field="2" count="1" selected="0">
            <x v="7"/>
          </reference>
        </references>
      </pivotArea>
    </format>
    <format dxfId="1593">
      <pivotArea dataOnly="0" labelOnly="1" fieldPosition="0">
        <references count="3">
          <reference field="0" count="1" selected="0">
            <x v="1"/>
          </reference>
          <reference field="1" count="1">
            <x v="56"/>
          </reference>
          <reference field="2" count="1" selected="0">
            <x v="9"/>
          </reference>
        </references>
      </pivotArea>
    </format>
    <format dxfId="1592">
      <pivotArea dataOnly="0" labelOnly="1" fieldPosition="0">
        <references count="3">
          <reference field="0" count="1" selected="0">
            <x v="2"/>
          </reference>
          <reference field="1" count="2">
            <x v="70"/>
            <x v="77"/>
          </reference>
          <reference field="2" count="1" selected="0">
            <x v="0"/>
          </reference>
        </references>
      </pivotArea>
    </format>
    <format dxfId="1591">
      <pivotArea dataOnly="0" labelOnly="1" fieldPosition="0">
        <references count="3">
          <reference field="0" count="1" selected="0">
            <x v="2"/>
          </reference>
          <reference field="1" count="2">
            <x v="71"/>
            <x v="104"/>
          </reference>
          <reference field="2" count="1" selected="0">
            <x v="1"/>
          </reference>
        </references>
      </pivotArea>
    </format>
    <format dxfId="1590">
      <pivotArea dataOnly="0" labelOnly="1" fieldPosition="0">
        <references count="3">
          <reference field="0" count="1" selected="0">
            <x v="2"/>
          </reference>
          <reference field="1" count="1">
            <x v="84"/>
          </reference>
          <reference field="2" count="1" selected="0">
            <x v="3"/>
          </reference>
        </references>
      </pivotArea>
    </format>
    <format dxfId="1589">
      <pivotArea dataOnly="0" labelOnly="1" fieldPosition="0">
        <references count="3">
          <reference field="0" count="1" selected="0">
            <x v="2"/>
          </reference>
          <reference field="1" count="2">
            <x v="83"/>
            <x v="101"/>
          </reference>
          <reference field="2" count="1" selected="0">
            <x v="4"/>
          </reference>
        </references>
      </pivotArea>
    </format>
    <format dxfId="1588">
      <pivotArea dataOnly="0" labelOnly="1" fieldPosition="0">
        <references count="3">
          <reference field="0" count="1" selected="0">
            <x v="2"/>
          </reference>
          <reference field="1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2" count="1" selected="0">
            <x v="5"/>
          </reference>
        </references>
      </pivotArea>
    </format>
    <format dxfId="1587">
      <pivotArea dataOnly="0" labelOnly="1" fieldPosition="0">
        <references count="3">
          <reference field="0" count="1" selected="0">
            <x v="2"/>
          </reference>
          <reference field="1" count="2">
            <x v="85"/>
            <x v="86"/>
          </reference>
          <reference field="2" count="1" selected="0">
            <x v="6"/>
          </reference>
        </references>
      </pivotArea>
    </format>
    <format dxfId="1586">
      <pivotArea dataOnly="0" labelOnly="1" fieldPosition="0">
        <references count="3">
          <reference field="0" count="1" selected="0">
            <x v="2"/>
          </reference>
          <reference field="1" count="4">
            <x v="74"/>
            <x v="76"/>
            <x v="82"/>
            <x v="87"/>
          </reference>
          <reference field="2" count="1" selected="0">
            <x v="7"/>
          </reference>
        </references>
      </pivotArea>
    </format>
    <format dxfId="1585">
      <pivotArea dataOnly="0" labelOnly="1" fieldPosition="0">
        <references count="3">
          <reference field="0" count="1" selected="0">
            <x v="2"/>
          </reference>
          <reference field="1" count="1">
            <x v="96"/>
          </reference>
          <reference field="2" count="1" selected="0">
            <x v="8"/>
          </reference>
        </references>
      </pivotArea>
    </format>
    <format dxfId="1584">
      <pivotArea dataOnly="0" labelOnly="1" fieldPosition="0">
        <references count="3">
          <reference field="0" count="1" selected="0">
            <x v="2"/>
          </reference>
          <reference field="1" count="1">
            <x v="90"/>
          </reference>
          <reference field="2" count="1" selected="0">
            <x v="9"/>
          </reference>
        </references>
      </pivotArea>
    </format>
    <format dxfId="1583">
      <pivotArea dataOnly="0" outline="0" fieldPosition="0">
        <references count="1">
          <reference field="4294967294" count="1">
            <x v="0"/>
          </reference>
        </references>
      </pivotArea>
    </format>
    <format dxfId="1582">
      <pivotArea outline="0" collapsedLevelsAreSubtotals="1" fieldPosition="0"/>
    </format>
    <format dxfId="15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0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579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0" count="1">
            <x v="0"/>
          </reference>
        </references>
      </pivotArea>
    </format>
    <format dxfId="1578">
      <pivotArea dataOnly="0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577">
      <pivotArea dataOnly="0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576">
      <pivotArea outline="0" fieldPosition="0">
        <references count="1">
          <reference field="4294967294" count="1">
            <x v="1"/>
          </reference>
        </references>
      </pivotArea>
    </format>
    <format dxfId="1575">
      <pivotArea outline="0" fieldPosition="0">
        <references count="1">
          <reference field="4294967294" count="1">
            <x v="2"/>
          </reference>
        </references>
      </pivotArea>
    </format>
    <format dxfId="1574">
      <pivotArea outline="0" fieldPosition="0">
        <references count="1">
          <reference field="4294967294" count="1">
            <x v="3"/>
          </reference>
        </references>
      </pivotArea>
    </format>
    <format dxfId="1573">
      <pivotArea outline="0" fieldPosition="0">
        <references count="1">
          <reference field="4294967294" count="1">
            <x v="4"/>
          </reference>
        </references>
      </pivotArea>
    </format>
    <format dxfId="1572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1571">
      <pivotArea field="0" type="button" dataOnly="0" labelOnly="1" outline="0" axis="axisRow" fieldPosition="0"/>
    </format>
    <format dxfId="157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69">
      <pivotArea field="0" type="button" dataOnly="0" labelOnly="1" outline="0" axis="axisRow" fieldPosition="0"/>
    </format>
    <format dxfId="1568">
      <pivotArea outline="0" collapsedLevelsAreSubtotals="1" fieldPosition="0"/>
    </format>
    <format dxfId="1567">
      <pivotArea dataOnly="0" labelOnly="1" fieldPosition="0">
        <references count="1">
          <reference field="0" count="0"/>
        </references>
      </pivotArea>
    </format>
    <format dxfId="1566">
      <pivotArea dataOnly="0" labelOnly="1" grandRow="1" outline="0" fieldPosition="0"/>
    </format>
    <format dxfId="1565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1564">
      <pivotArea dataOnly="0" labelOnly="1" fieldPosition="0">
        <references count="2">
          <reference field="0" count="1" selected="0">
            <x v="1"/>
          </reference>
          <reference field="2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1563">
      <pivotArea dataOnly="0" labelOnly="1" fieldPosition="0">
        <references count="2">
          <reference field="0" count="1" selected="0">
            <x v="2"/>
          </reference>
          <reference field="2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1562">
      <pivotArea dataOnly="0" labelOnly="1" fieldPosition="0">
        <references count="3">
          <reference field="0" count="1" selected="0">
            <x v="0"/>
          </reference>
          <reference field="1" count="2">
            <x v="0"/>
            <x v="7"/>
          </reference>
          <reference field="2" count="1" selected="0">
            <x v="0"/>
          </reference>
        </references>
      </pivotArea>
    </format>
    <format dxfId="1561">
      <pivotArea dataOnly="0" labelOnly="1" fieldPosition="0">
        <references count="3">
          <reference field="0" count="1" selected="0">
            <x v="0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1560">
      <pivotArea dataOnly="0" labelOnly="1" fieldPosition="0">
        <references count="3">
          <reference field="0" count="1" selected="0">
            <x v="0"/>
          </reference>
          <reference field="1" count="1">
            <x v="35"/>
          </reference>
          <reference field="2" count="1" selected="0">
            <x v="2"/>
          </reference>
        </references>
      </pivotArea>
    </format>
    <format dxfId="1559">
      <pivotArea dataOnly="0" labelOnly="1" fieldPosition="0">
        <references count="3">
          <reference field="0" count="1" selected="0">
            <x v="0"/>
          </reference>
          <reference field="1" count="1">
            <x v="15"/>
          </reference>
          <reference field="2" count="1" selected="0">
            <x v="3"/>
          </reference>
        </references>
      </pivotArea>
    </format>
    <format dxfId="1558">
      <pivotArea dataOnly="0" labelOnly="1" fieldPosition="0">
        <references count="3">
          <reference field="0" count="1" selected="0">
            <x v="0"/>
          </reference>
          <reference field="1" count="2">
            <x v="14"/>
            <x v="32"/>
          </reference>
          <reference field="2" count="1" selected="0">
            <x v="4"/>
          </reference>
        </references>
      </pivotArea>
    </format>
    <format dxfId="1557">
      <pivotArea dataOnly="0" labelOnly="1" fieldPosition="0">
        <references count="3">
          <reference field="0" count="1" selected="0">
            <x v="0"/>
          </reference>
          <reference field="1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2" count="1" selected="0">
            <x v="5"/>
          </reference>
        </references>
      </pivotArea>
    </format>
    <format dxfId="1556">
      <pivotArea dataOnly="0" labelOnly="1" fieldPosition="0">
        <references count="3">
          <reference field="0" count="1" selected="0">
            <x v="0"/>
          </reference>
          <reference field="1" count="2">
            <x v="16"/>
            <x v="17"/>
          </reference>
          <reference field="2" count="1" selected="0">
            <x v="6"/>
          </reference>
        </references>
      </pivotArea>
    </format>
    <format dxfId="1555">
      <pivotArea dataOnly="0" labelOnly="1" fieldPosition="0">
        <references count="3">
          <reference field="0" count="1" selected="0">
            <x v="0"/>
          </reference>
          <reference field="1" count="4">
            <x v="4"/>
            <x v="6"/>
            <x v="13"/>
            <x v="18"/>
          </reference>
          <reference field="2" count="1" selected="0">
            <x v="7"/>
          </reference>
        </references>
      </pivotArea>
    </format>
    <format dxfId="1554">
      <pivotArea dataOnly="0" labelOnly="1" fieldPosition="0">
        <references count="3">
          <reference field="0" count="1" selected="0">
            <x v="0"/>
          </reference>
          <reference field="1" count="1">
            <x v="27"/>
          </reference>
          <reference field="2" count="1" selected="0">
            <x v="8"/>
          </reference>
        </references>
      </pivotArea>
    </format>
    <format dxfId="1553">
      <pivotArea dataOnly="0" labelOnly="1" fieldPosition="0">
        <references count="3">
          <reference field="0" count="1" selected="0">
            <x v="0"/>
          </reference>
          <reference field="1" count="1">
            <x v="21"/>
          </reference>
          <reference field="2" count="1" selected="0">
            <x v="9"/>
          </reference>
        </references>
      </pivotArea>
    </format>
    <format dxfId="1552">
      <pivotArea dataOnly="0" labelOnly="1" fieldPosition="0">
        <references count="3">
          <reference field="0" count="1" selected="0">
            <x v="1"/>
          </reference>
          <reference field="1" count="2">
            <x v="36"/>
            <x v="42"/>
          </reference>
          <reference field="2" count="1" selected="0">
            <x v="0"/>
          </reference>
        </references>
      </pivotArea>
    </format>
    <format dxfId="1551">
      <pivotArea dataOnly="0" labelOnly="1" fieldPosition="0">
        <references count="3">
          <reference field="0" count="1" selected="0">
            <x v="1"/>
          </reference>
          <reference field="1" count="3">
            <x v="37"/>
            <x v="67"/>
            <x v="68"/>
          </reference>
          <reference field="2" count="1" selected="0">
            <x v="1"/>
          </reference>
        </references>
      </pivotArea>
    </format>
    <format dxfId="1550">
      <pivotArea dataOnly="0" labelOnly="1" fieldPosition="0">
        <references count="3">
          <reference field="0" count="1" selected="0">
            <x v="1"/>
          </reference>
          <reference field="1" count="1">
            <x v="49"/>
          </reference>
          <reference field="2" count="1" selected="0">
            <x v="3"/>
          </reference>
        </references>
      </pivotArea>
    </format>
    <format dxfId="1549">
      <pivotArea dataOnly="0" labelOnly="1" fieldPosition="0">
        <references count="3">
          <reference field="0" count="1" selected="0">
            <x v="1"/>
          </reference>
          <reference field="1" count="2">
            <x v="48"/>
            <x v="64"/>
          </reference>
          <reference field="2" count="1" selected="0">
            <x v="4"/>
          </reference>
        </references>
      </pivotArea>
    </format>
    <format dxfId="1548">
      <pivotArea dataOnly="0" labelOnly="1" fieldPosition="0">
        <references count="3">
          <reference field="0" count="1" selected="0">
            <x v="1"/>
          </reference>
          <reference field="1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2" count="1" selected="0">
            <x v="5"/>
          </reference>
        </references>
      </pivotArea>
    </format>
    <format dxfId="1547">
      <pivotArea dataOnly="0" labelOnly="1" fieldPosition="0">
        <references count="3">
          <reference field="0" count="1" selected="0">
            <x v="1"/>
          </reference>
          <reference field="1" count="2">
            <x v="50"/>
            <x v="51"/>
          </reference>
          <reference field="2" count="1" selected="0">
            <x v="6"/>
          </reference>
        </references>
      </pivotArea>
    </format>
    <format dxfId="1546">
      <pivotArea dataOnly="0" labelOnly="1" fieldPosition="0">
        <references count="3">
          <reference field="0" count="1" selected="0">
            <x v="1"/>
          </reference>
          <reference field="1" count="5">
            <x v="40"/>
            <x v="41"/>
            <x v="47"/>
            <x v="52"/>
            <x v="53"/>
          </reference>
          <reference field="2" count="1" selected="0">
            <x v="7"/>
          </reference>
        </references>
      </pivotArea>
    </format>
    <format dxfId="1545">
      <pivotArea dataOnly="0" labelOnly="1" fieldPosition="0">
        <references count="3">
          <reference field="0" count="1" selected="0">
            <x v="1"/>
          </reference>
          <reference field="1" count="1">
            <x v="56"/>
          </reference>
          <reference field="2" count="1" selected="0">
            <x v="9"/>
          </reference>
        </references>
      </pivotArea>
    </format>
    <format dxfId="1544">
      <pivotArea dataOnly="0" labelOnly="1" fieldPosition="0">
        <references count="3">
          <reference field="0" count="1" selected="0">
            <x v="2"/>
          </reference>
          <reference field="1" count="2">
            <x v="70"/>
            <x v="77"/>
          </reference>
          <reference field="2" count="1" selected="0">
            <x v="0"/>
          </reference>
        </references>
      </pivotArea>
    </format>
    <format dxfId="1543">
      <pivotArea dataOnly="0" labelOnly="1" fieldPosition="0">
        <references count="3">
          <reference field="0" count="1" selected="0">
            <x v="2"/>
          </reference>
          <reference field="1" count="2">
            <x v="71"/>
            <x v="104"/>
          </reference>
          <reference field="2" count="1" selected="0">
            <x v="1"/>
          </reference>
        </references>
      </pivotArea>
    </format>
    <format dxfId="1542">
      <pivotArea dataOnly="0" labelOnly="1" fieldPosition="0">
        <references count="3">
          <reference field="0" count="1" selected="0">
            <x v="2"/>
          </reference>
          <reference field="1" count="1">
            <x v="84"/>
          </reference>
          <reference field="2" count="1" selected="0">
            <x v="3"/>
          </reference>
        </references>
      </pivotArea>
    </format>
    <format dxfId="1541">
      <pivotArea dataOnly="0" labelOnly="1" fieldPosition="0">
        <references count="3">
          <reference field="0" count="1" selected="0">
            <x v="2"/>
          </reference>
          <reference field="1" count="2">
            <x v="83"/>
            <x v="101"/>
          </reference>
          <reference field="2" count="1" selected="0">
            <x v="4"/>
          </reference>
        </references>
      </pivotArea>
    </format>
    <format dxfId="1540">
      <pivotArea dataOnly="0" labelOnly="1" fieldPosition="0">
        <references count="3">
          <reference field="0" count="1" selected="0">
            <x v="2"/>
          </reference>
          <reference field="1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2" count="1" selected="0">
            <x v="5"/>
          </reference>
        </references>
      </pivotArea>
    </format>
    <format dxfId="1539">
      <pivotArea dataOnly="0" labelOnly="1" fieldPosition="0">
        <references count="3">
          <reference field="0" count="1" selected="0">
            <x v="2"/>
          </reference>
          <reference field="1" count="2">
            <x v="85"/>
            <x v="86"/>
          </reference>
          <reference field="2" count="1" selected="0">
            <x v="6"/>
          </reference>
        </references>
      </pivotArea>
    </format>
    <format dxfId="1538">
      <pivotArea dataOnly="0" labelOnly="1" fieldPosition="0">
        <references count="3">
          <reference field="0" count="1" selected="0">
            <x v="2"/>
          </reference>
          <reference field="1" count="4">
            <x v="74"/>
            <x v="76"/>
            <x v="82"/>
            <x v="87"/>
          </reference>
          <reference field="2" count="1" selected="0">
            <x v="7"/>
          </reference>
        </references>
      </pivotArea>
    </format>
    <format dxfId="1537">
      <pivotArea dataOnly="0" labelOnly="1" fieldPosition="0">
        <references count="3">
          <reference field="0" count="1" selected="0">
            <x v="2"/>
          </reference>
          <reference field="1" count="1">
            <x v="96"/>
          </reference>
          <reference field="2" count="1" selected="0">
            <x v="8"/>
          </reference>
        </references>
      </pivotArea>
    </format>
    <format dxfId="1536">
      <pivotArea dataOnly="0" labelOnly="1" fieldPosition="0">
        <references count="3">
          <reference field="0" count="1" selected="0">
            <x v="2"/>
          </reference>
          <reference field="1" count="1">
            <x v="90"/>
          </reference>
          <reference field="2" count="1" selected="0">
            <x v="9"/>
          </reference>
        </references>
      </pivotArea>
    </format>
    <format dxfId="1535">
      <pivotArea field="0" type="button" dataOnly="0" labelOnly="1" outline="0" axis="axisRow" fieldPosition="0"/>
    </format>
    <format dxfId="153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33">
      <pivotArea field="0" type="button" dataOnly="0" labelOnly="1" outline="0" axis="axisRow" fieldPosition="0"/>
    </format>
    <format dxfId="153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530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1529">
      <pivotArea field="0" type="button" dataOnly="0" labelOnly="1" outline="0" axis="axisRow" fieldPosition="0"/>
    </format>
    <format dxfId="152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27">
      <pivotArea field="0" type="button" dataOnly="0" labelOnly="1" outline="0" axis="axisRow" fieldPosition="0"/>
    </format>
    <format dxfId="15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25">
      <pivotArea field="0" type="button" dataOnly="0" labelOnly="1" outline="0" axis="axisRow" fieldPosition="0"/>
    </format>
    <format dxfId="1524">
      <pivotArea collapsedLevelsAreSubtotals="1" fieldPosition="0">
        <references count="1">
          <reference field="0" count="1">
            <x v="1"/>
          </reference>
        </references>
      </pivotArea>
    </format>
    <format dxfId="1523">
      <pivotArea dataOnly="0" labelOnly="1" fieldPosition="0">
        <references count="1">
          <reference field="0" count="1">
            <x v="1"/>
          </reference>
        </references>
      </pivotArea>
    </format>
    <format dxfId="1522">
      <pivotArea collapsedLevelsAreSubtotals="1" fieldPosition="0">
        <references count="1">
          <reference field="0" count="1">
            <x v="1"/>
          </reference>
        </references>
      </pivotArea>
    </format>
    <format dxfId="1521">
      <pivotArea dataOnly="0" labelOnly="1" fieldPosition="0">
        <references count="1">
          <reference field="0" count="1">
            <x v="1"/>
          </reference>
        </references>
      </pivotArea>
    </format>
    <format dxfId="1520">
      <pivotArea collapsedLevelsAreSubtotals="1" fieldPosition="0">
        <references count="1">
          <reference field="0" count="1">
            <x v="0"/>
          </reference>
        </references>
      </pivotArea>
    </format>
    <format dxfId="1519">
      <pivotArea dataOnly="0" labelOnly="1" fieldPosition="0">
        <references count="1">
          <reference field="0" count="1">
            <x v="0"/>
          </reference>
        </references>
      </pivotArea>
    </format>
    <format dxfId="1518">
      <pivotArea collapsedLevelsAreSubtotals="1" fieldPosition="0">
        <references count="1">
          <reference field="0" count="1">
            <x v="0"/>
          </reference>
        </references>
      </pivotArea>
    </format>
    <format dxfId="1517">
      <pivotArea dataOnly="0" labelOnly="1" fieldPosition="0">
        <references count="1">
          <reference field="0" count="1">
            <x v="0"/>
          </reference>
        </references>
      </pivotArea>
    </format>
    <format dxfId="1516">
      <pivotArea collapsedLevelsAreSubtotals="1" fieldPosition="0">
        <references count="1">
          <reference field="0" count="1">
            <x v="2"/>
          </reference>
        </references>
      </pivotArea>
    </format>
    <format dxfId="1515">
      <pivotArea dataOnly="0" labelOnly="1" fieldPosition="0">
        <references count="1">
          <reference field="0" count="1">
            <x v="2"/>
          </reference>
        </references>
      </pivotArea>
    </format>
    <format dxfId="1514">
      <pivotArea collapsedLevelsAreSubtotals="1" fieldPosition="0">
        <references count="1">
          <reference field="0" count="1">
            <x v="2"/>
          </reference>
        </references>
      </pivotArea>
    </format>
    <format dxfId="1513">
      <pivotArea dataOnly="0" labelOnly="1" fieldPosition="0">
        <references count="1">
          <reference field="0" count="1">
            <x v="2"/>
          </reference>
        </references>
      </pivotArea>
    </format>
    <format dxfId="1512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0" count="1">
            <x v="2"/>
          </reference>
        </references>
      </pivotArea>
    </format>
    <format dxfId="1511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51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0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08">
      <pivotArea type="all" dataOnly="0" outline="0" fieldPosition="0"/>
    </format>
    <format dxfId="1507">
      <pivotArea outline="0" collapsedLevelsAreSubtotals="1" fieldPosition="0"/>
    </format>
    <format dxfId="150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05">
      <pivotArea field="0" type="button" dataOnly="0" labelOnly="1" outline="0" axis="axisRow" fieldPosition="0"/>
    </format>
    <format dxfId="1504">
      <pivotArea dataOnly="0" labelOnly="1" fieldPosition="0">
        <references count="1">
          <reference field="0" count="0"/>
        </references>
      </pivotArea>
    </format>
    <format dxfId="1503">
      <pivotArea dataOnly="0" labelOnly="1" grandRow="1" outline="0" fieldPosition="0"/>
    </format>
    <format dxfId="1502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1501">
      <pivotArea dataOnly="0" labelOnly="1" fieldPosition="0">
        <references count="2">
          <reference field="0" count="1" selected="0">
            <x v="1"/>
          </reference>
          <reference field="2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1500">
      <pivotArea dataOnly="0" labelOnly="1" fieldPosition="0">
        <references count="2">
          <reference field="0" count="1" selected="0">
            <x v="2"/>
          </reference>
          <reference field="2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1499">
      <pivotArea dataOnly="0" labelOnly="1" fieldPosition="0">
        <references count="3">
          <reference field="0" count="1" selected="0">
            <x v="0"/>
          </reference>
          <reference field="1" count="2">
            <x v="0"/>
            <x v="7"/>
          </reference>
          <reference field="2" count="1" selected="0">
            <x v="0"/>
          </reference>
        </references>
      </pivotArea>
    </format>
    <format dxfId="1498">
      <pivotArea dataOnly="0" labelOnly="1" fieldPosition="0">
        <references count="3">
          <reference field="0" count="1" selected="0">
            <x v="0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1497">
      <pivotArea dataOnly="0" labelOnly="1" fieldPosition="0">
        <references count="3">
          <reference field="0" count="1" selected="0">
            <x v="0"/>
          </reference>
          <reference field="1" count="1">
            <x v="35"/>
          </reference>
          <reference field="2" count="1" selected="0">
            <x v="2"/>
          </reference>
        </references>
      </pivotArea>
    </format>
    <format dxfId="1496">
      <pivotArea dataOnly="0" labelOnly="1" fieldPosition="0">
        <references count="3">
          <reference field="0" count="1" selected="0">
            <x v="0"/>
          </reference>
          <reference field="1" count="1">
            <x v="15"/>
          </reference>
          <reference field="2" count="1" selected="0">
            <x v="3"/>
          </reference>
        </references>
      </pivotArea>
    </format>
    <format dxfId="1495">
      <pivotArea dataOnly="0" labelOnly="1" fieldPosition="0">
        <references count="3">
          <reference field="0" count="1" selected="0">
            <x v="0"/>
          </reference>
          <reference field="1" count="2">
            <x v="14"/>
            <x v="32"/>
          </reference>
          <reference field="2" count="1" selected="0">
            <x v="4"/>
          </reference>
        </references>
      </pivotArea>
    </format>
    <format dxfId="1494">
      <pivotArea dataOnly="0" labelOnly="1" fieldPosition="0">
        <references count="3">
          <reference field="0" count="1" selected="0">
            <x v="0"/>
          </reference>
          <reference field="1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2" count="1" selected="0">
            <x v="5"/>
          </reference>
        </references>
      </pivotArea>
    </format>
    <format dxfId="1493">
      <pivotArea dataOnly="0" labelOnly="1" fieldPosition="0">
        <references count="3">
          <reference field="0" count="1" selected="0">
            <x v="0"/>
          </reference>
          <reference field="1" count="2">
            <x v="16"/>
            <x v="17"/>
          </reference>
          <reference field="2" count="1" selected="0">
            <x v="6"/>
          </reference>
        </references>
      </pivotArea>
    </format>
    <format dxfId="1492">
      <pivotArea dataOnly="0" labelOnly="1" fieldPosition="0">
        <references count="3">
          <reference field="0" count="1" selected="0">
            <x v="0"/>
          </reference>
          <reference field="1" count="4">
            <x v="4"/>
            <x v="6"/>
            <x v="13"/>
            <x v="18"/>
          </reference>
          <reference field="2" count="1" selected="0">
            <x v="7"/>
          </reference>
        </references>
      </pivotArea>
    </format>
    <format dxfId="1491">
      <pivotArea dataOnly="0" labelOnly="1" fieldPosition="0">
        <references count="3">
          <reference field="0" count="1" selected="0">
            <x v="0"/>
          </reference>
          <reference field="1" count="1">
            <x v="27"/>
          </reference>
          <reference field="2" count="1" selected="0">
            <x v="8"/>
          </reference>
        </references>
      </pivotArea>
    </format>
    <format dxfId="1490">
      <pivotArea dataOnly="0" labelOnly="1" fieldPosition="0">
        <references count="3">
          <reference field="0" count="1" selected="0">
            <x v="0"/>
          </reference>
          <reference field="1" count="1">
            <x v="21"/>
          </reference>
          <reference field="2" count="1" selected="0">
            <x v="9"/>
          </reference>
        </references>
      </pivotArea>
    </format>
    <format dxfId="1489">
      <pivotArea dataOnly="0" labelOnly="1" fieldPosition="0">
        <references count="3">
          <reference field="0" count="1" selected="0">
            <x v="1"/>
          </reference>
          <reference field="1" count="2">
            <x v="36"/>
            <x v="42"/>
          </reference>
          <reference field="2" count="1" selected="0">
            <x v="0"/>
          </reference>
        </references>
      </pivotArea>
    </format>
    <format dxfId="1488">
      <pivotArea dataOnly="0" labelOnly="1" fieldPosition="0">
        <references count="3">
          <reference field="0" count="1" selected="0">
            <x v="1"/>
          </reference>
          <reference field="1" count="3">
            <x v="37"/>
            <x v="67"/>
            <x v="68"/>
          </reference>
          <reference field="2" count="1" selected="0">
            <x v="1"/>
          </reference>
        </references>
      </pivotArea>
    </format>
    <format dxfId="1487">
      <pivotArea dataOnly="0" labelOnly="1" fieldPosition="0">
        <references count="3">
          <reference field="0" count="1" selected="0">
            <x v="1"/>
          </reference>
          <reference field="1" count="1">
            <x v="49"/>
          </reference>
          <reference field="2" count="1" selected="0">
            <x v="3"/>
          </reference>
        </references>
      </pivotArea>
    </format>
    <format dxfId="1486">
      <pivotArea dataOnly="0" labelOnly="1" fieldPosition="0">
        <references count="3">
          <reference field="0" count="1" selected="0">
            <x v="1"/>
          </reference>
          <reference field="1" count="2">
            <x v="48"/>
            <x v="64"/>
          </reference>
          <reference field="2" count="1" selected="0">
            <x v="4"/>
          </reference>
        </references>
      </pivotArea>
    </format>
    <format dxfId="1485">
      <pivotArea dataOnly="0" labelOnly="1" fieldPosition="0">
        <references count="3">
          <reference field="0" count="1" selected="0">
            <x v="1"/>
          </reference>
          <reference field="1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2" count="1" selected="0">
            <x v="5"/>
          </reference>
        </references>
      </pivotArea>
    </format>
    <format dxfId="1484">
      <pivotArea dataOnly="0" labelOnly="1" fieldPosition="0">
        <references count="3">
          <reference field="0" count="1" selected="0">
            <x v="1"/>
          </reference>
          <reference field="1" count="2">
            <x v="50"/>
            <x v="51"/>
          </reference>
          <reference field="2" count="1" selected="0">
            <x v="6"/>
          </reference>
        </references>
      </pivotArea>
    </format>
    <format dxfId="1483">
      <pivotArea dataOnly="0" labelOnly="1" fieldPosition="0">
        <references count="3">
          <reference field="0" count="1" selected="0">
            <x v="1"/>
          </reference>
          <reference field="1" count="5">
            <x v="40"/>
            <x v="41"/>
            <x v="47"/>
            <x v="52"/>
            <x v="53"/>
          </reference>
          <reference field="2" count="1" selected="0">
            <x v="7"/>
          </reference>
        </references>
      </pivotArea>
    </format>
    <format dxfId="1482">
      <pivotArea dataOnly="0" labelOnly="1" fieldPosition="0">
        <references count="3">
          <reference field="0" count="1" selected="0">
            <x v="1"/>
          </reference>
          <reference field="1" count="1">
            <x v="56"/>
          </reference>
          <reference field="2" count="1" selected="0">
            <x v="9"/>
          </reference>
        </references>
      </pivotArea>
    </format>
    <format dxfId="1481">
      <pivotArea dataOnly="0" labelOnly="1" fieldPosition="0">
        <references count="3">
          <reference field="0" count="1" selected="0">
            <x v="2"/>
          </reference>
          <reference field="1" count="2">
            <x v="70"/>
            <x v="77"/>
          </reference>
          <reference field="2" count="1" selected="0">
            <x v="0"/>
          </reference>
        </references>
      </pivotArea>
    </format>
    <format dxfId="1480">
      <pivotArea dataOnly="0" labelOnly="1" fieldPosition="0">
        <references count="3">
          <reference field="0" count="1" selected="0">
            <x v="2"/>
          </reference>
          <reference field="1" count="2">
            <x v="71"/>
            <x v="104"/>
          </reference>
          <reference field="2" count="1" selected="0">
            <x v="1"/>
          </reference>
        </references>
      </pivotArea>
    </format>
    <format dxfId="1479">
      <pivotArea dataOnly="0" labelOnly="1" fieldPosition="0">
        <references count="3">
          <reference field="0" count="1" selected="0">
            <x v="2"/>
          </reference>
          <reference field="1" count="1">
            <x v="84"/>
          </reference>
          <reference field="2" count="1" selected="0">
            <x v="3"/>
          </reference>
        </references>
      </pivotArea>
    </format>
    <format dxfId="1478">
      <pivotArea dataOnly="0" labelOnly="1" fieldPosition="0">
        <references count="3">
          <reference field="0" count="1" selected="0">
            <x v="2"/>
          </reference>
          <reference field="1" count="2">
            <x v="83"/>
            <x v="101"/>
          </reference>
          <reference field="2" count="1" selected="0">
            <x v="4"/>
          </reference>
        </references>
      </pivotArea>
    </format>
    <format dxfId="1477">
      <pivotArea dataOnly="0" labelOnly="1" fieldPosition="0">
        <references count="3">
          <reference field="0" count="1" selected="0">
            <x v="2"/>
          </reference>
          <reference field="1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2" count="1" selected="0">
            <x v="5"/>
          </reference>
        </references>
      </pivotArea>
    </format>
    <format dxfId="1476">
      <pivotArea dataOnly="0" labelOnly="1" fieldPosition="0">
        <references count="3">
          <reference field="0" count="1" selected="0">
            <x v="2"/>
          </reference>
          <reference field="1" count="2">
            <x v="85"/>
            <x v="86"/>
          </reference>
          <reference field="2" count="1" selected="0">
            <x v="6"/>
          </reference>
        </references>
      </pivotArea>
    </format>
    <format dxfId="1475">
      <pivotArea dataOnly="0" labelOnly="1" fieldPosition="0">
        <references count="3">
          <reference field="0" count="1" selected="0">
            <x v="2"/>
          </reference>
          <reference field="1" count="4">
            <x v="74"/>
            <x v="76"/>
            <x v="82"/>
            <x v="87"/>
          </reference>
          <reference field="2" count="1" selected="0">
            <x v="7"/>
          </reference>
        </references>
      </pivotArea>
    </format>
    <format dxfId="1474">
      <pivotArea dataOnly="0" labelOnly="1" fieldPosition="0">
        <references count="3">
          <reference field="0" count="1" selected="0">
            <x v="2"/>
          </reference>
          <reference field="1" count="1">
            <x v="96"/>
          </reference>
          <reference field="2" count="1" selected="0">
            <x v="8"/>
          </reference>
        </references>
      </pivotArea>
    </format>
    <format dxfId="1473">
      <pivotArea dataOnly="0" labelOnly="1" fieldPosition="0">
        <references count="3">
          <reference field="0" count="1" selected="0">
            <x v="2"/>
          </reference>
          <reference field="1" count="1">
            <x v="90"/>
          </reference>
          <reference field="2" count="1" selected="0">
            <x v="9"/>
          </reference>
        </references>
      </pivotArea>
    </format>
    <format dxfId="1472">
      <pivotArea dataOnly="0" labelOnly="1" grandRow="1" outline="0" fieldPosition="0"/>
    </format>
    <format dxfId="1471">
      <pivotArea type="all" dataOnly="0" outline="0" fieldPosition="0"/>
    </format>
    <format dxfId="1470">
      <pivotArea outline="0" collapsedLevelsAreSubtotals="1" fieldPosition="0"/>
    </format>
    <format dxfId="1469">
      <pivotArea field="0" type="button" dataOnly="0" labelOnly="1" outline="0" axis="axisRow" fieldPosition="0"/>
    </format>
    <format dxfId="1468">
      <pivotArea dataOnly="0" labelOnly="1" fieldPosition="0">
        <references count="1">
          <reference field="0" count="0"/>
        </references>
      </pivotArea>
    </format>
    <format dxfId="1467">
      <pivotArea dataOnly="0" labelOnly="1" grandRow="1" outline="0" fieldPosition="0"/>
    </format>
    <format dxfId="1466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1465">
      <pivotArea dataOnly="0" labelOnly="1" fieldPosition="0">
        <references count="2">
          <reference field="0" count="1" selected="0">
            <x v="1"/>
          </reference>
          <reference field="2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1464">
      <pivotArea dataOnly="0" labelOnly="1" fieldPosition="0">
        <references count="2">
          <reference field="0" count="1" selected="0">
            <x v="2"/>
          </reference>
          <reference field="2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1463">
      <pivotArea dataOnly="0" labelOnly="1" fieldPosition="0">
        <references count="3">
          <reference field="0" count="1" selected="0">
            <x v="0"/>
          </reference>
          <reference field="1" count="2">
            <x v="0"/>
            <x v="7"/>
          </reference>
          <reference field="2" count="1" selected="0">
            <x v="0"/>
          </reference>
        </references>
      </pivotArea>
    </format>
    <format dxfId="1462">
      <pivotArea dataOnly="0" labelOnly="1" fieldPosition="0">
        <references count="3">
          <reference field="0" count="1" selected="0">
            <x v="0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1461">
      <pivotArea dataOnly="0" labelOnly="1" fieldPosition="0">
        <references count="3">
          <reference field="0" count="1" selected="0">
            <x v="0"/>
          </reference>
          <reference field="1" count="1">
            <x v="35"/>
          </reference>
          <reference field="2" count="1" selected="0">
            <x v="2"/>
          </reference>
        </references>
      </pivotArea>
    </format>
    <format dxfId="1460">
      <pivotArea dataOnly="0" labelOnly="1" fieldPosition="0">
        <references count="3">
          <reference field="0" count="1" selected="0">
            <x v="0"/>
          </reference>
          <reference field="1" count="1">
            <x v="15"/>
          </reference>
          <reference field="2" count="1" selected="0">
            <x v="3"/>
          </reference>
        </references>
      </pivotArea>
    </format>
    <format dxfId="1459">
      <pivotArea dataOnly="0" labelOnly="1" fieldPosition="0">
        <references count="3">
          <reference field="0" count="1" selected="0">
            <x v="0"/>
          </reference>
          <reference field="1" count="2">
            <x v="14"/>
            <x v="32"/>
          </reference>
          <reference field="2" count="1" selected="0">
            <x v="4"/>
          </reference>
        </references>
      </pivotArea>
    </format>
    <format dxfId="1458">
      <pivotArea dataOnly="0" labelOnly="1" fieldPosition="0">
        <references count="3">
          <reference field="0" count="1" selected="0">
            <x v="0"/>
          </reference>
          <reference field="1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2" count="1" selected="0">
            <x v="5"/>
          </reference>
        </references>
      </pivotArea>
    </format>
    <format dxfId="1457">
      <pivotArea dataOnly="0" labelOnly="1" fieldPosition="0">
        <references count="3">
          <reference field="0" count="1" selected="0">
            <x v="0"/>
          </reference>
          <reference field="1" count="2">
            <x v="16"/>
            <x v="17"/>
          </reference>
          <reference field="2" count="1" selected="0">
            <x v="6"/>
          </reference>
        </references>
      </pivotArea>
    </format>
    <format dxfId="1456">
      <pivotArea dataOnly="0" labelOnly="1" fieldPosition="0">
        <references count="3">
          <reference field="0" count="1" selected="0">
            <x v="0"/>
          </reference>
          <reference field="1" count="4">
            <x v="4"/>
            <x v="6"/>
            <x v="13"/>
            <x v="18"/>
          </reference>
          <reference field="2" count="1" selected="0">
            <x v="7"/>
          </reference>
        </references>
      </pivotArea>
    </format>
    <format dxfId="1455">
      <pivotArea dataOnly="0" labelOnly="1" fieldPosition="0">
        <references count="3">
          <reference field="0" count="1" selected="0">
            <x v="0"/>
          </reference>
          <reference field="1" count="1">
            <x v="27"/>
          </reference>
          <reference field="2" count="1" selected="0">
            <x v="8"/>
          </reference>
        </references>
      </pivotArea>
    </format>
    <format dxfId="1454">
      <pivotArea dataOnly="0" labelOnly="1" fieldPosition="0">
        <references count="3">
          <reference field="0" count="1" selected="0">
            <x v="0"/>
          </reference>
          <reference field="1" count="1">
            <x v="21"/>
          </reference>
          <reference field="2" count="1" selected="0">
            <x v="9"/>
          </reference>
        </references>
      </pivotArea>
    </format>
    <format dxfId="1453">
      <pivotArea dataOnly="0" labelOnly="1" fieldPosition="0">
        <references count="3">
          <reference field="0" count="1" selected="0">
            <x v="1"/>
          </reference>
          <reference field="1" count="2">
            <x v="36"/>
            <x v="42"/>
          </reference>
          <reference field="2" count="1" selected="0">
            <x v="0"/>
          </reference>
        </references>
      </pivotArea>
    </format>
    <format dxfId="1452">
      <pivotArea dataOnly="0" labelOnly="1" fieldPosition="0">
        <references count="3">
          <reference field="0" count="1" selected="0">
            <x v="1"/>
          </reference>
          <reference field="1" count="3">
            <x v="37"/>
            <x v="67"/>
            <x v="68"/>
          </reference>
          <reference field="2" count="1" selected="0">
            <x v="1"/>
          </reference>
        </references>
      </pivotArea>
    </format>
    <format dxfId="1451">
      <pivotArea dataOnly="0" labelOnly="1" fieldPosition="0">
        <references count="3">
          <reference field="0" count="1" selected="0">
            <x v="1"/>
          </reference>
          <reference field="1" count="1">
            <x v="49"/>
          </reference>
          <reference field="2" count="1" selected="0">
            <x v="3"/>
          </reference>
        </references>
      </pivotArea>
    </format>
    <format dxfId="1450">
      <pivotArea dataOnly="0" labelOnly="1" fieldPosition="0">
        <references count="3">
          <reference field="0" count="1" selected="0">
            <x v="1"/>
          </reference>
          <reference field="1" count="2">
            <x v="48"/>
            <x v="64"/>
          </reference>
          <reference field="2" count="1" selected="0">
            <x v="4"/>
          </reference>
        </references>
      </pivotArea>
    </format>
    <format dxfId="1449">
      <pivotArea dataOnly="0" labelOnly="1" fieldPosition="0">
        <references count="3">
          <reference field="0" count="1" selected="0">
            <x v="1"/>
          </reference>
          <reference field="1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2" count="1" selected="0">
            <x v="5"/>
          </reference>
        </references>
      </pivotArea>
    </format>
    <format dxfId="1448">
      <pivotArea dataOnly="0" labelOnly="1" fieldPosition="0">
        <references count="3">
          <reference field="0" count="1" selected="0">
            <x v="1"/>
          </reference>
          <reference field="1" count="2">
            <x v="50"/>
            <x v="51"/>
          </reference>
          <reference field="2" count="1" selected="0">
            <x v="6"/>
          </reference>
        </references>
      </pivotArea>
    </format>
    <format dxfId="1447">
      <pivotArea dataOnly="0" labelOnly="1" fieldPosition="0">
        <references count="3">
          <reference field="0" count="1" selected="0">
            <x v="1"/>
          </reference>
          <reference field="1" count="5">
            <x v="40"/>
            <x v="41"/>
            <x v="47"/>
            <x v="52"/>
            <x v="53"/>
          </reference>
          <reference field="2" count="1" selected="0">
            <x v="7"/>
          </reference>
        </references>
      </pivotArea>
    </format>
    <format dxfId="1446">
      <pivotArea dataOnly="0" labelOnly="1" fieldPosition="0">
        <references count="3">
          <reference field="0" count="1" selected="0">
            <x v="1"/>
          </reference>
          <reference field="1" count="1">
            <x v="56"/>
          </reference>
          <reference field="2" count="1" selected="0">
            <x v="9"/>
          </reference>
        </references>
      </pivotArea>
    </format>
    <format dxfId="1445">
      <pivotArea dataOnly="0" labelOnly="1" fieldPosition="0">
        <references count="3">
          <reference field="0" count="1" selected="0">
            <x v="2"/>
          </reference>
          <reference field="1" count="2">
            <x v="70"/>
            <x v="77"/>
          </reference>
          <reference field="2" count="1" selected="0">
            <x v="0"/>
          </reference>
        </references>
      </pivotArea>
    </format>
    <format dxfId="1444">
      <pivotArea dataOnly="0" labelOnly="1" fieldPosition="0">
        <references count="3">
          <reference field="0" count="1" selected="0">
            <x v="2"/>
          </reference>
          <reference field="1" count="2">
            <x v="71"/>
            <x v="104"/>
          </reference>
          <reference field="2" count="1" selected="0">
            <x v="1"/>
          </reference>
        </references>
      </pivotArea>
    </format>
    <format dxfId="1443">
      <pivotArea dataOnly="0" labelOnly="1" fieldPosition="0">
        <references count="3">
          <reference field="0" count="1" selected="0">
            <x v="2"/>
          </reference>
          <reference field="1" count="1">
            <x v="84"/>
          </reference>
          <reference field="2" count="1" selected="0">
            <x v="3"/>
          </reference>
        </references>
      </pivotArea>
    </format>
    <format dxfId="1442">
      <pivotArea dataOnly="0" labelOnly="1" fieldPosition="0">
        <references count="3">
          <reference field="0" count="1" selected="0">
            <x v="2"/>
          </reference>
          <reference field="1" count="2">
            <x v="83"/>
            <x v="101"/>
          </reference>
          <reference field="2" count="1" selected="0">
            <x v="4"/>
          </reference>
        </references>
      </pivotArea>
    </format>
    <format dxfId="1441">
      <pivotArea dataOnly="0" labelOnly="1" fieldPosition="0">
        <references count="3">
          <reference field="0" count="1" selected="0">
            <x v="2"/>
          </reference>
          <reference field="1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2" count="1" selected="0">
            <x v="5"/>
          </reference>
        </references>
      </pivotArea>
    </format>
    <format dxfId="1440">
      <pivotArea dataOnly="0" labelOnly="1" fieldPosition="0">
        <references count="3">
          <reference field="0" count="1" selected="0">
            <x v="2"/>
          </reference>
          <reference field="1" count="2">
            <x v="85"/>
            <x v="86"/>
          </reference>
          <reference field="2" count="1" selected="0">
            <x v="6"/>
          </reference>
        </references>
      </pivotArea>
    </format>
    <format dxfId="1439">
      <pivotArea dataOnly="0" labelOnly="1" fieldPosition="0">
        <references count="3">
          <reference field="0" count="1" selected="0">
            <x v="2"/>
          </reference>
          <reference field="1" count="4">
            <x v="74"/>
            <x v="76"/>
            <x v="82"/>
            <x v="87"/>
          </reference>
          <reference field="2" count="1" selected="0">
            <x v="7"/>
          </reference>
        </references>
      </pivotArea>
    </format>
    <format dxfId="1438">
      <pivotArea dataOnly="0" labelOnly="1" fieldPosition="0">
        <references count="3">
          <reference field="0" count="1" selected="0">
            <x v="2"/>
          </reference>
          <reference field="1" count="1">
            <x v="96"/>
          </reference>
          <reference field="2" count="1" selected="0">
            <x v="8"/>
          </reference>
        </references>
      </pivotArea>
    </format>
    <format dxfId="1437">
      <pivotArea dataOnly="0" labelOnly="1" fieldPosition="0">
        <references count="3">
          <reference field="0" count="1" selected="0">
            <x v="2"/>
          </reference>
          <reference field="1" count="1">
            <x v="90"/>
          </reference>
          <reference field="2" count="1" selected="0">
            <x v="9"/>
          </reference>
        </references>
      </pivotArea>
    </format>
    <format dxfId="143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435">
      <pivotArea outline="0" collapsedLevelsAreSubtotals="1" fieldPosition="0"/>
    </format>
    <format dxfId="1434">
      <pivotArea dataOnly="0" labelOnly="1" grandRow="1" outline="0" fieldPosition="0"/>
    </format>
    <format dxfId="1433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1432">
      <pivotArea dataOnly="0" labelOnly="1" fieldPosition="0">
        <references count="2">
          <reference field="0" count="1" selected="0">
            <x v="1"/>
          </reference>
          <reference field="2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1431">
      <pivotArea dataOnly="0" labelOnly="1" fieldPosition="0">
        <references count="2">
          <reference field="0" count="1" selected="0">
            <x v="2"/>
          </reference>
          <reference field="2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1430">
      <pivotArea dataOnly="0" labelOnly="1" fieldPosition="0">
        <references count="3">
          <reference field="0" count="1" selected="0">
            <x v="0"/>
          </reference>
          <reference field="1" count="2">
            <x v="0"/>
            <x v="7"/>
          </reference>
          <reference field="2" count="1" selected="0">
            <x v="0"/>
          </reference>
        </references>
      </pivotArea>
    </format>
    <format dxfId="1429">
      <pivotArea dataOnly="0" labelOnly="1" fieldPosition="0">
        <references count="3">
          <reference field="0" count="1" selected="0">
            <x v="0"/>
          </reference>
          <reference field="1" count="1">
            <x v="1"/>
          </reference>
          <reference field="2" count="1" selected="0">
            <x v="1"/>
          </reference>
        </references>
      </pivotArea>
    </format>
    <format dxfId="1428">
      <pivotArea dataOnly="0" labelOnly="1" fieldPosition="0">
        <references count="3">
          <reference field="0" count="1" selected="0">
            <x v="0"/>
          </reference>
          <reference field="1" count="1">
            <x v="35"/>
          </reference>
          <reference field="2" count="1" selected="0">
            <x v="2"/>
          </reference>
        </references>
      </pivotArea>
    </format>
    <format dxfId="1427">
      <pivotArea dataOnly="0" labelOnly="1" fieldPosition="0">
        <references count="3">
          <reference field="0" count="1" selected="0">
            <x v="0"/>
          </reference>
          <reference field="1" count="1">
            <x v="15"/>
          </reference>
          <reference field="2" count="1" selected="0">
            <x v="3"/>
          </reference>
        </references>
      </pivotArea>
    </format>
    <format dxfId="1426">
      <pivotArea dataOnly="0" labelOnly="1" fieldPosition="0">
        <references count="3">
          <reference field="0" count="1" selected="0">
            <x v="0"/>
          </reference>
          <reference field="1" count="2">
            <x v="14"/>
            <x v="32"/>
          </reference>
          <reference field="2" count="1" selected="0">
            <x v="4"/>
          </reference>
        </references>
      </pivotArea>
    </format>
    <format dxfId="1425">
      <pivotArea dataOnly="0" labelOnly="1" fieldPosition="0">
        <references count="3">
          <reference field="0" count="1" selected="0">
            <x v="0"/>
          </reference>
          <reference field="1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2" count="1" selected="0">
            <x v="5"/>
          </reference>
        </references>
      </pivotArea>
    </format>
    <format dxfId="1424">
      <pivotArea dataOnly="0" labelOnly="1" fieldPosition="0">
        <references count="3">
          <reference field="0" count="1" selected="0">
            <x v="0"/>
          </reference>
          <reference field="1" count="2">
            <x v="16"/>
            <x v="17"/>
          </reference>
          <reference field="2" count="1" selected="0">
            <x v="6"/>
          </reference>
        </references>
      </pivotArea>
    </format>
    <format dxfId="1423">
      <pivotArea dataOnly="0" labelOnly="1" fieldPosition="0">
        <references count="3">
          <reference field="0" count="1" selected="0">
            <x v="0"/>
          </reference>
          <reference field="1" count="4">
            <x v="4"/>
            <x v="6"/>
            <x v="13"/>
            <x v="18"/>
          </reference>
          <reference field="2" count="1" selected="0">
            <x v="7"/>
          </reference>
        </references>
      </pivotArea>
    </format>
    <format dxfId="1422">
      <pivotArea dataOnly="0" labelOnly="1" fieldPosition="0">
        <references count="3">
          <reference field="0" count="1" selected="0">
            <x v="0"/>
          </reference>
          <reference field="1" count="1">
            <x v="27"/>
          </reference>
          <reference field="2" count="1" selected="0">
            <x v="8"/>
          </reference>
        </references>
      </pivotArea>
    </format>
    <format dxfId="1421">
      <pivotArea dataOnly="0" labelOnly="1" fieldPosition="0">
        <references count="3">
          <reference field="0" count="1" selected="0">
            <x v="0"/>
          </reference>
          <reference field="1" count="1">
            <x v="21"/>
          </reference>
          <reference field="2" count="1" selected="0">
            <x v="9"/>
          </reference>
        </references>
      </pivotArea>
    </format>
    <format dxfId="1420">
      <pivotArea dataOnly="0" labelOnly="1" fieldPosition="0">
        <references count="3">
          <reference field="0" count="1" selected="0">
            <x v="1"/>
          </reference>
          <reference field="1" count="2">
            <x v="36"/>
            <x v="42"/>
          </reference>
          <reference field="2" count="1" selected="0">
            <x v="0"/>
          </reference>
        </references>
      </pivotArea>
    </format>
    <format dxfId="1419">
      <pivotArea dataOnly="0" labelOnly="1" fieldPosition="0">
        <references count="3">
          <reference field="0" count="1" selected="0">
            <x v="1"/>
          </reference>
          <reference field="1" count="3">
            <x v="37"/>
            <x v="67"/>
            <x v="68"/>
          </reference>
          <reference field="2" count="1" selected="0">
            <x v="1"/>
          </reference>
        </references>
      </pivotArea>
    </format>
    <format dxfId="1418">
      <pivotArea dataOnly="0" labelOnly="1" fieldPosition="0">
        <references count="3">
          <reference field="0" count="1" selected="0">
            <x v="1"/>
          </reference>
          <reference field="1" count="1">
            <x v="49"/>
          </reference>
          <reference field="2" count="1" selected="0">
            <x v="3"/>
          </reference>
        </references>
      </pivotArea>
    </format>
    <format dxfId="1417">
      <pivotArea dataOnly="0" labelOnly="1" fieldPosition="0">
        <references count="3">
          <reference field="0" count="1" selected="0">
            <x v="1"/>
          </reference>
          <reference field="1" count="2">
            <x v="48"/>
            <x v="64"/>
          </reference>
          <reference field="2" count="1" selected="0">
            <x v="4"/>
          </reference>
        </references>
      </pivotArea>
    </format>
    <format dxfId="1416">
      <pivotArea dataOnly="0" labelOnly="1" fieldPosition="0">
        <references count="3">
          <reference field="0" count="1" selected="0">
            <x v="1"/>
          </reference>
          <reference field="1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2" count="1" selected="0">
            <x v="5"/>
          </reference>
        </references>
      </pivotArea>
    </format>
    <format dxfId="1415">
      <pivotArea dataOnly="0" labelOnly="1" fieldPosition="0">
        <references count="3">
          <reference field="0" count="1" selected="0">
            <x v="1"/>
          </reference>
          <reference field="1" count="2">
            <x v="50"/>
            <x v="51"/>
          </reference>
          <reference field="2" count="1" selected="0">
            <x v="6"/>
          </reference>
        </references>
      </pivotArea>
    </format>
    <format dxfId="1414">
      <pivotArea dataOnly="0" labelOnly="1" fieldPosition="0">
        <references count="3">
          <reference field="0" count="1" selected="0">
            <x v="1"/>
          </reference>
          <reference field="1" count="5">
            <x v="40"/>
            <x v="41"/>
            <x v="47"/>
            <x v="52"/>
            <x v="53"/>
          </reference>
          <reference field="2" count="1" selected="0">
            <x v="7"/>
          </reference>
        </references>
      </pivotArea>
    </format>
    <format dxfId="1413">
      <pivotArea dataOnly="0" labelOnly="1" fieldPosition="0">
        <references count="3">
          <reference field="0" count="1" selected="0">
            <x v="1"/>
          </reference>
          <reference field="1" count="1">
            <x v="56"/>
          </reference>
          <reference field="2" count="1" selected="0">
            <x v="9"/>
          </reference>
        </references>
      </pivotArea>
    </format>
    <format dxfId="1412">
      <pivotArea dataOnly="0" labelOnly="1" fieldPosition="0">
        <references count="3">
          <reference field="0" count="1" selected="0">
            <x v="2"/>
          </reference>
          <reference field="1" count="2">
            <x v="70"/>
            <x v="77"/>
          </reference>
          <reference field="2" count="1" selected="0">
            <x v="0"/>
          </reference>
        </references>
      </pivotArea>
    </format>
    <format dxfId="1411">
      <pivotArea dataOnly="0" labelOnly="1" fieldPosition="0">
        <references count="3">
          <reference field="0" count="1" selected="0">
            <x v="2"/>
          </reference>
          <reference field="1" count="2">
            <x v="71"/>
            <x v="104"/>
          </reference>
          <reference field="2" count="1" selected="0">
            <x v="1"/>
          </reference>
        </references>
      </pivotArea>
    </format>
    <format dxfId="1410">
      <pivotArea dataOnly="0" labelOnly="1" fieldPosition="0">
        <references count="3">
          <reference field="0" count="1" selected="0">
            <x v="2"/>
          </reference>
          <reference field="1" count="1">
            <x v="84"/>
          </reference>
          <reference field="2" count="1" selected="0">
            <x v="3"/>
          </reference>
        </references>
      </pivotArea>
    </format>
    <format dxfId="1409">
      <pivotArea dataOnly="0" labelOnly="1" fieldPosition="0">
        <references count="3">
          <reference field="0" count="1" selected="0">
            <x v="2"/>
          </reference>
          <reference field="1" count="2">
            <x v="83"/>
            <x v="101"/>
          </reference>
          <reference field="2" count="1" selected="0">
            <x v="4"/>
          </reference>
        </references>
      </pivotArea>
    </format>
    <format dxfId="1408">
      <pivotArea dataOnly="0" labelOnly="1" fieldPosition="0">
        <references count="3">
          <reference field="0" count="1" selected="0">
            <x v="2"/>
          </reference>
          <reference field="1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2" count="1" selected="0">
            <x v="5"/>
          </reference>
        </references>
      </pivotArea>
    </format>
    <format dxfId="1407">
      <pivotArea dataOnly="0" labelOnly="1" fieldPosition="0">
        <references count="3">
          <reference field="0" count="1" selected="0">
            <x v="2"/>
          </reference>
          <reference field="1" count="2">
            <x v="85"/>
            <x v="86"/>
          </reference>
          <reference field="2" count="1" selected="0">
            <x v="6"/>
          </reference>
        </references>
      </pivotArea>
    </format>
    <format dxfId="1406">
      <pivotArea dataOnly="0" labelOnly="1" fieldPosition="0">
        <references count="3">
          <reference field="0" count="1" selected="0">
            <x v="2"/>
          </reference>
          <reference field="1" count="4">
            <x v="74"/>
            <x v="76"/>
            <x v="82"/>
            <x v="87"/>
          </reference>
          <reference field="2" count="1" selected="0">
            <x v="7"/>
          </reference>
        </references>
      </pivotArea>
    </format>
    <format dxfId="1405">
      <pivotArea dataOnly="0" labelOnly="1" fieldPosition="0">
        <references count="3">
          <reference field="0" count="1" selected="0">
            <x v="2"/>
          </reference>
          <reference field="1" count="1">
            <x v="96"/>
          </reference>
          <reference field="2" count="1" selected="0">
            <x v="8"/>
          </reference>
        </references>
      </pivotArea>
    </format>
    <format dxfId="1404">
      <pivotArea dataOnly="0" labelOnly="1" fieldPosition="0">
        <references count="3">
          <reference field="0" count="1" selected="0">
            <x v="2"/>
          </reference>
          <reference field="1" count="1">
            <x v="90"/>
          </reference>
          <reference field="2" count="1" selected="0">
            <x v="9"/>
          </reference>
        </references>
      </pivotArea>
    </format>
    <format dxfId="1403">
      <pivotArea dataOnly="0" grandRow="1" fieldPosition="0"/>
    </format>
    <format dxfId="1402">
      <pivotArea dataOnly="0" grandRow="1" fieldPosition="0"/>
    </format>
    <format dxfId="1401">
      <pivotArea dataOnly="0" grandRow="1" fieldPosition="0"/>
    </format>
    <format dxfId="1400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399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398">
      <pivotArea dataOnly="0" labelOnly="1" fieldPosition="0">
        <references count="1">
          <reference field="0" count="0"/>
        </references>
      </pivotArea>
    </format>
    <format dxfId="1397">
      <pivotArea dataOnly="0" labelOnly="1" fieldPosition="0">
        <references count="1">
          <reference field="0" count="1">
            <x v="2"/>
          </reference>
        </references>
      </pivotArea>
    </format>
    <format dxfId="1396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139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E6451-FBFC-4D95-B88F-23B5883752C5}" name="PivotTable5" cacheId="6" dataOnRows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Metrics" colHeaderCaption="Env">
  <location ref="E4:I7" firstHeaderRow="1" firstDataRow="2" firstDataCol="1" rowPageCount="2" colPageCount="1"/>
  <pivotFields count="8">
    <pivotField axis="axisCol" showAll="0">
      <items count="5">
        <item x="0"/>
        <item sd="0" x="2"/>
        <item sd="0" x="1"/>
        <item m="1" x="3"/>
        <item t="default"/>
      </items>
    </pivotField>
    <pivotField axis="axisPage" multipleItemSelectionAllowed="1" showAll="0">
      <items count="28">
        <item h="1" x="0"/>
        <item h="1" sd="0" x="1"/>
        <item h="1" x="2"/>
        <item h="1" x="3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8"/>
        <item h="1" x="19"/>
        <item h="1" x="20"/>
        <item x="21"/>
        <item h="1" m="1" x="26"/>
        <item h="1" x="4"/>
        <item h="1" x="17"/>
        <item h="1" x="22"/>
        <item h="1" x="23"/>
        <item h="1" x="24"/>
        <item h="1" x="25"/>
        <item t="default"/>
      </items>
    </pivotField>
    <pivotField axis="axisPage" multipleItemSelectionAllowed="1" showAll="0">
      <items count="356">
        <item x="114"/>
        <item x="38"/>
        <item x="256"/>
        <item x="71"/>
        <item x="103"/>
        <item x="104"/>
        <item x="115"/>
        <item x="172"/>
        <item x="174"/>
        <item x="119"/>
        <item x="121"/>
        <item x="311"/>
        <item x="124"/>
        <item x="313"/>
        <item x="125"/>
        <item x="126"/>
        <item x="127"/>
        <item x="128"/>
        <item x="130"/>
        <item x="131"/>
        <item x="132"/>
        <item x="134"/>
        <item x="135"/>
        <item x="136"/>
        <item x="137"/>
        <item x="217"/>
        <item x="116"/>
        <item x="118"/>
        <item x="138"/>
        <item x="139"/>
        <item x="168"/>
        <item x="39"/>
        <item x="98"/>
        <item x="73"/>
        <item x="94"/>
        <item x="140"/>
        <item x="141"/>
        <item x="90"/>
        <item x="37"/>
        <item x="142"/>
        <item x="216"/>
        <item x="1"/>
        <item x="48"/>
        <item x="49"/>
        <item x="50"/>
        <item x="51"/>
        <item x="52"/>
        <item x="276"/>
        <item x="350"/>
        <item x="228"/>
        <item x="229"/>
        <item x="231"/>
        <item x="143"/>
        <item x="220"/>
        <item x="2"/>
        <item x="182"/>
        <item x="183"/>
        <item x="53"/>
        <item x="3"/>
        <item x="145"/>
        <item x="91"/>
        <item x="57"/>
        <item x="58"/>
        <item x="59"/>
        <item x="60"/>
        <item x="61"/>
        <item x="62"/>
        <item x="279"/>
        <item x="148"/>
        <item x="4"/>
        <item x="5"/>
        <item x="34"/>
        <item x="6"/>
        <item x="221"/>
        <item x="149"/>
        <item x="150"/>
        <item x="151"/>
        <item x="152"/>
        <item x="78"/>
        <item x="79"/>
        <item x="281"/>
        <item x="26"/>
        <item x="27"/>
        <item x="28"/>
        <item x="29"/>
        <item x="30"/>
        <item x="31"/>
        <item x="32"/>
        <item x="33"/>
        <item x="20"/>
        <item x="184"/>
        <item x="186"/>
        <item x="187"/>
        <item x="189"/>
        <item x="191"/>
        <item x="194"/>
        <item x="18"/>
        <item x="19"/>
        <item x="196"/>
        <item x="258"/>
        <item x="12"/>
        <item x="213"/>
        <item x="13"/>
        <item x="14"/>
        <item x="15"/>
        <item x="16"/>
        <item x="17"/>
        <item x="307"/>
        <item x="95"/>
        <item x="96"/>
        <item x="7"/>
        <item x="153"/>
        <item x="197"/>
        <item x="199"/>
        <item x="80"/>
        <item x="154"/>
        <item x="202"/>
        <item x="8"/>
        <item x="63"/>
        <item x="64"/>
        <item x="65"/>
        <item x="66"/>
        <item x="67"/>
        <item x="328"/>
        <item x="156"/>
        <item x="106"/>
        <item x="107"/>
        <item x="176"/>
        <item x="178"/>
        <item x="179"/>
        <item x="169"/>
        <item x="329"/>
        <item x="308"/>
        <item x="101"/>
        <item x="108"/>
        <item x="111"/>
        <item x="9"/>
        <item x="10"/>
        <item x="84"/>
        <item x="22"/>
        <item x="23"/>
        <item x="180"/>
        <item x="160"/>
        <item x="222"/>
        <item x="223"/>
        <item x="330"/>
        <item x="88"/>
        <item x="203"/>
        <item x="68"/>
        <item x="69"/>
        <item x="70"/>
        <item x="249"/>
        <item x="211"/>
        <item x="163"/>
        <item x="204"/>
        <item x="164"/>
        <item x="24"/>
        <item x="310"/>
        <item x="93"/>
        <item x="233"/>
        <item x="352"/>
        <item x="235"/>
        <item x="207"/>
        <item x="208"/>
        <item x="209"/>
        <item x="236"/>
        <item x="238"/>
        <item x="253"/>
        <item x="89"/>
        <item x="25"/>
        <item x="181"/>
        <item x="40"/>
        <item x="41"/>
        <item x="42"/>
        <item x="166"/>
        <item x="43"/>
        <item x="44"/>
        <item x="45"/>
        <item x="46"/>
        <item x="47"/>
        <item m="1" x="354"/>
        <item x="0"/>
        <item x="11"/>
        <item x="21"/>
        <item x="35"/>
        <item x="36"/>
        <item x="54"/>
        <item x="55"/>
        <item x="56"/>
        <item x="72"/>
        <item x="74"/>
        <item x="75"/>
        <item x="76"/>
        <item x="77"/>
        <item x="81"/>
        <item x="82"/>
        <item x="83"/>
        <item x="85"/>
        <item x="86"/>
        <item x="87"/>
        <item x="92"/>
        <item x="97"/>
        <item x="99"/>
        <item x="100"/>
        <item x="102"/>
        <item x="105"/>
        <item x="109"/>
        <item x="110"/>
        <item x="112"/>
        <item x="113"/>
        <item x="117"/>
        <item x="120"/>
        <item x="122"/>
        <item x="123"/>
        <item x="129"/>
        <item x="133"/>
        <item x="144"/>
        <item x="146"/>
        <item x="147"/>
        <item x="155"/>
        <item x="157"/>
        <item x="158"/>
        <item x="159"/>
        <item x="161"/>
        <item x="162"/>
        <item x="165"/>
        <item x="167"/>
        <item x="170"/>
        <item x="171"/>
        <item x="173"/>
        <item x="175"/>
        <item x="177"/>
        <item x="185"/>
        <item x="188"/>
        <item x="190"/>
        <item x="192"/>
        <item x="193"/>
        <item x="195"/>
        <item x="198"/>
        <item x="200"/>
        <item x="201"/>
        <item x="205"/>
        <item x="206"/>
        <item x="210"/>
        <item x="212"/>
        <item x="214"/>
        <item x="215"/>
        <item x="218"/>
        <item x="219"/>
        <item x="224"/>
        <item x="225"/>
        <item x="226"/>
        <item x="227"/>
        <item x="230"/>
        <item x="232"/>
        <item x="234"/>
        <item x="237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4"/>
        <item x="255"/>
        <item x="257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7"/>
        <item x="278"/>
        <item x="280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9"/>
        <item x="312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1"/>
        <item x="353"/>
        <item t="default"/>
      </items>
    </pivotField>
    <pivotField dataField="1" showAll="0"/>
    <pivotField showAll="0"/>
    <pivotField showAll="0"/>
    <pivotField dataField="1" showAll="0"/>
    <pivotField showAll="0">
      <items count="10">
        <item x="1"/>
        <item x="0"/>
        <item x="2"/>
        <item x="3"/>
        <item x="4"/>
        <item x="5"/>
        <item x="6"/>
        <item x="7"/>
        <item x="8"/>
        <item t="default"/>
      </items>
    </pivotField>
  </pivotFields>
  <rowFields count="1">
    <field x="-2"/>
  </rowFields>
  <rowItems count="2">
    <i>
      <x/>
    </i>
    <i i="1">
      <x v="1"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1" hier="-1"/>
    <pageField fld="2" hier="-1"/>
  </pageFields>
  <dataFields count="2">
    <dataField name="Active metrics" fld="3" subtotal="count" baseField="1" baseItem="19"/>
    <dataField name="Costs (metrics)" fld="6" baseField="1" baseItem="3" numFmtId="165"/>
  </dataFields>
  <formats count="121">
    <format dxfId="1247">
      <pivotArea type="all" dataOnly="0" outline="0" fieldPosition="0"/>
    </format>
    <format dxfId="1246">
      <pivotArea type="all" dataOnly="0" outline="0" fieldPosition="0"/>
    </format>
    <format dxfId="1245">
      <pivotArea outline="0" collapsedLevelsAreSubtotals="1" fieldPosition="0"/>
    </format>
    <format dxfId="1244">
      <pivotArea field="0" type="button" dataOnly="0" labelOnly="1" outline="0" axis="axisCol" fieldPosition="0"/>
    </format>
    <format dxfId="1243">
      <pivotArea dataOnly="0" labelOnly="1" fieldPosition="0">
        <references count="1">
          <reference field="0" count="0"/>
        </references>
      </pivotArea>
    </format>
    <format dxfId="1242">
      <pivotArea dataOnly="0" labelOnly="1" grandRow="1" outline="0" fieldPosition="0"/>
    </format>
    <format dxfId="1241">
      <pivotArea dataOnly="0" labelOnly="1" outline="0" axis="axisValues" fieldPosition="0"/>
    </format>
    <format dxfId="1240">
      <pivotArea dataOnly="0" outline="0" axis="axisValues" fieldPosition="0"/>
    </format>
    <format dxfId="1239">
      <pivotArea dataOnly="0" labelOnly="1" outline="0" axis="axisValues" fieldPosition="0"/>
    </format>
    <format dxfId="1238">
      <pivotArea dataOnly="0" labelOnly="1" fieldPosition="0">
        <references count="1">
          <reference field="0" count="0"/>
        </references>
      </pivotArea>
    </format>
    <format dxfId="1237">
      <pivotArea dataOnly="0" labelOnly="1" fieldPosition="0">
        <references count="1">
          <reference field="0" count="0"/>
        </references>
      </pivotArea>
    </format>
    <format dxfId="1236">
      <pivotArea outline="0" fieldPosition="0">
        <references count="1">
          <reference field="4294967294" count="1">
            <x v="1"/>
          </reference>
        </references>
      </pivotArea>
    </format>
    <format dxfId="1235">
      <pivotArea type="all" dataOnly="0" outline="0" fieldPosition="0"/>
    </format>
    <format dxfId="1234">
      <pivotArea outline="0" collapsedLevelsAreSubtotals="1" fieldPosition="0"/>
    </format>
    <format dxfId="1233">
      <pivotArea type="origin" dataOnly="0" labelOnly="1" outline="0" fieldPosition="0"/>
    </format>
    <format dxfId="1232">
      <pivotArea field="0" type="button" dataOnly="0" labelOnly="1" outline="0" axis="axisCol" fieldPosition="0"/>
    </format>
    <format dxfId="1231">
      <pivotArea type="topRight" dataOnly="0" labelOnly="1" outline="0" fieldPosition="0"/>
    </format>
    <format dxfId="1230">
      <pivotArea field="1" type="button" dataOnly="0" labelOnly="1" outline="0" axis="axisPage" fieldPosition="0"/>
    </format>
    <format dxfId="1229">
      <pivotArea dataOnly="0" labelOnly="1" fieldPosition="0">
        <references count="1">
          <reference field="1" count="0"/>
        </references>
      </pivotArea>
    </format>
    <format dxfId="1228">
      <pivotArea field="1" dataOnly="0" labelOnly="1" outline="0" axis="axisPage" fieldPosition="0">
        <references count="1">
          <reference field="4294967294" count="1" selected="0">
            <x v="0"/>
          </reference>
        </references>
      </pivotArea>
    </format>
    <format dxfId="1227">
      <pivotArea field="1" dataOnly="0" labelOnly="1" outline="0" axis="axisPage" fieldPosition="0">
        <references count="1">
          <reference field="4294967294" count="1" selected="0">
            <x v="1"/>
          </reference>
        </references>
      </pivotArea>
    </format>
    <format dxfId="122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22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22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122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122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122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5"/>
          </reference>
        </references>
      </pivotArea>
    </format>
    <format dxfId="122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6"/>
          </reference>
        </references>
      </pivotArea>
    </format>
    <format dxfId="121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7"/>
          </reference>
        </references>
      </pivotArea>
    </format>
    <format dxfId="121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8"/>
          </reference>
        </references>
      </pivotArea>
    </format>
    <format dxfId="121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9"/>
          </reference>
        </references>
      </pivotArea>
    </format>
    <format dxfId="121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0"/>
          </reference>
        </references>
      </pivotArea>
    </format>
    <format dxfId="121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1"/>
          </reference>
        </references>
      </pivotArea>
    </format>
    <format dxfId="121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2"/>
          </reference>
        </references>
      </pivotArea>
    </format>
    <format dxfId="121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3"/>
          </reference>
        </references>
      </pivotArea>
    </format>
    <format dxfId="121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4"/>
          </reference>
        </references>
      </pivotArea>
    </format>
    <format dxfId="121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5"/>
          </reference>
        </references>
      </pivotArea>
    </format>
    <format dxfId="121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6"/>
          </reference>
        </references>
      </pivotArea>
    </format>
    <format dxfId="120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7"/>
          </reference>
        </references>
      </pivotArea>
    </format>
    <format dxfId="120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8"/>
          </reference>
        </references>
      </pivotArea>
    </format>
    <format dxfId="120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9"/>
          </reference>
        </references>
      </pivotArea>
    </format>
    <format dxfId="1206">
      <pivotArea dataOnly="0" labelOnly="1" fieldPosition="0">
        <references count="1">
          <reference field="0" count="0"/>
        </references>
      </pivotArea>
    </format>
    <format dxfId="1205">
      <pivotArea dataOnly="0" labelOnly="1" grandCol="1" outline="0" fieldPosition="0"/>
    </format>
    <format dxfId="1204">
      <pivotArea type="all" dataOnly="0" outline="0" fieldPosition="0"/>
    </format>
    <format dxfId="1203">
      <pivotArea outline="0" collapsedLevelsAreSubtotals="1" fieldPosition="0"/>
    </format>
    <format dxfId="1202">
      <pivotArea type="origin" dataOnly="0" labelOnly="1" outline="0" fieldPosition="0"/>
    </format>
    <format dxfId="1201">
      <pivotArea field="0" type="button" dataOnly="0" labelOnly="1" outline="0" axis="axisCol" fieldPosition="0"/>
    </format>
    <format dxfId="1200">
      <pivotArea type="topRight" dataOnly="0" labelOnly="1" outline="0" fieldPosition="0"/>
    </format>
    <format dxfId="1199">
      <pivotArea field="1" type="button" dataOnly="0" labelOnly="1" outline="0" axis="axisPage" fieldPosition="0"/>
    </format>
    <format dxfId="1198">
      <pivotArea dataOnly="0" labelOnly="1" fieldPosition="0">
        <references count="1">
          <reference field="1" count="0"/>
        </references>
      </pivotArea>
    </format>
    <format dxfId="1197">
      <pivotArea field="1" dataOnly="0" labelOnly="1" outline="0" axis="axisPage" fieldPosition="0">
        <references count="1">
          <reference field="4294967294" count="1" selected="0">
            <x v="0"/>
          </reference>
        </references>
      </pivotArea>
    </format>
    <format dxfId="1196">
      <pivotArea field="1" dataOnly="0" labelOnly="1" outline="0" axis="axisPage" fieldPosition="0">
        <references count="1">
          <reference field="4294967294" count="1" selected="0">
            <x v="1"/>
          </reference>
        </references>
      </pivotArea>
    </format>
    <format dxfId="119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19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19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119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119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119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5"/>
          </reference>
        </references>
      </pivotArea>
    </format>
    <format dxfId="118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6"/>
          </reference>
        </references>
      </pivotArea>
    </format>
    <format dxfId="118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7"/>
          </reference>
        </references>
      </pivotArea>
    </format>
    <format dxfId="118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8"/>
          </reference>
        </references>
      </pivotArea>
    </format>
    <format dxfId="118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9"/>
          </reference>
        </references>
      </pivotArea>
    </format>
    <format dxfId="118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0"/>
          </reference>
        </references>
      </pivotArea>
    </format>
    <format dxfId="118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1"/>
          </reference>
        </references>
      </pivotArea>
    </format>
    <format dxfId="118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2"/>
          </reference>
        </references>
      </pivotArea>
    </format>
    <format dxfId="118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3"/>
          </reference>
        </references>
      </pivotArea>
    </format>
    <format dxfId="118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4"/>
          </reference>
        </references>
      </pivotArea>
    </format>
    <format dxfId="118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5"/>
          </reference>
        </references>
      </pivotArea>
    </format>
    <format dxfId="117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6"/>
          </reference>
        </references>
      </pivotArea>
    </format>
    <format dxfId="117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7"/>
          </reference>
        </references>
      </pivotArea>
    </format>
    <format dxfId="117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8"/>
          </reference>
        </references>
      </pivotArea>
    </format>
    <format dxfId="117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9"/>
          </reference>
        </references>
      </pivotArea>
    </format>
    <format dxfId="1175">
      <pivotArea dataOnly="0" labelOnly="1" fieldPosition="0">
        <references count="1">
          <reference field="0" count="0"/>
        </references>
      </pivotArea>
    </format>
    <format dxfId="1174">
      <pivotArea dataOnly="0" labelOnly="1" grandCol="1" outline="0" fieldPosition="0"/>
    </format>
    <format dxfId="1173">
      <pivotArea field="1" type="button" dataOnly="0" labelOnly="1" outline="0" axis="axisPage" fieldPosition="0"/>
    </format>
    <format dxfId="1172">
      <pivotArea type="all" dataOnly="0" outline="0" fieldPosition="0"/>
    </format>
    <format dxfId="1171">
      <pivotArea outline="0" collapsedLevelsAreSubtotals="1" fieldPosition="0"/>
    </format>
    <format dxfId="1170">
      <pivotArea field="0" type="button" dataOnly="0" labelOnly="1" outline="0" axis="axisCol" fieldPosition="0"/>
    </format>
    <format dxfId="1169">
      <pivotArea field="1" type="button" dataOnly="0" labelOnly="1" outline="0" axis="axisPage" fieldPosition="0"/>
    </format>
    <format dxfId="1168">
      <pivotArea dataOnly="0" labelOnly="1" fieldPosition="0">
        <references count="1">
          <reference field="1" count="0"/>
        </references>
      </pivotArea>
    </format>
    <format dxfId="1167">
      <pivotArea field="1" dataOnly="0" labelOnly="1" outline="0" axis="axisPage" fieldPosition="0">
        <references count="1">
          <reference field="4294967294" count="1" selected="0">
            <x v="0"/>
          </reference>
        </references>
      </pivotArea>
    </format>
    <format dxfId="1166">
      <pivotArea field="1" dataOnly="0" labelOnly="1" outline="0" axis="axisPage" fieldPosition="0">
        <references count="1">
          <reference field="4294967294" count="1" selected="0">
            <x v="1"/>
          </reference>
        </references>
      </pivotArea>
    </format>
    <format dxfId="1165">
      <pivotArea dataOnly="0" labelOnly="1" fieldPosition="0">
        <references count="1">
          <reference field="0" count="0"/>
        </references>
      </pivotArea>
    </format>
    <format dxfId="1164">
      <pivotArea dataOnly="0" labelOnly="1" grandCol="1" outline="0" fieldPosition="0"/>
    </format>
    <format dxfId="1163">
      <pivotArea dataOnly="0" labelOnly="1" fieldPosition="0">
        <references count="1">
          <reference field="0" count="0"/>
        </references>
      </pivotArea>
    </format>
    <format dxfId="1162">
      <pivotArea outline="0" collapsedLevelsAreSubtotals="1" fieldPosition="0"/>
    </format>
    <format dxfId="1161">
      <pivotArea dataOnly="0" labelOnly="1" grandCol="1" outline="0" fieldPosition="0"/>
    </format>
    <format dxfId="1160">
      <pivotArea field="0" type="button" dataOnly="0" labelOnly="1" outline="0" axis="axisCol" fieldPosition="0"/>
    </format>
    <format dxfId="1159">
      <pivotArea type="all" dataOnly="0" outline="0" fieldPosition="0"/>
    </format>
    <format dxfId="1158">
      <pivotArea outline="0" collapsedLevelsAreSubtotals="1" fieldPosition="0"/>
    </format>
    <format dxfId="1157">
      <pivotArea type="origin" dataOnly="0" labelOnly="1" outline="0" fieldPosition="0"/>
    </format>
    <format dxfId="1156">
      <pivotArea field="0" type="button" dataOnly="0" labelOnly="1" outline="0" axis="axisCol" fieldPosition="0"/>
    </format>
    <format dxfId="1155">
      <pivotArea type="topRight" dataOnly="0" labelOnly="1" outline="0" fieldPosition="0"/>
    </format>
    <format dxfId="1154">
      <pivotArea field="-2" type="button" dataOnly="0" labelOnly="1" outline="0" axis="axisRow" fieldPosition="0"/>
    </format>
    <format dxfId="11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52">
      <pivotArea dataOnly="0" labelOnly="1" fieldPosition="0">
        <references count="1">
          <reference field="0" count="0"/>
        </references>
      </pivotArea>
    </format>
    <format dxfId="1151">
      <pivotArea dataOnly="0" labelOnly="1" grandCol="1" outline="0" fieldPosition="0"/>
    </format>
    <format dxfId="1150">
      <pivotArea type="all" dataOnly="0" outline="0" fieldPosition="0"/>
    </format>
    <format dxfId="1149">
      <pivotArea dataOnly="0" labelOnly="1" fieldPosition="0">
        <references count="1">
          <reference field="0" count="0"/>
        </references>
      </pivotArea>
    </format>
    <format dxfId="1148">
      <pivotArea dataOnly="0" labelOnly="1" grandCol="1" outline="0" fieldPosition="0"/>
    </format>
    <format dxfId="1147">
      <pivotArea field="1" type="button" dataOnly="0" labelOnly="1" outline="0" axis="axisPage" fieldPosition="0"/>
    </format>
    <format dxfId="1146">
      <pivotArea dataOnly="0" labelOnly="1" fieldPosition="0">
        <references count="1">
          <reference field="0" count="0"/>
        </references>
      </pivotArea>
    </format>
    <format dxfId="1145">
      <pivotArea dataOnly="0" labelOnly="1" grandCol="1" outline="0" fieldPosition="0"/>
    </format>
    <format dxfId="1144">
      <pivotArea type="all" dataOnly="0" outline="0" fieldPosition="0"/>
    </format>
    <format dxfId="1143">
      <pivotArea outline="0" collapsedLevelsAreSubtotals="1" fieldPosition="0"/>
    </format>
    <format dxfId="1142">
      <pivotArea type="origin" dataOnly="0" labelOnly="1" outline="0" fieldPosition="0"/>
    </format>
    <format dxfId="1141">
      <pivotArea field="0" type="button" dataOnly="0" labelOnly="1" outline="0" axis="axisCol" fieldPosition="0"/>
    </format>
    <format dxfId="1140">
      <pivotArea type="topRight" dataOnly="0" labelOnly="1" outline="0" fieldPosition="0"/>
    </format>
    <format dxfId="1139">
      <pivotArea field="-2" type="button" dataOnly="0" labelOnly="1" outline="0" axis="axisRow" fieldPosition="0"/>
    </format>
    <format dxfId="11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37">
      <pivotArea dataOnly="0" labelOnly="1" fieldPosition="0">
        <references count="1">
          <reference field="0" count="0"/>
        </references>
      </pivotArea>
    </format>
    <format dxfId="1136">
      <pivotArea dataOnly="0" labelOnly="1" grandCol="1" outline="0" fieldPosition="0"/>
    </format>
    <format dxfId="1135">
      <pivotArea type="all" dataOnly="0" outline="0" fieldPosition="0"/>
    </format>
    <format dxfId="1134">
      <pivotArea outline="0" collapsedLevelsAreSubtotals="1" fieldPosition="0"/>
    </format>
    <format dxfId="1133">
      <pivotArea type="origin" dataOnly="0" labelOnly="1" outline="0" fieldPosition="0"/>
    </format>
    <format dxfId="1132">
      <pivotArea field="0" type="button" dataOnly="0" labelOnly="1" outline="0" axis="axisCol" fieldPosition="0"/>
    </format>
    <format dxfId="1131">
      <pivotArea type="topRight" dataOnly="0" labelOnly="1" outline="0" fieldPosition="0"/>
    </format>
    <format dxfId="1130">
      <pivotArea field="-2" type="button" dataOnly="0" labelOnly="1" outline="0" axis="axisRow" fieldPosition="0"/>
    </format>
    <format dxfId="11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28">
      <pivotArea dataOnly="0" labelOnly="1" fieldPosition="0">
        <references count="1">
          <reference field="0" count="0"/>
        </references>
      </pivotArea>
    </format>
    <format dxfId="112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966D0-2775-4C1B-8C5E-AC5D331ACE62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amespaces">
  <location ref="A3:B82" firstHeaderRow="1" firstDataRow="1" firstDataCol="1" rowPageCount="1" colPageCount="1"/>
  <pivotFields count="8">
    <pivotField name="Environment" axis="axisPage" showAll="0">
      <items count="5">
        <item x="0"/>
        <item x="2"/>
        <item x="1"/>
        <item m="1" x="3"/>
        <item t="default"/>
      </items>
    </pivotField>
    <pivotField axis="axisRow" showAll="0">
      <items count="28">
        <item sd="0" x="0"/>
        <item sd="0" x="1"/>
        <item sd="0" x="2"/>
        <item sd="0" x="3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8"/>
        <item sd="0" x="19"/>
        <item sd="0" x="20"/>
        <item x="21"/>
        <item m="1" x="26"/>
        <item x="4"/>
        <item x="17"/>
        <item x="22"/>
        <item x="23"/>
        <item x="24"/>
        <item x="25"/>
        <item t="default"/>
      </items>
    </pivotField>
    <pivotField axis="axisRow" showAll="0">
      <items count="356">
        <item x="114"/>
        <item x="38"/>
        <item x="256"/>
        <item x="71"/>
        <item x="103"/>
        <item x="104"/>
        <item x="115"/>
        <item x="172"/>
        <item x="174"/>
        <item x="119"/>
        <item x="121"/>
        <item x="311"/>
        <item x="124"/>
        <item x="313"/>
        <item x="125"/>
        <item x="126"/>
        <item x="127"/>
        <item x="128"/>
        <item x="130"/>
        <item x="131"/>
        <item x="132"/>
        <item x="134"/>
        <item x="135"/>
        <item x="136"/>
        <item x="137"/>
        <item x="217"/>
        <item x="116"/>
        <item x="118"/>
        <item x="138"/>
        <item x="139"/>
        <item x="168"/>
        <item x="39"/>
        <item x="98"/>
        <item x="73"/>
        <item x="94"/>
        <item x="140"/>
        <item x="141"/>
        <item x="90"/>
        <item x="37"/>
        <item x="142"/>
        <item x="216"/>
        <item x="1"/>
        <item x="48"/>
        <item x="49"/>
        <item x="50"/>
        <item x="51"/>
        <item x="52"/>
        <item x="276"/>
        <item x="350"/>
        <item x="228"/>
        <item x="229"/>
        <item x="231"/>
        <item x="143"/>
        <item x="220"/>
        <item x="2"/>
        <item x="182"/>
        <item x="183"/>
        <item x="53"/>
        <item x="3"/>
        <item x="145"/>
        <item x="91"/>
        <item x="57"/>
        <item x="58"/>
        <item x="59"/>
        <item x="60"/>
        <item x="61"/>
        <item x="62"/>
        <item x="279"/>
        <item x="148"/>
        <item x="4"/>
        <item x="5"/>
        <item x="34"/>
        <item x="6"/>
        <item x="221"/>
        <item x="149"/>
        <item x="150"/>
        <item x="151"/>
        <item x="152"/>
        <item x="78"/>
        <item x="79"/>
        <item x="281"/>
        <item x="26"/>
        <item x="27"/>
        <item x="28"/>
        <item x="29"/>
        <item x="30"/>
        <item x="31"/>
        <item x="32"/>
        <item x="33"/>
        <item x="20"/>
        <item x="184"/>
        <item x="186"/>
        <item x="187"/>
        <item x="189"/>
        <item x="191"/>
        <item x="194"/>
        <item x="18"/>
        <item x="19"/>
        <item x="196"/>
        <item x="258"/>
        <item x="12"/>
        <item x="213"/>
        <item x="13"/>
        <item x="14"/>
        <item x="15"/>
        <item x="16"/>
        <item x="17"/>
        <item x="307"/>
        <item x="95"/>
        <item x="96"/>
        <item x="7"/>
        <item x="153"/>
        <item x="197"/>
        <item x="199"/>
        <item x="80"/>
        <item x="154"/>
        <item x="202"/>
        <item x="8"/>
        <item x="63"/>
        <item x="64"/>
        <item x="65"/>
        <item x="66"/>
        <item x="67"/>
        <item x="328"/>
        <item x="156"/>
        <item x="106"/>
        <item x="107"/>
        <item x="176"/>
        <item x="178"/>
        <item x="179"/>
        <item x="169"/>
        <item x="329"/>
        <item x="308"/>
        <item x="101"/>
        <item x="108"/>
        <item x="111"/>
        <item x="9"/>
        <item x="10"/>
        <item x="84"/>
        <item x="22"/>
        <item x="23"/>
        <item x="180"/>
        <item x="160"/>
        <item x="222"/>
        <item x="223"/>
        <item x="330"/>
        <item x="88"/>
        <item x="203"/>
        <item x="68"/>
        <item x="69"/>
        <item x="70"/>
        <item x="249"/>
        <item x="211"/>
        <item x="163"/>
        <item x="204"/>
        <item x="164"/>
        <item x="24"/>
        <item x="310"/>
        <item x="93"/>
        <item x="233"/>
        <item x="352"/>
        <item x="235"/>
        <item x="207"/>
        <item x="208"/>
        <item x="209"/>
        <item x="236"/>
        <item x="238"/>
        <item x="253"/>
        <item x="89"/>
        <item x="25"/>
        <item x="181"/>
        <item x="40"/>
        <item x="41"/>
        <item x="42"/>
        <item x="166"/>
        <item x="43"/>
        <item x="44"/>
        <item x="45"/>
        <item x="46"/>
        <item x="47"/>
        <item m="1" x="354"/>
        <item x="0"/>
        <item x="11"/>
        <item x="21"/>
        <item x="35"/>
        <item x="36"/>
        <item x="54"/>
        <item x="55"/>
        <item x="56"/>
        <item x="72"/>
        <item x="74"/>
        <item x="75"/>
        <item x="76"/>
        <item x="77"/>
        <item x="81"/>
        <item x="82"/>
        <item x="83"/>
        <item x="85"/>
        <item x="86"/>
        <item x="87"/>
        <item x="92"/>
        <item x="97"/>
        <item x="99"/>
        <item x="100"/>
        <item x="102"/>
        <item x="105"/>
        <item x="109"/>
        <item x="110"/>
        <item x="112"/>
        <item x="113"/>
        <item x="117"/>
        <item x="120"/>
        <item x="122"/>
        <item x="123"/>
        <item x="129"/>
        <item x="133"/>
        <item x="144"/>
        <item x="146"/>
        <item x="147"/>
        <item x="155"/>
        <item x="157"/>
        <item x="158"/>
        <item x="159"/>
        <item x="161"/>
        <item x="162"/>
        <item x="165"/>
        <item x="167"/>
        <item x="170"/>
        <item x="171"/>
        <item x="173"/>
        <item x="175"/>
        <item x="177"/>
        <item x="185"/>
        <item x="188"/>
        <item x="190"/>
        <item x="192"/>
        <item x="193"/>
        <item x="195"/>
        <item x="198"/>
        <item x="200"/>
        <item x="201"/>
        <item x="205"/>
        <item x="206"/>
        <item x="210"/>
        <item x="212"/>
        <item x="214"/>
        <item x="215"/>
        <item x="218"/>
        <item x="219"/>
        <item x="224"/>
        <item x="225"/>
        <item x="226"/>
        <item x="227"/>
        <item x="230"/>
        <item x="232"/>
        <item x="234"/>
        <item x="237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4"/>
        <item x="255"/>
        <item x="257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7"/>
        <item x="278"/>
        <item x="280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9"/>
        <item x="312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1"/>
        <item x="353"/>
        <item t="default"/>
      </items>
    </pivotField>
    <pivotField showAll="0"/>
    <pivotField name="Count2" dataField="1" showAll="0"/>
    <pivotField showAll="0"/>
    <pivotField showAll="0"/>
    <pivotField axis="axisRow" showAll="0">
      <items count="10">
        <item n="AWS" sd="0" x="1"/>
        <item x="0"/>
        <item x="2"/>
        <item x="3"/>
        <item x="4"/>
        <item x="5"/>
        <item x="6"/>
        <item x="7"/>
        <item x="8"/>
        <item t="default"/>
      </items>
    </pivotField>
  </pivotFields>
  <rowFields count="3">
    <field x="7"/>
    <field x="1"/>
    <field x="2"/>
  </rowFields>
  <rowItems count="79">
    <i>
      <x/>
    </i>
    <i>
      <x v="1"/>
    </i>
    <i r="1">
      <x v="19"/>
    </i>
    <i r="2">
      <x v="48"/>
    </i>
    <i r="2">
      <x v="49"/>
    </i>
    <i r="2">
      <x v="50"/>
    </i>
    <i r="2">
      <x v="51"/>
    </i>
    <i r="2">
      <x v="55"/>
    </i>
    <i r="2">
      <x v="56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8"/>
    </i>
    <i r="2">
      <x v="112"/>
    </i>
    <i r="2">
      <x v="113"/>
    </i>
    <i r="2">
      <x v="116"/>
    </i>
    <i r="2">
      <x v="147"/>
    </i>
    <i r="2">
      <x v="154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351"/>
    </i>
    <i r="2">
      <x v="352"/>
    </i>
    <i r="2">
      <x v="353"/>
    </i>
    <i r="2">
      <x v="354"/>
    </i>
    <i>
      <x v="3"/>
    </i>
    <i r="1">
      <x v="21"/>
    </i>
    <i r="2">
      <x v="184"/>
    </i>
    <i>
      <x v="4"/>
    </i>
    <i r="1">
      <x v="22"/>
    </i>
    <i r="2">
      <x v="227"/>
    </i>
    <i r="2">
      <x v="228"/>
    </i>
    <i r="2">
      <x v="250"/>
    </i>
    <i r="2">
      <x v="344"/>
    </i>
    <i>
      <x v="5"/>
    </i>
    <i r="1">
      <x v="23"/>
    </i>
    <i r="2">
      <x v="275"/>
    </i>
    <i>
      <x v="6"/>
    </i>
    <i r="1">
      <x v="24"/>
    </i>
    <i r="2">
      <x v="339"/>
    </i>
    <i>
      <x v="7"/>
    </i>
    <i r="1">
      <x v="25"/>
    </i>
    <i r="2">
      <x v="340"/>
    </i>
    <i r="2">
      <x v="341"/>
    </i>
    <i r="2">
      <x v="342"/>
    </i>
    <i r="2">
      <x v="343"/>
    </i>
    <i>
      <x v="8"/>
    </i>
    <i r="1">
      <x v="26"/>
    </i>
    <i r="2">
      <x v="346"/>
    </i>
    <i r="2">
      <x v="347"/>
    </i>
    <i r="2">
      <x v="348"/>
    </i>
    <i r="2">
      <x v="349"/>
    </i>
    <i t="grand">
      <x/>
    </i>
  </rowItems>
  <colItems count="1">
    <i/>
  </colItems>
  <pageFields count="1">
    <pageField fld="0" hier="-1"/>
  </pageFields>
  <dataFields count="1">
    <dataField name="Count" fld="4" baseField="2" baseItem="19"/>
  </dataFields>
  <formats count="84">
    <format dxfId="1331">
      <pivotArea type="all" dataOnly="0" outline="0" fieldPosition="0"/>
    </format>
    <format dxfId="1330">
      <pivotArea outline="0" collapsedLevelsAreSubtotals="1" fieldPosition="0"/>
    </format>
    <format dxfId="1329">
      <pivotArea dataOnly="0" labelOnly="1" outline="0" fieldPosition="0">
        <references count="1">
          <reference field="0" count="1">
            <x v="0"/>
          </reference>
        </references>
      </pivotArea>
    </format>
    <format dxfId="1328">
      <pivotArea dataOnly="0" labelOnly="1" outline="0" axis="axisValues" fieldPosition="0"/>
    </format>
    <format dxfId="1327">
      <pivotArea outline="0" collapsedLevelsAreSubtotals="1" fieldPosition="0"/>
    </format>
    <format dxfId="1326">
      <pivotArea dataOnly="0" labelOnly="1" outline="0" fieldPosition="0">
        <references count="1">
          <reference field="0" count="1">
            <x v="0"/>
          </reference>
        </references>
      </pivotArea>
    </format>
    <format dxfId="1325">
      <pivotArea dataOnly="0" labelOnly="1" outline="0" axis="axisValues" fieldPosition="0"/>
    </format>
    <format dxfId="1324">
      <pivotArea type="all" dataOnly="0" outline="0" fieldPosition="0"/>
    </format>
    <format dxfId="1323">
      <pivotArea field="1" type="button" dataOnly="0" labelOnly="1" outline="0" axis="axisRow" fieldPosition="1"/>
    </format>
    <format dxfId="1322">
      <pivotArea dataOnly="0" labelOnly="1" fieldPosition="0">
        <references count="1">
          <reference field="1" count="0"/>
        </references>
      </pivotArea>
    </format>
    <format dxfId="1321">
      <pivotArea dataOnly="0" labelOnly="1" fieldPosition="0">
        <references count="2">
          <reference field="1" count="1" selected="0">
            <x v="14"/>
          </reference>
          <reference field="2" count="50">
            <x v="0"/>
            <x v="6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5"/>
            <x v="36"/>
            <x v="39"/>
            <x v="42"/>
            <x v="44"/>
            <x v="45"/>
            <x v="52"/>
            <x v="53"/>
            <x v="59"/>
            <x v="61"/>
            <x v="62"/>
            <x v="68"/>
            <x v="73"/>
            <x v="74"/>
            <x v="75"/>
            <x v="76"/>
            <x v="77"/>
            <x v="111"/>
            <x v="115"/>
            <x v="123"/>
            <x v="124"/>
            <x v="131"/>
            <x v="142"/>
            <x v="143"/>
            <x v="144"/>
            <x v="145"/>
            <x v="153"/>
          </reference>
        </references>
      </pivotArea>
    </format>
    <format dxfId="1320">
      <pivotArea dataOnly="0" labelOnly="1" fieldPosition="0">
        <references count="2">
          <reference field="1" count="1" selected="0">
            <x v="14"/>
          </reference>
          <reference field="2" count="2">
            <x v="155"/>
            <x v="174"/>
          </reference>
        </references>
      </pivotArea>
    </format>
    <format dxfId="1319">
      <pivotArea dataOnly="0" labelOnly="1" fieldPosition="0">
        <references count="2">
          <reference field="1" count="1" selected="0">
            <x v="15"/>
          </reference>
          <reference field="2" count="2">
            <x v="30"/>
            <x v="130"/>
          </reference>
        </references>
      </pivotArea>
    </format>
    <format dxfId="1318">
      <pivotArea dataOnly="0" labelOnly="1" fieldPosition="0">
        <references count="2">
          <reference field="1" count="1" selected="0">
            <x v="16"/>
          </reference>
          <reference field="2" count="5">
            <x v="7"/>
            <x v="8"/>
            <x v="127"/>
            <x v="128"/>
            <x v="129"/>
          </reference>
        </references>
      </pivotArea>
    </format>
    <format dxfId="1317">
      <pivotArea dataOnly="0" labelOnly="1" fieldPosition="0">
        <references count="2">
          <reference field="1" count="1" selected="0">
            <x v="17"/>
          </reference>
          <reference field="2" count="2">
            <x v="34"/>
            <x v="141"/>
          </reference>
        </references>
      </pivotArea>
    </format>
    <format dxfId="1316">
      <pivotArea dataOnly="0" labelOnly="1" fieldPosition="0">
        <references count="2">
          <reference field="1" count="1" selected="0">
            <x v="18"/>
          </reference>
          <reference field="2" count="1">
            <x v="170"/>
          </reference>
        </references>
      </pivotArea>
    </format>
    <format dxfId="1315">
      <pivotArea dataOnly="0" labelOnly="1" fieldPosition="0">
        <references count="2">
          <reference field="1" count="1" selected="0">
            <x v="19"/>
          </reference>
          <reference field="2" count="26">
            <x v="48"/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</reference>
        </references>
      </pivotArea>
    </format>
    <format dxfId="1314">
      <pivotArea dataOnly="0" labelOnly="1" outline="0" axis="axisValues" fieldPosition="0"/>
    </format>
    <format dxfId="1313">
      <pivotArea field="0" type="button" dataOnly="0" labelOnly="1" outline="0" axis="axisPage" fieldPosition="0"/>
    </format>
    <format dxfId="1312">
      <pivotArea field="0" type="button" dataOnly="0" labelOnly="1" outline="0" axis="axisPage" fieldPosition="0"/>
    </format>
    <format dxfId="1311">
      <pivotArea field="0" type="button" dataOnly="0" labelOnly="1" outline="0" axis="axisPage" fieldPosition="0"/>
    </format>
    <format dxfId="1310">
      <pivotArea field="0" type="button" dataOnly="0" labelOnly="1" outline="0" axis="axisPage" fieldPosition="0"/>
    </format>
    <format dxfId="1309">
      <pivotArea field="0" type="button" dataOnly="0" labelOnly="1" outline="0" axis="axisPage" fieldPosition="0"/>
    </format>
    <format dxfId="1308">
      <pivotArea field="0" type="button" dataOnly="0" labelOnly="1" outline="0" axis="axisPage" fieldPosition="0"/>
    </format>
    <format dxfId="1307">
      <pivotArea collapsedLevelsAreSubtotals="1" fieldPosition="0">
        <references count="1">
          <reference field="7" count="1">
            <x v="0"/>
          </reference>
        </references>
      </pivotArea>
    </format>
    <format dxfId="1306">
      <pivotArea collapsedLevelsAreSubtotals="1" fieldPosition="0">
        <references count="1">
          <reference field="7" count="1">
            <x v="1"/>
          </reference>
        </references>
      </pivotArea>
    </format>
    <format dxfId="1305">
      <pivotArea collapsedLevelsAreSubtotals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1304">
      <pivotArea collapsedLevelsAreSubtotals="1" fieldPosition="0">
        <references count="3">
          <reference field="1" count="1" selected="0">
            <x v="19"/>
          </reference>
          <reference field="2" count="6">
            <x v="48"/>
            <x v="49"/>
            <x v="50"/>
            <x v="51"/>
            <x v="55"/>
            <x v="56"/>
          </reference>
          <reference field="7" count="1" selected="0">
            <x v="1"/>
          </reference>
        </references>
      </pivotArea>
    </format>
    <format dxfId="1303">
      <pivotArea field="7" type="button" dataOnly="0" labelOnly="1" outline="0" axis="axisRow" fieldPosition="0"/>
    </format>
    <format dxfId="1302">
      <pivotArea dataOnly="0" labelOnly="1" fieldPosition="0">
        <references count="1">
          <reference field="7" count="0"/>
        </references>
      </pivotArea>
    </format>
    <format dxfId="1301">
      <pivotArea dataOnly="0" labelOnly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1300">
      <pivotArea dataOnly="0" labelOnly="1" fieldPosition="0">
        <references count="3">
          <reference field="1" count="1" selected="0">
            <x v="19"/>
          </reference>
          <reference field="2" count="6">
            <x v="48"/>
            <x v="49"/>
            <x v="50"/>
            <x v="51"/>
            <x v="55"/>
            <x v="56"/>
          </reference>
          <reference field="7" count="1" selected="0">
            <x v="1"/>
          </reference>
        </references>
      </pivotArea>
    </format>
    <format dxfId="1299">
      <pivotArea dataOnly="0" labelOnly="1" outline="0" axis="axisValues" fieldPosition="0"/>
    </format>
    <format dxfId="1298">
      <pivotArea type="all" dataOnly="0" outline="0" fieldPosition="0"/>
    </format>
    <format dxfId="1297">
      <pivotArea outline="0" collapsedLevelsAreSubtotals="1" fieldPosition="0"/>
    </format>
    <format dxfId="1296">
      <pivotArea dataOnly="0" labelOnly="1" fieldPosition="0">
        <references count="1">
          <reference field="7" count="0"/>
        </references>
      </pivotArea>
    </format>
    <format dxfId="1295">
      <pivotArea dataOnly="0" labelOnly="1" fieldPosition="0">
        <references count="3">
          <reference field="1" count="1" selected="0">
            <x v="19"/>
          </reference>
          <reference field="2" count="26">
            <x v="48"/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</reference>
          <reference field="7" count="1" selected="0">
            <x v="1"/>
          </reference>
        </references>
      </pivotArea>
    </format>
    <format dxfId="1294">
      <pivotArea collapsedLevelsAreSubtotals="1" fieldPosition="0">
        <references count="3">
          <reference field="1" count="1" selected="0">
            <x v="19"/>
          </reference>
          <reference field="2" count="47"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51"/>
            <x v="252"/>
            <x v="253"/>
            <x v="254"/>
            <x v="255"/>
            <x v="256"/>
            <x v="351"/>
            <x v="352"/>
            <x v="353"/>
            <x v="354"/>
          </reference>
          <reference field="7" count="1" selected="0">
            <x v="1"/>
          </reference>
        </references>
      </pivotArea>
    </format>
    <format dxfId="1293">
      <pivotArea collapsedLevelsAreSubtotals="1" fieldPosition="0">
        <references count="1">
          <reference field="7" count="1">
            <x v="3"/>
          </reference>
        </references>
      </pivotArea>
    </format>
    <format dxfId="1292">
      <pivotArea collapsedLevelsAreSubtotals="1" fieldPosition="0">
        <references count="2">
          <reference field="1" count="1">
            <x v="21"/>
          </reference>
          <reference field="7" count="1" selected="0">
            <x v="3"/>
          </reference>
        </references>
      </pivotArea>
    </format>
    <format dxfId="1291">
      <pivotArea collapsedLevelsAreSubtotals="1" fieldPosition="0">
        <references count="3">
          <reference field="1" count="1" selected="0">
            <x v="21"/>
          </reference>
          <reference field="2" count="1">
            <x v="184"/>
          </reference>
          <reference field="7" count="1" selected="0">
            <x v="3"/>
          </reference>
        </references>
      </pivotArea>
    </format>
    <format dxfId="1290">
      <pivotArea collapsedLevelsAreSubtotals="1" fieldPosition="0">
        <references count="1">
          <reference field="7" count="1">
            <x v="4"/>
          </reference>
        </references>
      </pivotArea>
    </format>
    <format dxfId="1289">
      <pivotArea collapsedLevelsAreSubtotals="1" fieldPosition="0">
        <references count="2">
          <reference field="1" count="1">
            <x v="22"/>
          </reference>
          <reference field="7" count="1" selected="0">
            <x v="4"/>
          </reference>
        </references>
      </pivotArea>
    </format>
    <format dxfId="1288">
      <pivotArea collapsedLevelsAreSubtotals="1" fieldPosition="0">
        <references count="3">
          <reference field="1" count="1" selected="0">
            <x v="22"/>
          </reference>
          <reference field="2" count="4">
            <x v="227"/>
            <x v="228"/>
            <x v="250"/>
            <x v="344"/>
          </reference>
          <reference field="7" count="1" selected="0">
            <x v="4"/>
          </reference>
        </references>
      </pivotArea>
    </format>
    <format dxfId="1287">
      <pivotArea collapsedLevelsAreSubtotals="1" fieldPosition="0">
        <references count="1">
          <reference field="7" count="1">
            <x v="5"/>
          </reference>
        </references>
      </pivotArea>
    </format>
    <format dxfId="1286">
      <pivotArea collapsedLevelsAreSubtotals="1" fieldPosition="0">
        <references count="2">
          <reference field="1" count="1">
            <x v="23"/>
          </reference>
          <reference field="7" count="1" selected="0">
            <x v="5"/>
          </reference>
        </references>
      </pivotArea>
    </format>
    <format dxfId="1285">
      <pivotArea collapsedLevelsAreSubtotals="1" fieldPosition="0">
        <references count="3">
          <reference field="1" count="1" selected="0">
            <x v="23"/>
          </reference>
          <reference field="2" count="1">
            <x v="275"/>
          </reference>
          <reference field="7" count="1" selected="0">
            <x v="5"/>
          </reference>
        </references>
      </pivotArea>
    </format>
    <format dxfId="1284">
      <pivotArea collapsedLevelsAreSubtotals="1" fieldPosition="0">
        <references count="1">
          <reference field="7" count="1">
            <x v="6"/>
          </reference>
        </references>
      </pivotArea>
    </format>
    <format dxfId="1283">
      <pivotArea collapsedLevelsAreSubtotals="1" fieldPosition="0">
        <references count="2">
          <reference field="1" count="1">
            <x v="24"/>
          </reference>
          <reference field="7" count="1" selected="0">
            <x v="6"/>
          </reference>
        </references>
      </pivotArea>
    </format>
    <format dxfId="1282">
      <pivotArea collapsedLevelsAreSubtotals="1" fieldPosition="0">
        <references count="3">
          <reference field="1" count="1" selected="0">
            <x v="24"/>
          </reference>
          <reference field="2" count="1">
            <x v="339"/>
          </reference>
          <reference field="7" count="1" selected="0">
            <x v="6"/>
          </reference>
        </references>
      </pivotArea>
    </format>
    <format dxfId="1281">
      <pivotArea collapsedLevelsAreSubtotals="1" fieldPosition="0">
        <references count="1">
          <reference field="7" count="1">
            <x v="7"/>
          </reference>
        </references>
      </pivotArea>
    </format>
    <format dxfId="1280">
      <pivotArea collapsedLevelsAreSubtotals="1" fieldPosition="0">
        <references count="2">
          <reference field="1" count="1">
            <x v="25"/>
          </reference>
          <reference field="7" count="1" selected="0">
            <x v="7"/>
          </reference>
        </references>
      </pivotArea>
    </format>
    <format dxfId="1279">
      <pivotArea collapsedLevelsAreSubtotals="1" fieldPosition="0">
        <references count="3">
          <reference field="1" count="1" selected="0">
            <x v="25"/>
          </reference>
          <reference field="2" count="4">
            <x v="340"/>
            <x v="341"/>
            <x v="342"/>
            <x v="343"/>
          </reference>
          <reference field="7" count="1" selected="0">
            <x v="7"/>
          </reference>
        </references>
      </pivotArea>
    </format>
    <format dxfId="1278">
      <pivotArea collapsedLevelsAreSubtotals="1" fieldPosition="0">
        <references count="1">
          <reference field="7" count="1">
            <x v="8"/>
          </reference>
        </references>
      </pivotArea>
    </format>
    <format dxfId="1277">
      <pivotArea collapsedLevelsAreSubtotals="1" fieldPosition="0">
        <references count="2">
          <reference field="1" count="1">
            <x v="26"/>
          </reference>
          <reference field="7" count="1" selected="0">
            <x v="8"/>
          </reference>
        </references>
      </pivotArea>
    </format>
    <format dxfId="1276">
      <pivotArea collapsedLevelsAreSubtotals="1" fieldPosition="0">
        <references count="3">
          <reference field="1" count="1" selected="0">
            <x v="26"/>
          </reference>
          <reference field="2" count="4">
            <x v="346"/>
            <x v="347"/>
            <x v="348"/>
            <x v="349"/>
          </reference>
          <reference field="7" count="1" selected="0">
            <x v="8"/>
          </reference>
        </references>
      </pivotArea>
    </format>
    <format dxfId="1275">
      <pivotArea grandRow="1" outline="0" collapsedLevelsAreSubtotals="1" fieldPosition="0"/>
    </format>
    <format dxfId="1274">
      <pivotArea dataOnly="0" labelOnly="1" fieldPosition="0">
        <references count="1">
          <reference field="7" count="6">
            <x v="3"/>
            <x v="4"/>
            <x v="5"/>
            <x v="6"/>
            <x v="7"/>
            <x v="8"/>
          </reference>
        </references>
      </pivotArea>
    </format>
    <format dxfId="1273">
      <pivotArea dataOnly="0" labelOnly="1" grandRow="1" outline="0" fieldPosition="0"/>
    </format>
    <format dxfId="1272">
      <pivotArea dataOnly="0" labelOnly="1" fieldPosition="0">
        <references count="2">
          <reference field="1" count="1">
            <x v="21"/>
          </reference>
          <reference field="7" count="1" selected="0">
            <x v="3"/>
          </reference>
        </references>
      </pivotArea>
    </format>
    <format dxfId="1271">
      <pivotArea dataOnly="0" labelOnly="1" fieldPosition="0">
        <references count="2">
          <reference field="1" count="1">
            <x v="22"/>
          </reference>
          <reference field="7" count="1" selected="0">
            <x v="4"/>
          </reference>
        </references>
      </pivotArea>
    </format>
    <format dxfId="1270">
      <pivotArea dataOnly="0" labelOnly="1" fieldPosition="0">
        <references count="2">
          <reference field="1" count="1">
            <x v="23"/>
          </reference>
          <reference field="7" count="1" selected="0">
            <x v="5"/>
          </reference>
        </references>
      </pivotArea>
    </format>
    <format dxfId="1269">
      <pivotArea dataOnly="0" labelOnly="1" fieldPosition="0">
        <references count="2">
          <reference field="1" count="1">
            <x v="24"/>
          </reference>
          <reference field="7" count="1" selected="0">
            <x v="6"/>
          </reference>
        </references>
      </pivotArea>
    </format>
    <format dxfId="1268">
      <pivotArea dataOnly="0" labelOnly="1" fieldPosition="0">
        <references count="2">
          <reference field="1" count="1">
            <x v="25"/>
          </reference>
          <reference field="7" count="1" selected="0">
            <x v="7"/>
          </reference>
        </references>
      </pivotArea>
    </format>
    <format dxfId="1267">
      <pivotArea dataOnly="0" labelOnly="1" fieldPosition="0">
        <references count="2">
          <reference field="1" count="1">
            <x v="26"/>
          </reference>
          <reference field="7" count="1" selected="0">
            <x v="8"/>
          </reference>
        </references>
      </pivotArea>
    </format>
    <format dxfId="1266">
      <pivotArea dataOnly="0" labelOnly="1" fieldPosition="0">
        <references count="3">
          <reference field="1" count="1" selected="0">
            <x v="19"/>
          </reference>
          <reference field="2" count="47"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51"/>
            <x v="252"/>
            <x v="253"/>
            <x v="254"/>
            <x v="255"/>
            <x v="256"/>
            <x v="351"/>
            <x v="352"/>
            <x v="353"/>
            <x v="354"/>
          </reference>
          <reference field="7" count="1" selected="0">
            <x v="1"/>
          </reference>
        </references>
      </pivotArea>
    </format>
    <format dxfId="1265">
      <pivotArea dataOnly="0" labelOnly="1" fieldPosition="0">
        <references count="3">
          <reference field="1" count="1" selected="0">
            <x v="21"/>
          </reference>
          <reference field="2" count="1">
            <x v="184"/>
          </reference>
          <reference field="7" count="1" selected="0">
            <x v="3"/>
          </reference>
        </references>
      </pivotArea>
    </format>
    <format dxfId="1264">
      <pivotArea dataOnly="0" labelOnly="1" fieldPosition="0">
        <references count="3">
          <reference field="1" count="1" selected="0">
            <x v="22"/>
          </reference>
          <reference field="2" count="4">
            <x v="227"/>
            <x v="228"/>
            <x v="250"/>
            <x v="344"/>
          </reference>
          <reference field="7" count="1" selected="0">
            <x v="4"/>
          </reference>
        </references>
      </pivotArea>
    </format>
    <format dxfId="1263">
      <pivotArea dataOnly="0" labelOnly="1" fieldPosition="0">
        <references count="3">
          <reference field="1" count="1" selected="0">
            <x v="23"/>
          </reference>
          <reference field="2" count="1">
            <x v="275"/>
          </reference>
          <reference field="7" count="1" selected="0">
            <x v="5"/>
          </reference>
        </references>
      </pivotArea>
    </format>
    <format dxfId="1262">
      <pivotArea dataOnly="0" labelOnly="1" fieldPosition="0">
        <references count="3">
          <reference field="1" count="1" selected="0">
            <x v="24"/>
          </reference>
          <reference field="2" count="1">
            <x v="339"/>
          </reference>
          <reference field="7" count="1" selected="0">
            <x v="6"/>
          </reference>
        </references>
      </pivotArea>
    </format>
    <format dxfId="1261">
      <pivotArea dataOnly="0" labelOnly="1" fieldPosition="0">
        <references count="3">
          <reference field="1" count="1" selected="0">
            <x v="25"/>
          </reference>
          <reference field="2" count="4">
            <x v="340"/>
            <x v="341"/>
            <x v="342"/>
            <x v="343"/>
          </reference>
          <reference field="7" count="1" selected="0">
            <x v="7"/>
          </reference>
        </references>
      </pivotArea>
    </format>
    <format dxfId="1260">
      <pivotArea dataOnly="0" labelOnly="1" fieldPosition="0">
        <references count="3">
          <reference field="1" count="1" selected="0">
            <x v="26"/>
          </reference>
          <reference field="2" count="4">
            <x v="346"/>
            <x v="347"/>
            <x v="348"/>
            <x v="349"/>
          </reference>
          <reference field="7" count="1" selected="0">
            <x v="8"/>
          </reference>
        </references>
      </pivotArea>
    </format>
    <format dxfId="1259">
      <pivotArea collapsedLevelsAreSubtotals="1" fieldPosition="0">
        <references count="1">
          <reference field="7" count="1">
            <x v="0"/>
          </reference>
        </references>
      </pivotArea>
    </format>
    <format dxfId="1258">
      <pivotArea collapsedLevelsAreSubtotals="1" fieldPosition="0">
        <references count="1">
          <reference field="7" count="1">
            <x v="1"/>
          </reference>
        </references>
      </pivotArea>
    </format>
    <format dxfId="1257">
      <pivotArea collapsedLevelsAreSubtotals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1256">
      <pivotArea collapsedLevelsAreSubtotals="1" fieldPosition="0">
        <references count="3">
          <reference field="1" count="1" selected="0">
            <x v="19"/>
          </reference>
          <reference field="2" count="1">
            <x v="48"/>
          </reference>
          <reference field="7" count="1" selected="0">
            <x v="1"/>
          </reference>
        </references>
      </pivotArea>
    </format>
    <format dxfId="1255">
      <pivotArea field="7" type="button" dataOnly="0" labelOnly="1" outline="0" axis="axisRow" fieldPosition="0"/>
    </format>
    <format dxfId="1254">
      <pivotArea dataOnly="0" labelOnly="1" fieldPosition="0">
        <references count="1">
          <reference field="7" count="2">
            <x v="0"/>
            <x v="1"/>
          </reference>
        </references>
      </pivotArea>
    </format>
    <format dxfId="1253">
      <pivotArea dataOnly="0" labelOnly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1252">
      <pivotArea dataOnly="0" labelOnly="1" fieldPosition="0">
        <references count="3">
          <reference field="1" count="1" selected="0">
            <x v="19"/>
          </reference>
          <reference field="2" count="1">
            <x v="48"/>
          </reference>
          <reference field="7" count="1" selected="0">
            <x v="1"/>
          </reference>
        </references>
      </pivotArea>
    </format>
    <format dxfId="1251">
      <pivotArea dataOnly="0" labelOnly="1" outline="0" axis="axisValues" fieldPosition="0"/>
    </format>
    <format dxfId="1250">
      <pivotArea outline="0" collapsedLevelsAreSubtotals="1" fieldPosition="0"/>
    </format>
    <format dxfId="1249">
      <pivotArea dataOnly="0" labelOnly="1" outline="0" fieldPosition="0">
        <references count="1">
          <reference field="0" count="0"/>
        </references>
      </pivotArea>
    </format>
    <format dxfId="12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CCE889-D5B0-4850-B38C-F00B28227078}" name="Table9" displayName="Table9" ref="B2:H22" totalsRowCount="1" headerRowDxfId="1669" dataDxfId="1667" totalsRowDxfId="1665" headerRowBorderDxfId="1668" tableBorderDxfId="1666" totalsRowBorderDxfId="1664">
  <autoFilter ref="B2:H21" xr:uid="{F9CCE889-D5B0-4850-B38C-F00B28227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B3:F21">
    <sortCondition descending="1" ref="F2:F21"/>
  </sortState>
  <tableColumns count="7">
    <tableColumn id="1" xr3:uid="{5F1654E5-E5E1-421E-9427-A14A6FCBA206}" name="Service (USD)" totalsRowLabel="Total" dataDxfId="1663" totalsRowDxfId="1662"/>
    <tableColumn id="2" xr3:uid="{33C93BAC-104F-4094-890A-B90A96179873}" name="DEV" totalsRowFunction="sum" dataDxfId="1661" totalsRowDxfId="1660" dataCellStyle="Currency"/>
    <tableColumn id="3" xr3:uid="{7311734F-545E-4294-AE13-14A53849E04A}" name="UAT" totalsRowFunction="sum" dataDxfId="1659" totalsRowDxfId="1658" dataCellStyle="Currency"/>
    <tableColumn id="4" xr3:uid="{23CA43D3-350F-4CAA-B9BF-10C4898E66E1}" name="PROD" totalsRowFunction="sum" dataDxfId="1657" totalsRowDxfId="1656" dataCellStyle="Currency"/>
    <tableColumn id="5" xr3:uid="{A992B9A0-7DD8-4D51-BFF2-BF7992A0CBA2}" name="Total" totalsRowFunction="sum" dataDxfId="1655" totalsRowDxfId="1654" dataCellStyle="Currency">
      <calculatedColumnFormula>SUM(C3:E3)</calculatedColumnFormula>
    </tableColumn>
    <tableColumn id="6" xr3:uid="{8F68DC36-2A4F-4AF9-90CB-427A5E245512}" name="Recommendations" dataDxfId="1653" totalsRowDxfId="1652" dataCellStyle="Currency"/>
    <tableColumn id="7" xr3:uid="{E7CE6472-CD2F-44D7-A6A6-3B32B031F201}" name="Est. savings" totalsRowLabel="$3145+" dataDxfId="1651" totalsRowDxfId="16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C411A-C818-4138-9CFC-E3F2E9B5FE3C}" name="EC2_Pricing" displayName="EC2_Pricing" ref="V1:W79" totalsRowShown="0" headerRowDxfId="1394" dataDxfId="1392" headerRowBorderDxfId="1393" tableBorderDxfId="1391">
  <autoFilter ref="V1:W79" xr:uid="{1DBC411A-C818-4138-9CFC-E3F2E9B5FE3C}"/>
  <sortState xmlns:xlrd2="http://schemas.microsoft.com/office/spreadsheetml/2017/richdata2" ref="V2:W80">
    <sortCondition ref="V1:V80"/>
  </sortState>
  <tableColumns count="2">
    <tableColumn id="1" xr3:uid="{C1466D3C-EBAE-42F5-8CF1-CEBEEC9A4B67}" name="Size" dataDxfId="1390"/>
    <tableColumn id="2" xr3:uid="{47268862-3267-4FA8-90B5-AADAA5A7953C}" name="Hourly" dataDxfId="1389" dataCellStyle="Currenc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5D5FA9-5F41-47C6-8942-49C7DB3C2D65}" name="Instances" displayName="Instances" ref="K1:S107" totalsRowCount="1" headerRowDxfId="1388" dataDxfId="1386" totalsRowDxfId="1384" headerRowBorderDxfId="1387" tableBorderDxfId="1385" totalsRowBorderDxfId="1383">
  <autoFilter ref="K1:S106" xr:uid="{495D5FA9-5F41-47C6-8942-49C7DB3C2D65}"/>
  <sortState xmlns:xlrd2="http://schemas.microsoft.com/office/spreadsheetml/2017/richdata2" ref="K2:S106">
    <sortCondition ref="M1:M106"/>
  </sortState>
  <tableColumns count="9">
    <tableColumn id="7" xr3:uid="{49C5D083-CC44-49BC-BD33-88D4F5823E90}" name="Env" dataDxfId="1382" totalsRowDxfId="724" dataCellStyle="Hyperlink"/>
    <tableColumn id="2" xr3:uid="{9B182384-1587-4D24-96D3-378577FC4F2F}" name="Name" totalsRowLabel="Total" dataDxfId="1381" totalsRowDxfId="723"/>
    <tableColumn id="3" xr3:uid="{8ECB5B7E-3626-465B-A534-268C63E52BB6}" name="Size" dataDxfId="1380" totalsRowDxfId="722"/>
    <tableColumn id="1" xr3:uid="{F95148B6-6A6C-461E-A503-6CDCCEF196D9}" name="Instances" dataDxfId="1379" totalsRowDxfId="721"/>
    <tableColumn id="11" xr3:uid="{4A1ED7EA-4925-49FF-8D9B-8395D307D16A}" name="Service" dataDxfId="1378" totalsRowDxfId="720"/>
    <tableColumn id="4" xr3:uid="{96E373D8-94F4-4386-9263-6A1DEE49A94E}" name="Hourly" totalsRowFunction="sum" dataDxfId="1377" totalsRowDxfId="719" dataCellStyle="Currency">
      <calculatedColumnFormula>VLOOKUP(Instances[[#This Row],[Size]], EC2_Pricing[], 2, FALSE)</calculatedColumnFormula>
    </tableColumn>
    <tableColumn id="9" xr3:uid="{CC477912-8854-4948-8318-45765E25CDBE}" name="Daily" totalsRowFunction="sum" dataDxfId="725" totalsRowDxfId="718" dataCellStyle="Currency">
      <calculatedColumnFormula>Instances[[#This Row],[Hourly]]*VLOOKUP(Instances[[#This Row],[Env]], Schedule[], 2, FALSE)</calculatedColumnFormula>
    </tableColumn>
    <tableColumn id="8" xr3:uid="{45835F25-34AF-4D54-869F-4D18A6710F01}" name="Weekly" totalsRowFunction="sum" dataDxfId="715" totalsRowDxfId="717" dataCellStyle="Currency">
      <calculatedColumnFormula>Instances[[#This Row],[Daily]]*VLOOKUP(Instances[[#This Row],[Env]], Schedule[], 3,FALSE)</calculatedColumnFormula>
    </tableColumn>
    <tableColumn id="10" xr3:uid="{A043031E-9E56-4BEC-8303-7EA1693CA1AC}" name="Monthly" totalsRowFunction="sum" dataDxfId="1376" totalsRowDxfId="716" dataCellStyle="Currency">
      <calculatedColumnFormula>Instances[[#This Row],[Weekly]]*4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A1F5A6-44A2-4D5A-9A24-FDADEB5836BF}" name="Schedule" displayName="Schedule" ref="Z1:AB4" totalsRowShown="0" headerRowDxfId="1375" dataDxfId="1373" headerRowBorderDxfId="1374" tableBorderDxfId="1372">
  <autoFilter ref="Z1:AB4" xr:uid="{A4A1F5A6-44A2-4D5A-9A24-FDADEB5836BF}"/>
  <tableColumns count="3">
    <tableColumn id="1" xr3:uid="{2E5C8636-07A3-4479-9108-9906E4F1CAFA}" name="Env" dataDxfId="1371"/>
    <tableColumn id="2" xr3:uid="{1E71AAAF-7E53-4183-B84D-9CB8B0BDFDD4}" name="hours" dataDxfId="1370"/>
    <tableColumn id="3" xr3:uid="{E8EDFF1B-2AEB-49E0-A3E4-06F6B97E0FB0}" name="days" dataDxfId="136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3C16E87-DD4F-487A-A459-1C6D100A4115}" name="ASG_Groups" displayName="ASG_Groups" ref="C1:Q108" totalsRowShown="0" headerRowDxfId="1368" dataDxfId="1366" headerRowBorderDxfId="1367" tableBorderDxfId="1365">
  <autoFilter ref="C1:Q108" xr:uid="{A3C16E87-DD4F-487A-A459-1C6D100A4115}"/>
  <sortState xmlns:xlrd2="http://schemas.microsoft.com/office/spreadsheetml/2017/richdata2" ref="C2:Q108">
    <sortCondition descending="1" ref="C1:C108"/>
  </sortState>
  <tableColumns count="15">
    <tableColumn id="1" xr3:uid="{48797AD9-B720-4F42-BB58-7B7EDCA555B2}" name="Env" dataDxfId="1364"/>
    <tableColumn id="2" xr3:uid="{611CDE82-4082-4404-84B0-1106954DE428}" name="Name" dataDxfId="1363"/>
    <tableColumn id="3" xr3:uid="{64B9C1FF-EA9B-479F-8E4C-17A2F14BD4BA}" name="Arn" dataDxfId="1362"/>
    <tableColumn id="4" xr3:uid="{CD747004-448C-406F-AAEB-5779F88BBF3B}" name="MinSize" dataDxfId="1361"/>
    <tableColumn id="5" xr3:uid="{73D9067A-4344-49C3-86CE-6814F7E7F96B}" name="MaxSize" dataDxfId="1360"/>
    <tableColumn id="6" xr3:uid="{B9A9F11C-D579-4315-90D6-8E903E676140}" name="Desired" dataDxfId="1359"/>
    <tableColumn id="7" xr3:uid="{DD187438-8E5C-40E5-B138-1CBF4CD074D4}" name="Cooldown" dataDxfId="1358"/>
    <tableColumn id="8" xr3:uid="{B9E88D24-0A59-481B-BD1C-B37587A03577}" name="HealthCheck" dataDxfId="1357"/>
    <tableColumn id="9" xr3:uid="{DBF4FA93-E4FB-4E78-9836-C13C685CF26C}" name="Grace period" dataDxfId="1356"/>
    <tableColumn id="10" xr3:uid="{05A657FB-E55E-42C7-9D39-9DC9FB91133D}" name="CapacityRebalance" dataDxfId="1355"/>
    <tableColumn id="11" xr3:uid="{980A160A-D4CF-4B7F-B7DF-EEF70C33B29F}" name="ServiceLinkedRoleARN" dataDxfId="1354"/>
    <tableColumn id="12" xr3:uid="{98945764-6DF8-4239-85C2-C9E1745C1DAD}" name="AvailabilityZones" dataDxfId="1353"/>
    <tableColumn id="13" xr3:uid="{AEA7F9FE-FF05-4541-BA23-B099C8D3456C}" name="LoadBalancerNames" dataDxfId="1352"/>
    <tableColumn id="14" xr3:uid="{33AF2A7A-4585-49B3-9EE3-825DC08C6EEE}" name="TargetGroupARNs" dataDxfId="1351"/>
    <tableColumn id="15" xr3:uid="{FDD9968F-AD88-4562-9B67-E8FF9D780BE1}" name="Subnet" dataDxfId="13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1C52CE3-B93A-44B5-93EB-A9EA08F924C1}" name="ASG_Policies" displayName="ASG_Policies" ref="T1:AH26" totalsRowShown="0" headerRowDxfId="1349" dataDxfId="1348" tableBorderDxfId="1347">
  <autoFilter ref="T1:AH26" xr:uid="{B1C52CE3-B93A-44B5-93EB-A9EA08F924C1}"/>
  <tableColumns count="15">
    <tableColumn id="1" xr3:uid="{72A35464-3321-45B4-A1D6-6AD3C30095A4}" name="Env" dataDxfId="1346"/>
    <tableColumn id="2" xr3:uid="{CD3547B2-DF06-4922-B068-FE9D8444D8E1}" name="Policy" dataDxfId="1345"/>
    <tableColumn id="3" xr3:uid="{5FFFDC80-CEC7-4F70-BC9E-F96E16ED63E0}" name="Type" dataDxfId="1344"/>
    <tableColumn id="4" xr3:uid="{EFBE91CD-C12C-4316-9312-CB94DCB60596}" name="Adj_Type" dataDxfId="1343"/>
    <tableColumn id="5" xr3:uid="{706AEB93-5EF2-4168-9817-C06FCBEE9DD4}" name="Adj_Steps" dataDxfId="1342"/>
    <tableColumn id="6" xr3:uid="{7D225E19-3C53-4178-B13D-512C7F0D2CD0}" name="Metric" dataDxfId="1341"/>
    <tableColumn id="7" xr3:uid="{2DC5A904-CB14-4E87-97F8-FD9DE36C17EE}" name="AggType" dataDxfId="1340"/>
    <tableColumn id="8" xr3:uid="{7C97AB09-C539-49BF-9F9E-BFF2B19B0AB4}" name="EstWarmup" dataDxfId="1339"/>
    <tableColumn id="9" xr3:uid="{027C55A0-7466-4365-ADB9-218D2C629EAB}" name="Alarms" dataDxfId="1338"/>
    <tableColumn id="10" xr3:uid="{3B9C3F8E-D295-4B82-AF19-770F18DD5AD2}" name="Arn" dataDxfId="1337"/>
    <tableColumn id="11" xr3:uid="{FB9464D4-2559-4390-B5E9-F2CFE40E92BA}" name="Enabled" dataDxfId="1336"/>
    <tableColumn id="12" xr3:uid="{921CDC5A-8431-49EC-8CB1-CCF04FF99CDF}" name="AutoScalingGroup" dataDxfId="1335"/>
    <tableColumn id="13" xr3:uid="{8D5293BF-0C13-4454-9D27-DF43883492CD}" name="Value" dataDxfId="1334"/>
    <tableColumn id="14" xr3:uid="{3BFC0405-8D5E-44FB-A342-AEAF520F5F44}" name="MetricLabel" dataDxfId="1333"/>
    <tableColumn id="15" xr3:uid="{6D0614E3-3FEA-4081-9695-5C497A4E6123}" name="DisableScaleIn" dataDxfId="133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9D8B0D-F64B-4491-A891-67E822883AEC}" name="CW_Metrics" displayName="CW_Metrics" ref="M1:S743" totalsRowShown="0" headerRowDxfId="1126" dataDxfId="1124" headerRowBorderDxfId="1125" tableBorderDxfId="1123">
  <autoFilter ref="M1:S743" xr:uid="{EF9D8B0D-F64B-4491-A891-67E822883AEC}"/>
  <sortState xmlns:xlrd2="http://schemas.microsoft.com/office/spreadsheetml/2017/richdata2" ref="M2:S743">
    <sortCondition descending="1" ref="M1:M743"/>
  </sortState>
  <tableColumns count="7">
    <tableColumn id="1" xr3:uid="{B54147D9-16ED-4ACB-89A0-1E207EF49B88}" name="Env" dataDxfId="1122"/>
    <tableColumn id="2" xr3:uid="{CFF6A2C6-E29F-4E10-A367-CAA61EB8F96C}" name="Namespace" dataDxfId="1121"/>
    <tableColumn id="3" xr3:uid="{0C58D491-AD89-445F-BCC9-2BD9700A5CE0}" name="Name" dataDxfId="1120"/>
    <tableColumn id="4" xr3:uid="{CCDB4B99-9B87-4D7F-B3A1-CC544216A454}" name="Dimensions" dataDxfId="1119"/>
    <tableColumn id="5" xr3:uid="{8A51A2A8-9FEB-49C2-B316-A43165821E6C}" name="Count" dataDxfId="1118"/>
    <tableColumn id="7" xr3:uid="{4DF25E48-0EAB-46E6-AE72-897207F91526}" name="customs" dataDxfId="1117">
      <calculatedColumnFormula>IF(LEFT(CW_Metrics[[#This Row],[Namespace]], 3) = "AWS", "", TRUE)</calculatedColumnFormula>
    </tableColumn>
    <tableColumn id="6" xr3:uid="{9355A9B8-A099-452A-8FD3-D8406F1AB6EE}" name="Price" dataDxfId="1116" dataCellStyle="Currency">
      <calculatedColumnFormula>IF(CW_Metrics[[#This Row],[customs]]=TRUE, (CW_Metrics[[#This Row],[Count]] * $AD$2),"")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7B9E2C-2DB4-4535-BCB8-F043482F97B6}" name="CW_Alarms" displayName="CW_Alarms" ref="V1:Z151" totalsRowShown="0" headerRowDxfId="1115" dataDxfId="1113" headerRowBorderDxfId="1114" tableBorderDxfId="1112">
  <autoFilter ref="V1:Z151" xr:uid="{ED7B9E2C-2DB4-4535-BCB8-F043482F97B6}"/>
  <tableColumns count="5">
    <tableColumn id="1" xr3:uid="{867B3C9F-EF1B-4442-B82A-F0EA09A13D7C}" name="Env" dataDxfId="1111"/>
    <tableColumn id="2" xr3:uid="{3F254A93-DFB6-4CF3-9690-86AB228B4BE1}" name="Namespace" dataDxfId="1110"/>
    <tableColumn id="3" xr3:uid="{E0841ECB-2931-4A08-8796-A271926A1182}" name="Metric" dataDxfId="1109"/>
    <tableColumn id="4" xr3:uid="{F290AD4B-38FF-42FC-A0C1-2CEEE5B10EC6}" name="Name" dataDxfId="1108"/>
    <tableColumn id="5" xr3:uid="{DB4397C1-E0FA-468E-9EB5-61A9A53B74D1}" name="Description" dataDxfId="110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916E859-5A4F-4360-A4CA-2BD22316279B}" name="CW_Pricing" displayName="CW_Pricing" ref="AC1:AD2" totalsRowShown="0" headerRowDxfId="1106" headerRowBorderDxfId="1105" tableBorderDxfId="1104" totalsRowBorderDxfId="1103">
  <autoFilter ref="AC1:AD2" xr:uid="{7916E859-5A4F-4360-A4CA-2BD22316279B}"/>
  <tableColumns count="2">
    <tableColumn id="1" xr3:uid="{9F536B6A-DDF1-4A08-90DF-63B46DB6BC5E}" name="Type" dataDxfId="1102"/>
    <tableColumn id="2" xr3:uid="{0133248A-61F1-4634-B5F9-DD0F44383752}" name="Cost" dataDxfId="1101" dataCellStyle="Currenc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2EA3F1F-4897-43C6-A61F-40EF6F767F6A}" name="Table15" displayName="Table15" ref="C1:H151" totalsRowShown="0" headerRowDxfId="1100" dataDxfId="1098" headerRowBorderDxfId="1099" tableBorderDxfId="1097">
  <autoFilter ref="C1:H151" xr:uid="{92EA3F1F-4897-43C6-A61F-40EF6F767F6A}"/>
  <tableColumns count="6">
    <tableColumn id="1" xr3:uid="{9BB44E42-3A7E-417D-BB27-653103BD2507}" name="Env" dataDxfId="1096"/>
    <tableColumn id="2" xr3:uid="{0CF3407D-0FE0-4EE4-B3C2-F4C360C40FCE}" name="Name" dataDxfId="1095"/>
    <tableColumn id="3" xr3:uid="{DA804012-CA7C-484A-96C3-0D9F6F75A048}" name="Filters" dataDxfId="1094"/>
    <tableColumn id="4" xr3:uid="{913ABDC9-50A0-4FB6-A4B9-42D85EF94793}" name="Arn" dataDxfId="1093"/>
    <tableColumn id="5" xr3:uid="{48EFC4E1-562A-45EC-87BF-3F02F4CCFA60}" name="Bytes" dataDxfId="1092"/>
    <tableColumn id="6" xr3:uid="{B4DD814E-54A4-48C9-83BB-DDAA7207D626}" name="RetentionDays" dataDxfId="109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82E667-AF93-4B77-B2DC-B4F5C4A14FB6}" name="Table16" displayName="Table16" ref="D1:P5" totalsRowCount="1" headerRowDxfId="1090" dataDxfId="1088" totalsRowDxfId="1086" headerRowBorderDxfId="1089" tableBorderDxfId="1087" totalsRowBorderDxfId="1085">
  <autoFilter ref="D1:P4" xr:uid="{F882E667-AF93-4B77-B2DC-B4F5C4A14FB6}"/>
  <tableColumns count="13">
    <tableColumn id="1" xr3:uid="{E404E246-BE83-4D18-9784-3F331136B6FB}" name="Env" totalsRowLabel="Total" dataDxfId="1084" totalsRowDxfId="1083"/>
    <tableColumn id="2" xr3:uid="{B36738D8-D5BD-4655-A5CC-E971977A2DA9}" name="Name" dataDxfId="1082" totalsRowDxfId="1081"/>
    <tableColumn id="3" xr3:uid="{A846CB5C-E00B-478A-B331-9BFF93910F07}" name="Type" dataDxfId="1080" totalsRowDxfId="1079"/>
    <tableColumn id="4" xr3:uid="{D3E6AE26-087F-4AE4-8F68-BA48076AB03E}" name="Mode" dataDxfId="1078" totalsRowDxfId="1077"/>
    <tableColumn id="5" xr3:uid="{E211532D-5D34-4A62-AB0B-0839272DE801}" name="InstanceType" dataDxfId="1076" totalsRowDxfId="1075"/>
    <tableColumn id="6" xr3:uid="{C999B8F2-DE8D-4B4A-8157-04EA413A09D5}" name="Id" dataDxfId="1074" totalsRowDxfId="1073"/>
    <tableColumn id="7" xr3:uid="{644FC5D2-BB3A-4CC0-AAE1-7411165B6ED0}" name="Arn" dataDxfId="1072" totalsRowDxfId="1071"/>
    <tableColumn id="8" xr3:uid="{D66C5557-E49E-4AE4-9022-916226D36AFF}" name="Instances" dataDxfId="1070" totalsRowDxfId="1069"/>
    <tableColumn id="9" xr3:uid="{52E78EE4-6C77-4DFC-8F90-A579926DAF92}" name="Service" dataDxfId="1068" totalsRowDxfId="1067"/>
    <tableColumn id="10" xr3:uid="{971D8F6E-4C79-438F-988C-E1FA5219819C}" name="Hourly" totalsRowFunction="sum" dataDxfId="1066" totalsRowDxfId="1065" dataCellStyle="Currency">
      <calculatedColumnFormula>VLOOKUP(Table16[[#This Row],[InstanceType]], EC2_Pricing[#All], 2, FALSE)</calculatedColumnFormula>
    </tableColumn>
    <tableColumn id="11" xr3:uid="{7FD79DBD-7A08-48D2-8B9E-3F41707BB513}" name="Daily" totalsRowFunction="sum" dataDxfId="1064" totalsRowDxfId="1063" dataCellStyle="Currency">
      <calculatedColumnFormula>Table16[[#This Row],[Hourly]]*24</calculatedColumnFormula>
    </tableColumn>
    <tableColumn id="12" xr3:uid="{AF4FD108-C874-4B35-8FA0-50640CCC9550}" name="Weekly" totalsRowFunction="sum" dataDxfId="1062" totalsRowDxfId="1061" dataCellStyle="Currency">
      <calculatedColumnFormula>Table16[[#This Row],[Daily]]*7</calculatedColumnFormula>
    </tableColumn>
    <tableColumn id="13" xr3:uid="{52C7C51E-83B0-4694-8AC6-566C3F0D2881}" name="Monthly" totalsRowFunction="sum" dataDxfId="1060" totalsRowDxfId="1059" dataCellStyle="Currency">
      <calculatedColumnFormula>Table16[[#This Row],[Daily]]*30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DD7837-E68B-4A6F-8FFB-B99BC77F9B0C}" name="Table17" displayName="Table17" ref="C1:T9" totalsRowCount="1" headerRowDxfId="1058" dataDxfId="1056" totalsRowDxfId="1054" headerRowBorderDxfId="1057" tableBorderDxfId="1055" totalsRowBorderDxfId="1053">
  <autoFilter ref="C1:T8" xr:uid="{74DD7837-E68B-4A6F-8FFB-B99BC77F9B0C}"/>
  <tableColumns count="18">
    <tableColumn id="1" xr3:uid="{16A0D684-7207-4EDF-9FB0-2438E83F6C02}" name="Env" totalsRowLabel="Total" dataDxfId="1052" totalsRowDxfId="1051"/>
    <tableColumn id="2" xr3:uid="{B521F054-53DF-4635-9D0D-1F0263EF0A03}" name="ClusterId" dataDxfId="1050" totalsRowDxfId="1049"/>
    <tableColumn id="3" xr3:uid="{25576278-6C1C-47E2-937E-DBFF7452C9FD}" name="InstanceId" dataDxfId="1048" totalsRowDxfId="1047"/>
    <tableColumn id="4" xr3:uid="{A0055D2C-D2A8-4E29-B0C6-E096AD6B3342}" name="InstanceSize" dataDxfId="1046" totalsRowDxfId="1045"/>
    <tableColumn id="5" xr3:uid="{151E7D8A-3217-4939-80D1-18A8E45416A3}" name="Status" dataDxfId="1044" totalsRowDxfId="1043"/>
    <tableColumn id="6" xr3:uid="{594A1582-175C-4674-9751-6A57123971B9}" name="DB_Name" dataDxfId="1042" totalsRowDxfId="1041"/>
    <tableColumn id="7" xr3:uid="{B08C730C-8079-48A7-99B9-1A88DB59ADCB}" name="DB_Arn" dataDxfId="1040" totalsRowDxfId="1039"/>
    <tableColumn id="8" xr3:uid="{A1146814-71BC-4DD5-81A7-A6C42171E354}" name="Engine" dataDxfId="1038" totalsRowDxfId="1037"/>
    <tableColumn id="9" xr3:uid="{40CB5560-6F20-4C29-BF50-860749D6C3BA}" name="Public" dataDxfId="1036" totalsRowDxfId="1035"/>
    <tableColumn id="10" xr3:uid="{B23B0D97-D032-4184-8CF2-A7C277D447CE}" name="Endpoint" dataDxfId="1034" totalsRowDxfId="1033"/>
    <tableColumn id="11" xr3:uid="{82AFC2F2-2FFC-4D4B-8E9E-49BACBD5ACAF}" name="CaCert" dataDxfId="1032" totalsRowDxfId="1031"/>
    <tableColumn id="12" xr3:uid="{6E46C69A-2E94-4FCF-B690-11EF8518D493}" name="PreferredBackupWindowrn" dataDxfId="1030" totalsRowDxfId="1029"/>
    <tableColumn id="13" xr3:uid="{D9AA250E-5ABB-4896-A2CD-6C234F66B00D}" name="Instances" dataDxfId="1028" totalsRowDxfId="1027"/>
    <tableColumn id="14" xr3:uid="{4B4EF21F-7889-4AD0-91B1-D68688CF19E4}" name="Service" dataDxfId="1026" totalsRowDxfId="1025"/>
    <tableColumn id="15" xr3:uid="{9F3AE4C7-ACD7-46CE-B67E-126577DE8E9A}" name="Hourly" totalsRowFunction="sum" dataDxfId="1024" totalsRowDxfId="1023">
      <calculatedColumnFormula>VLOOKUP(Table17[[#This Row],[InstanceSize]], EC2_Pricing[#All], 2, FALSE)*Table17[[#This Row],[Instances]]</calculatedColumnFormula>
    </tableColumn>
    <tableColumn id="16" xr3:uid="{C9389A21-848B-445F-83C6-EC427EE0D84E}" name="Daily" totalsRowFunction="sum" dataDxfId="1022" totalsRowDxfId="1021">
      <calculatedColumnFormula>Table17[[#This Row],[Hourly]]*24</calculatedColumnFormula>
    </tableColumn>
    <tableColumn id="17" xr3:uid="{4C5113FE-68BF-4EC1-8670-1F12B2E4A53B}" name="Weekly" totalsRowFunction="sum" dataDxfId="1020" totalsRowDxfId="1019">
      <calculatedColumnFormula>Table17[[#This Row],[Daily]]*7</calculatedColumnFormula>
    </tableColumn>
    <tableColumn id="18" xr3:uid="{1B8CA5D7-11B2-4C4A-B231-8807D7778B1E}" name="Monthly" totalsRowFunction="sum" dataDxfId="1018" totalsRowDxfId="1017">
      <calculatedColumnFormula>Table17[[#This Row],[Daily]]*30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A45585-268A-4C8C-9A6B-B414939E5F08}" name="SSM_Params" displayName="SSM_Params" ref="S1:W31" totalsRowShown="0" headerRowDxfId="1016" dataDxfId="1014" headerRowBorderDxfId="1015" tableBorderDxfId="1013">
  <autoFilter ref="S1:W31" xr:uid="{2BA45585-268A-4C8C-9A6B-B414939E5F08}"/>
  <tableColumns count="5">
    <tableColumn id="1" xr3:uid="{41A51E68-B2EF-4E10-B97C-0EC273F29048}" name="Env" dataDxfId="1012"/>
    <tableColumn id="2" xr3:uid="{42A83AA7-8FC8-462B-AA1E-5F9A20DFBD81}" name="Name" dataDxfId="1011"/>
    <tableColumn id="3" xr3:uid="{E4FCE2B6-180F-4C00-997E-1C3AA9DDD771}" name="Type" dataDxfId="1010"/>
    <tableColumn id="4" xr3:uid="{DC2B5D51-ED9A-47FE-BA51-23E0703F9DC4}" name="Tier" dataDxfId="1009"/>
    <tableColumn id="5" xr3:uid="{808CF320-13B5-41F9-915C-818785A51568}" name="DataType" dataDxfId="100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13BE3F-95EF-4190-A1C8-34AF2D97391C}" name="SSM_Nodes" displayName="SSM_Nodes" ref="C1:P31" totalsRowShown="0" headerRowDxfId="1007" dataDxfId="1005" headerRowBorderDxfId="1006" tableBorderDxfId="1004">
  <autoFilter ref="C1:P31" xr:uid="{7713BE3F-95EF-4190-A1C8-34AF2D97391C}"/>
  <tableColumns count="14">
    <tableColumn id="1" xr3:uid="{1D079378-C5B5-4EA0-BDDF-E46507CF9CA6}" name="Env" dataDxfId="1003"/>
    <tableColumn id="2" xr3:uid="{00F11830-806A-45B9-BA8A-ECE1E3C76848}" name="InstanceId" dataDxfId="1002"/>
    <tableColumn id="3" xr3:uid="{9451F896-DB95-41A2-82E3-4AF263D481F3}" name="PingStatus" dataDxfId="1001"/>
    <tableColumn id="4" xr3:uid="{94F6C6EF-2330-4FAD-937A-F718F6E7367D}" name="LastPingDateTime" dataDxfId="1000"/>
    <tableColumn id="5" xr3:uid="{FD052BFF-0546-4429-A617-C5826EB35DAE}" name="AgentVersion" dataDxfId="999"/>
    <tableColumn id="6" xr3:uid="{BCDE518A-9FE8-4553-9DEC-2DC182DB7244}" name="IsLatestVersion" dataDxfId="998"/>
    <tableColumn id="7" xr3:uid="{FCE6DDF1-42A3-4349-A446-B7BB5E64582A}" name="PlatformType" dataDxfId="997"/>
    <tableColumn id="8" xr3:uid="{E0A48CB9-C1F7-4404-8423-DA1A9E56C7BC}" name="PlatformName" dataDxfId="996"/>
    <tableColumn id="9" xr3:uid="{1A262368-4114-4617-B468-729DA95F6A4C}" name="PlatformVersion" dataDxfId="995"/>
    <tableColumn id="10" xr3:uid="{D37726ED-8269-4B26-9B60-B1DA57472E71}" name="ResourceType" dataDxfId="994"/>
    <tableColumn id="11" xr3:uid="{349FFEEF-2309-4FA9-9C8B-FD17A4764E24}" name="IPAddress" dataDxfId="993"/>
    <tableColumn id="12" xr3:uid="{1B4C4971-0F81-428D-86DE-8590D0DA5065}" name="ComputerName" dataDxfId="992"/>
    <tableColumn id="13" xr3:uid="{95BCC1E5-63BB-4F90-AF4F-F4D52DE92C01}" name="SourceId" dataDxfId="991"/>
    <tableColumn id="14" xr3:uid="{ABC37689-5C27-49BC-8BB1-43153C4CFB45}" name="SourceType" dataDxfId="99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2A2763-74E4-46AE-A364-95EFF24F892F}" name="Table12" displayName="Table12" ref="Z1:AD28" totalsRowShown="0" headerRowDxfId="989" dataDxfId="987" headerRowBorderDxfId="988" tableBorderDxfId="986">
  <autoFilter ref="Z1:AD28" xr:uid="{1F2A2763-74E4-46AE-A364-95EFF24F892F}"/>
  <tableColumns count="5">
    <tableColumn id="1" xr3:uid="{116D3E78-23F4-4E7E-AC61-B344233E3CD1}" name="Env" dataDxfId="985"/>
    <tableColumn id="2" xr3:uid="{2E8C3998-B743-4057-8D0E-9D15216B7B14}" name="Owner" dataDxfId="984"/>
    <tableColumn id="3" xr3:uid="{BE54E282-5BE2-499D-9212-F63381E56661}" name="Type" dataDxfId="983"/>
    <tableColumn id="4" xr3:uid="{5D5DF1E2-2BA1-418D-B5E0-1B0A3EFBEA48}" name="Name" dataDxfId="982"/>
    <tableColumn id="5" xr3:uid="{D8DBFCCB-2D96-406C-9BE4-DC82DA7C828B}" name="Format" dataDxfId="98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F9FD-1E2B-40C6-AC17-79608DE8F57B}">
  <dimension ref="B1:U35"/>
  <sheetViews>
    <sheetView workbookViewId="0">
      <selection activeCell="C2" sqref="C2"/>
    </sheetView>
  </sheetViews>
  <sheetFormatPr defaultRowHeight="15" x14ac:dyDescent="0.25"/>
  <cols>
    <col min="1" max="1" width="1.7109375" customWidth="1"/>
    <col min="2" max="2" width="30.85546875" customWidth="1"/>
    <col min="3" max="4" width="12.7109375" style="4" customWidth="1"/>
    <col min="5" max="5" width="11.7109375" style="4" customWidth="1"/>
    <col min="6" max="6" width="12.28515625" style="4" customWidth="1"/>
    <col min="7" max="7" width="49.5703125" customWidth="1"/>
    <col min="8" max="8" width="9.28515625" customWidth="1"/>
    <col min="16" max="16" width="13.7109375" customWidth="1"/>
    <col min="17" max="17" width="40.42578125" customWidth="1"/>
  </cols>
  <sheetData>
    <row r="1" spans="2:21" ht="8.25" customHeight="1" x14ac:dyDescent="0.25"/>
    <row r="2" spans="2:21" x14ac:dyDescent="0.25">
      <c r="B2" s="3" t="s">
        <v>1574</v>
      </c>
      <c r="C2" s="5" t="s">
        <v>1572</v>
      </c>
      <c r="D2" s="5" t="s">
        <v>167</v>
      </c>
      <c r="E2" s="5" t="s">
        <v>1573</v>
      </c>
      <c r="F2" s="2" t="s">
        <v>168</v>
      </c>
      <c r="G2" s="3" t="s">
        <v>1369</v>
      </c>
      <c r="H2" s="120" t="s">
        <v>1563</v>
      </c>
    </row>
    <row r="3" spans="2:21" ht="57" customHeight="1" x14ac:dyDescent="0.25">
      <c r="B3" s="133" t="s">
        <v>165</v>
      </c>
      <c r="C3" s="135">
        <v>1243.74</v>
      </c>
      <c r="D3" s="135">
        <v>969.32</v>
      </c>
      <c r="E3" s="135">
        <v>1470</v>
      </c>
      <c r="F3" s="136">
        <f t="shared" ref="F3:F21" si="0">SUM(C3:E3)</f>
        <v>3683.06</v>
      </c>
      <c r="G3" s="129" t="s">
        <v>1370</v>
      </c>
      <c r="H3" s="121" t="s">
        <v>1564</v>
      </c>
      <c r="O3" s="113"/>
      <c r="P3" s="1"/>
      <c r="Q3" s="1"/>
      <c r="R3" s="1"/>
      <c r="S3" s="112"/>
      <c r="T3" s="112"/>
      <c r="U3" s="114"/>
    </row>
    <row r="4" spans="2:21" ht="102.75" customHeight="1" x14ac:dyDescent="0.25">
      <c r="B4" s="134" t="s">
        <v>164</v>
      </c>
      <c r="C4" s="135">
        <v>539.58000000000004</v>
      </c>
      <c r="D4" s="135">
        <v>248.53</v>
      </c>
      <c r="E4" s="135">
        <v>398.06</v>
      </c>
      <c r="F4" s="137">
        <f t="shared" si="0"/>
        <v>1186.17</v>
      </c>
      <c r="G4" s="129" t="s">
        <v>1568</v>
      </c>
      <c r="H4" s="122" t="s">
        <v>1569</v>
      </c>
      <c r="O4" s="113"/>
      <c r="P4" s="1"/>
      <c r="Q4" s="1"/>
      <c r="R4" s="1"/>
      <c r="S4" s="112"/>
      <c r="T4" s="112"/>
      <c r="U4" s="114"/>
    </row>
    <row r="5" spans="2:21" ht="30" customHeight="1" x14ac:dyDescent="0.25">
      <c r="B5" s="140" t="s">
        <v>161</v>
      </c>
      <c r="C5" s="135">
        <v>207.4</v>
      </c>
      <c r="D5" s="135">
        <v>414.74</v>
      </c>
      <c r="E5" s="135">
        <v>414.75</v>
      </c>
      <c r="F5" s="137">
        <f t="shared" si="0"/>
        <v>1036.8899999999999</v>
      </c>
      <c r="G5" s="129" t="s">
        <v>1567</v>
      </c>
      <c r="H5" s="122" t="s">
        <v>1566</v>
      </c>
      <c r="O5" s="113"/>
      <c r="P5" s="1"/>
      <c r="Q5" s="1"/>
      <c r="R5" s="1"/>
      <c r="S5" s="112"/>
      <c r="T5" s="45"/>
      <c r="U5" s="114"/>
    </row>
    <row r="6" spans="2:21" ht="21" customHeight="1" x14ac:dyDescent="0.25">
      <c r="B6" s="140" t="s">
        <v>163</v>
      </c>
      <c r="C6" s="135">
        <v>467.09</v>
      </c>
      <c r="D6" s="135">
        <v>246.17</v>
      </c>
      <c r="E6" s="135">
        <v>266.16000000000003</v>
      </c>
      <c r="F6" s="137">
        <f>SUM(C6:E6)</f>
        <v>979.42000000000007</v>
      </c>
      <c r="G6" s="130" t="s">
        <v>1561</v>
      </c>
      <c r="H6" s="122" t="s">
        <v>1565</v>
      </c>
      <c r="O6" s="113"/>
      <c r="P6" s="1"/>
      <c r="Q6" s="1"/>
      <c r="R6" s="1"/>
      <c r="S6" s="112"/>
      <c r="T6" s="45"/>
      <c r="U6" s="114"/>
    </row>
    <row r="7" spans="2:21" x14ac:dyDescent="0.25">
      <c r="B7" s="140" t="s">
        <v>162</v>
      </c>
      <c r="C7" s="135">
        <v>276.61</v>
      </c>
      <c r="D7" s="135">
        <v>49.99</v>
      </c>
      <c r="E7" s="135">
        <v>14.82</v>
      </c>
      <c r="F7" s="137">
        <f t="shared" si="0"/>
        <v>341.42</v>
      </c>
      <c r="G7" s="131" t="s">
        <v>1562</v>
      </c>
      <c r="H7" s="123"/>
      <c r="O7" s="113"/>
      <c r="P7" s="1"/>
      <c r="Q7" s="1"/>
      <c r="R7" s="1"/>
      <c r="S7" s="112"/>
      <c r="T7" s="45"/>
      <c r="U7" s="114"/>
    </row>
    <row r="8" spans="2:21" x14ac:dyDescent="0.25">
      <c r="B8" s="140" t="s">
        <v>159</v>
      </c>
      <c r="C8" s="135">
        <v>81.06</v>
      </c>
      <c r="D8" s="135">
        <v>81.03</v>
      </c>
      <c r="E8" s="135">
        <v>81.040000000000006</v>
      </c>
      <c r="F8" s="137">
        <f t="shared" si="0"/>
        <v>243.13</v>
      </c>
      <c r="G8" s="131"/>
      <c r="H8" s="123"/>
      <c r="O8" s="113"/>
      <c r="P8" s="1"/>
      <c r="Q8" s="1"/>
      <c r="R8" s="1"/>
      <c r="S8" s="112"/>
      <c r="T8" s="45"/>
      <c r="U8" s="114"/>
    </row>
    <row r="9" spans="2:21" x14ac:dyDescent="0.25">
      <c r="B9" s="140" t="s">
        <v>160</v>
      </c>
      <c r="C9" s="135">
        <v>130.72999999999999</v>
      </c>
      <c r="D9" s="135">
        <v>41</v>
      </c>
      <c r="E9" s="135">
        <v>1.45</v>
      </c>
      <c r="F9" s="137">
        <f t="shared" si="0"/>
        <v>173.17999999999998</v>
      </c>
      <c r="G9" s="131"/>
      <c r="H9" s="123"/>
      <c r="O9" s="113"/>
      <c r="P9" s="1"/>
      <c r="Q9" s="1"/>
      <c r="R9" s="1"/>
      <c r="S9" s="112"/>
      <c r="T9" s="45"/>
      <c r="U9" s="114"/>
    </row>
    <row r="10" spans="2:21" x14ac:dyDescent="0.25">
      <c r="B10" s="140" t="s">
        <v>158</v>
      </c>
      <c r="C10" s="135">
        <v>24.48</v>
      </c>
      <c r="D10" s="135">
        <v>24.48</v>
      </c>
      <c r="E10" s="135">
        <v>24.48</v>
      </c>
      <c r="F10" s="137">
        <f t="shared" si="0"/>
        <v>73.44</v>
      </c>
      <c r="G10" s="131"/>
      <c r="H10" s="123"/>
      <c r="O10" s="113"/>
      <c r="P10" s="1"/>
      <c r="Q10" s="1"/>
      <c r="R10" s="1"/>
      <c r="S10" s="112"/>
      <c r="T10" s="45"/>
      <c r="U10" s="114"/>
    </row>
    <row r="11" spans="2:21" x14ac:dyDescent="0.25">
      <c r="B11" s="140" t="s">
        <v>157</v>
      </c>
      <c r="C11" s="135">
        <v>23.13</v>
      </c>
      <c r="D11" s="135">
        <v>19.489999999999998</v>
      </c>
      <c r="E11" s="135">
        <v>0.22</v>
      </c>
      <c r="F11" s="137">
        <f t="shared" si="0"/>
        <v>42.839999999999996</v>
      </c>
      <c r="G11" s="131"/>
      <c r="H11" s="123"/>
      <c r="O11" s="113"/>
      <c r="P11" s="1"/>
      <c r="Q11" s="1"/>
      <c r="R11" s="1"/>
      <c r="S11" s="112"/>
      <c r="T11" s="45"/>
      <c r="U11" s="114"/>
    </row>
    <row r="12" spans="2:21" x14ac:dyDescent="0.25">
      <c r="B12" s="140" t="s">
        <v>155</v>
      </c>
      <c r="C12" s="135">
        <v>9.99</v>
      </c>
      <c r="D12" s="135">
        <v>7.47</v>
      </c>
      <c r="E12" s="135">
        <v>7.53</v>
      </c>
      <c r="F12" s="137">
        <f t="shared" si="0"/>
        <v>24.990000000000002</v>
      </c>
      <c r="G12" s="131"/>
      <c r="H12" s="123"/>
      <c r="O12" s="113"/>
      <c r="P12" s="1"/>
      <c r="Q12" s="1"/>
      <c r="R12" s="1"/>
      <c r="S12" s="112"/>
      <c r="T12" s="45"/>
      <c r="U12" s="114"/>
    </row>
    <row r="13" spans="2:21" x14ac:dyDescent="0.25">
      <c r="B13" s="140" t="s">
        <v>156</v>
      </c>
      <c r="C13" s="135">
        <v>10.130000000000001</v>
      </c>
      <c r="D13" s="135">
        <v>1.76</v>
      </c>
      <c r="E13" s="135">
        <v>3.24</v>
      </c>
      <c r="F13" s="137">
        <f t="shared" si="0"/>
        <v>15.13</v>
      </c>
      <c r="G13" s="131"/>
      <c r="H13" s="123"/>
      <c r="O13" s="113"/>
      <c r="P13" s="1"/>
      <c r="Q13" s="1"/>
      <c r="R13" s="1"/>
      <c r="S13" s="112"/>
      <c r="T13" s="45"/>
      <c r="U13" s="114"/>
    </row>
    <row r="14" spans="2:21" x14ac:dyDescent="0.25">
      <c r="B14" s="140" t="s">
        <v>154</v>
      </c>
      <c r="C14" s="135">
        <v>0.61</v>
      </c>
      <c r="D14" s="135">
        <v>1.74</v>
      </c>
      <c r="E14" s="135">
        <v>1.98</v>
      </c>
      <c r="F14" s="137">
        <f t="shared" si="0"/>
        <v>4.33</v>
      </c>
      <c r="G14" s="131"/>
      <c r="H14" s="123"/>
      <c r="O14" s="113"/>
      <c r="P14" s="1"/>
      <c r="Q14" s="1"/>
      <c r="R14" s="1"/>
      <c r="S14" s="112"/>
      <c r="T14" s="45"/>
      <c r="U14" s="114"/>
    </row>
    <row r="15" spans="2:21" x14ac:dyDescent="0.25">
      <c r="B15" s="140" t="s">
        <v>149</v>
      </c>
      <c r="C15" s="135">
        <v>0</v>
      </c>
      <c r="D15" s="135">
        <v>1.74</v>
      </c>
      <c r="E15" s="135">
        <v>1.98</v>
      </c>
      <c r="F15" s="137">
        <f t="shared" si="0"/>
        <v>3.7199999999999998</v>
      </c>
      <c r="G15" s="131"/>
      <c r="H15" s="123"/>
      <c r="O15" s="113"/>
      <c r="P15" s="1"/>
      <c r="Q15" s="1"/>
      <c r="R15" s="1"/>
      <c r="S15" s="112"/>
      <c r="T15" s="45"/>
      <c r="U15" s="114"/>
    </row>
    <row r="16" spans="2:21" x14ac:dyDescent="0.25">
      <c r="B16" s="140" t="s">
        <v>153</v>
      </c>
      <c r="C16" s="135">
        <v>0.08</v>
      </c>
      <c r="D16" s="135">
        <v>0</v>
      </c>
      <c r="E16" s="135">
        <v>0</v>
      </c>
      <c r="F16" s="137">
        <f t="shared" si="0"/>
        <v>0.08</v>
      </c>
      <c r="G16" s="131"/>
      <c r="H16" s="123"/>
      <c r="O16" s="113"/>
      <c r="P16" s="1"/>
      <c r="Q16" s="1"/>
      <c r="R16" s="1"/>
      <c r="S16" s="112"/>
      <c r="T16" s="45"/>
      <c r="U16" s="114"/>
    </row>
    <row r="17" spans="2:21" x14ac:dyDescent="0.25">
      <c r="B17" s="140" t="s">
        <v>152</v>
      </c>
      <c r="C17" s="135">
        <v>0.05</v>
      </c>
      <c r="D17" s="135">
        <v>0</v>
      </c>
      <c r="E17" s="135">
        <v>0</v>
      </c>
      <c r="F17" s="137">
        <f t="shared" si="0"/>
        <v>0.05</v>
      </c>
      <c r="G17" s="131"/>
      <c r="H17" s="123"/>
      <c r="O17" s="113"/>
      <c r="P17" s="1"/>
      <c r="Q17" s="1"/>
      <c r="R17" s="1"/>
      <c r="S17" s="112"/>
      <c r="T17" s="45"/>
      <c r="U17" s="114"/>
    </row>
    <row r="18" spans="2:21" x14ac:dyDescent="0.25">
      <c r="B18" s="140" t="s">
        <v>151</v>
      </c>
      <c r="C18" s="135">
        <v>0.03</v>
      </c>
      <c r="D18" s="135">
        <v>0</v>
      </c>
      <c r="E18" s="135">
        <v>0</v>
      </c>
      <c r="F18" s="137">
        <f t="shared" si="0"/>
        <v>0.03</v>
      </c>
      <c r="G18" s="131"/>
      <c r="H18" s="123"/>
      <c r="O18" s="113"/>
      <c r="P18" s="1"/>
      <c r="Q18" s="1"/>
      <c r="R18" s="1"/>
      <c r="S18" s="112"/>
      <c r="T18" s="45"/>
      <c r="U18" s="114"/>
    </row>
    <row r="19" spans="2:21" x14ac:dyDescent="0.25">
      <c r="B19" s="140" t="s">
        <v>148</v>
      </c>
      <c r="C19" s="135">
        <v>0</v>
      </c>
      <c r="D19" s="135">
        <v>0</v>
      </c>
      <c r="E19" s="135">
        <v>0</v>
      </c>
      <c r="F19" s="137">
        <f t="shared" si="0"/>
        <v>0</v>
      </c>
      <c r="G19" s="131"/>
      <c r="H19" s="123"/>
      <c r="O19" s="113"/>
      <c r="P19" s="1"/>
      <c r="Q19" s="1"/>
      <c r="R19" s="1"/>
      <c r="S19" s="112"/>
      <c r="T19" s="45"/>
      <c r="U19" s="114"/>
    </row>
    <row r="20" spans="2:21" x14ac:dyDescent="0.25">
      <c r="B20" s="140" t="s">
        <v>150</v>
      </c>
      <c r="C20" s="135">
        <v>0</v>
      </c>
      <c r="D20" s="135">
        <v>0</v>
      </c>
      <c r="E20" s="135">
        <v>0</v>
      </c>
      <c r="F20" s="137">
        <f t="shared" si="0"/>
        <v>0</v>
      </c>
      <c r="G20" s="131"/>
      <c r="H20" s="123"/>
      <c r="O20" s="113"/>
      <c r="P20" s="1"/>
      <c r="Q20" s="1"/>
      <c r="R20" s="1"/>
      <c r="S20" s="112"/>
      <c r="T20" s="45"/>
      <c r="U20" s="114"/>
    </row>
    <row r="21" spans="2:21" x14ac:dyDescent="0.25">
      <c r="B21" s="125" t="s">
        <v>147</v>
      </c>
      <c r="C21" s="138">
        <v>453.6</v>
      </c>
      <c r="D21" s="138">
        <v>315.33999999999997</v>
      </c>
      <c r="E21" s="138">
        <v>401.87</v>
      </c>
      <c r="F21" s="139">
        <f t="shared" si="0"/>
        <v>1170.81</v>
      </c>
      <c r="G21" s="132"/>
      <c r="H21" s="124" t="s">
        <v>1571</v>
      </c>
      <c r="O21" s="113"/>
      <c r="P21" s="1"/>
      <c r="Q21" s="1"/>
      <c r="R21" s="1"/>
      <c r="S21" s="112"/>
      <c r="T21" s="45"/>
      <c r="U21" s="114"/>
    </row>
    <row r="22" spans="2:21" ht="19.5" customHeight="1" x14ac:dyDescent="0.25">
      <c r="B22" s="126" t="s">
        <v>168</v>
      </c>
      <c r="C22" s="108">
        <f>SUBTOTAL(109,Table9[DEV])</f>
        <v>3468.3100000000009</v>
      </c>
      <c r="D22" s="108">
        <f>SUBTOTAL(109,Table9[UAT])</f>
        <v>2422.7999999999997</v>
      </c>
      <c r="E22" s="108">
        <f>SUBTOTAL(109,Table9[PROD])</f>
        <v>3087.5799999999995</v>
      </c>
      <c r="F22" s="127">
        <f>SUBTOTAL(109,Table9[Total])</f>
        <v>8978.6899999999987</v>
      </c>
      <c r="G22" s="107"/>
      <c r="H22" s="128" t="s">
        <v>1570</v>
      </c>
      <c r="O22" s="113"/>
      <c r="P22" s="1"/>
      <c r="Q22" s="1"/>
      <c r="R22" s="1"/>
      <c r="S22" s="112"/>
      <c r="T22" s="45"/>
      <c r="U22" s="114"/>
    </row>
    <row r="23" spans="2:21" x14ac:dyDescent="0.25">
      <c r="I23" s="119"/>
      <c r="O23" s="113"/>
      <c r="P23" s="1"/>
      <c r="Q23" s="1"/>
      <c r="R23" s="1"/>
      <c r="S23" s="112"/>
      <c r="T23" s="45"/>
      <c r="U23" s="114"/>
    </row>
    <row r="24" spans="2:21" x14ac:dyDescent="0.25">
      <c r="O24" s="113"/>
      <c r="P24" s="1"/>
      <c r="Q24" s="1"/>
      <c r="R24" s="1"/>
      <c r="S24" s="112"/>
      <c r="T24" s="45"/>
      <c r="U24" s="114"/>
    </row>
    <row r="25" spans="2:21" x14ac:dyDescent="0.25">
      <c r="O25" s="113"/>
      <c r="P25" s="1"/>
      <c r="Q25" s="1"/>
      <c r="R25" s="1"/>
      <c r="S25" s="112"/>
      <c r="T25" s="45"/>
      <c r="U25" s="114"/>
    </row>
    <row r="26" spans="2:21" x14ac:dyDescent="0.25">
      <c r="O26" s="113"/>
      <c r="P26" s="1"/>
      <c r="Q26" s="1"/>
      <c r="R26" s="1"/>
      <c r="S26" s="112"/>
      <c r="T26" s="45"/>
      <c r="U26" s="114"/>
    </row>
    <row r="27" spans="2:21" x14ac:dyDescent="0.25">
      <c r="O27" s="113"/>
      <c r="P27" s="1"/>
      <c r="Q27" s="1"/>
      <c r="R27" s="1"/>
      <c r="S27" s="112"/>
      <c r="T27" s="45"/>
      <c r="U27" s="114"/>
    </row>
    <row r="28" spans="2:21" x14ac:dyDescent="0.25">
      <c r="O28" s="113"/>
      <c r="P28" s="1"/>
      <c r="Q28" s="1"/>
      <c r="R28" s="1"/>
      <c r="S28" s="112"/>
      <c r="T28" s="45"/>
      <c r="U28" s="114"/>
    </row>
    <row r="29" spans="2:21" x14ac:dyDescent="0.25">
      <c r="O29" s="113"/>
      <c r="P29" s="1"/>
      <c r="Q29" s="1"/>
      <c r="R29" s="1"/>
      <c r="S29" s="112"/>
      <c r="T29" s="45"/>
      <c r="U29" s="114"/>
    </row>
    <row r="31" spans="2:21" x14ac:dyDescent="0.25">
      <c r="Q31" s="112"/>
    </row>
    <row r="32" spans="2:21" ht="60" x14ac:dyDescent="0.25">
      <c r="Q32" s="117" t="s">
        <v>1560</v>
      </c>
      <c r="R32" s="118"/>
      <c r="S32" s="112"/>
    </row>
    <row r="33" spans="17:19" x14ac:dyDescent="0.25">
      <c r="Q33" s="1"/>
      <c r="R33" s="115"/>
      <c r="S33" s="112"/>
    </row>
    <row r="34" spans="17:19" x14ac:dyDescent="0.25">
      <c r="Q34" s="1"/>
      <c r="R34" s="116"/>
      <c r="S34" s="112"/>
    </row>
    <row r="35" spans="17:19" x14ac:dyDescent="0.25">
      <c r="Q35" s="1"/>
      <c r="R35" s="116"/>
      <c r="S35" s="1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8681-E708-404C-9C39-04F4F3F0890F}">
  <dimension ref="B1:AB242"/>
  <sheetViews>
    <sheetView tabSelected="1" zoomScaleNormal="100" workbookViewId="0">
      <pane ySplit="1" topLeftCell="A2" activePane="bottomLeft" state="frozen"/>
      <selection pane="bottomLeft" activeCell="B13" sqref="B13:G21"/>
    </sheetView>
  </sheetViews>
  <sheetFormatPr defaultRowHeight="15" x14ac:dyDescent="0.25"/>
  <cols>
    <col min="1" max="1" width="0.85546875" style="1" customWidth="1"/>
    <col min="2" max="2" width="22.7109375" style="41" bestFit="1" customWidth="1"/>
    <col min="3" max="3" width="5.85546875" style="40" bestFit="1" customWidth="1"/>
    <col min="4" max="4" width="8.42578125" style="50" bestFit="1" customWidth="1"/>
    <col min="5" max="5" width="7.5703125" style="50" bestFit="1" customWidth="1"/>
    <col min="6" max="6" width="8.42578125" style="50" bestFit="1" customWidth="1"/>
    <col min="7" max="7" width="11" style="50" customWidth="1"/>
    <col min="8" max="8" width="1.28515625" style="1" customWidth="1"/>
    <col min="9" max="9" width="15.7109375" style="1" customWidth="1"/>
    <col min="10" max="10" width="2.85546875" style="1" customWidth="1"/>
    <col min="11" max="11" width="10.85546875" style="1" customWidth="1"/>
    <col min="12" max="12" width="33.42578125" style="1" customWidth="1"/>
    <col min="14" max="14" width="15.28515625" style="1" customWidth="1"/>
    <col min="15" max="15" width="9.140625" style="1"/>
    <col min="16" max="16" width="12.42578125" style="1" customWidth="1"/>
    <col min="17" max="17" width="12.7109375" style="79" customWidth="1"/>
    <col min="18" max="19" width="11.5703125" style="55" customWidth="1"/>
    <col min="20" max="20" width="2.5703125" style="55" customWidth="1"/>
    <col min="21" max="21" width="3.140625" style="1" customWidth="1"/>
    <col min="22" max="22" width="18.7109375" style="1" customWidth="1"/>
    <col min="23" max="23" width="14.42578125" style="1" customWidth="1"/>
    <col min="24" max="24" width="4.5703125" style="1" customWidth="1"/>
    <col min="25" max="25" width="4" style="1" customWidth="1"/>
    <col min="26" max="26" width="10.85546875" style="1" customWidth="1"/>
    <col min="27" max="16384" width="9.140625" style="1"/>
  </cols>
  <sheetData>
    <row r="1" spans="2:28" s="31" customFormat="1" ht="14.25" x14ac:dyDescent="0.25">
      <c r="B1" s="38" t="s">
        <v>140</v>
      </c>
      <c r="C1" s="152" t="s">
        <v>139</v>
      </c>
      <c r="D1" s="152" t="s">
        <v>146</v>
      </c>
      <c r="E1" s="152" t="s">
        <v>1203</v>
      </c>
      <c r="F1" s="152" t="s">
        <v>1202</v>
      </c>
      <c r="G1" s="152" t="s">
        <v>1201</v>
      </c>
      <c r="H1" s="42"/>
      <c r="J1" s="25"/>
      <c r="K1" s="33" t="s">
        <v>129</v>
      </c>
      <c r="L1" s="32" t="s">
        <v>123</v>
      </c>
      <c r="M1" s="27" t="s">
        <v>124</v>
      </c>
      <c r="N1" s="33" t="s">
        <v>125</v>
      </c>
      <c r="O1" s="33" t="s">
        <v>1208</v>
      </c>
      <c r="P1" s="76" t="s">
        <v>137</v>
      </c>
      <c r="Q1" s="51" t="s">
        <v>142</v>
      </c>
      <c r="R1" s="51" t="s">
        <v>144</v>
      </c>
      <c r="S1" s="51" t="s">
        <v>145</v>
      </c>
      <c r="T1" s="35"/>
      <c r="U1" s="25"/>
      <c r="V1" s="36" t="s">
        <v>124</v>
      </c>
      <c r="W1" s="34" t="s">
        <v>137</v>
      </c>
      <c r="Y1" s="25"/>
      <c r="Z1" s="32" t="s">
        <v>129</v>
      </c>
      <c r="AA1" s="33" t="s">
        <v>141</v>
      </c>
      <c r="AB1" s="37" t="s">
        <v>143</v>
      </c>
    </row>
    <row r="2" spans="2:28" ht="15" customHeight="1" x14ac:dyDescent="0.25">
      <c r="B2" s="43" t="s">
        <v>130</v>
      </c>
      <c r="C2" s="153">
        <v>38</v>
      </c>
      <c r="D2" s="155">
        <v>2.1641999999999997</v>
      </c>
      <c r="E2" s="156">
        <v>34.627199999999995</v>
      </c>
      <c r="F2" s="156">
        <v>173.13600000000005</v>
      </c>
      <c r="G2" s="156">
        <v>692.54400000000021</v>
      </c>
      <c r="J2" s="145" t="s">
        <v>125</v>
      </c>
      <c r="K2" s="13" t="s">
        <v>130</v>
      </c>
      <c r="L2" s="12" t="s">
        <v>86</v>
      </c>
      <c r="M2" s="14" t="s">
        <v>9</v>
      </c>
      <c r="N2" s="13">
        <v>1</v>
      </c>
      <c r="O2" s="13" t="s">
        <v>949</v>
      </c>
      <c r="P2" s="77">
        <f>VLOOKUP(Instances[[#This Row],[Size]], EC2_Pricing[], 2, FALSE)</f>
        <v>9.2999999999999999E-2</v>
      </c>
      <c r="Q2" s="53">
        <f>Instances[[#This Row],[Hourly]]*VLOOKUP(Instances[[#This Row],[Env]], Schedule[], 2, FALSE)</f>
        <v>1.488</v>
      </c>
      <c r="R2" s="53">
        <f>Instances[[#This Row],[Daily]]*VLOOKUP(Instances[[#This Row],[Env]], Schedule[], 3,FALSE)</f>
        <v>7.4399999999999995</v>
      </c>
      <c r="S2" s="53">
        <f>Instances[[#This Row],[Weekly]]*4</f>
        <v>29.759999999999998</v>
      </c>
      <c r="T2" s="9"/>
      <c r="U2" s="145" t="s">
        <v>1195</v>
      </c>
      <c r="V2" s="12" t="s">
        <v>9</v>
      </c>
      <c r="W2" s="64">
        <v>9.2999999999999999E-2</v>
      </c>
      <c r="Y2" s="145" t="s">
        <v>1200</v>
      </c>
      <c r="Z2" s="12" t="s">
        <v>130</v>
      </c>
      <c r="AA2" s="15">
        <v>16</v>
      </c>
      <c r="AB2" s="15">
        <v>5</v>
      </c>
    </row>
    <row r="3" spans="2:28" x14ac:dyDescent="0.25">
      <c r="B3" s="39" t="s">
        <v>9</v>
      </c>
      <c r="C3" s="154">
        <v>2</v>
      </c>
      <c r="D3" s="157">
        <v>0.186</v>
      </c>
      <c r="E3" s="158">
        <v>2.976</v>
      </c>
      <c r="F3" s="158">
        <v>14.879999999999999</v>
      </c>
      <c r="G3" s="158">
        <v>59.519999999999996</v>
      </c>
      <c r="J3" s="145"/>
      <c r="K3" s="13" t="s">
        <v>130</v>
      </c>
      <c r="L3" s="12" t="s">
        <v>85</v>
      </c>
      <c r="M3" s="14" t="s">
        <v>9</v>
      </c>
      <c r="N3" s="13">
        <v>1</v>
      </c>
      <c r="O3" s="13" t="s">
        <v>949</v>
      </c>
      <c r="P3" s="77">
        <f>VLOOKUP(Instances[[#This Row],[Size]], EC2_Pricing[], 2, FALSE)</f>
        <v>9.2999999999999999E-2</v>
      </c>
      <c r="Q3" s="53">
        <f>Instances[[#This Row],[Hourly]]*VLOOKUP(Instances[[#This Row],[Env]], Schedule[], 2, FALSE)</f>
        <v>1.488</v>
      </c>
      <c r="R3" s="53">
        <f>Instances[[#This Row],[Daily]]*VLOOKUP(Instances[[#This Row],[Env]], Schedule[], 3,FALSE)</f>
        <v>7.4399999999999995</v>
      </c>
      <c r="S3" s="53">
        <f>Instances[[#This Row],[Weekly]]*4</f>
        <v>29.759999999999998</v>
      </c>
      <c r="T3" s="9"/>
      <c r="U3" s="145"/>
      <c r="V3" s="12" t="s">
        <v>1339</v>
      </c>
      <c r="W3" s="106">
        <v>6.96</v>
      </c>
      <c r="Y3" s="145"/>
      <c r="Z3" s="12" t="s">
        <v>131</v>
      </c>
      <c r="AA3" s="15">
        <v>16</v>
      </c>
      <c r="AB3" s="15">
        <v>5</v>
      </c>
    </row>
    <row r="4" spans="2:28" x14ac:dyDescent="0.25">
      <c r="B4" s="39" t="s">
        <v>30</v>
      </c>
      <c r="C4" s="154">
        <v>1</v>
      </c>
      <c r="D4" s="157">
        <v>0.107</v>
      </c>
      <c r="E4" s="158">
        <v>1.712</v>
      </c>
      <c r="F4" s="158">
        <v>8.56</v>
      </c>
      <c r="G4" s="158">
        <v>34.24</v>
      </c>
      <c r="J4" s="145"/>
      <c r="K4" s="13" t="s">
        <v>132</v>
      </c>
      <c r="L4" s="12" t="s">
        <v>22</v>
      </c>
      <c r="M4" s="14" t="s">
        <v>9</v>
      </c>
      <c r="N4" s="13">
        <v>1</v>
      </c>
      <c r="O4" s="13" t="s">
        <v>949</v>
      </c>
      <c r="P4" s="77">
        <f>VLOOKUP(Instances[[#This Row],[Size]], EC2_Pricing[], 2, FALSE)</f>
        <v>9.2999999999999999E-2</v>
      </c>
      <c r="Q4" s="53">
        <f>Instances[[#This Row],[Hourly]]*VLOOKUP(Instances[[#This Row],[Env]], Schedule[], 2, FALSE)</f>
        <v>2.2320000000000002</v>
      </c>
      <c r="R4" s="53">
        <f>Instances[[#This Row],[Daily]]*VLOOKUP(Instances[[#This Row],[Env]], Schedule[], 3,FALSE)</f>
        <v>15.624000000000002</v>
      </c>
      <c r="S4" s="53">
        <f>Instances[[#This Row],[Weekly]]*4</f>
        <v>62.496000000000009</v>
      </c>
      <c r="T4" s="9"/>
      <c r="U4" s="145"/>
      <c r="V4" s="12" t="s">
        <v>1340</v>
      </c>
      <c r="W4" s="106">
        <v>9.2799999999999994</v>
      </c>
      <c r="Y4" s="145"/>
      <c r="Z4" s="12" t="s">
        <v>132</v>
      </c>
      <c r="AA4" s="15">
        <v>24</v>
      </c>
      <c r="AB4" s="15">
        <v>7</v>
      </c>
    </row>
    <row r="5" spans="2:28" x14ac:dyDescent="0.25">
      <c r="B5" s="39" t="s">
        <v>91</v>
      </c>
      <c r="C5" s="154">
        <v>1</v>
      </c>
      <c r="D5" s="157">
        <v>9.6000000000000002E-2</v>
      </c>
      <c r="E5" s="158">
        <v>1.536</v>
      </c>
      <c r="F5" s="158">
        <v>7.68</v>
      </c>
      <c r="G5" s="158">
        <v>30.72</v>
      </c>
      <c r="J5" s="145"/>
      <c r="K5" s="13" t="s">
        <v>132</v>
      </c>
      <c r="L5" s="12" t="s">
        <v>8</v>
      </c>
      <c r="M5" s="14" t="s">
        <v>9</v>
      </c>
      <c r="N5" s="13">
        <v>1</v>
      </c>
      <c r="O5" s="13" t="s">
        <v>949</v>
      </c>
      <c r="P5" s="77">
        <f>VLOOKUP(Instances[[#This Row],[Size]], EC2_Pricing[], 2, FALSE)</f>
        <v>9.2999999999999999E-2</v>
      </c>
      <c r="Q5" s="53">
        <f>Instances[[#This Row],[Hourly]]*VLOOKUP(Instances[[#This Row],[Env]], Schedule[], 2, FALSE)</f>
        <v>2.2320000000000002</v>
      </c>
      <c r="R5" s="53">
        <f>Instances[[#This Row],[Daily]]*VLOOKUP(Instances[[#This Row],[Env]], Schedule[], 3,FALSE)</f>
        <v>15.624000000000002</v>
      </c>
      <c r="S5" s="53">
        <f>Instances[[#This Row],[Weekly]]*4</f>
        <v>62.496000000000009</v>
      </c>
      <c r="T5" s="9"/>
      <c r="U5" s="145"/>
      <c r="V5" s="12" t="s">
        <v>1341</v>
      </c>
      <c r="W5" s="106">
        <v>13.92</v>
      </c>
      <c r="Y5" s="145"/>
    </row>
    <row r="6" spans="2:28" x14ac:dyDescent="0.25">
      <c r="B6" s="39" t="s">
        <v>12</v>
      </c>
      <c r="C6" s="154">
        <v>1</v>
      </c>
      <c r="D6" s="157">
        <v>0.27600000000000002</v>
      </c>
      <c r="E6" s="158">
        <v>4.4160000000000004</v>
      </c>
      <c r="F6" s="158">
        <v>22.080000000000002</v>
      </c>
      <c r="G6" s="158">
        <v>88.320000000000007</v>
      </c>
      <c r="J6" s="145"/>
      <c r="K6" s="13" t="s">
        <v>131</v>
      </c>
      <c r="L6" s="12" t="s">
        <v>70</v>
      </c>
      <c r="M6" s="14" t="s">
        <v>9</v>
      </c>
      <c r="N6" s="13">
        <v>1</v>
      </c>
      <c r="O6" s="13" t="s">
        <v>949</v>
      </c>
      <c r="P6" s="77">
        <f>VLOOKUP(Instances[[#This Row],[Size]], EC2_Pricing[], 2, FALSE)</f>
        <v>9.2999999999999999E-2</v>
      </c>
      <c r="Q6" s="53">
        <f>Instances[[#This Row],[Hourly]]*VLOOKUP(Instances[[#This Row],[Env]], Schedule[], 2, FALSE)</f>
        <v>1.488</v>
      </c>
      <c r="R6" s="53">
        <f>Instances[[#This Row],[Daily]]*VLOOKUP(Instances[[#This Row],[Env]], Schedule[], 3,FALSE)</f>
        <v>7.4399999999999995</v>
      </c>
      <c r="S6" s="53">
        <f>Instances[[#This Row],[Weekly]]*4</f>
        <v>29.759999999999998</v>
      </c>
      <c r="T6" s="9"/>
      <c r="U6" s="145"/>
      <c r="V6" s="12" t="s">
        <v>1336</v>
      </c>
      <c r="W6" s="106">
        <v>1.1599999999999999</v>
      </c>
      <c r="Y6" s="145"/>
    </row>
    <row r="7" spans="2:28" x14ac:dyDescent="0.25">
      <c r="B7" s="39" t="s">
        <v>7</v>
      </c>
      <c r="C7" s="154">
        <v>2</v>
      </c>
      <c r="D7" s="157">
        <v>0.18559999999999999</v>
      </c>
      <c r="E7" s="158">
        <v>2.9695999999999998</v>
      </c>
      <c r="F7" s="158">
        <v>14.847999999999999</v>
      </c>
      <c r="G7" s="158">
        <v>59.391999999999996</v>
      </c>
      <c r="J7" s="145"/>
      <c r="K7" s="13" t="s">
        <v>131</v>
      </c>
      <c r="L7" s="12" t="s">
        <v>81</v>
      </c>
      <c r="M7" s="14" t="s">
        <v>9</v>
      </c>
      <c r="N7" s="13">
        <v>1</v>
      </c>
      <c r="O7" s="13" t="s">
        <v>949</v>
      </c>
      <c r="P7" s="77">
        <f>VLOOKUP(Instances[[#This Row],[Size]], EC2_Pricing[], 2, FALSE)</f>
        <v>9.2999999999999999E-2</v>
      </c>
      <c r="Q7" s="53">
        <f>Instances[[#This Row],[Hourly]]*VLOOKUP(Instances[[#This Row],[Env]], Schedule[], 2, FALSE)</f>
        <v>1.488</v>
      </c>
      <c r="R7" s="53">
        <f>Instances[[#This Row],[Daily]]*VLOOKUP(Instances[[#This Row],[Env]], Schedule[], 3,FALSE)</f>
        <v>7.4399999999999995</v>
      </c>
      <c r="S7" s="53">
        <f>Instances[[#This Row],[Weekly]]*4</f>
        <v>29.759999999999998</v>
      </c>
      <c r="T7" s="9"/>
      <c r="U7" s="145"/>
      <c r="V7" s="12" t="s">
        <v>1337</v>
      </c>
      <c r="W7" s="106">
        <v>2.3199999999999998</v>
      </c>
      <c r="Y7" s="145"/>
    </row>
    <row r="8" spans="2:28" x14ac:dyDescent="0.25">
      <c r="B8" s="39" t="s">
        <v>2</v>
      </c>
      <c r="C8" s="154">
        <v>23</v>
      </c>
      <c r="D8" s="157">
        <v>0.97439999999999993</v>
      </c>
      <c r="E8" s="158">
        <v>15.590399999999999</v>
      </c>
      <c r="F8" s="158">
        <v>77.952000000000041</v>
      </c>
      <c r="G8" s="158">
        <v>311.80800000000016</v>
      </c>
      <c r="J8" s="145"/>
      <c r="K8" s="13" t="s">
        <v>130</v>
      </c>
      <c r="L8" s="12" t="s">
        <v>102</v>
      </c>
      <c r="M8" s="14" t="s">
        <v>30</v>
      </c>
      <c r="N8" s="13">
        <v>1</v>
      </c>
      <c r="O8" s="13" t="s">
        <v>949</v>
      </c>
      <c r="P8" s="77">
        <f>VLOOKUP(Instances[[#This Row],[Size]], EC2_Pricing[], 2, FALSE)</f>
        <v>0.107</v>
      </c>
      <c r="Q8" s="53">
        <f>Instances[[#This Row],[Hourly]]*VLOOKUP(Instances[[#This Row],[Env]], Schedule[], 2, FALSE)</f>
        <v>1.712</v>
      </c>
      <c r="R8" s="53">
        <f>Instances[[#This Row],[Daily]]*VLOOKUP(Instances[[#This Row],[Env]], Schedule[], 3,FALSE)</f>
        <v>8.56</v>
      </c>
      <c r="S8" s="53">
        <f>Instances[[#This Row],[Weekly]]*4</f>
        <v>34.24</v>
      </c>
      <c r="T8" s="9"/>
      <c r="U8" s="145"/>
      <c r="V8" s="12" t="s">
        <v>1338</v>
      </c>
      <c r="W8" s="106">
        <v>4.6399999999999997</v>
      </c>
      <c r="Y8" s="145"/>
    </row>
    <row r="9" spans="2:28" x14ac:dyDescent="0.25">
      <c r="B9" s="39" t="s">
        <v>19</v>
      </c>
      <c r="C9" s="154">
        <v>2</v>
      </c>
      <c r="D9" s="157">
        <v>2.3199999999999998E-2</v>
      </c>
      <c r="E9" s="158">
        <v>0.37119999999999997</v>
      </c>
      <c r="F9" s="158">
        <v>1.8559999999999999</v>
      </c>
      <c r="G9" s="158">
        <v>7.4239999999999995</v>
      </c>
      <c r="J9" s="10"/>
      <c r="K9" s="13" t="s">
        <v>132</v>
      </c>
      <c r="L9" s="12" t="s">
        <v>29</v>
      </c>
      <c r="M9" s="14" t="s">
        <v>30</v>
      </c>
      <c r="N9" s="13">
        <v>1</v>
      </c>
      <c r="O9" s="13" t="s">
        <v>949</v>
      </c>
      <c r="P9" s="77">
        <f>VLOOKUP(Instances[[#This Row],[Size]], EC2_Pricing[], 2, FALSE)</f>
        <v>0.107</v>
      </c>
      <c r="Q9" s="53">
        <f>Instances[[#This Row],[Hourly]]*VLOOKUP(Instances[[#This Row],[Env]], Schedule[], 2, FALSE)</f>
        <v>2.5680000000000001</v>
      </c>
      <c r="R9" s="53">
        <f>Instances[[#This Row],[Daily]]*VLOOKUP(Instances[[#This Row],[Env]], Schedule[], 3,FALSE)</f>
        <v>17.975999999999999</v>
      </c>
      <c r="S9" s="53">
        <f>Instances[[#This Row],[Weekly]]*4</f>
        <v>71.903999999999996</v>
      </c>
      <c r="T9" s="9"/>
      <c r="U9" s="10"/>
      <c r="V9" s="12" t="s">
        <v>378</v>
      </c>
      <c r="W9" s="106">
        <v>0.28999999999999998</v>
      </c>
      <c r="Y9" s="10"/>
    </row>
    <row r="10" spans="2:28" x14ac:dyDescent="0.25">
      <c r="B10" s="39" t="s">
        <v>4</v>
      </c>
      <c r="C10" s="154">
        <v>4</v>
      </c>
      <c r="D10" s="157">
        <v>9.2799999999999994E-2</v>
      </c>
      <c r="E10" s="158">
        <v>1.4847999999999999</v>
      </c>
      <c r="F10" s="158">
        <v>7.4239999999999995</v>
      </c>
      <c r="G10" s="158">
        <v>29.695999999999998</v>
      </c>
      <c r="J10" s="10"/>
      <c r="K10" s="13" t="s">
        <v>132</v>
      </c>
      <c r="L10" s="12" t="s">
        <v>41</v>
      </c>
      <c r="M10" s="14" t="s">
        <v>30</v>
      </c>
      <c r="N10" s="13">
        <v>1</v>
      </c>
      <c r="O10" s="13" t="s">
        <v>949</v>
      </c>
      <c r="P10" s="77">
        <f>VLOOKUP(Instances[[#This Row],[Size]], EC2_Pricing[], 2, FALSE)</f>
        <v>0.107</v>
      </c>
      <c r="Q10" s="53">
        <f>Instances[[#This Row],[Hourly]]*VLOOKUP(Instances[[#This Row],[Env]], Schedule[], 2, FALSE)</f>
        <v>2.5680000000000001</v>
      </c>
      <c r="R10" s="53">
        <f>Instances[[#This Row],[Daily]]*VLOOKUP(Instances[[#This Row],[Env]], Schedule[], 3,FALSE)</f>
        <v>17.975999999999999</v>
      </c>
      <c r="S10" s="53">
        <f>Instances[[#This Row],[Weekly]]*4</f>
        <v>71.903999999999996</v>
      </c>
      <c r="T10" s="9"/>
      <c r="U10" s="10"/>
      <c r="V10" s="12" t="s">
        <v>1335</v>
      </c>
      <c r="W10" s="106">
        <v>0.57999999999999996</v>
      </c>
      <c r="Y10" s="10"/>
    </row>
    <row r="11" spans="2:28" x14ac:dyDescent="0.25">
      <c r="B11" s="39" t="s">
        <v>84</v>
      </c>
      <c r="C11" s="154">
        <v>1</v>
      </c>
      <c r="D11" s="157">
        <v>0.18559999999999999</v>
      </c>
      <c r="E11" s="158">
        <v>2.9695999999999998</v>
      </c>
      <c r="F11" s="158">
        <v>14.847999999999999</v>
      </c>
      <c r="G11" s="158">
        <v>59.391999999999996</v>
      </c>
      <c r="J11" s="10"/>
      <c r="K11" s="13" t="s">
        <v>132</v>
      </c>
      <c r="L11" s="12" t="s">
        <v>127</v>
      </c>
      <c r="M11" s="14" t="s">
        <v>30</v>
      </c>
      <c r="N11" s="13">
        <v>0</v>
      </c>
      <c r="O11" s="13" t="s">
        <v>949</v>
      </c>
      <c r="P11" s="77">
        <f>VLOOKUP(Instances[[#This Row],[Size]], EC2_Pricing[], 2, FALSE)</f>
        <v>0.107</v>
      </c>
      <c r="Q11" s="53">
        <f>Instances[[#This Row],[Hourly]]*VLOOKUP(Instances[[#This Row],[Env]], Schedule[], 2, FALSE)</f>
        <v>2.5680000000000001</v>
      </c>
      <c r="R11" s="53">
        <f>Instances[[#This Row],[Daily]]*VLOOKUP(Instances[[#This Row],[Env]], Schedule[], 3,FALSE)</f>
        <v>17.975999999999999</v>
      </c>
      <c r="S11" s="53">
        <f>Instances[[#This Row],[Weekly]]*4</f>
        <v>71.903999999999996</v>
      </c>
      <c r="T11" s="9"/>
      <c r="U11" s="10"/>
      <c r="V11" s="12" t="s">
        <v>1333</v>
      </c>
      <c r="W11" s="106">
        <v>6.2290000000000001</v>
      </c>
      <c r="Y11" s="10"/>
    </row>
    <row r="12" spans="2:28" x14ac:dyDescent="0.25">
      <c r="B12" s="39" t="s">
        <v>16</v>
      </c>
      <c r="C12" s="154">
        <v>1</v>
      </c>
      <c r="D12" s="157">
        <v>3.7600000000000001E-2</v>
      </c>
      <c r="E12" s="158">
        <v>0.60160000000000002</v>
      </c>
      <c r="F12" s="158">
        <v>3.008</v>
      </c>
      <c r="G12" s="158">
        <v>12.032</v>
      </c>
      <c r="J12"/>
      <c r="K12" s="13" t="s">
        <v>131</v>
      </c>
      <c r="L12" s="12" t="s">
        <v>72</v>
      </c>
      <c r="M12" s="14" t="s">
        <v>30</v>
      </c>
      <c r="N12" s="13">
        <v>1</v>
      </c>
      <c r="O12" s="13" t="s">
        <v>949</v>
      </c>
      <c r="P12" s="77">
        <f>VLOOKUP(Instances[[#This Row],[Size]], EC2_Pricing[], 2, FALSE)</f>
        <v>0.107</v>
      </c>
      <c r="Q12" s="53">
        <f>Instances[[#This Row],[Hourly]]*VLOOKUP(Instances[[#This Row],[Env]], Schedule[], 2, FALSE)</f>
        <v>1.712</v>
      </c>
      <c r="R12" s="53">
        <f>Instances[[#This Row],[Daily]]*VLOOKUP(Instances[[#This Row],[Env]], Schedule[], 3,FALSE)</f>
        <v>8.56</v>
      </c>
      <c r="S12" s="53">
        <f>Instances[[#This Row],[Weekly]]*4</f>
        <v>34.24</v>
      </c>
      <c r="T12" s="9"/>
      <c r="U12"/>
      <c r="V12" s="12" t="s">
        <v>1334</v>
      </c>
      <c r="W12" s="106">
        <v>8.3059999999999992</v>
      </c>
      <c r="Y12"/>
    </row>
    <row r="13" spans="2:28" x14ac:dyDescent="0.25">
      <c r="B13" s="43" t="s">
        <v>132</v>
      </c>
      <c r="C13" s="153">
        <v>34</v>
      </c>
      <c r="D13" s="155">
        <v>1.9806000000000001</v>
      </c>
      <c r="E13" s="156">
        <v>47.534399999999998</v>
      </c>
      <c r="F13" s="156">
        <v>332.74079999999998</v>
      </c>
      <c r="G13" s="156">
        <v>1330.9631999999999</v>
      </c>
      <c r="K13" s="13" t="s">
        <v>131</v>
      </c>
      <c r="L13" s="12" t="s">
        <v>68</v>
      </c>
      <c r="M13" s="14" t="s">
        <v>30</v>
      </c>
      <c r="N13" s="13">
        <v>1</v>
      </c>
      <c r="O13" s="13" t="s">
        <v>949</v>
      </c>
      <c r="P13" s="77">
        <f>VLOOKUP(Instances[[#This Row],[Size]], EC2_Pricing[], 2, FALSE)</f>
        <v>0.107</v>
      </c>
      <c r="Q13" s="53">
        <f>Instances[[#This Row],[Hourly]]*VLOOKUP(Instances[[#This Row],[Env]], Schedule[], 2, FALSE)</f>
        <v>1.712</v>
      </c>
      <c r="R13" s="53">
        <f>Instances[[#This Row],[Daily]]*VLOOKUP(Instances[[#This Row],[Env]], Schedule[], 3,FALSE)</f>
        <v>8.56</v>
      </c>
      <c r="S13" s="53">
        <f>Instances[[#This Row],[Weekly]]*4</f>
        <v>34.24</v>
      </c>
      <c r="T13" s="9"/>
      <c r="V13" s="12" t="s">
        <v>1330</v>
      </c>
      <c r="W13" s="106">
        <v>1.038</v>
      </c>
    </row>
    <row r="14" spans="2:28" x14ac:dyDescent="0.25">
      <c r="B14" s="39" t="s">
        <v>9</v>
      </c>
      <c r="C14" s="154">
        <v>2</v>
      </c>
      <c r="D14" s="157">
        <v>0.186</v>
      </c>
      <c r="E14" s="158">
        <v>4.4640000000000004</v>
      </c>
      <c r="F14" s="158">
        <v>31.248000000000005</v>
      </c>
      <c r="G14" s="158">
        <v>124.99200000000002</v>
      </c>
      <c r="K14" s="13" t="s">
        <v>130</v>
      </c>
      <c r="L14" s="12" t="s">
        <v>90</v>
      </c>
      <c r="M14" s="14" t="s">
        <v>91</v>
      </c>
      <c r="N14" s="13">
        <v>1</v>
      </c>
      <c r="O14" s="13" t="s">
        <v>949</v>
      </c>
      <c r="P14" s="77">
        <f>VLOOKUP(Instances[[#This Row],[Size]], EC2_Pricing[], 2, FALSE)</f>
        <v>9.6000000000000002E-2</v>
      </c>
      <c r="Q14" s="53">
        <f>Instances[[#This Row],[Hourly]]*VLOOKUP(Instances[[#This Row],[Env]], Schedule[], 2, FALSE)</f>
        <v>1.536</v>
      </c>
      <c r="R14" s="53">
        <f>Instances[[#This Row],[Daily]]*VLOOKUP(Instances[[#This Row],[Env]], Schedule[], 3,FALSE)</f>
        <v>7.68</v>
      </c>
      <c r="S14" s="53">
        <f>Instances[[#This Row],[Weekly]]*4</f>
        <v>30.72</v>
      </c>
      <c r="T14" s="9"/>
      <c r="V14" s="12" t="s">
        <v>1331</v>
      </c>
      <c r="W14" s="106">
        <v>2.0760000000000001</v>
      </c>
    </row>
    <row r="15" spans="2:28" x14ac:dyDescent="0.25">
      <c r="B15" s="39" t="s">
        <v>30</v>
      </c>
      <c r="C15" s="154">
        <v>2</v>
      </c>
      <c r="D15" s="157">
        <v>0.32100000000000001</v>
      </c>
      <c r="E15" s="158">
        <v>7.7040000000000006</v>
      </c>
      <c r="F15" s="158">
        <v>53.927999999999997</v>
      </c>
      <c r="G15" s="158">
        <v>215.71199999999999</v>
      </c>
      <c r="K15" s="13" t="s">
        <v>130</v>
      </c>
      <c r="L15" s="12" t="s">
        <v>97</v>
      </c>
      <c r="M15" s="14" t="s">
        <v>12</v>
      </c>
      <c r="N15" s="13">
        <v>1</v>
      </c>
      <c r="O15" s="13" t="s">
        <v>949</v>
      </c>
      <c r="P15" s="77">
        <f>VLOOKUP(Instances[[#This Row],[Size]], EC2_Pricing[], 2, FALSE)</f>
        <v>0.27600000000000002</v>
      </c>
      <c r="Q15" s="53">
        <f>Instances[[#This Row],[Hourly]]*VLOOKUP(Instances[[#This Row],[Env]], Schedule[], 2, FALSE)</f>
        <v>4.4160000000000004</v>
      </c>
      <c r="R15" s="53">
        <f>Instances[[#This Row],[Daily]]*VLOOKUP(Instances[[#This Row],[Env]], Schedule[], 3,FALSE)</f>
        <v>22.080000000000002</v>
      </c>
      <c r="S15" s="53">
        <f>Instances[[#This Row],[Weekly]]*4</f>
        <v>88.320000000000007</v>
      </c>
      <c r="T15" s="9"/>
      <c r="V15" s="12" t="s">
        <v>1332</v>
      </c>
      <c r="W15" s="106">
        <v>4.1529999999999996</v>
      </c>
    </row>
    <row r="16" spans="2:28" x14ac:dyDescent="0.25">
      <c r="B16" s="39" t="s">
        <v>12</v>
      </c>
      <c r="C16" s="154">
        <v>1</v>
      </c>
      <c r="D16" s="157">
        <v>0.27600000000000002</v>
      </c>
      <c r="E16" s="158">
        <v>6.6240000000000006</v>
      </c>
      <c r="F16" s="158">
        <v>46.368000000000002</v>
      </c>
      <c r="G16" s="158">
        <v>185.47200000000001</v>
      </c>
      <c r="K16" s="13" t="s">
        <v>132</v>
      </c>
      <c r="L16" s="12" t="s">
        <v>11</v>
      </c>
      <c r="M16" s="14" t="s">
        <v>12</v>
      </c>
      <c r="N16" s="13">
        <v>1</v>
      </c>
      <c r="O16" s="13" t="s">
        <v>949</v>
      </c>
      <c r="P16" s="77">
        <f>VLOOKUP(Instances[[#This Row],[Size]], EC2_Pricing[], 2, FALSE)</f>
        <v>0.27600000000000002</v>
      </c>
      <c r="Q16" s="53">
        <f>Instances[[#This Row],[Hourly]]*VLOOKUP(Instances[[#This Row],[Env]], Schedule[], 2, FALSE)</f>
        <v>6.6240000000000006</v>
      </c>
      <c r="R16" s="53">
        <f>Instances[[#This Row],[Daily]]*VLOOKUP(Instances[[#This Row],[Env]], Schedule[], 3,FALSE)</f>
        <v>46.368000000000002</v>
      </c>
      <c r="S16" s="53">
        <f>Instances[[#This Row],[Weekly]]*4</f>
        <v>185.47200000000001</v>
      </c>
      <c r="T16" s="9"/>
      <c r="V16" s="12" t="s">
        <v>1328</v>
      </c>
      <c r="W16" s="106">
        <v>0.26</v>
      </c>
    </row>
    <row r="17" spans="2:23" x14ac:dyDescent="0.25">
      <c r="B17" s="39" t="s">
        <v>7</v>
      </c>
      <c r="C17" s="154">
        <v>2</v>
      </c>
      <c r="D17" s="157">
        <v>0.18559999999999999</v>
      </c>
      <c r="E17" s="158">
        <v>4.4543999999999997</v>
      </c>
      <c r="F17" s="158">
        <v>31.180799999999998</v>
      </c>
      <c r="G17" s="158">
        <v>124.72319999999999</v>
      </c>
      <c r="K17" s="13" t="s">
        <v>131</v>
      </c>
      <c r="L17" s="12" t="s">
        <v>61</v>
      </c>
      <c r="M17" s="14" t="s">
        <v>12</v>
      </c>
      <c r="N17" s="13">
        <v>1</v>
      </c>
      <c r="O17" s="13" t="s">
        <v>949</v>
      </c>
      <c r="P17" s="77">
        <f>VLOOKUP(Instances[[#This Row],[Size]], EC2_Pricing[], 2, FALSE)</f>
        <v>0.27600000000000002</v>
      </c>
      <c r="Q17" s="53">
        <f>Instances[[#This Row],[Hourly]]*VLOOKUP(Instances[[#This Row],[Env]], Schedule[], 2, FALSE)</f>
        <v>4.4160000000000004</v>
      </c>
      <c r="R17" s="53">
        <f>Instances[[#This Row],[Daily]]*VLOOKUP(Instances[[#This Row],[Env]], Schedule[], 3,FALSE)</f>
        <v>22.080000000000002</v>
      </c>
      <c r="S17" s="53">
        <f>Instances[[#This Row],[Weekly]]*4</f>
        <v>88.320000000000007</v>
      </c>
      <c r="T17" s="9"/>
      <c r="V17" s="12" t="s">
        <v>1329</v>
      </c>
      <c r="W17" s="106">
        <v>0.51900000000000002</v>
      </c>
    </row>
    <row r="18" spans="2:23" x14ac:dyDescent="0.25">
      <c r="B18" s="39" t="s">
        <v>2</v>
      </c>
      <c r="C18" s="154">
        <v>20</v>
      </c>
      <c r="D18" s="157">
        <v>0.83519999999999994</v>
      </c>
      <c r="E18" s="158">
        <v>20.044799999999995</v>
      </c>
      <c r="F18" s="158">
        <v>140.31359999999995</v>
      </c>
      <c r="G18" s="158">
        <v>561.25439999999981</v>
      </c>
      <c r="K18" s="13" t="s">
        <v>130</v>
      </c>
      <c r="L18" s="12" t="s">
        <v>114</v>
      </c>
      <c r="M18" s="14" t="s">
        <v>7</v>
      </c>
      <c r="N18" s="13">
        <v>1</v>
      </c>
      <c r="O18" s="13" t="s">
        <v>949</v>
      </c>
      <c r="P18" s="77">
        <f>VLOOKUP(Instances[[#This Row],[Size]], EC2_Pricing[], 2, FALSE)</f>
        <v>9.2799999999999994E-2</v>
      </c>
      <c r="Q18" s="53">
        <f>Instances[[#This Row],[Hourly]]*VLOOKUP(Instances[[#This Row],[Env]], Schedule[], 2, FALSE)</f>
        <v>1.4847999999999999</v>
      </c>
      <c r="R18" s="53">
        <f>Instances[[#This Row],[Daily]]*VLOOKUP(Instances[[#This Row],[Env]], Schedule[], 3,FALSE)</f>
        <v>7.4239999999999995</v>
      </c>
      <c r="S18" s="53">
        <f>Instances[[#This Row],[Weekly]]*4</f>
        <v>29.695999999999998</v>
      </c>
      <c r="T18" s="9"/>
      <c r="V18" s="12" t="s">
        <v>1320</v>
      </c>
      <c r="W18" s="106">
        <v>0.16400000000000001</v>
      </c>
    </row>
    <row r="19" spans="2:23" x14ac:dyDescent="0.25">
      <c r="B19" s="39" t="s">
        <v>19</v>
      </c>
      <c r="C19" s="154">
        <v>2</v>
      </c>
      <c r="D19" s="157">
        <v>2.3199999999999998E-2</v>
      </c>
      <c r="E19" s="158">
        <v>0.55679999999999996</v>
      </c>
      <c r="F19" s="158">
        <v>3.8975999999999997</v>
      </c>
      <c r="G19" s="158">
        <v>15.590399999999999</v>
      </c>
      <c r="I19" s="11"/>
      <c r="K19" s="13" t="s">
        <v>130</v>
      </c>
      <c r="L19" s="12" t="s">
        <v>108</v>
      </c>
      <c r="M19" s="14" t="s">
        <v>7</v>
      </c>
      <c r="N19" s="13">
        <v>1</v>
      </c>
      <c r="O19" s="13" t="s">
        <v>949</v>
      </c>
      <c r="P19" s="77">
        <f>VLOOKUP(Instances[[#This Row],[Size]], EC2_Pricing[], 2, FALSE)</f>
        <v>9.2799999999999994E-2</v>
      </c>
      <c r="Q19" s="53">
        <f>Instances[[#This Row],[Hourly]]*VLOOKUP(Instances[[#This Row],[Env]], Schedule[], 2, FALSE)</f>
        <v>1.4847999999999999</v>
      </c>
      <c r="R19" s="53">
        <f>Instances[[#This Row],[Daily]]*VLOOKUP(Instances[[#This Row],[Env]], Schedule[], 3,FALSE)</f>
        <v>7.4239999999999995</v>
      </c>
      <c r="S19" s="53">
        <f>Instances[[#This Row],[Weekly]]*4</f>
        <v>29.695999999999998</v>
      </c>
      <c r="T19" s="9"/>
      <c r="V19" s="12" t="s">
        <v>1319</v>
      </c>
      <c r="W19" s="106">
        <v>8.2000000000000003E-2</v>
      </c>
    </row>
    <row r="20" spans="2:23" x14ac:dyDescent="0.25">
      <c r="B20" s="39" t="s">
        <v>4</v>
      </c>
      <c r="C20" s="154">
        <v>4</v>
      </c>
      <c r="D20" s="157">
        <v>0.11599999999999999</v>
      </c>
      <c r="E20" s="158">
        <v>2.7839999999999998</v>
      </c>
      <c r="F20" s="158">
        <v>19.488</v>
      </c>
      <c r="G20" s="158">
        <v>77.951999999999998</v>
      </c>
      <c r="K20" s="13" t="s">
        <v>132</v>
      </c>
      <c r="L20" s="12" t="s">
        <v>25</v>
      </c>
      <c r="M20" s="14" t="s">
        <v>7</v>
      </c>
      <c r="N20" s="13">
        <v>1</v>
      </c>
      <c r="O20" s="13" t="s">
        <v>949</v>
      </c>
      <c r="P20" s="77">
        <f>VLOOKUP(Instances[[#This Row],[Size]], EC2_Pricing[], 2, FALSE)</f>
        <v>9.2799999999999994E-2</v>
      </c>
      <c r="Q20" s="53">
        <f>Instances[[#This Row],[Hourly]]*VLOOKUP(Instances[[#This Row],[Env]], Schedule[], 2, FALSE)</f>
        <v>2.2271999999999998</v>
      </c>
      <c r="R20" s="53">
        <f>Instances[[#This Row],[Daily]]*VLOOKUP(Instances[[#This Row],[Env]], Schedule[], 3,FALSE)</f>
        <v>15.590399999999999</v>
      </c>
      <c r="S20" s="53">
        <f>Instances[[#This Row],[Weekly]]*4</f>
        <v>62.361599999999996</v>
      </c>
      <c r="T20" s="9"/>
      <c r="V20" s="12" t="s">
        <v>388</v>
      </c>
      <c r="W20" s="106">
        <v>4.1000000000000002E-2</v>
      </c>
    </row>
    <row r="21" spans="2:23" x14ac:dyDescent="0.25">
      <c r="B21" s="39" t="s">
        <v>16</v>
      </c>
      <c r="C21" s="154">
        <v>1</v>
      </c>
      <c r="D21" s="157">
        <v>3.7600000000000001E-2</v>
      </c>
      <c r="E21" s="158">
        <v>0.90240000000000009</v>
      </c>
      <c r="F21" s="158">
        <v>6.3168000000000006</v>
      </c>
      <c r="G21" s="158">
        <v>25.267200000000003</v>
      </c>
      <c r="K21" s="13" t="s">
        <v>132</v>
      </c>
      <c r="L21" s="12" t="s">
        <v>6</v>
      </c>
      <c r="M21" s="14" t="s">
        <v>7</v>
      </c>
      <c r="N21" s="13">
        <v>1</v>
      </c>
      <c r="O21" s="13" t="s">
        <v>949</v>
      </c>
      <c r="P21" s="77">
        <f>VLOOKUP(Instances[[#This Row],[Size]], EC2_Pricing[], 2, FALSE)</f>
        <v>9.2799999999999994E-2</v>
      </c>
      <c r="Q21" s="53">
        <f>Instances[[#This Row],[Hourly]]*VLOOKUP(Instances[[#This Row],[Env]], Schedule[], 2, FALSE)</f>
        <v>2.2271999999999998</v>
      </c>
      <c r="R21" s="53">
        <f>Instances[[#This Row],[Daily]]*VLOOKUP(Instances[[#This Row],[Env]], Schedule[], 3,FALSE)</f>
        <v>15.590399999999999</v>
      </c>
      <c r="S21" s="53">
        <f>Instances[[#This Row],[Weekly]]*4</f>
        <v>62.361599999999996</v>
      </c>
      <c r="T21" s="9"/>
      <c r="V21" s="12" t="s">
        <v>1318</v>
      </c>
      <c r="W21" s="106">
        <v>0.14599999999999999</v>
      </c>
    </row>
    <row r="22" spans="2:23" x14ac:dyDescent="0.25">
      <c r="B22" s="43" t="s">
        <v>131</v>
      </c>
      <c r="C22" s="153">
        <v>37</v>
      </c>
      <c r="D22" s="155">
        <v>2.1288</v>
      </c>
      <c r="E22" s="156">
        <v>34.0608</v>
      </c>
      <c r="F22" s="156">
        <v>170.30400000000006</v>
      </c>
      <c r="G22" s="156">
        <v>681.21600000000024</v>
      </c>
      <c r="K22" s="13" t="s">
        <v>131</v>
      </c>
      <c r="L22" s="12" t="s">
        <v>66</v>
      </c>
      <c r="M22" s="14" t="s">
        <v>7</v>
      </c>
      <c r="N22" s="13">
        <v>1</v>
      </c>
      <c r="O22" s="13" t="s">
        <v>949</v>
      </c>
      <c r="P22" s="77">
        <f>VLOOKUP(Instances[[#This Row],[Size]], EC2_Pricing[], 2, FALSE)</f>
        <v>9.2799999999999994E-2</v>
      </c>
      <c r="Q22" s="53">
        <f>Instances[[#This Row],[Hourly]]*VLOOKUP(Instances[[#This Row],[Env]], Schedule[], 2, FALSE)</f>
        <v>1.4847999999999999</v>
      </c>
      <c r="R22" s="53">
        <f>Instances[[#This Row],[Daily]]*VLOOKUP(Instances[[#This Row],[Env]], Schedule[], 3,FALSE)</f>
        <v>7.4239999999999995</v>
      </c>
      <c r="S22" s="53">
        <f>Instances[[#This Row],[Weekly]]*4</f>
        <v>29.695999999999998</v>
      </c>
      <c r="T22" s="9"/>
      <c r="V22" s="12" t="s">
        <v>1317</v>
      </c>
      <c r="W22" s="106">
        <v>7.2999999999999995E-2</v>
      </c>
    </row>
    <row r="23" spans="2:23" x14ac:dyDescent="0.25">
      <c r="B23" s="39" t="s">
        <v>9</v>
      </c>
      <c r="C23" s="154">
        <v>2</v>
      </c>
      <c r="D23" s="157">
        <v>0.186</v>
      </c>
      <c r="E23" s="158">
        <v>2.976</v>
      </c>
      <c r="F23" s="158">
        <v>14.879999999999999</v>
      </c>
      <c r="G23" s="158">
        <v>59.519999999999996</v>
      </c>
      <c r="K23" s="13" t="s">
        <v>131</v>
      </c>
      <c r="L23" s="12" t="s">
        <v>76</v>
      </c>
      <c r="M23" s="14" t="s">
        <v>7</v>
      </c>
      <c r="N23" s="13">
        <v>1</v>
      </c>
      <c r="O23" s="13" t="s">
        <v>949</v>
      </c>
      <c r="P23" s="77">
        <f>VLOOKUP(Instances[[#This Row],[Size]], EC2_Pricing[], 2, FALSE)</f>
        <v>9.2799999999999994E-2</v>
      </c>
      <c r="Q23" s="53">
        <f>Instances[[#This Row],[Hourly]]*VLOOKUP(Instances[[#This Row],[Env]], Schedule[], 2, FALSE)</f>
        <v>1.4847999999999999</v>
      </c>
      <c r="R23" s="53">
        <f>Instances[[#This Row],[Daily]]*VLOOKUP(Instances[[#This Row],[Env]], Schedule[], 3,FALSE)</f>
        <v>7.4239999999999995</v>
      </c>
      <c r="S23" s="53">
        <f>Instances[[#This Row],[Weekly]]*4</f>
        <v>29.695999999999998</v>
      </c>
      <c r="T23" s="9"/>
      <c r="V23" s="12" t="s">
        <v>1326</v>
      </c>
      <c r="W23" s="106">
        <v>9.048</v>
      </c>
    </row>
    <row r="24" spans="2:23" x14ac:dyDescent="0.25">
      <c r="B24" s="39" t="s">
        <v>30</v>
      </c>
      <c r="C24" s="154">
        <v>2</v>
      </c>
      <c r="D24" s="157">
        <v>0.214</v>
      </c>
      <c r="E24" s="158">
        <v>3.4239999999999999</v>
      </c>
      <c r="F24" s="158">
        <v>17.12</v>
      </c>
      <c r="G24" s="158">
        <v>68.48</v>
      </c>
      <c r="K24" s="13" t="s">
        <v>130</v>
      </c>
      <c r="L24" s="12" t="s">
        <v>88</v>
      </c>
      <c r="M24" s="14" t="s">
        <v>2</v>
      </c>
      <c r="N24" s="13">
        <v>1</v>
      </c>
      <c r="O24" s="13" t="s">
        <v>949</v>
      </c>
      <c r="P24" s="77">
        <f>VLOOKUP(Instances[[#This Row],[Size]], EC2_Pricing[], 2, FALSE)</f>
        <v>4.6399999999999997E-2</v>
      </c>
      <c r="Q24" s="53">
        <f>Instances[[#This Row],[Hourly]]*VLOOKUP(Instances[[#This Row],[Env]], Schedule[], 2, FALSE)</f>
        <v>0.74239999999999995</v>
      </c>
      <c r="R24" s="53">
        <f>Instances[[#This Row],[Daily]]*VLOOKUP(Instances[[#This Row],[Env]], Schedule[], 3,FALSE)</f>
        <v>3.7119999999999997</v>
      </c>
      <c r="S24" s="53">
        <f>Instances[[#This Row],[Weekly]]*4</f>
        <v>14.847999999999999</v>
      </c>
      <c r="T24" s="9"/>
      <c r="V24" s="12" t="s">
        <v>1327</v>
      </c>
      <c r="W24" s="106">
        <v>12.064</v>
      </c>
    </row>
    <row r="25" spans="2:23" x14ac:dyDescent="0.25">
      <c r="B25" s="39" t="s">
        <v>12</v>
      </c>
      <c r="C25" s="154">
        <v>1</v>
      </c>
      <c r="D25" s="157">
        <v>0.27600000000000002</v>
      </c>
      <c r="E25" s="158">
        <v>4.4160000000000004</v>
      </c>
      <c r="F25" s="158">
        <v>22.080000000000002</v>
      </c>
      <c r="G25" s="158">
        <v>88.320000000000007</v>
      </c>
      <c r="K25" s="13" t="s">
        <v>130</v>
      </c>
      <c r="L25" s="12" t="s">
        <v>121</v>
      </c>
      <c r="M25" s="14" t="s">
        <v>2</v>
      </c>
      <c r="N25" s="13">
        <v>1</v>
      </c>
      <c r="O25" s="13" t="s">
        <v>949</v>
      </c>
      <c r="P25" s="77">
        <f>VLOOKUP(Instances[[#This Row],[Size]], EC2_Pricing[], 2, FALSE)</f>
        <v>4.6399999999999997E-2</v>
      </c>
      <c r="Q25" s="53">
        <f>Instances[[#This Row],[Hourly]]*VLOOKUP(Instances[[#This Row],[Env]], Schedule[], 2, FALSE)</f>
        <v>0.74239999999999995</v>
      </c>
      <c r="R25" s="53">
        <f>Instances[[#This Row],[Daily]]*VLOOKUP(Instances[[#This Row],[Env]], Schedule[], 3,FALSE)</f>
        <v>3.7119999999999997</v>
      </c>
      <c r="S25" s="53">
        <f>Instances[[#This Row],[Weekly]]*4</f>
        <v>14.847999999999999</v>
      </c>
      <c r="T25" s="9"/>
      <c r="V25" s="12" t="s">
        <v>1323</v>
      </c>
      <c r="W25" s="106">
        <v>1.508</v>
      </c>
    </row>
    <row r="26" spans="2:23" x14ac:dyDescent="0.25">
      <c r="B26" s="39" t="s">
        <v>7</v>
      </c>
      <c r="C26" s="154">
        <v>2</v>
      </c>
      <c r="D26" s="157">
        <v>0.18559999999999999</v>
      </c>
      <c r="E26" s="158">
        <v>2.9695999999999998</v>
      </c>
      <c r="F26" s="158">
        <v>14.847999999999999</v>
      </c>
      <c r="G26" s="158">
        <v>59.391999999999996</v>
      </c>
      <c r="K26" s="13" t="s">
        <v>130</v>
      </c>
      <c r="L26" s="12" t="s">
        <v>99</v>
      </c>
      <c r="M26" s="14" t="s">
        <v>2</v>
      </c>
      <c r="N26" s="13">
        <v>1</v>
      </c>
      <c r="O26" s="13" t="s">
        <v>949</v>
      </c>
      <c r="P26" s="77">
        <f>VLOOKUP(Instances[[#This Row],[Size]], EC2_Pricing[], 2, FALSE)</f>
        <v>4.6399999999999997E-2</v>
      </c>
      <c r="Q26" s="53">
        <f>Instances[[#This Row],[Hourly]]*VLOOKUP(Instances[[#This Row],[Env]], Schedule[], 2, FALSE)</f>
        <v>0.74239999999999995</v>
      </c>
      <c r="R26" s="53">
        <f>Instances[[#This Row],[Daily]]*VLOOKUP(Instances[[#This Row],[Env]], Schedule[], 3,FALSE)</f>
        <v>3.7119999999999997</v>
      </c>
      <c r="S26" s="53">
        <f>Instances[[#This Row],[Weekly]]*4</f>
        <v>14.847999999999999</v>
      </c>
      <c r="T26" s="9"/>
      <c r="V26" s="12" t="s">
        <v>1324</v>
      </c>
      <c r="W26" s="106">
        <v>3.016</v>
      </c>
    </row>
    <row r="27" spans="2:23" x14ac:dyDescent="0.25">
      <c r="B27" s="39" t="s">
        <v>2</v>
      </c>
      <c r="C27" s="154">
        <v>22</v>
      </c>
      <c r="D27" s="157">
        <v>0.92799999999999994</v>
      </c>
      <c r="E27" s="158">
        <v>14.847999999999999</v>
      </c>
      <c r="F27" s="158">
        <v>74.240000000000038</v>
      </c>
      <c r="G27" s="158">
        <v>296.96000000000015</v>
      </c>
      <c r="K27" s="13" t="s">
        <v>130</v>
      </c>
      <c r="L27" s="12" t="s">
        <v>95</v>
      </c>
      <c r="M27" s="14" t="s">
        <v>2</v>
      </c>
      <c r="N27" s="13">
        <v>1</v>
      </c>
      <c r="O27" s="13" t="s">
        <v>949</v>
      </c>
      <c r="P27" s="77">
        <f>VLOOKUP(Instances[[#This Row],[Size]], EC2_Pricing[], 2, FALSE)</f>
        <v>4.6399999999999997E-2</v>
      </c>
      <c r="Q27" s="53">
        <f>Instances[[#This Row],[Hourly]]*VLOOKUP(Instances[[#This Row],[Env]], Schedule[], 2, FALSE)</f>
        <v>0.74239999999999995</v>
      </c>
      <c r="R27" s="53">
        <f>Instances[[#This Row],[Daily]]*VLOOKUP(Instances[[#This Row],[Env]], Schedule[], 3,FALSE)</f>
        <v>3.7119999999999997</v>
      </c>
      <c r="S27" s="53">
        <f>Instances[[#This Row],[Weekly]]*4</f>
        <v>14.847999999999999</v>
      </c>
      <c r="T27" s="9"/>
      <c r="V27" s="12" t="s">
        <v>1325</v>
      </c>
      <c r="W27" s="106">
        <v>6.032</v>
      </c>
    </row>
    <row r="28" spans="2:23" x14ac:dyDescent="0.25">
      <c r="B28" s="39" t="s">
        <v>19</v>
      </c>
      <c r="C28" s="154">
        <v>2</v>
      </c>
      <c r="D28" s="157">
        <v>2.3199999999999998E-2</v>
      </c>
      <c r="E28" s="158">
        <v>0.37119999999999997</v>
      </c>
      <c r="F28" s="158">
        <v>1.8559999999999999</v>
      </c>
      <c r="G28" s="158">
        <v>7.4239999999999995</v>
      </c>
      <c r="K28" s="13" t="s">
        <v>130</v>
      </c>
      <c r="L28" s="12" t="s">
        <v>106</v>
      </c>
      <c r="M28" s="14" t="s">
        <v>2</v>
      </c>
      <c r="N28" s="13">
        <v>1</v>
      </c>
      <c r="O28" s="13" t="s">
        <v>949</v>
      </c>
      <c r="P28" s="77">
        <f>VLOOKUP(Instances[[#This Row],[Size]], EC2_Pricing[], 2, FALSE)</f>
        <v>4.6399999999999997E-2</v>
      </c>
      <c r="Q28" s="53">
        <f>Instances[[#This Row],[Hourly]]*VLOOKUP(Instances[[#This Row],[Env]], Schedule[], 2, FALSE)</f>
        <v>0.74239999999999995</v>
      </c>
      <c r="R28" s="53">
        <f>Instances[[#This Row],[Daily]]*VLOOKUP(Instances[[#This Row],[Env]], Schedule[], 3,FALSE)</f>
        <v>3.7119999999999997</v>
      </c>
      <c r="S28" s="53">
        <f>Instances[[#This Row],[Weekly]]*4</f>
        <v>14.847999999999999</v>
      </c>
      <c r="T28" s="9"/>
      <c r="V28" s="12" t="s">
        <v>1321</v>
      </c>
      <c r="W28" s="106">
        <v>0.377</v>
      </c>
    </row>
    <row r="29" spans="2:23" x14ac:dyDescent="0.25">
      <c r="B29" s="39" t="s">
        <v>4</v>
      </c>
      <c r="C29" s="154">
        <v>4</v>
      </c>
      <c r="D29" s="157">
        <v>9.2799999999999994E-2</v>
      </c>
      <c r="E29" s="158">
        <v>1.4847999999999999</v>
      </c>
      <c r="F29" s="158">
        <v>7.4239999999999995</v>
      </c>
      <c r="G29" s="158">
        <v>29.695999999999998</v>
      </c>
      <c r="K29" s="13" t="s">
        <v>130</v>
      </c>
      <c r="L29" s="12" t="s">
        <v>110</v>
      </c>
      <c r="M29" s="14" t="s">
        <v>2</v>
      </c>
      <c r="N29" s="13">
        <v>1</v>
      </c>
      <c r="O29" s="13" t="s">
        <v>949</v>
      </c>
      <c r="P29" s="77">
        <f>VLOOKUP(Instances[[#This Row],[Size]], EC2_Pricing[], 2, FALSE)</f>
        <v>4.6399999999999997E-2</v>
      </c>
      <c r="Q29" s="53">
        <f>Instances[[#This Row],[Hourly]]*VLOOKUP(Instances[[#This Row],[Env]], Schedule[], 2, FALSE)</f>
        <v>0.74239999999999995</v>
      </c>
      <c r="R29" s="53">
        <f>Instances[[#This Row],[Daily]]*VLOOKUP(Instances[[#This Row],[Env]], Schedule[], 3,FALSE)</f>
        <v>3.7119999999999997</v>
      </c>
      <c r="S29" s="53">
        <f>Instances[[#This Row],[Weekly]]*4</f>
        <v>14.847999999999999</v>
      </c>
      <c r="T29" s="9"/>
      <c r="V29" s="12" t="s">
        <v>1322</v>
      </c>
      <c r="W29" s="106">
        <v>0.754</v>
      </c>
    </row>
    <row r="30" spans="2:23" x14ac:dyDescent="0.25">
      <c r="B30" s="39" t="s">
        <v>84</v>
      </c>
      <c r="C30" s="154">
        <v>1</v>
      </c>
      <c r="D30" s="157">
        <v>0.18559999999999999</v>
      </c>
      <c r="E30" s="158">
        <v>2.9695999999999998</v>
      </c>
      <c r="F30" s="158">
        <v>14.847999999999999</v>
      </c>
      <c r="G30" s="158">
        <v>59.391999999999996</v>
      </c>
      <c r="K30" s="13" t="s">
        <v>130</v>
      </c>
      <c r="L30" s="12" t="s">
        <v>119</v>
      </c>
      <c r="M30" s="14" t="s">
        <v>2</v>
      </c>
      <c r="N30" s="13">
        <v>1</v>
      </c>
      <c r="O30" s="13" t="s">
        <v>949</v>
      </c>
      <c r="P30" s="77">
        <f>VLOOKUP(Instances[[#This Row],[Size]], EC2_Pricing[], 2, FALSE)</f>
        <v>4.6399999999999997E-2</v>
      </c>
      <c r="Q30" s="53">
        <f>Instances[[#This Row],[Hourly]]*VLOOKUP(Instances[[#This Row],[Env]], Schedule[], 2, FALSE)</f>
        <v>0.74239999999999995</v>
      </c>
      <c r="R30" s="53">
        <f>Instances[[#This Row],[Daily]]*VLOOKUP(Instances[[#This Row],[Env]], Schedule[], 3,FALSE)</f>
        <v>3.7119999999999997</v>
      </c>
      <c r="S30" s="53">
        <f>Instances[[#This Row],[Weekly]]*4</f>
        <v>14.847999999999999</v>
      </c>
      <c r="T30" s="9"/>
      <c r="V30" s="12" t="s">
        <v>136</v>
      </c>
      <c r="W30" s="64">
        <v>0.42799999999999999</v>
      </c>
    </row>
    <row r="31" spans="2:23" x14ac:dyDescent="0.25">
      <c r="B31" s="39" t="s">
        <v>16</v>
      </c>
      <c r="C31" s="154">
        <v>1</v>
      </c>
      <c r="D31" s="157">
        <v>3.7600000000000001E-2</v>
      </c>
      <c r="E31" s="158">
        <v>0.60160000000000002</v>
      </c>
      <c r="F31" s="158">
        <v>3.008</v>
      </c>
      <c r="G31" s="158">
        <v>12.032</v>
      </c>
      <c r="K31" s="13" t="s">
        <v>130</v>
      </c>
      <c r="L31" s="12" t="s">
        <v>96</v>
      </c>
      <c r="M31" s="14" t="s">
        <v>2</v>
      </c>
      <c r="N31" s="13">
        <v>3</v>
      </c>
      <c r="O31" s="13" t="s">
        <v>949</v>
      </c>
      <c r="P31" s="77">
        <f>VLOOKUP(Instances[[#This Row],[Size]], EC2_Pricing[], 2, FALSE)</f>
        <v>4.6399999999999997E-2</v>
      </c>
      <c r="Q31" s="53">
        <f>Instances[[#This Row],[Hourly]]*VLOOKUP(Instances[[#This Row],[Env]], Schedule[], 2, FALSE)</f>
        <v>0.74239999999999995</v>
      </c>
      <c r="R31" s="53">
        <f>Instances[[#This Row],[Daily]]*VLOOKUP(Instances[[#This Row],[Env]], Schedule[], 3,FALSE)</f>
        <v>3.7119999999999997</v>
      </c>
      <c r="S31" s="53">
        <f>Instances[[#This Row],[Weekly]]*4</f>
        <v>14.847999999999999</v>
      </c>
      <c r="T31" s="9"/>
      <c r="V31" s="12" t="s">
        <v>30</v>
      </c>
      <c r="W31" s="64">
        <v>0.107</v>
      </c>
    </row>
    <row r="32" spans="2:23" x14ac:dyDescent="0.25">
      <c r="B32" s="39" t="s">
        <v>133</v>
      </c>
      <c r="C32" s="154">
        <v>109</v>
      </c>
      <c r="D32" s="157">
        <v>6.2736000000000001</v>
      </c>
      <c r="E32" s="158">
        <v>116.22239999999999</v>
      </c>
      <c r="F32" s="158">
        <v>676.18079999999998</v>
      </c>
      <c r="G32" s="158">
        <v>2704.7231999999999</v>
      </c>
      <c r="K32" s="13" t="s">
        <v>130</v>
      </c>
      <c r="L32" s="12" t="s">
        <v>113</v>
      </c>
      <c r="M32" s="14" t="s">
        <v>2</v>
      </c>
      <c r="N32" s="13">
        <v>1</v>
      </c>
      <c r="O32" s="13" t="s">
        <v>949</v>
      </c>
      <c r="P32" s="77">
        <f>VLOOKUP(Instances[[#This Row],[Size]], EC2_Pricing[], 2, FALSE)</f>
        <v>4.6399999999999997E-2</v>
      </c>
      <c r="Q32" s="53">
        <f>Instances[[#This Row],[Hourly]]*VLOOKUP(Instances[[#This Row],[Env]], Schedule[], 2, FALSE)</f>
        <v>0.74239999999999995</v>
      </c>
      <c r="R32" s="53">
        <f>Instances[[#This Row],[Daily]]*VLOOKUP(Instances[[#This Row],[Env]], Schedule[], 3,FALSE)</f>
        <v>3.7119999999999997</v>
      </c>
      <c r="S32" s="53">
        <f>Instances[[#This Row],[Weekly]]*4</f>
        <v>14.847999999999999</v>
      </c>
      <c r="T32" s="9"/>
      <c r="V32" s="12" t="s">
        <v>135</v>
      </c>
      <c r="W32" s="64">
        <v>0.214</v>
      </c>
    </row>
    <row r="33" spans="2:23" x14ac:dyDescent="0.25">
      <c r="B33"/>
      <c r="C33"/>
      <c r="D33"/>
      <c r="E33"/>
      <c r="F33"/>
      <c r="G33"/>
      <c r="K33" s="13" t="s">
        <v>130</v>
      </c>
      <c r="L33" s="12" t="s">
        <v>117</v>
      </c>
      <c r="M33" s="14" t="s">
        <v>2</v>
      </c>
      <c r="N33" s="13">
        <v>1</v>
      </c>
      <c r="O33" s="13" t="s">
        <v>949</v>
      </c>
      <c r="P33" s="77">
        <f>VLOOKUP(Instances[[#This Row],[Size]], EC2_Pricing[], 2, FALSE)</f>
        <v>4.6399999999999997E-2</v>
      </c>
      <c r="Q33" s="53">
        <f>Instances[[#This Row],[Hourly]]*VLOOKUP(Instances[[#This Row],[Env]], Schedule[], 2, FALSE)</f>
        <v>0.74239999999999995</v>
      </c>
      <c r="R33" s="53">
        <f>Instances[[#This Row],[Daily]]*VLOOKUP(Instances[[#This Row],[Env]], Schedule[], 3,FALSE)</f>
        <v>3.7119999999999997</v>
      </c>
      <c r="S33" s="53">
        <f>Instances[[#This Row],[Weekly]]*4</f>
        <v>14.847999999999999</v>
      </c>
      <c r="T33" s="9"/>
      <c r="V33" s="12" t="s">
        <v>1354</v>
      </c>
      <c r="W33" s="106">
        <v>2.3039999999999998</v>
      </c>
    </row>
    <row r="34" spans="2:23" x14ac:dyDescent="0.25">
      <c r="B34"/>
      <c r="C34"/>
      <c r="D34"/>
      <c r="E34"/>
      <c r="F34"/>
      <c r="G34"/>
      <c r="K34" s="13" t="s">
        <v>130</v>
      </c>
      <c r="L34" s="12" t="s">
        <v>89</v>
      </c>
      <c r="M34" s="14" t="s">
        <v>2</v>
      </c>
      <c r="N34" s="13">
        <v>1</v>
      </c>
      <c r="O34" s="13" t="s">
        <v>949</v>
      </c>
      <c r="P34" s="77">
        <f>VLOOKUP(Instances[[#This Row],[Size]], EC2_Pricing[], 2, FALSE)</f>
        <v>4.6399999999999997E-2</v>
      </c>
      <c r="Q34" s="53">
        <f>Instances[[#This Row],[Hourly]]*VLOOKUP(Instances[[#This Row],[Env]], Schedule[], 2, FALSE)</f>
        <v>0.74239999999999995</v>
      </c>
      <c r="R34" s="53">
        <f>Instances[[#This Row],[Daily]]*VLOOKUP(Instances[[#This Row],[Env]], Schedule[], 3,FALSE)</f>
        <v>3.7119999999999997</v>
      </c>
      <c r="S34" s="53">
        <f>Instances[[#This Row],[Weekly]]*4</f>
        <v>14.847999999999999</v>
      </c>
      <c r="T34" s="9"/>
      <c r="V34" s="12" t="s">
        <v>1355</v>
      </c>
      <c r="W34" s="106">
        <v>3.0720000000000001</v>
      </c>
    </row>
    <row r="35" spans="2:23" x14ac:dyDescent="0.25">
      <c r="B35"/>
      <c r="C35"/>
      <c r="D35"/>
      <c r="E35"/>
      <c r="F35"/>
      <c r="G35"/>
      <c r="K35" s="13" t="s">
        <v>130</v>
      </c>
      <c r="L35" s="12" t="s">
        <v>98</v>
      </c>
      <c r="M35" s="14" t="s">
        <v>2</v>
      </c>
      <c r="N35" s="13">
        <v>1</v>
      </c>
      <c r="O35" s="13" t="s">
        <v>949</v>
      </c>
      <c r="P35" s="77">
        <f>VLOOKUP(Instances[[#This Row],[Size]], EC2_Pricing[], 2, FALSE)</f>
        <v>4.6399999999999997E-2</v>
      </c>
      <c r="Q35" s="53">
        <f>Instances[[#This Row],[Hourly]]*VLOOKUP(Instances[[#This Row],[Env]], Schedule[], 2, FALSE)</f>
        <v>0.74239999999999995</v>
      </c>
      <c r="R35" s="53">
        <f>Instances[[#This Row],[Daily]]*VLOOKUP(Instances[[#This Row],[Env]], Schedule[], 3,FALSE)</f>
        <v>3.7119999999999997</v>
      </c>
      <c r="S35" s="53">
        <f>Instances[[#This Row],[Weekly]]*4</f>
        <v>14.847999999999999</v>
      </c>
      <c r="T35" s="9"/>
      <c r="V35" s="12" t="s">
        <v>1356</v>
      </c>
      <c r="W35" s="106">
        <v>4.6079999999999997</v>
      </c>
    </row>
    <row r="36" spans="2:23" x14ac:dyDescent="0.25">
      <c r="B36"/>
      <c r="C36"/>
      <c r="D36"/>
      <c r="E36"/>
      <c r="F36"/>
      <c r="G36"/>
      <c r="K36" s="13" t="s">
        <v>130</v>
      </c>
      <c r="L36" s="12" t="s">
        <v>100</v>
      </c>
      <c r="M36" s="14" t="s">
        <v>2</v>
      </c>
      <c r="N36" s="13">
        <v>1</v>
      </c>
      <c r="O36" s="13" t="s">
        <v>949</v>
      </c>
      <c r="P36" s="77">
        <f>VLOOKUP(Instances[[#This Row],[Size]], EC2_Pricing[], 2, FALSE)</f>
        <v>4.6399999999999997E-2</v>
      </c>
      <c r="Q36" s="53">
        <f>Instances[[#This Row],[Hourly]]*VLOOKUP(Instances[[#This Row],[Env]], Schedule[], 2, FALSE)</f>
        <v>0.74239999999999995</v>
      </c>
      <c r="R36" s="53">
        <f>Instances[[#This Row],[Daily]]*VLOOKUP(Instances[[#This Row],[Env]], Schedule[], 3,FALSE)</f>
        <v>3.7119999999999997</v>
      </c>
      <c r="S36" s="53">
        <f>Instances[[#This Row],[Weekly]]*4</f>
        <v>14.847999999999999</v>
      </c>
      <c r="T36" s="9"/>
      <c r="V36" s="12" t="s">
        <v>1351</v>
      </c>
      <c r="W36" s="106">
        <v>0.38400000000000001</v>
      </c>
    </row>
    <row r="37" spans="2:23" x14ac:dyDescent="0.25">
      <c r="B37"/>
      <c r="C37"/>
      <c r="D37"/>
      <c r="E37"/>
      <c r="F37"/>
      <c r="G37"/>
      <c r="K37" s="13" t="s">
        <v>130</v>
      </c>
      <c r="L37" s="12" t="s">
        <v>93</v>
      </c>
      <c r="M37" s="14" t="s">
        <v>2</v>
      </c>
      <c r="N37" s="13">
        <v>1</v>
      </c>
      <c r="O37" s="13" t="s">
        <v>949</v>
      </c>
      <c r="P37" s="77">
        <f>VLOOKUP(Instances[[#This Row],[Size]], EC2_Pricing[], 2, FALSE)</f>
        <v>4.6399999999999997E-2</v>
      </c>
      <c r="Q37" s="53">
        <f>Instances[[#This Row],[Hourly]]*VLOOKUP(Instances[[#This Row],[Env]], Schedule[], 2, FALSE)</f>
        <v>0.74239999999999995</v>
      </c>
      <c r="R37" s="53">
        <f>Instances[[#This Row],[Daily]]*VLOOKUP(Instances[[#This Row],[Env]], Schedule[], 3,FALSE)</f>
        <v>3.7119999999999997</v>
      </c>
      <c r="S37" s="53">
        <f>Instances[[#This Row],[Weekly]]*4</f>
        <v>14.847999999999999</v>
      </c>
      <c r="T37" s="9"/>
      <c r="V37" s="12" t="s">
        <v>1357</v>
      </c>
      <c r="W37" s="106">
        <v>6.1440000000000001</v>
      </c>
    </row>
    <row r="38" spans="2:23" x14ac:dyDescent="0.25">
      <c r="B38"/>
      <c r="C38"/>
      <c r="D38"/>
      <c r="E38"/>
      <c r="F38"/>
      <c r="G38"/>
      <c r="K38" s="13" t="s">
        <v>130</v>
      </c>
      <c r="L38" s="12" t="s">
        <v>92</v>
      </c>
      <c r="M38" s="14" t="s">
        <v>2</v>
      </c>
      <c r="N38" s="13">
        <v>1</v>
      </c>
      <c r="O38" s="13" t="s">
        <v>949</v>
      </c>
      <c r="P38" s="77">
        <f>VLOOKUP(Instances[[#This Row],[Size]], EC2_Pricing[], 2, FALSE)</f>
        <v>4.6399999999999997E-2</v>
      </c>
      <c r="Q38" s="53">
        <f>Instances[[#This Row],[Hourly]]*VLOOKUP(Instances[[#This Row],[Env]], Schedule[], 2, FALSE)</f>
        <v>0.74239999999999995</v>
      </c>
      <c r="R38" s="53">
        <f>Instances[[#This Row],[Daily]]*VLOOKUP(Instances[[#This Row],[Env]], Schedule[], 3,FALSE)</f>
        <v>3.7119999999999997</v>
      </c>
      <c r="S38" s="53">
        <f>Instances[[#This Row],[Weekly]]*4</f>
        <v>14.847999999999999</v>
      </c>
      <c r="T38" s="9"/>
      <c r="V38" s="12" t="s">
        <v>1352</v>
      </c>
      <c r="W38" s="106">
        <v>0.76800000000000002</v>
      </c>
    </row>
    <row r="39" spans="2:23" x14ac:dyDescent="0.25">
      <c r="B39"/>
      <c r="C39"/>
      <c r="D39"/>
      <c r="E39"/>
      <c r="F39"/>
      <c r="G39"/>
      <c r="K39" s="13" t="s">
        <v>130</v>
      </c>
      <c r="L39" s="12" t="s">
        <v>120</v>
      </c>
      <c r="M39" s="14" t="s">
        <v>2</v>
      </c>
      <c r="N39" s="13">
        <v>1</v>
      </c>
      <c r="O39" s="13" t="s">
        <v>949</v>
      </c>
      <c r="P39" s="77">
        <f>VLOOKUP(Instances[[#This Row],[Size]], EC2_Pricing[], 2, FALSE)</f>
        <v>4.6399999999999997E-2</v>
      </c>
      <c r="Q39" s="53">
        <f>Instances[[#This Row],[Hourly]]*VLOOKUP(Instances[[#This Row],[Env]], Schedule[], 2, FALSE)</f>
        <v>0.74239999999999995</v>
      </c>
      <c r="R39" s="53">
        <f>Instances[[#This Row],[Daily]]*VLOOKUP(Instances[[#This Row],[Env]], Schedule[], 3,FALSE)</f>
        <v>3.7119999999999997</v>
      </c>
      <c r="S39" s="53">
        <f>Instances[[#This Row],[Weekly]]*4</f>
        <v>14.847999999999999</v>
      </c>
      <c r="T39" s="9"/>
      <c r="V39" s="12" t="s">
        <v>1353</v>
      </c>
      <c r="W39" s="106">
        <v>1.536</v>
      </c>
    </row>
    <row r="40" spans="2:23" x14ac:dyDescent="0.25">
      <c r="B40"/>
      <c r="C40"/>
      <c r="D40"/>
      <c r="E40"/>
      <c r="F40"/>
      <c r="G40"/>
      <c r="K40" s="13" t="s">
        <v>130</v>
      </c>
      <c r="L40" s="12" t="s">
        <v>116</v>
      </c>
      <c r="M40" s="14" t="s">
        <v>2</v>
      </c>
      <c r="N40" s="13">
        <v>1</v>
      </c>
      <c r="O40" s="13" t="s">
        <v>949</v>
      </c>
      <c r="P40" s="77">
        <f>VLOOKUP(Instances[[#This Row],[Size]], EC2_Pricing[], 2, FALSE)</f>
        <v>4.6399999999999997E-2</v>
      </c>
      <c r="Q40" s="53">
        <f>Instances[[#This Row],[Hourly]]*VLOOKUP(Instances[[#This Row],[Env]], Schedule[], 2, FALSE)</f>
        <v>0.74239999999999995</v>
      </c>
      <c r="R40" s="53">
        <f>Instances[[#This Row],[Daily]]*VLOOKUP(Instances[[#This Row],[Env]], Schedule[], 3,FALSE)</f>
        <v>3.7119999999999997</v>
      </c>
      <c r="S40" s="53">
        <f>Instances[[#This Row],[Weekly]]*4</f>
        <v>14.847999999999999</v>
      </c>
      <c r="T40" s="9"/>
      <c r="V40" s="12" t="s">
        <v>91</v>
      </c>
      <c r="W40" s="106">
        <v>9.6000000000000002E-2</v>
      </c>
    </row>
    <row r="41" spans="2:23" x14ac:dyDescent="0.25">
      <c r="B41"/>
      <c r="C41"/>
      <c r="D41"/>
      <c r="E41"/>
      <c r="F41"/>
      <c r="G41"/>
      <c r="K41" s="13" t="s">
        <v>130</v>
      </c>
      <c r="L41" s="12" t="s">
        <v>118</v>
      </c>
      <c r="M41" s="14" t="s">
        <v>2</v>
      </c>
      <c r="N41" s="13">
        <v>1</v>
      </c>
      <c r="O41" s="13" t="s">
        <v>949</v>
      </c>
      <c r="P41" s="77">
        <f>VLOOKUP(Instances[[#This Row],[Size]], EC2_Pricing[], 2, FALSE)</f>
        <v>4.6399999999999997E-2</v>
      </c>
      <c r="Q41" s="53">
        <f>Instances[[#This Row],[Hourly]]*VLOOKUP(Instances[[#This Row],[Env]], Schedule[], 2, FALSE)</f>
        <v>0.74239999999999995</v>
      </c>
      <c r="R41" s="53">
        <f>Instances[[#This Row],[Daily]]*VLOOKUP(Instances[[#This Row],[Env]], Schedule[], 3,FALSE)</f>
        <v>3.7119999999999997</v>
      </c>
      <c r="S41" s="53">
        <f>Instances[[#This Row],[Weekly]]*4</f>
        <v>14.847999999999999</v>
      </c>
      <c r="T41" s="9"/>
      <c r="V41" s="12" t="s">
        <v>1358</v>
      </c>
      <c r="W41" s="106">
        <v>6.1440000000000001</v>
      </c>
    </row>
    <row r="42" spans="2:23" x14ac:dyDescent="0.25">
      <c r="B42"/>
      <c r="C42"/>
      <c r="D42"/>
      <c r="E42"/>
      <c r="F42"/>
      <c r="G42"/>
      <c r="K42" s="13" t="s">
        <v>130</v>
      </c>
      <c r="L42" s="12" t="s">
        <v>111</v>
      </c>
      <c r="M42" s="14" t="s">
        <v>2</v>
      </c>
      <c r="N42" s="13">
        <v>1</v>
      </c>
      <c r="O42" s="13" t="s">
        <v>949</v>
      </c>
      <c r="P42" s="77">
        <f>VLOOKUP(Instances[[#This Row],[Size]], EC2_Pricing[], 2, FALSE)</f>
        <v>4.6399999999999997E-2</v>
      </c>
      <c r="Q42" s="53">
        <f>Instances[[#This Row],[Hourly]]*VLOOKUP(Instances[[#This Row],[Env]], Schedule[], 2, FALSE)</f>
        <v>0.74239999999999995</v>
      </c>
      <c r="R42" s="53">
        <f>Instances[[#This Row],[Daily]]*VLOOKUP(Instances[[#This Row],[Env]], Schedule[], 3,FALSE)</f>
        <v>3.7119999999999997</v>
      </c>
      <c r="S42" s="53">
        <f>Instances[[#This Row],[Weekly]]*4</f>
        <v>14.847999999999999</v>
      </c>
      <c r="T42" s="9"/>
      <c r="V42" s="12" t="s">
        <v>1350</v>
      </c>
      <c r="W42" s="106">
        <v>0.192</v>
      </c>
    </row>
    <row r="43" spans="2:23" x14ac:dyDescent="0.25">
      <c r="B43"/>
      <c r="C43"/>
      <c r="D43"/>
      <c r="E43"/>
      <c r="F43"/>
      <c r="G43"/>
      <c r="K43" s="13" t="s">
        <v>130</v>
      </c>
      <c r="L43" s="12" t="s">
        <v>109</v>
      </c>
      <c r="M43" s="14" t="s">
        <v>2</v>
      </c>
      <c r="N43" s="13">
        <v>1</v>
      </c>
      <c r="O43" s="13" t="s">
        <v>949</v>
      </c>
      <c r="P43" s="77">
        <f>VLOOKUP(Instances[[#This Row],[Size]], EC2_Pricing[], 2, FALSE)</f>
        <v>4.6399999999999997E-2</v>
      </c>
      <c r="Q43" s="53">
        <f>Instances[[#This Row],[Hourly]]*VLOOKUP(Instances[[#This Row],[Env]], Schedule[], 2, FALSE)</f>
        <v>0.74239999999999995</v>
      </c>
      <c r="R43" s="53">
        <f>Instances[[#This Row],[Daily]]*VLOOKUP(Instances[[#This Row],[Env]], Schedule[], 3,FALSE)</f>
        <v>3.7119999999999997</v>
      </c>
      <c r="S43" s="53">
        <f>Instances[[#This Row],[Weekly]]*4</f>
        <v>14.847999999999999</v>
      </c>
      <c r="T43" s="9"/>
      <c r="V43" s="12" t="s">
        <v>1364</v>
      </c>
      <c r="W43" s="106">
        <v>2.8475999999999999</v>
      </c>
    </row>
    <row r="44" spans="2:23" x14ac:dyDescent="0.25">
      <c r="B44"/>
      <c r="C44"/>
      <c r="D44"/>
      <c r="E44"/>
      <c r="F44"/>
      <c r="G44"/>
      <c r="K44" s="13" t="s">
        <v>130</v>
      </c>
      <c r="L44" s="12" t="s">
        <v>107</v>
      </c>
      <c r="M44" s="14" t="s">
        <v>2</v>
      </c>
      <c r="N44" s="13">
        <v>1</v>
      </c>
      <c r="O44" s="13" t="s">
        <v>949</v>
      </c>
      <c r="P44" s="77">
        <f>VLOOKUP(Instances[[#This Row],[Size]], EC2_Pricing[], 2, FALSE)</f>
        <v>4.6399999999999997E-2</v>
      </c>
      <c r="Q44" s="53">
        <f>Instances[[#This Row],[Hourly]]*VLOOKUP(Instances[[#This Row],[Env]], Schedule[], 2, FALSE)</f>
        <v>0.74239999999999995</v>
      </c>
      <c r="R44" s="53">
        <f>Instances[[#This Row],[Daily]]*VLOOKUP(Instances[[#This Row],[Env]], Schedule[], 3,FALSE)</f>
        <v>3.7119999999999997</v>
      </c>
      <c r="S44" s="53">
        <f>Instances[[#This Row],[Weekly]]*4</f>
        <v>14.847999999999999</v>
      </c>
      <c r="T44" s="9"/>
      <c r="V44" s="12" t="s">
        <v>1365</v>
      </c>
      <c r="W44" s="106">
        <v>3.7968000000000002</v>
      </c>
    </row>
    <row r="45" spans="2:23" x14ac:dyDescent="0.25">
      <c r="B45"/>
      <c r="C45"/>
      <c r="D45"/>
      <c r="E45"/>
      <c r="F45"/>
      <c r="G45"/>
      <c r="K45" s="13" t="s">
        <v>132</v>
      </c>
      <c r="L45" s="12" t="s">
        <v>34</v>
      </c>
      <c r="M45" s="14" t="s">
        <v>2</v>
      </c>
      <c r="N45" s="13">
        <v>1</v>
      </c>
      <c r="O45" s="13" t="s">
        <v>949</v>
      </c>
      <c r="P45" s="77">
        <f>VLOOKUP(Instances[[#This Row],[Size]], EC2_Pricing[], 2, FALSE)</f>
        <v>4.6399999999999997E-2</v>
      </c>
      <c r="Q45" s="53">
        <f>Instances[[#This Row],[Hourly]]*VLOOKUP(Instances[[#This Row],[Env]], Schedule[], 2, FALSE)</f>
        <v>1.1135999999999999</v>
      </c>
      <c r="R45" s="53">
        <f>Instances[[#This Row],[Daily]]*VLOOKUP(Instances[[#This Row],[Env]], Schedule[], 3,FALSE)</f>
        <v>7.7951999999999995</v>
      </c>
      <c r="S45" s="53">
        <f>Instances[[#This Row],[Weekly]]*4</f>
        <v>31.180799999999998</v>
      </c>
      <c r="T45" s="9"/>
      <c r="V45" s="12" t="s">
        <v>1366</v>
      </c>
      <c r="W45" s="106">
        <v>5.6951999999999998</v>
      </c>
    </row>
    <row r="46" spans="2:23" x14ac:dyDescent="0.25">
      <c r="B46"/>
      <c r="C46"/>
      <c r="D46"/>
      <c r="E46"/>
      <c r="F46"/>
      <c r="G46"/>
      <c r="K46" s="13" t="s">
        <v>132</v>
      </c>
      <c r="L46" s="12" t="s">
        <v>45</v>
      </c>
      <c r="M46" s="14" t="s">
        <v>2</v>
      </c>
      <c r="N46" s="13">
        <v>1</v>
      </c>
      <c r="O46" s="13" t="s">
        <v>949</v>
      </c>
      <c r="P46" s="77">
        <f>VLOOKUP(Instances[[#This Row],[Size]], EC2_Pricing[], 2, FALSE)</f>
        <v>4.6399999999999997E-2</v>
      </c>
      <c r="Q46" s="53">
        <f>Instances[[#This Row],[Hourly]]*VLOOKUP(Instances[[#This Row],[Env]], Schedule[], 2, FALSE)</f>
        <v>1.1135999999999999</v>
      </c>
      <c r="R46" s="53">
        <f>Instances[[#This Row],[Daily]]*VLOOKUP(Instances[[#This Row],[Env]], Schedule[], 3,FALSE)</f>
        <v>7.7951999999999995</v>
      </c>
      <c r="S46" s="53">
        <f>Instances[[#This Row],[Weekly]]*4</f>
        <v>31.180799999999998</v>
      </c>
      <c r="T46" s="9"/>
      <c r="V46" s="12" t="s">
        <v>1361</v>
      </c>
      <c r="W46" s="106">
        <v>0.47460000000000002</v>
      </c>
    </row>
    <row r="47" spans="2:23" x14ac:dyDescent="0.25">
      <c r="B47"/>
      <c r="C47"/>
      <c r="D47"/>
      <c r="E47"/>
      <c r="F47"/>
      <c r="G47"/>
      <c r="K47" s="13" t="s">
        <v>132</v>
      </c>
      <c r="L47" s="12" t="s">
        <v>42</v>
      </c>
      <c r="M47" s="14" t="s">
        <v>2</v>
      </c>
      <c r="N47" s="13">
        <v>1</v>
      </c>
      <c r="O47" s="13" t="s">
        <v>949</v>
      </c>
      <c r="P47" s="77">
        <f>VLOOKUP(Instances[[#This Row],[Size]], EC2_Pricing[], 2, FALSE)</f>
        <v>4.6399999999999997E-2</v>
      </c>
      <c r="Q47" s="53">
        <f>Instances[[#This Row],[Hourly]]*VLOOKUP(Instances[[#This Row],[Env]], Schedule[], 2, FALSE)</f>
        <v>1.1135999999999999</v>
      </c>
      <c r="R47" s="53">
        <f>Instances[[#This Row],[Daily]]*VLOOKUP(Instances[[#This Row],[Env]], Schedule[], 3,FALSE)</f>
        <v>7.7951999999999995</v>
      </c>
      <c r="S47" s="53">
        <f>Instances[[#This Row],[Weekly]]*4</f>
        <v>31.180799999999998</v>
      </c>
      <c r="T47" s="9"/>
      <c r="V47" s="12" t="s">
        <v>1367</v>
      </c>
      <c r="W47" s="106">
        <v>7.5936000000000003</v>
      </c>
    </row>
    <row r="48" spans="2:23" x14ac:dyDescent="0.25">
      <c r="B48"/>
      <c r="C48"/>
      <c r="D48"/>
      <c r="E48"/>
      <c r="F48"/>
      <c r="G48"/>
      <c r="K48" s="13" t="s">
        <v>132</v>
      </c>
      <c r="L48" s="12" t="s">
        <v>43</v>
      </c>
      <c r="M48" s="14" t="s">
        <v>2</v>
      </c>
      <c r="N48" s="13">
        <v>1</v>
      </c>
      <c r="O48" s="13" t="s">
        <v>949</v>
      </c>
      <c r="P48" s="77">
        <f>VLOOKUP(Instances[[#This Row],[Size]], EC2_Pricing[], 2, FALSE)</f>
        <v>4.6399999999999997E-2</v>
      </c>
      <c r="Q48" s="53">
        <f>Instances[[#This Row],[Hourly]]*VLOOKUP(Instances[[#This Row],[Env]], Schedule[], 2, FALSE)</f>
        <v>1.1135999999999999</v>
      </c>
      <c r="R48" s="53">
        <f>Instances[[#This Row],[Daily]]*VLOOKUP(Instances[[#This Row],[Env]], Schedule[], 3,FALSE)</f>
        <v>7.7951999999999995</v>
      </c>
      <c r="S48" s="53">
        <f>Instances[[#This Row],[Weekly]]*4</f>
        <v>31.180799999999998</v>
      </c>
      <c r="T48" s="9"/>
      <c r="V48" s="12" t="s">
        <v>1362</v>
      </c>
      <c r="W48" s="106">
        <v>0.94920000000000004</v>
      </c>
    </row>
    <row r="49" spans="2:23" x14ac:dyDescent="0.25">
      <c r="B49"/>
      <c r="C49"/>
      <c r="D49"/>
      <c r="E49"/>
      <c r="F49"/>
      <c r="G49"/>
      <c r="K49" s="13" t="s">
        <v>132</v>
      </c>
      <c r="L49" s="12" t="s">
        <v>1</v>
      </c>
      <c r="M49" s="14" t="s">
        <v>2</v>
      </c>
      <c r="N49" s="13">
        <v>1</v>
      </c>
      <c r="O49" s="13" t="s">
        <v>949</v>
      </c>
      <c r="P49" s="77">
        <f>VLOOKUP(Instances[[#This Row],[Size]], EC2_Pricing[], 2, FALSE)</f>
        <v>4.6399999999999997E-2</v>
      </c>
      <c r="Q49" s="53">
        <f>Instances[[#This Row],[Hourly]]*VLOOKUP(Instances[[#This Row],[Env]], Schedule[], 2, FALSE)</f>
        <v>1.1135999999999999</v>
      </c>
      <c r="R49" s="53">
        <f>Instances[[#This Row],[Daily]]*VLOOKUP(Instances[[#This Row],[Env]], Schedule[], 3,FALSE)</f>
        <v>7.7951999999999995</v>
      </c>
      <c r="S49" s="53">
        <f>Instances[[#This Row],[Weekly]]*4</f>
        <v>31.180799999999998</v>
      </c>
      <c r="T49" s="9"/>
      <c r="V49" s="12" t="s">
        <v>1363</v>
      </c>
      <c r="W49" s="106">
        <v>1.8984000000000001</v>
      </c>
    </row>
    <row r="50" spans="2:23" x14ac:dyDescent="0.25">
      <c r="B50"/>
      <c r="C50"/>
      <c r="D50"/>
      <c r="E50"/>
      <c r="F50"/>
      <c r="G50"/>
      <c r="K50" s="13" t="s">
        <v>132</v>
      </c>
      <c r="L50" s="12" t="s">
        <v>5</v>
      </c>
      <c r="M50" s="14" t="s">
        <v>2</v>
      </c>
      <c r="N50" s="13">
        <v>3</v>
      </c>
      <c r="O50" s="13" t="s">
        <v>949</v>
      </c>
      <c r="P50" s="77">
        <f>VLOOKUP(Instances[[#This Row],[Size]], EC2_Pricing[], 2, FALSE)</f>
        <v>4.6399999999999997E-2</v>
      </c>
      <c r="Q50" s="53">
        <f>Instances[[#This Row],[Hourly]]*VLOOKUP(Instances[[#This Row],[Env]], Schedule[], 2, FALSE)</f>
        <v>1.1135999999999999</v>
      </c>
      <c r="R50" s="53">
        <f>Instances[[#This Row],[Daily]]*VLOOKUP(Instances[[#This Row],[Env]], Schedule[], 3,FALSE)</f>
        <v>7.7951999999999995</v>
      </c>
      <c r="S50" s="53">
        <f>Instances[[#This Row],[Weekly]]*4</f>
        <v>31.180799999999998</v>
      </c>
      <c r="T50" s="9"/>
      <c r="V50" s="12" t="s">
        <v>1359</v>
      </c>
      <c r="W50" s="106">
        <v>0.11865000000000001</v>
      </c>
    </row>
    <row r="51" spans="2:23" x14ac:dyDescent="0.25">
      <c r="B51"/>
      <c r="C51"/>
      <c r="D51"/>
      <c r="E51"/>
      <c r="F51"/>
      <c r="G51"/>
      <c r="K51" s="13" t="s">
        <v>132</v>
      </c>
      <c r="L51" s="12" t="s">
        <v>40</v>
      </c>
      <c r="M51" s="14" t="s">
        <v>2</v>
      </c>
      <c r="N51" s="13">
        <v>1</v>
      </c>
      <c r="O51" s="13" t="s">
        <v>949</v>
      </c>
      <c r="P51" s="77">
        <f>VLOOKUP(Instances[[#This Row],[Size]], EC2_Pricing[], 2, FALSE)</f>
        <v>4.6399999999999997E-2</v>
      </c>
      <c r="Q51" s="53">
        <f>Instances[[#This Row],[Hourly]]*VLOOKUP(Instances[[#This Row],[Env]], Schedule[], 2, FALSE)</f>
        <v>1.1135999999999999</v>
      </c>
      <c r="R51" s="53">
        <f>Instances[[#This Row],[Daily]]*VLOOKUP(Instances[[#This Row],[Env]], Schedule[], 3,FALSE)</f>
        <v>7.7951999999999995</v>
      </c>
      <c r="S51" s="53">
        <f>Instances[[#This Row],[Weekly]]*4</f>
        <v>31.180799999999998</v>
      </c>
      <c r="T51" s="9"/>
      <c r="V51" s="12" t="s">
        <v>1368</v>
      </c>
      <c r="W51" s="106">
        <v>7.5936000000000003</v>
      </c>
    </row>
    <row r="52" spans="2:23" x14ac:dyDescent="0.25">
      <c r="B52"/>
      <c r="C52"/>
      <c r="D52"/>
      <c r="E52"/>
      <c r="F52"/>
      <c r="G52"/>
      <c r="K52" s="13" t="s">
        <v>132</v>
      </c>
      <c r="L52" s="12" t="s">
        <v>36</v>
      </c>
      <c r="M52" s="14" t="s">
        <v>2</v>
      </c>
      <c r="N52" s="13">
        <v>1</v>
      </c>
      <c r="O52" s="13" t="s">
        <v>949</v>
      </c>
      <c r="P52" s="77">
        <f>VLOOKUP(Instances[[#This Row],[Size]], EC2_Pricing[], 2, FALSE)</f>
        <v>4.6399999999999997E-2</v>
      </c>
      <c r="Q52" s="53">
        <f>Instances[[#This Row],[Hourly]]*VLOOKUP(Instances[[#This Row],[Env]], Schedule[], 2, FALSE)</f>
        <v>1.1135999999999999</v>
      </c>
      <c r="R52" s="53">
        <f>Instances[[#This Row],[Daily]]*VLOOKUP(Instances[[#This Row],[Env]], Schedule[], 3,FALSE)</f>
        <v>7.7951999999999995</v>
      </c>
      <c r="S52" s="53">
        <f>Instances[[#This Row],[Weekly]]*4</f>
        <v>31.180799999999998</v>
      </c>
      <c r="T52" s="9"/>
      <c r="V52" s="12" t="s">
        <v>1360</v>
      </c>
      <c r="W52" s="106">
        <v>0.23730000000000001</v>
      </c>
    </row>
    <row r="53" spans="2:23" x14ac:dyDescent="0.25">
      <c r="B53"/>
      <c r="C53"/>
      <c r="D53"/>
      <c r="E53"/>
      <c r="F53"/>
      <c r="G53"/>
      <c r="K53" s="13" t="s">
        <v>132</v>
      </c>
      <c r="L53" s="12" t="s">
        <v>23</v>
      </c>
      <c r="M53" s="14" t="s">
        <v>2</v>
      </c>
      <c r="N53" s="13">
        <v>1</v>
      </c>
      <c r="O53" s="13" t="s">
        <v>949</v>
      </c>
      <c r="P53" s="77">
        <f>VLOOKUP(Instances[[#This Row],[Size]], EC2_Pricing[], 2, FALSE)</f>
        <v>4.6399999999999997E-2</v>
      </c>
      <c r="Q53" s="53">
        <f>Instances[[#This Row],[Hourly]]*VLOOKUP(Instances[[#This Row],[Env]], Schedule[], 2, FALSE)</f>
        <v>1.1135999999999999</v>
      </c>
      <c r="R53" s="53">
        <f>Instances[[#This Row],[Daily]]*VLOOKUP(Instances[[#This Row],[Env]], Schedule[], 3,FALSE)</f>
        <v>7.7951999999999995</v>
      </c>
      <c r="S53" s="53">
        <f>Instances[[#This Row],[Weekly]]*4</f>
        <v>31.180799999999998</v>
      </c>
      <c r="T53" s="9"/>
      <c r="V53" s="12" t="s">
        <v>1316</v>
      </c>
      <c r="W53" s="106">
        <v>0.6</v>
      </c>
    </row>
    <row r="54" spans="2:23" x14ac:dyDescent="0.25">
      <c r="B54"/>
      <c r="C54"/>
      <c r="D54"/>
      <c r="E54"/>
      <c r="F54"/>
      <c r="G54"/>
      <c r="K54" s="13" t="s">
        <v>132</v>
      </c>
      <c r="L54" s="12" t="s">
        <v>35</v>
      </c>
      <c r="M54" s="14" t="s">
        <v>2</v>
      </c>
      <c r="N54" s="13">
        <v>1</v>
      </c>
      <c r="O54" s="13" t="s">
        <v>949</v>
      </c>
      <c r="P54" s="77">
        <f>VLOOKUP(Instances[[#This Row],[Size]], EC2_Pricing[], 2, FALSE)</f>
        <v>4.6399999999999997E-2</v>
      </c>
      <c r="Q54" s="53">
        <f>Instances[[#This Row],[Hourly]]*VLOOKUP(Instances[[#This Row],[Env]], Schedule[], 2, FALSE)</f>
        <v>1.1135999999999999</v>
      </c>
      <c r="R54" s="53">
        <f>Instances[[#This Row],[Daily]]*VLOOKUP(Instances[[#This Row],[Env]], Schedule[], 3,FALSE)</f>
        <v>7.7951999999999995</v>
      </c>
      <c r="S54" s="53">
        <f>Instances[[#This Row],[Weekly]]*4</f>
        <v>31.180799999999998</v>
      </c>
      <c r="T54" s="9"/>
      <c r="V54" s="12" t="s">
        <v>1313</v>
      </c>
      <c r="W54" s="106">
        <v>2.3039999999999998</v>
      </c>
    </row>
    <row r="55" spans="2:23" x14ac:dyDescent="0.25">
      <c r="B55"/>
      <c r="C55"/>
      <c r="D55"/>
      <c r="E55"/>
      <c r="F55"/>
      <c r="G55"/>
      <c r="K55" s="13" t="s">
        <v>132</v>
      </c>
      <c r="L55" s="12" t="s">
        <v>47</v>
      </c>
      <c r="M55" s="14" t="s">
        <v>2</v>
      </c>
      <c r="N55" s="13">
        <v>1</v>
      </c>
      <c r="O55" s="13" t="s">
        <v>949</v>
      </c>
      <c r="P55" s="77">
        <f>VLOOKUP(Instances[[#This Row],[Size]], EC2_Pricing[], 2, FALSE)</f>
        <v>4.6399999999999997E-2</v>
      </c>
      <c r="Q55" s="53">
        <f>Instances[[#This Row],[Hourly]]*VLOOKUP(Instances[[#This Row],[Env]], Schedule[], 2, FALSE)</f>
        <v>1.1135999999999999</v>
      </c>
      <c r="R55" s="53">
        <f>Instances[[#This Row],[Daily]]*VLOOKUP(Instances[[#This Row],[Env]], Schedule[], 3,FALSE)</f>
        <v>7.7951999999999995</v>
      </c>
      <c r="S55" s="53">
        <f>Instances[[#This Row],[Weekly]]*4</f>
        <v>31.180799999999998</v>
      </c>
      <c r="T55" s="9"/>
      <c r="V55" s="12" t="s">
        <v>1314</v>
      </c>
      <c r="W55" s="106">
        <v>4.6079999999999997</v>
      </c>
    </row>
    <row r="56" spans="2:23" x14ac:dyDescent="0.25">
      <c r="B56"/>
      <c r="C56"/>
      <c r="D56"/>
      <c r="E56"/>
      <c r="F56"/>
      <c r="G56"/>
      <c r="K56" s="13" t="s">
        <v>132</v>
      </c>
      <c r="L56" s="12" t="s">
        <v>46</v>
      </c>
      <c r="M56" s="14" t="s">
        <v>2</v>
      </c>
      <c r="N56" s="13">
        <v>1</v>
      </c>
      <c r="O56" s="13" t="s">
        <v>949</v>
      </c>
      <c r="P56" s="77">
        <f>VLOOKUP(Instances[[#This Row],[Size]], EC2_Pricing[], 2, FALSE)</f>
        <v>4.6399999999999997E-2</v>
      </c>
      <c r="Q56" s="53">
        <f>Instances[[#This Row],[Hourly]]*VLOOKUP(Instances[[#This Row],[Env]], Schedule[], 2, FALSE)</f>
        <v>1.1135999999999999</v>
      </c>
      <c r="R56" s="53">
        <f>Instances[[#This Row],[Daily]]*VLOOKUP(Instances[[#This Row],[Env]], Schedule[], 3,FALSE)</f>
        <v>7.7951999999999995</v>
      </c>
      <c r="S56" s="53">
        <f>Instances[[#This Row],[Weekly]]*4</f>
        <v>31.180799999999998</v>
      </c>
      <c r="T56" s="9"/>
      <c r="V56" s="12" t="s">
        <v>363</v>
      </c>
      <c r="W56" s="106">
        <v>0.57599999999999996</v>
      </c>
    </row>
    <row r="57" spans="2:23" x14ac:dyDescent="0.25">
      <c r="B57"/>
      <c r="C57"/>
      <c r="D57"/>
      <c r="E57"/>
      <c r="F57"/>
      <c r="G57"/>
      <c r="K57" s="13" t="s">
        <v>132</v>
      </c>
      <c r="L57" s="12" t="s">
        <v>27</v>
      </c>
      <c r="M57" s="14" t="s">
        <v>2</v>
      </c>
      <c r="N57" s="13">
        <v>1</v>
      </c>
      <c r="O57" s="13" t="s">
        <v>949</v>
      </c>
      <c r="P57" s="77">
        <f>VLOOKUP(Instances[[#This Row],[Size]], EC2_Pricing[], 2, FALSE)</f>
        <v>4.6399999999999997E-2</v>
      </c>
      <c r="Q57" s="53">
        <f>Instances[[#This Row],[Hourly]]*VLOOKUP(Instances[[#This Row],[Env]], Schedule[], 2, FALSE)</f>
        <v>1.1135999999999999</v>
      </c>
      <c r="R57" s="53">
        <f>Instances[[#This Row],[Daily]]*VLOOKUP(Instances[[#This Row],[Env]], Schedule[], 3,FALSE)</f>
        <v>7.7951999999999995</v>
      </c>
      <c r="S57" s="53">
        <f>Instances[[#This Row],[Weekly]]*4</f>
        <v>31.180799999999998</v>
      </c>
      <c r="T57" s="9"/>
      <c r="V57" s="12" t="s">
        <v>1312</v>
      </c>
      <c r="W57" s="106">
        <v>1.1519999999999999</v>
      </c>
    </row>
    <row r="58" spans="2:23" x14ac:dyDescent="0.25">
      <c r="B58"/>
      <c r="C58"/>
      <c r="D58"/>
      <c r="E58"/>
      <c r="F58"/>
      <c r="G58"/>
      <c r="K58" s="13" t="s">
        <v>132</v>
      </c>
      <c r="L58" s="12" t="s">
        <v>39</v>
      </c>
      <c r="M58" s="14" t="s">
        <v>2</v>
      </c>
      <c r="N58" s="13">
        <v>1</v>
      </c>
      <c r="O58" s="13" t="s">
        <v>949</v>
      </c>
      <c r="P58" s="77">
        <f>VLOOKUP(Instances[[#This Row],[Size]], EC2_Pricing[], 2, FALSE)</f>
        <v>4.6399999999999997E-2</v>
      </c>
      <c r="Q58" s="53">
        <f>Instances[[#This Row],[Hourly]]*VLOOKUP(Instances[[#This Row],[Env]], Schedule[], 2, FALSE)</f>
        <v>1.1135999999999999</v>
      </c>
      <c r="R58" s="53">
        <f>Instances[[#This Row],[Daily]]*VLOOKUP(Instances[[#This Row],[Env]], Schedule[], 3,FALSE)</f>
        <v>7.7951999999999995</v>
      </c>
      <c r="S58" s="53">
        <f>Instances[[#This Row],[Weekly]]*4</f>
        <v>31.180799999999998</v>
      </c>
      <c r="T58" s="9"/>
      <c r="V58" s="12" t="s">
        <v>1315</v>
      </c>
      <c r="W58" s="106">
        <v>0.06</v>
      </c>
    </row>
    <row r="59" spans="2:23" x14ac:dyDescent="0.25">
      <c r="B59"/>
      <c r="C59"/>
      <c r="D59"/>
      <c r="E59"/>
      <c r="F59"/>
      <c r="G59"/>
      <c r="K59" s="13" t="s">
        <v>132</v>
      </c>
      <c r="L59" s="12" t="s">
        <v>31</v>
      </c>
      <c r="M59" s="14" t="s">
        <v>2</v>
      </c>
      <c r="N59" s="13">
        <v>1</v>
      </c>
      <c r="O59" s="13" t="s">
        <v>949</v>
      </c>
      <c r="P59" s="77">
        <f>VLOOKUP(Instances[[#This Row],[Size]], EC2_Pricing[], 2, FALSE)</f>
        <v>4.6399999999999997E-2</v>
      </c>
      <c r="Q59" s="53">
        <f>Instances[[#This Row],[Hourly]]*VLOOKUP(Instances[[#This Row],[Env]], Schedule[], 2, FALSE)</f>
        <v>1.1135999999999999</v>
      </c>
      <c r="R59" s="53">
        <f>Instances[[#This Row],[Daily]]*VLOOKUP(Instances[[#This Row],[Env]], Schedule[], 3,FALSE)</f>
        <v>7.7951999999999995</v>
      </c>
      <c r="S59" s="53">
        <f>Instances[[#This Row],[Weekly]]*4</f>
        <v>31.180799999999998</v>
      </c>
      <c r="T59" s="9"/>
      <c r="V59" s="12" t="s">
        <v>1311</v>
      </c>
      <c r="W59" s="106">
        <v>5.4080000000000003E-2</v>
      </c>
    </row>
    <row r="60" spans="2:23" x14ac:dyDescent="0.25">
      <c r="B60"/>
      <c r="C60"/>
      <c r="D60"/>
      <c r="E60"/>
      <c r="F60"/>
      <c r="G60"/>
      <c r="K60" s="13" t="s">
        <v>132</v>
      </c>
      <c r="L60" s="12" t="s">
        <v>38</v>
      </c>
      <c r="M60" s="14" t="s">
        <v>2</v>
      </c>
      <c r="N60" s="13">
        <v>1</v>
      </c>
      <c r="O60" s="13" t="s">
        <v>949</v>
      </c>
      <c r="P60" s="77">
        <f>VLOOKUP(Instances[[#This Row],[Size]], EC2_Pricing[], 2, FALSE)</f>
        <v>4.6399999999999997E-2</v>
      </c>
      <c r="Q60" s="53">
        <f>Instances[[#This Row],[Hourly]]*VLOOKUP(Instances[[#This Row],[Env]], Schedule[], 2, FALSE)</f>
        <v>1.1135999999999999</v>
      </c>
      <c r="R60" s="53">
        <f>Instances[[#This Row],[Daily]]*VLOOKUP(Instances[[#This Row],[Env]], Schedule[], 3,FALSE)</f>
        <v>7.7951999999999995</v>
      </c>
      <c r="S60" s="53">
        <f>Instances[[#This Row],[Weekly]]*4</f>
        <v>31.180799999999998</v>
      </c>
      <c r="T60" s="9"/>
      <c r="V60" s="12" t="s">
        <v>12</v>
      </c>
      <c r="W60" s="64">
        <v>0.27600000000000002</v>
      </c>
    </row>
    <row r="61" spans="2:23" x14ac:dyDescent="0.25">
      <c r="B61"/>
      <c r="C61"/>
      <c r="D61"/>
      <c r="E61"/>
      <c r="F61"/>
      <c r="G61"/>
      <c r="K61" s="13" t="s">
        <v>132</v>
      </c>
      <c r="L61" s="12" t="s">
        <v>48</v>
      </c>
      <c r="M61" s="14" t="s">
        <v>2</v>
      </c>
      <c r="N61" s="13">
        <v>1</v>
      </c>
      <c r="O61" s="13" t="s">
        <v>949</v>
      </c>
      <c r="P61" s="77">
        <f>VLOOKUP(Instances[[#This Row],[Size]], EC2_Pricing[], 2, FALSE)</f>
        <v>4.6399999999999997E-2</v>
      </c>
      <c r="Q61" s="53">
        <f>Instances[[#This Row],[Hourly]]*VLOOKUP(Instances[[#This Row],[Env]], Schedule[], 2, FALSE)</f>
        <v>1.1135999999999999</v>
      </c>
      <c r="R61" s="53">
        <f>Instances[[#This Row],[Daily]]*VLOOKUP(Instances[[#This Row],[Env]], Schedule[], 3,FALSE)</f>
        <v>7.7951999999999995</v>
      </c>
      <c r="S61" s="53">
        <f>Instances[[#This Row],[Weekly]]*4</f>
        <v>31.180799999999998</v>
      </c>
      <c r="T61" s="9"/>
      <c r="V61" s="12" t="s">
        <v>1343</v>
      </c>
      <c r="W61" s="106">
        <v>0.33279999999999998</v>
      </c>
    </row>
    <row r="62" spans="2:23" x14ac:dyDescent="0.25">
      <c r="B62"/>
      <c r="C62"/>
      <c r="D62"/>
      <c r="E62"/>
      <c r="F62"/>
      <c r="G62"/>
      <c r="K62" s="13" t="s">
        <v>132</v>
      </c>
      <c r="L62" s="12" t="s">
        <v>32</v>
      </c>
      <c r="M62" s="14" t="s">
        <v>2</v>
      </c>
      <c r="N62" s="13">
        <v>1</v>
      </c>
      <c r="O62" s="13" t="s">
        <v>949</v>
      </c>
      <c r="P62" s="77">
        <f>VLOOKUP(Instances[[#This Row],[Size]], EC2_Pricing[], 2, FALSE)</f>
        <v>4.6399999999999997E-2</v>
      </c>
      <c r="Q62" s="53">
        <f>Instances[[#This Row],[Hourly]]*VLOOKUP(Instances[[#This Row],[Env]], Schedule[], 2, FALSE)</f>
        <v>1.1135999999999999</v>
      </c>
      <c r="R62" s="53">
        <f>Instances[[#This Row],[Daily]]*VLOOKUP(Instances[[#This Row],[Env]], Schedule[], 3,FALSE)</f>
        <v>7.7951999999999995</v>
      </c>
      <c r="S62" s="53">
        <f>Instances[[#This Row],[Weekly]]*4</f>
        <v>31.180799999999998</v>
      </c>
      <c r="T62" s="9"/>
      <c r="V62" s="12" t="s">
        <v>7</v>
      </c>
      <c r="W62" s="64">
        <v>9.2799999999999994E-2</v>
      </c>
    </row>
    <row r="63" spans="2:23" x14ac:dyDescent="0.25">
      <c r="B63"/>
      <c r="C63"/>
      <c r="D63"/>
      <c r="E63"/>
      <c r="F63"/>
      <c r="G63"/>
      <c r="K63" s="13" t="s">
        <v>131</v>
      </c>
      <c r="L63" s="12" t="s">
        <v>52</v>
      </c>
      <c r="M63" s="14" t="s">
        <v>2</v>
      </c>
      <c r="N63" s="13">
        <v>1</v>
      </c>
      <c r="O63" s="13" t="s">
        <v>949</v>
      </c>
      <c r="P63" s="77">
        <f>VLOOKUP(Instances[[#This Row],[Size]], EC2_Pricing[], 2, FALSE)</f>
        <v>4.6399999999999997E-2</v>
      </c>
      <c r="Q63" s="53">
        <f>Instances[[#This Row],[Hourly]]*VLOOKUP(Instances[[#This Row],[Env]], Schedule[], 2, FALSE)</f>
        <v>0.74239999999999995</v>
      </c>
      <c r="R63" s="53">
        <f>Instances[[#This Row],[Daily]]*VLOOKUP(Instances[[#This Row],[Env]], Schedule[], 3,FALSE)</f>
        <v>3.7119999999999997</v>
      </c>
      <c r="S63" s="53">
        <f>Instances[[#This Row],[Weekly]]*4</f>
        <v>14.847999999999999</v>
      </c>
      <c r="T63" s="9"/>
      <c r="V63" s="12" t="s">
        <v>7</v>
      </c>
      <c r="W63" s="106">
        <v>8.3199999999999996E-2</v>
      </c>
    </row>
    <row r="64" spans="2:23" x14ac:dyDescent="0.25">
      <c r="B64"/>
      <c r="C64"/>
      <c r="D64"/>
      <c r="E64"/>
      <c r="F64"/>
      <c r="G64"/>
      <c r="K64" s="13" t="s">
        <v>131</v>
      </c>
      <c r="L64" s="12" t="s">
        <v>54</v>
      </c>
      <c r="M64" s="14" t="s">
        <v>2</v>
      </c>
      <c r="N64" s="13">
        <v>1</v>
      </c>
      <c r="O64" s="13" t="s">
        <v>949</v>
      </c>
      <c r="P64" s="77">
        <f>VLOOKUP(Instances[[#This Row],[Size]], EC2_Pricing[], 2, FALSE)</f>
        <v>4.6399999999999997E-2</v>
      </c>
      <c r="Q64" s="53">
        <f>Instances[[#This Row],[Hourly]]*VLOOKUP(Instances[[#This Row],[Env]], Schedule[], 2, FALSE)</f>
        <v>0.74239999999999995</v>
      </c>
      <c r="R64" s="53">
        <f>Instances[[#This Row],[Daily]]*VLOOKUP(Instances[[#This Row],[Env]], Schedule[], 3,FALSE)</f>
        <v>3.7119999999999997</v>
      </c>
      <c r="S64" s="53">
        <f>Instances[[#This Row],[Weekly]]*4</f>
        <v>14.847999999999999</v>
      </c>
      <c r="T64" s="9"/>
      <c r="V64" s="12" t="s">
        <v>2</v>
      </c>
      <c r="W64" s="64">
        <v>4.6399999999999997E-2</v>
      </c>
    </row>
    <row r="65" spans="2:23" x14ac:dyDescent="0.25">
      <c r="B65"/>
      <c r="C65"/>
      <c r="D65"/>
      <c r="E65"/>
      <c r="F65"/>
      <c r="G65"/>
      <c r="K65" s="13" t="s">
        <v>131</v>
      </c>
      <c r="L65" s="12" t="s">
        <v>57</v>
      </c>
      <c r="M65" s="14" t="s">
        <v>2</v>
      </c>
      <c r="N65" s="13">
        <v>1</v>
      </c>
      <c r="O65" s="13" t="s">
        <v>949</v>
      </c>
      <c r="P65" s="77">
        <f>VLOOKUP(Instances[[#This Row],[Size]], EC2_Pricing[], 2, FALSE)</f>
        <v>4.6399999999999997E-2</v>
      </c>
      <c r="Q65" s="53">
        <f>Instances[[#This Row],[Hourly]]*VLOOKUP(Instances[[#This Row],[Env]], Schedule[], 2, FALSE)</f>
        <v>0.74239999999999995</v>
      </c>
      <c r="R65" s="53">
        <f>Instances[[#This Row],[Daily]]*VLOOKUP(Instances[[#This Row],[Env]], Schedule[], 3,FALSE)</f>
        <v>3.7119999999999997</v>
      </c>
      <c r="S65" s="53">
        <f>Instances[[#This Row],[Weekly]]*4</f>
        <v>14.847999999999999</v>
      </c>
      <c r="T65" s="9"/>
      <c r="V65" s="12" t="s">
        <v>2</v>
      </c>
      <c r="W65" s="106">
        <v>4.1599999999999998E-2</v>
      </c>
    </row>
    <row r="66" spans="2:23" x14ac:dyDescent="0.25">
      <c r="B66"/>
      <c r="C66"/>
      <c r="D66"/>
      <c r="E66"/>
      <c r="F66"/>
      <c r="G66"/>
      <c r="K66" s="13" t="s">
        <v>131</v>
      </c>
      <c r="L66" s="12" t="s">
        <v>74</v>
      </c>
      <c r="M66" s="14" t="s">
        <v>2</v>
      </c>
      <c r="N66" s="13">
        <v>1</v>
      </c>
      <c r="O66" s="13" t="s">
        <v>949</v>
      </c>
      <c r="P66" s="77">
        <f>VLOOKUP(Instances[[#This Row],[Size]], EC2_Pricing[], 2, FALSE)</f>
        <v>4.6399999999999997E-2</v>
      </c>
      <c r="Q66" s="53">
        <f>Instances[[#This Row],[Hourly]]*VLOOKUP(Instances[[#This Row],[Env]], Schedule[], 2, FALSE)</f>
        <v>0.74239999999999995</v>
      </c>
      <c r="R66" s="53">
        <f>Instances[[#This Row],[Daily]]*VLOOKUP(Instances[[#This Row],[Env]], Schedule[], 3,FALSE)</f>
        <v>3.7119999999999997</v>
      </c>
      <c r="S66" s="53">
        <f>Instances[[#This Row],[Weekly]]*4</f>
        <v>14.847999999999999</v>
      </c>
      <c r="T66" s="9"/>
      <c r="V66" s="12" t="s">
        <v>19</v>
      </c>
      <c r="W66" s="64">
        <v>1.1599999999999999E-2</v>
      </c>
    </row>
    <row r="67" spans="2:23" x14ac:dyDescent="0.25">
      <c r="B67"/>
      <c r="C67"/>
      <c r="D67"/>
      <c r="E67"/>
      <c r="F67"/>
      <c r="G67"/>
      <c r="K67" s="13" t="s">
        <v>131</v>
      </c>
      <c r="L67" s="12" t="s">
        <v>79</v>
      </c>
      <c r="M67" s="14" t="s">
        <v>2</v>
      </c>
      <c r="N67" s="13">
        <v>1</v>
      </c>
      <c r="O67" s="13" t="s">
        <v>949</v>
      </c>
      <c r="P67" s="77">
        <f>VLOOKUP(Instances[[#This Row],[Size]], EC2_Pricing[], 2, FALSE)</f>
        <v>4.6399999999999997E-2</v>
      </c>
      <c r="Q67" s="53">
        <f>Instances[[#This Row],[Hourly]]*VLOOKUP(Instances[[#This Row],[Env]], Schedule[], 2, FALSE)</f>
        <v>0.74239999999999995</v>
      </c>
      <c r="R67" s="53">
        <f>Instances[[#This Row],[Daily]]*VLOOKUP(Instances[[#This Row],[Env]], Schedule[], 3,FALSE)</f>
        <v>3.7119999999999997</v>
      </c>
      <c r="S67" s="53">
        <f>Instances[[#This Row],[Weekly]]*4</f>
        <v>14.847999999999999</v>
      </c>
      <c r="T67" s="9"/>
      <c r="V67" s="12" t="s">
        <v>19</v>
      </c>
      <c r="W67" s="64">
        <v>1.04E-2</v>
      </c>
    </row>
    <row r="68" spans="2:23" x14ac:dyDescent="0.25">
      <c r="B68"/>
      <c r="C68"/>
      <c r="D68"/>
      <c r="E68"/>
      <c r="F68"/>
      <c r="G68"/>
      <c r="K68" s="13" t="s">
        <v>131</v>
      </c>
      <c r="L68" s="12" t="s">
        <v>62</v>
      </c>
      <c r="M68" s="14" t="s">
        <v>2</v>
      </c>
      <c r="N68" s="13">
        <v>1</v>
      </c>
      <c r="O68" s="13" t="s">
        <v>949</v>
      </c>
      <c r="P68" s="77">
        <f>VLOOKUP(Instances[[#This Row],[Size]], EC2_Pricing[], 2, FALSE)</f>
        <v>4.6399999999999997E-2</v>
      </c>
      <c r="Q68" s="53">
        <f>Instances[[#This Row],[Hourly]]*VLOOKUP(Instances[[#This Row],[Env]], Schedule[], 2, FALSE)</f>
        <v>0.74239999999999995</v>
      </c>
      <c r="R68" s="53">
        <f>Instances[[#This Row],[Daily]]*VLOOKUP(Instances[[#This Row],[Env]], Schedule[], 3,FALSE)</f>
        <v>3.7119999999999997</v>
      </c>
      <c r="S68" s="53">
        <f>Instances[[#This Row],[Weekly]]*4</f>
        <v>14.847999999999999</v>
      </c>
      <c r="T68" s="9"/>
      <c r="V68" s="12" t="s">
        <v>1342</v>
      </c>
      <c r="W68" s="106">
        <v>5.1999999999999998E-3</v>
      </c>
    </row>
    <row r="69" spans="2:23" x14ac:dyDescent="0.25">
      <c r="B69"/>
      <c r="C69"/>
      <c r="D69"/>
      <c r="E69"/>
      <c r="F69"/>
      <c r="G69"/>
      <c r="K69" s="13" t="s">
        <v>131</v>
      </c>
      <c r="L69" s="12" t="s">
        <v>59</v>
      </c>
      <c r="M69" s="14" t="s">
        <v>2</v>
      </c>
      <c r="N69" s="13">
        <v>3</v>
      </c>
      <c r="O69" s="13" t="s">
        <v>949</v>
      </c>
      <c r="P69" s="77">
        <f>VLOOKUP(Instances[[#This Row],[Size]], EC2_Pricing[], 2, FALSE)</f>
        <v>4.6399999999999997E-2</v>
      </c>
      <c r="Q69" s="53">
        <f>Instances[[#This Row],[Hourly]]*VLOOKUP(Instances[[#This Row],[Env]], Schedule[], 2, FALSE)</f>
        <v>0.74239999999999995</v>
      </c>
      <c r="R69" s="53">
        <f>Instances[[#This Row],[Daily]]*VLOOKUP(Instances[[#This Row],[Env]], Schedule[], 3,FALSE)</f>
        <v>3.7119999999999997</v>
      </c>
      <c r="S69" s="53">
        <f>Instances[[#This Row],[Weekly]]*4</f>
        <v>14.847999999999999</v>
      </c>
      <c r="T69" s="9"/>
      <c r="V69" s="12" t="s">
        <v>4</v>
      </c>
      <c r="W69" s="64">
        <v>2.3199999999999998E-2</v>
      </c>
    </row>
    <row r="70" spans="2:23" x14ac:dyDescent="0.25">
      <c r="B70"/>
      <c r="C70"/>
      <c r="D70"/>
      <c r="E70"/>
      <c r="F70"/>
      <c r="G70"/>
      <c r="K70" s="13" t="s">
        <v>131</v>
      </c>
      <c r="L70" s="12" t="s">
        <v>55</v>
      </c>
      <c r="M70" s="14" t="s">
        <v>2</v>
      </c>
      <c r="N70" s="13">
        <v>1</v>
      </c>
      <c r="O70" s="13" t="s">
        <v>949</v>
      </c>
      <c r="P70" s="77">
        <f>VLOOKUP(Instances[[#This Row],[Size]], EC2_Pricing[], 2, FALSE)</f>
        <v>4.6399999999999997E-2</v>
      </c>
      <c r="Q70" s="53">
        <f>Instances[[#This Row],[Hourly]]*VLOOKUP(Instances[[#This Row],[Env]], Schedule[], 2, FALSE)</f>
        <v>0.74239999999999995</v>
      </c>
      <c r="R70" s="53">
        <f>Instances[[#This Row],[Daily]]*VLOOKUP(Instances[[#This Row],[Env]], Schedule[], 3,FALSE)</f>
        <v>3.7119999999999997</v>
      </c>
      <c r="S70" s="53">
        <f>Instances[[#This Row],[Weekly]]*4</f>
        <v>14.847999999999999</v>
      </c>
      <c r="T70" s="9"/>
      <c r="V70" s="12" t="s">
        <v>4</v>
      </c>
      <c r="W70" s="106">
        <v>2.0799999999999999E-2</v>
      </c>
    </row>
    <row r="71" spans="2:23" x14ac:dyDescent="0.25">
      <c r="B71"/>
      <c r="C71"/>
      <c r="D71"/>
      <c r="E71"/>
      <c r="F71"/>
      <c r="G71"/>
      <c r="K71" s="13" t="s">
        <v>131</v>
      </c>
      <c r="L71" s="12" t="s">
        <v>75</v>
      </c>
      <c r="M71" s="14" t="s">
        <v>2</v>
      </c>
      <c r="N71" s="13">
        <v>1</v>
      </c>
      <c r="O71" s="13" t="s">
        <v>949</v>
      </c>
      <c r="P71" s="77">
        <f>VLOOKUP(Instances[[#This Row],[Size]], EC2_Pricing[], 2, FALSE)</f>
        <v>4.6399999999999997E-2</v>
      </c>
      <c r="Q71" s="53">
        <f>Instances[[#This Row],[Hourly]]*VLOOKUP(Instances[[#This Row],[Env]], Schedule[], 2, FALSE)</f>
        <v>0.74239999999999995</v>
      </c>
      <c r="R71" s="53">
        <f>Instances[[#This Row],[Daily]]*VLOOKUP(Instances[[#This Row],[Env]], Schedule[], 3,FALSE)</f>
        <v>3.7119999999999997</v>
      </c>
      <c r="S71" s="53">
        <f>Instances[[#This Row],[Weekly]]*4</f>
        <v>14.847999999999999</v>
      </c>
      <c r="T71" s="9"/>
      <c r="V71" s="12" t="s">
        <v>84</v>
      </c>
      <c r="W71" s="64">
        <v>0.18559999999999999</v>
      </c>
    </row>
    <row r="72" spans="2:23" x14ac:dyDescent="0.25">
      <c r="B72"/>
      <c r="C72"/>
      <c r="D72"/>
      <c r="E72"/>
      <c r="F72"/>
      <c r="G72"/>
      <c r="K72" s="13" t="s">
        <v>131</v>
      </c>
      <c r="L72" s="12" t="s">
        <v>73</v>
      </c>
      <c r="M72" s="14" t="s">
        <v>2</v>
      </c>
      <c r="N72" s="13">
        <v>1</v>
      </c>
      <c r="O72" s="13" t="s">
        <v>949</v>
      </c>
      <c r="P72" s="77">
        <f>VLOOKUP(Instances[[#This Row],[Size]], EC2_Pricing[], 2, FALSE)</f>
        <v>4.6399999999999997E-2</v>
      </c>
      <c r="Q72" s="53">
        <f>Instances[[#This Row],[Hourly]]*VLOOKUP(Instances[[#This Row],[Env]], Schedule[], 2, FALSE)</f>
        <v>0.74239999999999995</v>
      </c>
      <c r="R72" s="53">
        <f>Instances[[#This Row],[Daily]]*VLOOKUP(Instances[[#This Row],[Env]], Schedule[], 3,FALSE)</f>
        <v>3.7119999999999997</v>
      </c>
      <c r="S72" s="53">
        <f>Instances[[#This Row],[Weekly]]*4</f>
        <v>14.847999999999999</v>
      </c>
      <c r="T72" s="9"/>
      <c r="V72" s="12" t="s">
        <v>84</v>
      </c>
      <c r="W72" s="106">
        <v>0.16639999999999999</v>
      </c>
    </row>
    <row r="73" spans="2:23" x14ac:dyDescent="0.25">
      <c r="B73"/>
      <c r="C73"/>
      <c r="D73"/>
      <c r="E73"/>
      <c r="F73"/>
      <c r="G73"/>
      <c r="K73" s="13" t="s">
        <v>131</v>
      </c>
      <c r="L73" s="12" t="s">
        <v>69</v>
      </c>
      <c r="M73" s="14" t="s">
        <v>2</v>
      </c>
      <c r="N73" s="13">
        <v>1</v>
      </c>
      <c r="O73" s="13" t="s">
        <v>949</v>
      </c>
      <c r="P73" s="77">
        <f>VLOOKUP(Instances[[#This Row],[Size]], EC2_Pricing[], 2, FALSE)</f>
        <v>4.6399999999999997E-2</v>
      </c>
      <c r="Q73" s="53">
        <f>Instances[[#This Row],[Hourly]]*VLOOKUP(Instances[[#This Row],[Env]], Schedule[], 2, FALSE)</f>
        <v>0.74239999999999995</v>
      </c>
      <c r="R73" s="53">
        <f>Instances[[#This Row],[Daily]]*VLOOKUP(Instances[[#This Row],[Env]], Schedule[], 3,FALSE)</f>
        <v>3.7119999999999997</v>
      </c>
      <c r="S73" s="53">
        <f>Instances[[#This Row],[Weekly]]*4</f>
        <v>14.847999999999999</v>
      </c>
      <c r="T73" s="9"/>
      <c r="V73" s="12" t="s">
        <v>1349</v>
      </c>
      <c r="W73" s="106">
        <v>0.30080000000000001</v>
      </c>
    </row>
    <row r="74" spans="2:23" x14ac:dyDescent="0.25">
      <c r="B74"/>
      <c r="C74"/>
      <c r="D74"/>
      <c r="E74"/>
      <c r="F74"/>
      <c r="G74"/>
      <c r="K74" s="13" t="s">
        <v>131</v>
      </c>
      <c r="L74" s="12" t="s">
        <v>50</v>
      </c>
      <c r="M74" s="14" t="s">
        <v>2</v>
      </c>
      <c r="N74" s="13">
        <v>1</v>
      </c>
      <c r="O74" s="13" t="s">
        <v>949</v>
      </c>
      <c r="P74" s="77">
        <f>VLOOKUP(Instances[[#This Row],[Size]], EC2_Pricing[], 2, FALSE)</f>
        <v>4.6399999999999997E-2</v>
      </c>
      <c r="Q74" s="53">
        <f>Instances[[#This Row],[Hourly]]*VLOOKUP(Instances[[#This Row],[Env]], Schedule[], 2, FALSE)</f>
        <v>0.74239999999999995</v>
      </c>
      <c r="R74" s="53">
        <f>Instances[[#This Row],[Daily]]*VLOOKUP(Instances[[#This Row],[Env]], Schedule[], 3,FALSE)</f>
        <v>3.7119999999999997</v>
      </c>
      <c r="S74" s="53">
        <f>Instances[[#This Row],[Weekly]]*4</f>
        <v>14.847999999999999</v>
      </c>
      <c r="T74" s="9"/>
      <c r="V74" s="12" t="s">
        <v>1347</v>
      </c>
      <c r="W74" s="106">
        <v>7.5200000000000003E-2</v>
      </c>
    </row>
    <row r="75" spans="2:23" x14ac:dyDescent="0.25">
      <c r="B75"/>
      <c r="C75"/>
      <c r="D75"/>
      <c r="E75"/>
      <c r="F75"/>
      <c r="G75"/>
      <c r="K75" s="13" t="s">
        <v>131</v>
      </c>
      <c r="L75" s="12" t="s">
        <v>60</v>
      </c>
      <c r="M75" s="14" t="s">
        <v>2</v>
      </c>
      <c r="N75" s="13">
        <v>1</v>
      </c>
      <c r="O75" s="13" t="s">
        <v>949</v>
      </c>
      <c r="P75" s="77">
        <f>VLOOKUP(Instances[[#This Row],[Size]], EC2_Pricing[], 2, FALSE)</f>
        <v>4.6399999999999997E-2</v>
      </c>
      <c r="Q75" s="53">
        <f>Instances[[#This Row],[Hourly]]*VLOOKUP(Instances[[#This Row],[Env]], Schedule[], 2, FALSE)</f>
        <v>0.74239999999999995</v>
      </c>
      <c r="R75" s="53">
        <f>Instances[[#This Row],[Daily]]*VLOOKUP(Instances[[#This Row],[Env]], Schedule[], 3,FALSE)</f>
        <v>3.7119999999999997</v>
      </c>
      <c r="S75" s="53">
        <f>Instances[[#This Row],[Weekly]]*4</f>
        <v>14.847999999999999</v>
      </c>
      <c r="T75" s="9"/>
      <c r="V75" s="12" t="s">
        <v>16</v>
      </c>
      <c r="W75" s="106">
        <v>3.7600000000000001E-2</v>
      </c>
    </row>
    <row r="76" spans="2:23" x14ac:dyDescent="0.25">
      <c r="B76"/>
      <c r="C76"/>
      <c r="D76"/>
      <c r="E76"/>
      <c r="F76"/>
      <c r="G76"/>
      <c r="K76" s="13" t="s">
        <v>131</v>
      </c>
      <c r="L76" s="12" t="s">
        <v>67</v>
      </c>
      <c r="M76" s="14" t="s">
        <v>2</v>
      </c>
      <c r="N76" s="13">
        <v>1</v>
      </c>
      <c r="O76" s="13" t="s">
        <v>949</v>
      </c>
      <c r="P76" s="77">
        <f>VLOOKUP(Instances[[#This Row],[Size]], EC2_Pricing[], 2, FALSE)</f>
        <v>4.6399999999999997E-2</v>
      </c>
      <c r="Q76" s="53">
        <f>Instances[[#This Row],[Hourly]]*VLOOKUP(Instances[[#This Row],[Env]], Schedule[], 2, FALSE)</f>
        <v>0.74239999999999995</v>
      </c>
      <c r="R76" s="53">
        <f>Instances[[#This Row],[Daily]]*VLOOKUP(Instances[[#This Row],[Env]], Schedule[], 3,FALSE)</f>
        <v>3.7119999999999997</v>
      </c>
      <c r="S76" s="53">
        <f>Instances[[#This Row],[Weekly]]*4</f>
        <v>14.847999999999999</v>
      </c>
      <c r="T76" s="9"/>
      <c r="V76" s="12" t="s">
        <v>1345</v>
      </c>
      <c r="W76" s="106">
        <v>9.4000000000000004E-3</v>
      </c>
    </row>
    <row r="77" spans="2:23" x14ac:dyDescent="0.25">
      <c r="B77"/>
      <c r="C77"/>
      <c r="D77"/>
      <c r="E77"/>
      <c r="F77"/>
      <c r="G77"/>
      <c r="K77" s="13" t="s">
        <v>131</v>
      </c>
      <c r="L77" s="12" t="s">
        <v>63</v>
      </c>
      <c r="M77" s="14" t="s">
        <v>2</v>
      </c>
      <c r="N77" s="13">
        <v>1</v>
      </c>
      <c r="O77" s="13" t="s">
        <v>949</v>
      </c>
      <c r="P77" s="77">
        <f>VLOOKUP(Instances[[#This Row],[Size]], EC2_Pricing[], 2, FALSE)</f>
        <v>4.6399999999999997E-2</v>
      </c>
      <c r="Q77" s="53">
        <f>Instances[[#This Row],[Hourly]]*VLOOKUP(Instances[[#This Row],[Env]], Schedule[], 2, FALSE)</f>
        <v>0.74239999999999995</v>
      </c>
      <c r="R77" s="53">
        <f>Instances[[#This Row],[Daily]]*VLOOKUP(Instances[[#This Row],[Env]], Schedule[], 3,FALSE)</f>
        <v>3.7119999999999997</v>
      </c>
      <c r="S77" s="53">
        <f>Instances[[#This Row],[Weekly]]*4</f>
        <v>14.847999999999999</v>
      </c>
      <c r="T77" s="9"/>
      <c r="V77" s="12" t="s">
        <v>1344</v>
      </c>
      <c r="W77" s="106">
        <v>4.7000000000000002E-3</v>
      </c>
    </row>
    <row r="78" spans="2:23" x14ac:dyDescent="0.25">
      <c r="B78"/>
      <c r="C78"/>
      <c r="D78"/>
      <c r="E78"/>
      <c r="F78"/>
      <c r="G78"/>
      <c r="K78" s="13" t="s">
        <v>131</v>
      </c>
      <c r="L78" s="12" t="s">
        <v>64</v>
      </c>
      <c r="M78" s="14" t="s">
        <v>2</v>
      </c>
      <c r="N78" s="13">
        <v>1</v>
      </c>
      <c r="O78" s="13" t="s">
        <v>949</v>
      </c>
      <c r="P78" s="77">
        <f>VLOOKUP(Instances[[#This Row],[Size]], EC2_Pricing[], 2, FALSE)</f>
        <v>4.6399999999999997E-2</v>
      </c>
      <c r="Q78" s="53">
        <f>Instances[[#This Row],[Hourly]]*VLOOKUP(Instances[[#This Row],[Env]], Schedule[], 2, FALSE)</f>
        <v>0.74239999999999995</v>
      </c>
      <c r="R78" s="53">
        <f>Instances[[#This Row],[Daily]]*VLOOKUP(Instances[[#This Row],[Env]], Schedule[], 3,FALSE)</f>
        <v>3.7119999999999997</v>
      </c>
      <c r="S78" s="53">
        <f>Instances[[#This Row],[Weekly]]*4</f>
        <v>14.847999999999999</v>
      </c>
      <c r="T78" s="9"/>
      <c r="V78" s="12" t="s">
        <v>1346</v>
      </c>
      <c r="W78" s="106">
        <v>1.8800000000000001E-2</v>
      </c>
    </row>
    <row r="79" spans="2:23" x14ac:dyDescent="0.25">
      <c r="B79"/>
      <c r="C79"/>
      <c r="D79"/>
      <c r="E79"/>
      <c r="F79"/>
      <c r="G79"/>
      <c r="K79" s="13" t="s">
        <v>131</v>
      </c>
      <c r="L79" s="12" t="s">
        <v>56</v>
      </c>
      <c r="M79" s="14" t="s">
        <v>2</v>
      </c>
      <c r="N79" s="13">
        <v>1</v>
      </c>
      <c r="O79" s="13" t="s">
        <v>949</v>
      </c>
      <c r="P79" s="77">
        <f>VLOOKUP(Instances[[#This Row],[Size]], EC2_Pricing[], 2, FALSE)</f>
        <v>4.6399999999999997E-2</v>
      </c>
      <c r="Q79" s="53">
        <f>Instances[[#This Row],[Hourly]]*VLOOKUP(Instances[[#This Row],[Env]], Schedule[], 2, FALSE)</f>
        <v>0.74239999999999995</v>
      </c>
      <c r="R79" s="53">
        <f>Instances[[#This Row],[Daily]]*VLOOKUP(Instances[[#This Row],[Env]], Schedule[], 3,FALSE)</f>
        <v>3.7119999999999997</v>
      </c>
      <c r="S79" s="53">
        <f>Instances[[#This Row],[Weekly]]*4</f>
        <v>14.847999999999999</v>
      </c>
      <c r="T79" s="9"/>
      <c r="V79" s="12" t="s">
        <v>1348</v>
      </c>
      <c r="W79" s="106">
        <v>0.15040000000000001</v>
      </c>
    </row>
    <row r="80" spans="2:23" x14ac:dyDescent="0.25">
      <c r="B80"/>
      <c r="C80"/>
      <c r="D80"/>
      <c r="E80"/>
      <c r="F80"/>
      <c r="G80"/>
      <c r="K80" s="13" t="s">
        <v>131</v>
      </c>
      <c r="L80" s="12" t="s">
        <v>58</v>
      </c>
      <c r="M80" s="14" t="s">
        <v>2</v>
      </c>
      <c r="N80" s="13">
        <v>1</v>
      </c>
      <c r="O80" s="13" t="s">
        <v>949</v>
      </c>
      <c r="P80" s="77">
        <f>VLOOKUP(Instances[[#This Row],[Size]], EC2_Pricing[], 2, FALSE)</f>
        <v>4.6399999999999997E-2</v>
      </c>
      <c r="Q80" s="53">
        <f>Instances[[#This Row],[Hourly]]*VLOOKUP(Instances[[#This Row],[Env]], Schedule[], 2, FALSE)</f>
        <v>0.74239999999999995</v>
      </c>
      <c r="R80" s="53">
        <f>Instances[[#This Row],[Daily]]*VLOOKUP(Instances[[#This Row],[Env]], Schedule[], 3,FALSE)</f>
        <v>3.7119999999999997</v>
      </c>
      <c r="S80" s="53">
        <f>Instances[[#This Row],[Weekly]]*4</f>
        <v>14.847999999999999</v>
      </c>
      <c r="T80" s="9"/>
      <c r="V80" s="12"/>
    </row>
    <row r="81" spans="2:20" x14ac:dyDescent="0.25">
      <c r="B81"/>
      <c r="C81"/>
      <c r="D81"/>
      <c r="E81"/>
      <c r="F81"/>
      <c r="G81"/>
      <c r="K81" s="13" t="s">
        <v>131</v>
      </c>
      <c r="L81" s="12" t="s">
        <v>80</v>
      </c>
      <c r="M81" s="14" t="s">
        <v>2</v>
      </c>
      <c r="N81" s="13">
        <v>1</v>
      </c>
      <c r="O81" s="13" t="s">
        <v>949</v>
      </c>
      <c r="P81" s="77">
        <f>VLOOKUP(Instances[[#This Row],[Size]], EC2_Pricing[], 2, FALSE)</f>
        <v>4.6399999999999997E-2</v>
      </c>
      <c r="Q81" s="53">
        <f>Instances[[#This Row],[Hourly]]*VLOOKUP(Instances[[#This Row],[Env]], Schedule[], 2, FALSE)</f>
        <v>0.74239999999999995</v>
      </c>
      <c r="R81" s="53">
        <f>Instances[[#This Row],[Daily]]*VLOOKUP(Instances[[#This Row],[Env]], Schedule[], 3,FALSE)</f>
        <v>3.7119999999999997</v>
      </c>
      <c r="S81" s="53">
        <f>Instances[[#This Row],[Weekly]]*4</f>
        <v>14.847999999999999</v>
      </c>
      <c r="T81" s="9"/>
    </row>
    <row r="82" spans="2:20" x14ac:dyDescent="0.25">
      <c r="B82"/>
      <c r="C82"/>
      <c r="D82"/>
      <c r="E82"/>
      <c r="F82"/>
      <c r="G82"/>
      <c r="K82" s="13" t="s">
        <v>131</v>
      </c>
      <c r="L82" s="12" t="s">
        <v>53</v>
      </c>
      <c r="M82" s="14" t="s">
        <v>2</v>
      </c>
      <c r="N82" s="13">
        <v>1</v>
      </c>
      <c r="O82" s="13" t="s">
        <v>949</v>
      </c>
      <c r="P82" s="77">
        <f>VLOOKUP(Instances[[#This Row],[Size]], EC2_Pricing[], 2, FALSE)</f>
        <v>4.6399999999999997E-2</v>
      </c>
      <c r="Q82" s="53">
        <f>Instances[[#This Row],[Hourly]]*VLOOKUP(Instances[[#This Row],[Env]], Schedule[], 2, FALSE)</f>
        <v>0.74239999999999995</v>
      </c>
      <c r="R82" s="53">
        <f>Instances[[#This Row],[Daily]]*VLOOKUP(Instances[[#This Row],[Env]], Schedule[], 3,FALSE)</f>
        <v>3.7119999999999997</v>
      </c>
      <c r="S82" s="53">
        <f>Instances[[#This Row],[Weekly]]*4</f>
        <v>14.847999999999999</v>
      </c>
      <c r="T82" s="9"/>
    </row>
    <row r="83" spans="2:20" x14ac:dyDescent="0.25">
      <c r="B83"/>
      <c r="C83"/>
      <c r="D83"/>
      <c r="E83"/>
      <c r="F83"/>
      <c r="G83"/>
      <c r="K83" s="13" t="s">
        <v>130</v>
      </c>
      <c r="L83" s="12" t="s">
        <v>87</v>
      </c>
      <c r="M83" s="14" t="s">
        <v>19</v>
      </c>
      <c r="N83" s="13">
        <v>1</v>
      </c>
      <c r="O83" s="13" t="s">
        <v>949</v>
      </c>
      <c r="P83" s="77">
        <f>VLOOKUP(Instances[[#This Row],[Size]], EC2_Pricing[], 2, FALSE)</f>
        <v>1.1599999999999999E-2</v>
      </c>
      <c r="Q83" s="53">
        <f>Instances[[#This Row],[Hourly]]*VLOOKUP(Instances[[#This Row],[Env]], Schedule[], 2, FALSE)</f>
        <v>0.18559999999999999</v>
      </c>
      <c r="R83" s="53">
        <f>Instances[[#This Row],[Daily]]*VLOOKUP(Instances[[#This Row],[Env]], Schedule[], 3,FALSE)</f>
        <v>0.92799999999999994</v>
      </c>
      <c r="S83" s="53">
        <f>Instances[[#This Row],[Weekly]]*4</f>
        <v>3.7119999999999997</v>
      </c>
      <c r="T83" s="9"/>
    </row>
    <row r="84" spans="2:20" x14ac:dyDescent="0.25">
      <c r="B84"/>
      <c r="C84"/>
      <c r="D84"/>
      <c r="E84"/>
      <c r="F84"/>
      <c r="G84"/>
      <c r="K84" s="13" t="s">
        <v>130</v>
      </c>
      <c r="L84" s="12" t="s">
        <v>105</v>
      </c>
      <c r="M84" s="14" t="s">
        <v>19</v>
      </c>
      <c r="N84" s="13">
        <v>1</v>
      </c>
      <c r="O84" s="13" t="s">
        <v>949</v>
      </c>
      <c r="P84" s="77">
        <f>VLOOKUP(Instances[[#This Row],[Size]], EC2_Pricing[], 2, FALSE)</f>
        <v>1.1599999999999999E-2</v>
      </c>
      <c r="Q84" s="53">
        <f>Instances[[#This Row],[Hourly]]*VLOOKUP(Instances[[#This Row],[Env]], Schedule[], 2, FALSE)</f>
        <v>0.18559999999999999</v>
      </c>
      <c r="R84" s="53">
        <f>Instances[[#This Row],[Daily]]*VLOOKUP(Instances[[#This Row],[Env]], Schedule[], 3,FALSE)</f>
        <v>0.92799999999999994</v>
      </c>
      <c r="S84" s="53">
        <f>Instances[[#This Row],[Weekly]]*4</f>
        <v>3.7119999999999997</v>
      </c>
      <c r="T84" s="9"/>
    </row>
    <row r="85" spans="2:20" x14ac:dyDescent="0.25">
      <c r="B85"/>
      <c r="C85"/>
      <c r="D85"/>
      <c r="E85"/>
      <c r="F85"/>
      <c r="G85"/>
      <c r="K85" s="13" t="s">
        <v>132</v>
      </c>
      <c r="L85" s="12" t="s">
        <v>18</v>
      </c>
      <c r="M85" s="14" t="s">
        <v>19</v>
      </c>
      <c r="N85" s="13">
        <v>1</v>
      </c>
      <c r="O85" s="13" t="s">
        <v>949</v>
      </c>
      <c r="P85" s="77">
        <f>VLOOKUP(Instances[[#This Row],[Size]], EC2_Pricing[], 2, FALSE)</f>
        <v>1.1599999999999999E-2</v>
      </c>
      <c r="Q85" s="53">
        <f>Instances[[#This Row],[Hourly]]*VLOOKUP(Instances[[#This Row],[Env]], Schedule[], 2, FALSE)</f>
        <v>0.27839999999999998</v>
      </c>
      <c r="R85" s="53">
        <f>Instances[[#This Row],[Daily]]*VLOOKUP(Instances[[#This Row],[Env]], Schedule[], 3,FALSE)</f>
        <v>1.9487999999999999</v>
      </c>
      <c r="S85" s="53">
        <f>Instances[[#This Row],[Weekly]]*4</f>
        <v>7.7951999999999995</v>
      </c>
      <c r="T85" s="9"/>
    </row>
    <row r="86" spans="2:20" x14ac:dyDescent="0.25">
      <c r="B86"/>
      <c r="C86"/>
      <c r="D86"/>
      <c r="E86"/>
      <c r="F86"/>
      <c r="G86"/>
      <c r="K86" s="13" t="s">
        <v>132</v>
      </c>
      <c r="L86" s="12" t="s">
        <v>44</v>
      </c>
      <c r="M86" s="14" t="s">
        <v>19</v>
      </c>
      <c r="N86" s="13">
        <v>1</v>
      </c>
      <c r="O86" s="13" t="s">
        <v>949</v>
      </c>
      <c r="P86" s="77">
        <f>VLOOKUP(Instances[[#This Row],[Size]], EC2_Pricing[], 2, FALSE)</f>
        <v>1.1599999999999999E-2</v>
      </c>
      <c r="Q86" s="53">
        <f>Instances[[#This Row],[Hourly]]*VLOOKUP(Instances[[#This Row],[Env]], Schedule[], 2, FALSE)</f>
        <v>0.27839999999999998</v>
      </c>
      <c r="R86" s="53">
        <f>Instances[[#This Row],[Daily]]*VLOOKUP(Instances[[#This Row],[Env]], Schedule[], 3,FALSE)</f>
        <v>1.9487999999999999</v>
      </c>
      <c r="S86" s="53">
        <f>Instances[[#This Row],[Weekly]]*4</f>
        <v>7.7951999999999995</v>
      </c>
      <c r="T86" s="9"/>
    </row>
    <row r="87" spans="2:20" x14ac:dyDescent="0.25">
      <c r="B87"/>
      <c r="C87"/>
      <c r="D87"/>
      <c r="E87"/>
      <c r="F87"/>
      <c r="G87"/>
      <c r="K87" s="13" t="s">
        <v>131</v>
      </c>
      <c r="L87" s="12" t="s">
        <v>82</v>
      </c>
      <c r="M87" s="14" t="s">
        <v>19</v>
      </c>
      <c r="N87" s="13">
        <v>1</v>
      </c>
      <c r="O87" s="13" t="s">
        <v>949</v>
      </c>
      <c r="P87" s="77">
        <f>VLOOKUP(Instances[[#This Row],[Size]], EC2_Pricing[], 2, FALSE)</f>
        <v>1.1599999999999999E-2</v>
      </c>
      <c r="Q87" s="53">
        <f>Instances[[#This Row],[Hourly]]*VLOOKUP(Instances[[#This Row],[Env]], Schedule[], 2, FALSE)</f>
        <v>0.18559999999999999</v>
      </c>
      <c r="R87" s="53">
        <f>Instances[[#This Row],[Daily]]*VLOOKUP(Instances[[#This Row],[Env]], Schedule[], 3,FALSE)</f>
        <v>0.92799999999999994</v>
      </c>
      <c r="S87" s="53">
        <f>Instances[[#This Row],[Weekly]]*4</f>
        <v>3.7119999999999997</v>
      </c>
      <c r="T87" s="9"/>
    </row>
    <row r="88" spans="2:20" x14ac:dyDescent="0.25">
      <c r="B88"/>
      <c r="C88"/>
      <c r="D88"/>
      <c r="E88"/>
      <c r="F88"/>
      <c r="G88"/>
      <c r="K88" s="13" t="s">
        <v>131</v>
      </c>
      <c r="L88" s="12" t="s">
        <v>78</v>
      </c>
      <c r="M88" s="14" t="s">
        <v>19</v>
      </c>
      <c r="N88" s="13">
        <v>1</v>
      </c>
      <c r="O88" s="13" t="s">
        <v>949</v>
      </c>
      <c r="P88" s="77">
        <f>VLOOKUP(Instances[[#This Row],[Size]], EC2_Pricing[], 2, FALSE)</f>
        <v>1.1599999999999999E-2</v>
      </c>
      <c r="Q88" s="53">
        <f>Instances[[#This Row],[Hourly]]*VLOOKUP(Instances[[#This Row],[Env]], Schedule[], 2, FALSE)</f>
        <v>0.18559999999999999</v>
      </c>
      <c r="R88" s="53">
        <f>Instances[[#This Row],[Daily]]*VLOOKUP(Instances[[#This Row],[Env]], Schedule[], 3,FALSE)</f>
        <v>0.92799999999999994</v>
      </c>
      <c r="S88" s="53">
        <f>Instances[[#This Row],[Weekly]]*4</f>
        <v>3.7119999999999997</v>
      </c>
      <c r="T88" s="9"/>
    </row>
    <row r="89" spans="2:20" x14ac:dyDescent="0.25">
      <c r="B89"/>
      <c r="C89"/>
      <c r="D89"/>
      <c r="E89"/>
      <c r="F89"/>
      <c r="G89"/>
      <c r="K89" s="13" t="s">
        <v>130</v>
      </c>
      <c r="L89" s="12" t="s">
        <v>103</v>
      </c>
      <c r="M89" s="14" t="s">
        <v>4</v>
      </c>
      <c r="N89" s="13">
        <v>1</v>
      </c>
      <c r="O89" s="13" t="s">
        <v>949</v>
      </c>
      <c r="P89" s="77">
        <f>VLOOKUP(Instances[[#This Row],[Size]], EC2_Pricing[], 2, FALSE)</f>
        <v>2.3199999999999998E-2</v>
      </c>
      <c r="Q89" s="53">
        <f>Instances[[#This Row],[Hourly]]*VLOOKUP(Instances[[#This Row],[Env]], Schedule[], 2, FALSE)</f>
        <v>0.37119999999999997</v>
      </c>
      <c r="R89" s="53">
        <f>Instances[[#This Row],[Daily]]*VLOOKUP(Instances[[#This Row],[Env]], Schedule[], 3,FALSE)</f>
        <v>1.8559999999999999</v>
      </c>
      <c r="S89" s="53">
        <f>Instances[[#This Row],[Weekly]]*4</f>
        <v>7.4239999999999995</v>
      </c>
      <c r="T89" s="9"/>
    </row>
    <row r="90" spans="2:20" x14ac:dyDescent="0.25">
      <c r="B90"/>
      <c r="C90"/>
      <c r="D90"/>
      <c r="E90"/>
      <c r="F90"/>
      <c r="G90"/>
      <c r="K90" s="13" t="s">
        <v>130</v>
      </c>
      <c r="L90" s="12" t="s">
        <v>112</v>
      </c>
      <c r="M90" s="14" t="s">
        <v>4</v>
      </c>
      <c r="N90" s="13">
        <v>1</v>
      </c>
      <c r="O90" s="13" t="s">
        <v>949</v>
      </c>
      <c r="P90" s="77">
        <f>VLOOKUP(Instances[[#This Row],[Size]], EC2_Pricing[], 2, FALSE)</f>
        <v>2.3199999999999998E-2</v>
      </c>
      <c r="Q90" s="53">
        <f>Instances[[#This Row],[Hourly]]*VLOOKUP(Instances[[#This Row],[Env]], Schedule[], 2, FALSE)</f>
        <v>0.37119999999999997</v>
      </c>
      <c r="R90" s="53">
        <f>Instances[[#This Row],[Daily]]*VLOOKUP(Instances[[#This Row],[Env]], Schedule[], 3,FALSE)</f>
        <v>1.8559999999999999</v>
      </c>
      <c r="S90" s="53">
        <f>Instances[[#This Row],[Weekly]]*4</f>
        <v>7.4239999999999995</v>
      </c>
      <c r="T90" s="9"/>
    </row>
    <row r="91" spans="2:20" x14ac:dyDescent="0.25">
      <c r="B91"/>
      <c r="C91"/>
      <c r="D91"/>
      <c r="E91"/>
      <c r="F91"/>
      <c r="G91"/>
      <c r="K91" s="13" t="s">
        <v>130</v>
      </c>
      <c r="L91" s="12" t="s">
        <v>94</v>
      </c>
      <c r="M91" s="14" t="s">
        <v>4</v>
      </c>
      <c r="N91" s="13">
        <v>1</v>
      </c>
      <c r="O91" s="13" t="s">
        <v>949</v>
      </c>
      <c r="P91" s="77">
        <f>VLOOKUP(Instances[[#This Row],[Size]], EC2_Pricing[], 2, FALSE)</f>
        <v>2.3199999999999998E-2</v>
      </c>
      <c r="Q91" s="53">
        <f>Instances[[#This Row],[Hourly]]*VLOOKUP(Instances[[#This Row],[Env]], Schedule[], 2, FALSE)</f>
        <v>0.37119999999999997</v>
      </c>
      <c r="R91" s="53">
        <f>Instances[[#This Row],[Daily]]*VLOOKUP(Instances[[#This Row],[Env]], Schedule[], 3,FALSE)</f>
        <v>1.8559999999999999</v>
      </c>
      <c r="S91" s="53">
        <f>Instances[[#This Row],[Weekly]]*4</f>
        <v>7.4239999999999995</v>
      </c>
      <c r="T91" s="9"/>
    </row>
    <row r="92" spans="2:20" x14ac:dyDescent="0.25">
      <c r="B92"/>
      <c r="C92"/>
      <c r="D92"/>
      <c r="E92"/>
      <c r="F92"/>
      <c r="G92"/>
      <c r="K92" s="13" t="s">
        <v>130</v>
      </c>
      <c r="L92" s="12" t="s">
        <v>101</v>
      </c>
      <c r="M92" s="14" t="s">
        <v>4</v>
      </c>
      <c r="N92" s="13">
        <v>1</v>
      </c>
      <c r="O92" s="13" t="s">
        <v>949</v>
      </c>
      <c r="P92" s="77">
        <f>VLOOKUP(Instances[[#This Row],[Size]], EC2_Pricing[], 2, FALSE)</f>
        <v>2.3199999999999998E-2</v>
      </c>
      <c r="Q92" s="53">
        <f>Instances[[#This Row],[Hourly]]*VLOOKUP(Instances[[#This Row],[Env]], Schedule[], 2, FALSE)</f>
        <v>0.37119999999999997</v>
      </c>
      <c r="R92" s="53">
        <f>Instances[[#This Row],[Daily]]*VLOOKUP(Instances[[#This Row],[Env]], Schedule[], 3,FALSE)</f>
        <v>1.8559999999999999</v>
      </c>
      <c r="S92" s="53">
        <f>Instances[[#This Row],[Weekly]]*4</f>
        <v>7.4239999999999995</v>
      </c>
      <c r="T92" s="9"/>
    </row>
    <row r="93" spans="2:20" x14ac:dyDescent="0.25">
      <c r="B93"/>
      <c r="C93"/>
      <c r="D93"/>
      <c r="E93"/>
      <c r="F93"/>
      <c r="G93"/>
      <c r="K93" s="13" t="s">
        <v>132</v>
      </c>
      <c r="L93" s="12" t="s">
        <v>14</v>
      </c>
      <c r="M93" s="14" t="s">
        <v>4</v>
      </c>
      <c r="N93" s="13">
        <v>1</v>
      </c>
      <c r="O93" s="13" t="s">
        <v>949</v>
      </c>
      <c r="P93" s="77">
        <f>VLOOKUP(Instances[[#This Row],[Size]], EC2_Pricing[], 2, FALSE)</f>
        <v>2.3199999999999998E-2</v>
      </c>
      <c r="Q93" s="53">
        <f>Instances[[#This Row],[Hourly]]*VLOOKUP(Instances[[#This Row],[Env]], Schedule[], 2, FALSE)</f>
        <v>0.55679999999999996</v>
      </c>
      <c r="R93" s="53">
        <f>Instances[[#This Row],[Daily]]*VLOOKUP(Instances[[#This Row],[Env]], Schedule[], 3,FALSE)</f>
        <v>3.8975999999999997</v>
      </c>
      <c r="S93" s="53">
        <f>Instances[[#This Row],[Weekly]]*4</f>
        <v>15.590399999999999</v>
      </c>
      <c r="T93" s="9"/>
    </row>
    <row r="94" spans="2:20" x14ac:dyDescent="0.25">
      <c r="B94"/>
      <c r="C94"/>
      <c r="D94"/>
      <c r="E94"/>
      <c r="F94"/>
      <c r="G94"/>
      <c r="K94" s="13" t="s">
        <v>132</v>
      </c>
      <c r="L94" s="12" t="s">
        <v>26</v>
      </c>
      <c r="M94" s="14" t="s">
        <v>4</v>
      </c>
      <c r="N94" s="13">
        <v>1</v>
      </c>
      <c r="O94" s="13" t="s">
        <v>949</v>
      </c>
      <c r="P94" s="77">
        <f>VLOOKUP(Instances[[#This Row],[Size]], EC2_Pricing[], 2, FALSE)</f>
        <v>2.3199999999999998E-2</v>
      </c>
      <c r="Q94" s="53">
        <f>Instances[[#This Row],[Hourly]]*VLOOKUP(Instances[[#This Row],[Env]], Schedule[], 2, FALSE)</f>
        <v>0.55679999999999996</v>
      </c>
      <c r="R94" s="53">
        <f>Instances[[#This Row],[Daily]]*VLOOKUP(Instances[[#This Row],[Env]], Schedule[], 3,FALSE)</f>
        <v>3.8975999999999997</v>
      </c>
      <c r="S94" s="53">
        <f>Instances[[#This Row],[Weekly]]*4</f>
        <v>15.590399999999999</v>
      </c>
      <c r="T94" s="9"/>
    </row>
    <row r="95" spans="2:20" x14ac:dyDescent="0.25">
      <c r="B95"/>
      <c r="C95"/>
      <c r="D95"/>
      <c r="E95"/>
      <c r="F95"/>
      <c r="G95"/>
      <c r="K95" s="13" t="s">
        <v>132</v>
      </c>
      <c r="L95" s="12" t="s">
        <v>17</v>
      </c>
      <c r="M95" s="14" t="s">
        <v>4</v>
      </c>
      <c r="N95" s="13">
        <v>1</v>
      </c>
      <c r="O95" s="13" t="s">
        <v>949</v>
      </c>
      <c r="P95" s="77">
        <f>VLOOKUP(Instances[[#This Row],[Size]], EC2_Pricing[], 2, FALSE)</f>
        <v>2.3199999999999998E-2</v>
      </c>
      <c r="Q95" s="53">
        <f>Instances[[#This Row],[Hourly]]*VLOOKUP(Instances[[#This Row],[Env]], Schedule[], 2, FALSE)</f>
        <v>0.55679999999999996</v>
      </c>
      <c r="R95" s="53">
        <f>Instances[[#This Row],[Daily]]*VLOOKUP(Instances[[#This Row],[Env]], Schedule[], 3,FALSE)</f>
        <v>3.8975999999999997</v>
      </c>
      <c r="S95" s="53">
        <f>Instances[[#This Row],[Weekly]]*4</f>
        <v>15.590399999999999</v>
      </c>
      <c r="T95" s="9"/>
    </row>
    <row r="96" spans="2:20" x14ac:dyDescent="0.25">
      <c r="B96"/>
      <c r="C96"/>
      <c r="D96"/>
      <c r="E96"/>
      <c r="F96"/>
      <c r="G96"/>
      <c r="K96" s="13" t="s">
        <v>132</v>
      </c>
      <c r="L96" s="12" t="s">
        <v>3</v>
      </c>
      <c r="M96" s="14" t="s">
        <v>4</v>
      </c>
      <c r="N96" s="13">
        <v>1</v>
      </c>
      <c r="O96" s="13" t="s">
        <v>949</v>
      </c>
      <c r="P96" s="77">
        <f>VLOOKUP(Instances[[#This Row],[Size]], EC2_Pricing[], 2, FALSE)</f>
        <v>2.3199999999999998E-2</v>
      </c>
      <c r="Q96" s="53">
        <f>Instances[[#This Row],[Hourly]]*VLOOKUP(Instances[[#This Row],[Env]], Schedule[], 2, FALSE)</f>
        <v>0.55679999999999996</v>
      </c>
      <c r="R96" s="53">
        <f>Instances[[#This Row],[Daily]]*VLOOKUP(Instances[[#This Row],[Env]], Schedule[], 3,FALSE)</f>
        <v>3.8975999999999997</v>
      </c>
      <c r="S96" s="53">
        <f>Instances[[#This Row],[Weekly]]*4</f>
        <v>15.590399999999999</v>
      </c>
      <c r="T96" s="9"/>
    </row>
    <row r="97" spans="2:21" x14ac:dyDescent="0.25">
      <c r="B97"/>
      <c r="C97"/>
      <c r="D97"/>
      <c r="E97"/>
      <c r="F97"/>
      <c r="G97"/>
      <c r="K97" s="13" t="s">
        <v>132</v>
      </c>
      <c r="L97" s="12" t="s">
        <v>128</v>
      </c>
      <c r="M97" s="14" t="s">
        <v>4</v>
      </c>
      <c r="N97" s="13">
        <v>0</v>
      </c>
      <c r="O97" s="13" t="s">
        <v>949</v>
      </c>
      <c r="P97" s="77">
        <f>VLOOKUP(Instances[[#This Row],[Size]], EC2_Pricing[], 2, FALSE)</f>
        <v>2.3199999999999998E-2</v>
      </c>
      <c r="Q97" s="53">
        <f>Instances[[#This Row],[Hourly]]*VLOOKUP(Instances[[#This Row],[Env]], Schedule[], 2, FALSE)</f>
        <v>0.55679999999999996</v>
      </c>
      <c r="R97" s="53">
        <f>Instances[[#This Row],[Daily]]*VLOOKUP(Instances[[#This Row],[Env]], Schedule[], 3,FALSE)</f>
        <v>3.8975999999999997</v>
      </c>
      <c r="S97" s="53">
        <f>Instances[[#This Row],[Weekly]]*4</f>
        <v>15.590399999999999</v>
      </c>
      <c r="T97" s="9"/>
    </row>
    <row r="98" spans="2:21" x14ac:dyDescent="0.25">
      <c r="B98"/>
      <c r="C98"/>
      <c r="D98"/>
      <c r="E98"/>
      <c r="F98"/>
      <c r="G98"/>
      <c r="K98" s="13" t="s">
        <v>131</v>
      </c>
      <c r="L98" s="12" t="s">
        <v>65</v>
      </c>
      <c r="M98" s="14" t="s">
        <v>4</v>
      </c>
      <c r="N98" s="13">
        <v>1</v>
      </c>
      <c r="O98" s="13" t="s">
        <v>949</v>
      </c>
      <c r="P98" s="77">
        <f>VLOOKUP(Instances[[#This Row],[Size]], EC2_Pricing[], 2, FALSE)</f>
        <v>2.3199999999999998E-2</v>
      </c>
      <c r="Q98" s="53">
        <f>Instances[[#This Row],[Hourly]]*VLOOKUP(Instances[[#This Row],[Env]], Schedule[], 2, FALSE)</f>
        <v>0.37119999999999997</v>
      </c>
      <c r="R98" s="53">
        <f>Instances[[#This Row],[Daily]]*VLOOKUP(Instances[[#This Row],[Env]], Schedule[], 3,FALSE)</f>
        <v>1.8559999999999999</v>
      </c>
      <c r="S98" s="53">
        <f>Instances[[#This Row],[Weekly]]*4</f>
        <v>7.4239999999999995</v>
      </c>
      <c r="T98" s="9"/>
    </row>
    <row r="99" spans="2:21" x14ac:dyDescent="0.25">
      <c r="B99"/>
      <c r="C99"/>
      <c r="D99"/>
      <c r="E99"/>
      <c r="F99"/>
      <c r="G99"/>
      <c r="K99" s="13" t="s">
        <v>131</v>
      </c>
      <c r="L99" s="12" t="s">
        <v>49</v>
      </c>
      <c r="M99" s="14" t="s">
        <v>4</v>
      </c>
      <c r="N99" s="13">
        <v>1</v>
      </c>
      <c r="O99" s="13" t="s">
        <v>949</v>
      </c>
      <c r="P99" s="77">
        <f>VLOOKUP(Instances[[#This Row],[Size]], EC2_Pricing[], 2, FALSE)</f>
        <v>2.3199999999999998E-2</v>
      </c>
      <c r="Q99" s="53">
        <f>Instances[[#This Row],[Hourly]]*VLOOKUP(Instances[[#This Row],[Env]], Schedule[], 2, FALSE)</f>
        <v>0.37119999999999997</v>
      </c>
      <c r="R99" s="53">
        <f>Instances[[#This Row],[Daily]]*VLOOKUP(Instances[[#This Row],[Env]], Schedule[], 3,FALSE)</f>
        <v>1.8559999999999999</v>
      </c>
      <c r="S99" s="53">
        <f>Instances[[#This Row],[Weekly]]*4</f>
        <v>7.4239999999999995</v>
      </c>
      <c r="T99" s="9"/>
    </row>
    <row r="100" spans="2:21" x14ac:dyDescent="0.25">
      <c r="B100"/>
      <c r="C100"/>
      <c r="D100"/>
      <c r="E100"/>
      <c r="F100"/>
      <c r="G100"/>
      <c r="K100" s="13" t="s">
        <v>131</v>
      </c>
      <c r="L100" s="12" t="s">
        <v>51</v>
      </c>
      <c r="M100" s="14" t="s">
        <v>4</v>
      </c>
      <c r="N100" s="13">
        <v>1</v>
      </c>
      <c r="O100" s="13" t="s">
        <v>949</v>
      </c>
      <c r="P100" s="77">
        <f>VLOOKUP(Instances[[#This Row],[Size]], EC2_Pricing[], 2, FALSE)</f>
        <v>2.3199999999999998E-2</v>
      </c>
      <c r="Q100" s="53">
        <f>Instances[[#This Row],[Hourly]]*VLOOKUP(Instances[[#This Row],[Env]], Schedule[], 2, FALSE)</f>
        <v>0.37119999999999997</v>
      </c>
      <c r="R100" s="53">
        <f>Instances[[#This Row],[Daily]]*VLOOKUP(Instances[[#This Row],[Env]], Schedule[], 3,FALSE)</f>
        <v>1.8559999999999999</v>
      </c>
      <c r="S100" s="53">
        <f>Instances[[#This Row],[Weekly]]*4</f>
        <v>7.4239999999999995</v>
      </c>
      <c r="T100" s="9"/>
    </row>
    <row r="101" spans="2:21" x14ac:dyDescent="0.25">
      <c r="B101"/>
      <c r="C101"/>
      <c r="D101"/>
      <c r="E101"/>
      <c r="F101"/>
      <c r="G101"/>
      <c r="K101" s="13" t="s">
        <v>131</v>
      </c>
      <c r="L101" s="12" t="s">
        <v>77</v>
      </c>
      <c r="M101" s="14" t="s">
        <v>4</v>
      </c>
      <c r="N101" s="13">
        <v>1</v>
      </c>
      <c r="O101" s="13" t="s">
        <v>949</v>
      </c>
      <c r="P101" s="77">
        <f>VLOOKUP(Instances[[#This Row],[Size]], EC2_Pricing[], 2, FALSE)</f>
        <v>2.3199999999999998E-2</v>
      </c>
      <c r="Q101" s="53">
        <f>Instances[[#This Row],[Hourly]]*VLOOKUP(Instances[[#This Row],[Env]], Schedule[], 2, FALSE)</f>
        <v>0.37119999999999997</v>
      </c>
      <c r="R101" s="53">
        <f>Instances[[#This Row],[Daily]]*VLOOKUP(Instances[[#This Row],[Env]], Schedule[], 3,FALSE)</f>
        <v>1.8559999999999999</v>
      </c>
      <c r="S101" s="53">
        <f>Instances[[#This Row],[Weekly]]*4</f>
        <v>7.4239999999999995</v>
      </c>
      <c r="T101" s="9"/>
    </row>
    <row r="102" spans="2:21" x14ac:dyDescent="0.25">
      <c r="B102"/>
      <c r="C102"/>
      <c r="D102"/>
      <c r="E102"/>
      <c r="F102"/>
      <c r="G102"/>
      <c r="K102" s="13" t="s">
        <v>130</v>
      </c>
      <c r="L102" s="12" t="s">
        <v>115</v>
      </c>
      <c r="M102" s="14" t="s">
        <v>84</v>
      </c>
      <c r="N102" s="13">
        <v>1</v>
      </c>
      <c r="O102" s="13" t="s">
        <v>949</v>
      </c>
      <c r="P102" s="77">
        <f>VLOOKUP(Instances[[#This Row],[Size]], EC2_Pricing[], 2, FALSE)</f>
        <v>0.18559999999999999</v>
      </c>
      <c r="Q102" s="53">
        <f>Instances[[#This Row],[Hourly]]*VLOOKUP(Instances[[#This Row],[Env]], Schedule[], 2, FALSE)</f>
        <v>2.9695999999999998</v>
      </c>
      <c r="R102" s="53">
        <f>Instances[[#This Row],[Daily]]*VLOOKUP(Instances[[#This Row],[Env]], Schedule[], 3,FALSE)</f>
        <v>14.847999999999999</v>
      </c>
      <c r="S102" s="53">
        <f>Instances[[#This Row],[Weekly]]*4</f>
        <v>59.391999999999996</v>
      </c>
      <c r="T102" s="9"/>
    </row>
    <row r="103" spans="2:21" x14ac:dyDescent="0.25">
      <c r="B103"/>
      <c r="C103"/>
      <c r="D103"/>
      <c r="E103"/>
      <c r="F103"/>
      <c r="G103"/>
      <c r="K103" s="13" t="s">
        <v>131</v>
      </c>
      <c r="L103" s="12" t="s">
        <v>83</v>
      </c>
      <c r="M103" s="14" t="s">
        <v>84</v>
      </c>
      <c r="N103" s="13">
        <v>1</v>
      </c>
      <c r="O103" s="13" t="s">
        <v>949</v>
      </c>
      <c r="P103" s="77">
        <f>VLOOKUP(Instances[[#This Row],[Size]], EC2_Pricing[], 2, FALSE)</f>
        <v>0.18559999999999999</v>
      </c>
      <c r="Q103" s="53">
        <f>Instances[[#This Row],[Hourly]]*VLOOKUP(Instances[[#This Row],[Env]], Schedule[], 2, FALSE)</f>
        <v>2.9695999999999998</v>
      </c>
      <c r="R103" s="53">
        <f>Instances[[#This Row],[Daily]]*VLOOKUP(Instances[[#This Row],[Env]], Schedule[], 3,FALSE)</f>
        <v>14.847999999999999</v>
      </c>
      <c r="S103" s="53">
        <f>Instances[[#This Row],[Weekly]]*4</f>
        <v>59.391999999999996</v>
      </c>
      <c r="T103" s="9"/>
    </row>
    <row r="104" spans="2:21" x14ac:dyDescent="0.25">
      <c r="B104"/>
      <c r="C104"/>
      <c r="D104"/>
      <c r="E104"/>
      <c r="F104"/>
      <c r="G104"/>
      <c r="K104" s="13" t="s">
        <v>130</v>
      </c>
      <c r="L104" s="12" t="s">
        <v>104</v>
      </c>
      <c r="M104" s="14" t="s">
        <v>16</v>
      </c>
      <c r="N104" s="13">
        <v>1</v>
      </c>
      <c r="O104" s="13" t="s">
        <v>949</v>
      </c>
      <c r="P104" s="77">
        <f>VLOOKUP(Instances[[#This Row],[Size]], EC2_Pricing[], 2, FALSE)</f>
        <v>3.7600000000000001E-2</v>
      </c>
      <c r="Q104" s="53">
        <f>Instances[[#This Row],[Hourly]]*VLOOKUP(Instances[[#This Row],[Env]], Schedule[], 2, FALSE)</f>
        <v>0.60160000000000002</v>
      </c>
      <c r="R104" s="53">
        <f>Instances[[#This Row],[Daily]]*VLOOKUP(Instances[[#This Row],[Env]], Schedule[], 3,FALSE)</f>
        <v>3.008</v>
      </c>
      <c r="S104" s="53">
        <f>Instances[[#This Row],[Weekly]]*4</f>
        <v>12.032</v>
      </c>
      <c r="T104" s="9"/>
    </row>
    <row r="105" spans="2:21" x14ac:dyDescent="0.25">
      <c r="B105"/>
      <c r="C105"/>
      <c r="D105"/>
      <c r="E105"/>
      <c r="F105"/>
      <c r="G105"/>
      <c r="K105" s="13" t="s">
        <v>132</v>
      </c>
      <c r="L105" s="12" t="s">
        <v>15</v>
      </c>
      <c r="M105" s="14" t="s">
        <v>16</v>
      </c>
      <c r="N105" s="13">
        <v>1</v>
      </c>
      <c r="O105" s="13" t="s">
        <v>949</v>
      </c>
      <c r="P105" s="77">
        <f>VLOOKUP(Instances[[#This Row],[Size]], EC2_Pricing[], 2, FALSE)</f>
        <v>3.7600000000000001E-2</v>
      </c>
      <c r="Q105" s="53">
        <f>Instances[[#This Row],[Hourly]]*VLOOKUP(Instances[[#This Row],[Env]], Schedule[], 2, FALSE)</f>
        <v>0.90240000000000009</v>
      </c>
      <c r="R105" s="53">
        <f>Instances[[#This Row],[Daily]]*VLOOKUP(Instances[[#This Row],[Env]], Schedule[], 3,FALSE)</f>
        <v>6.3168000000000006</v>
      </c>
      <c r="S105" s="53">
        <f>Instances[[#This Row],[Weekly]]*4</f>
        <v>25.267200000000003</v>
      </c>
      <c r="T105" s="9"/>
    </row>
    <row r="106" spans="2:21" x14ac:dyDescent="0.25">
      <c r="B106"/>
      <c r="C106"/>
      <c r="D106"/>
      <c r="E106"/>
      <c r="F106"/>
      <c r="G106"/>
      <c r="K106" s="13" t="s">
        <v>131</v>
      </c>
      <c r="L106" s="12" t="s">
        <v>71</v>
      </c>
      <c r="M106" s="14" t="s">
        <v>16</v>
      </c>
      <c r="N106" s="13">
        <v>1</v>
      </c>
      <c r="O106" s="13" t="s">
        <v>949</v>
      </c>
      <c r="P106" s="77">
        <f>VLOOKUP(Instances[[#This Row],[Size]], EC2_Pricing[], 2, FALSE)</f>
        <v>3.7600000000000001E-2</v>
      </c>
      <c r="Q106" s="53">
        <f>Instances[[#This Row],[Hourly]]*VLOOKUP(Instances[[#This Row],[Env]], Schedule[], 2, FALSE)</f>
        <v>0.60160000000000002</v>
      </c>
      <c r="R106" s="53">
        <f>Instances[[#This Row],[Daily]]*VLOOKUP(Instances[[#This Row],[Env]], Schedule[], 3,FALSE)</f>
        <v>3.008</v>
      </c>
      <c r="S106" s="53">
        <f>Instances[[#This Row],[Weekly]]*4</f>
        <v>12.032</v>
      </c>
      <c r="T106" s="9"/>
    </row>
    <row r="107" spans="2:21" x14ac:dyDescent="0.25">
      <c r="B107"/>
      <c r="C107"/>
      <c r="D107"/>
      <c r="E107"/>
      <c r="F107"/>
      <c r="G107"/>
      <c r="K107" s="81"/>
      <c r="L107" s="80" t="s">
        <v>168</v>
      </c>
      <c r="M107" s="82"/>
      <c r="N107" s="82"/>
      <c r="O107" s="81"/>
      <c r="P107" s="83">
        <f>SUBTOTAL(109,Instances[Hourly])</f>
        <v>6.2736000000000125</v>
      </c>
      <c r="Q107" s="84">
        <f>SUBTOTAL(109,Instances[Daily])</f>
        <v>116.22240000000022</v>
      </c>
      <c r="R107" s="84">
        <f>SUBTOTAL(109,Instances[Weekly])</f>
        <v>676.18079999999986</v>
      </c>
      <c r="S107" s="84">
        <f>SUBTOTAL(109,Instances[Monthly])</f>
        <v>2704.7231999999995</v>
      </c>
      <c r="T107" s="9"/>
    </row>
    <row r="108" spans="2:21" x14ac:dyDescent="0.25">
      <c r="B108"/>
      <c r="C108"/>
      <c r="D108"/>
      <c r="E108"/>
      <c r="F108"/>
      <c r="G108"/>
      <c r="K108" s="7"/>
      <c r="L108" s="6"/>
      <c r="N108" s="8"/>
      <c r="O108" s="7"/>
      <c r="P108" s="7"/>
      <c r="Q108" s="78"/>
      <c r="R108" s="54"/>
      <c r="S108" s="54"/>
      <c r="T108" s="54"/>
      <c r="U108" s="9"/>
    </row>
    <row r="109" spans="2:21" x14ac:dyDescent="0.25">
      <c r="B109"/>
      <c r="C109"/>
      <c r="D109"/>
      <c r="E109"/>
      <c r="F109"/>
      <c r="G109"/>
      <c r="K109" s="7"/>
      <c r="L109" s="6"/>
      <c r="N109" s="8"/>
      <c r="O109" s="7"/>
      <c r="P109" s="7"/>
      <c r="Q109" s="78"/>
      <c r="R109" s="54"/>
      <c r="S109" s="54"/>
      <c r="T109" s="54"/>
      <c r="U109" s="9"/>
    </row>
    <row r="110" spans="2:21" x14ac:dyDescent="0.25">
      <c r="B110"/>
      <c r="C110"/>
      <c r="D110"/>
      <c r="E110"/>
      <c r="F110"/>
      <c r="G110"/>
      <c r="K110" s="7"/>
      <c r="L110" s="6"/>
      <c r="N110" s="8"/>
      <c r="O110" s="7"/>
      <c r="P110" s="7"/>
      <c r="Q110" s="78"/>
      <c r="R110" s="54"/>
      <c r="S110" s="54"/>
      <c r="T110" s="54"/>
      <c r="U110" s="9"/>
    </row>
    <row r="111" spans="2:21" x14ac:dyDescent="0.25">
      <c r="B111"/>
      <c r="C111"/>
      <c r="D111"/>
      <c r="E111"/>
      <c r="F111"/>
      <c r="G111"/>
      <c r="K111" s="7"/>
      <c r="L111" s="6"/>
      <c r="N111" s="8"/>
      <c r="O111" s="7"/>
      <c r="P111" s="7"/>
      <c r="Q111" s="78"/>
      <c r="R111" s="54"/>
      <c r="S111" s="54"/>
      <c r="T111" s="54"/>
    </row>
    <row r="112" spans="2:21" x14ac:dyDescent="0.25">
      <c r="B112"/>
      <c r="C112"/>
      <c r="D112"/>
      <c r="E112"/>
      <c r="F112"/>
      <c r="G112"/>
    </row>
    <row r="113" spans="2:7" x14ac:dyDescent="0.25">
      <c r="B113"/>
      <c r="C113"/>
      <c r="D113"/>
      <c r="E113"/>
      <c r="F113"/>
      <c r="G113"/>
    </row>
    <row r="114" spans="2:7" x14ac:dyDescent="0.25">
      <c r="B114"/>
      <c r="C114"/>
      <c r="D114"/>
      <c r="E114"/>
      <c r="F114"/>
      <c r="G114"/>
    </row>
    <row r="115" spans="2:7" x14ac:dyDescent="0.25">
      <c r="B115"/>
      <c r="C115"/>
      <c r="D115"/>
      <c r="E115"/>
      <c r="F115"/>
      <c r="G115"/>
    </row>
    <row r="116" spans="2:7" x14ac:dyDescent="0.25">
      <c r="B116"/>
      <c r="C116"/>
      <c r="D116"/>
      <c r="E116"/>
      <c r="F116"/>
      <c r="G116"/>
    </row>
    <row r="117" spans="2:7" x14ac:dyDescent="0.25">
      <c r="B117"/>
      <c r="C117"/>
      <c r="D117"/>
      <c r="E117"/>
      <c r="F117"/>
      <c r="G117"/>
    </row>
    <row r="118" spans="2:7" x14ac:dyDescent="0.25">
      <c r="B118"/>
      <c r="C118"/>
      <c r="D118"/>
      <c r="E118"/>
      <c r="F118"/>
      <c r="G118"/>
    </row>
    <row r="119" spans="2:7" x14ac:dyDescent="0.25">
      <c r="B119"/>
      <c r="C119"/>
      <c r="D119"/>
      <c r="E119"/>
      <c r="F119"/>
      <c r="G119"/>
    </row>
    <row r="120" spans="2:7" x14ac:dyDescent="0.25">
      <c r="B120"/>
      <c r="C120"/>
      <c r="D120"/>
      <c r="E120"/>
      <c r="F120"/>
      <c r="G120"/>
    </row>
    <row r="121" spans="2:7" x14ac:dyDescent="0.25">
      <c r="B121"/>
      <c r="C121"/>
      <c r="D121"/>
      <c r="E121"/>
      <c r="F121"/>
      <c r="G121"/>
    </row>
    <row r="122" spans="2:7" x14ac:dyDescent="0.25">
      <c r="B122"/>
      <c r="C122"/>
      <c r="D122"/>
      <c r="E122"/>
      <c r="F122"/>
      <c r="G122"/>
    </row>
    <row r="123" spans="2:7" x14ac:dyDescent="0.25">
      <c r="B123"/>
      <c r="C123"/>
      <c r="D123"/>
      <c r="E123"/>
      <c r="F123"/>
      <c r="G123"/>
    </row>
    <row r="124" spans="2:7" x14ac:dyDescent="0.25">
      <c r="B124"/>
      <c r="C124"/>
      <c r="D124"/>
      <c r="E124"/>
      <c r="F124"/>
      <c r="G124"/>
    </row>
    <row r="125" spans="2:7" x14ac:dyDescent="0.25">
      <c r="B125"/>
      <c r="C125"/>
      <c r="D125"/>
      <c r="E125"/>
      <c r="F125"/>
      <c r="G125"/>
    </row>
    <row r="126" spans="2:7" x14ac:dyDescent="0.25">
      <c r="B126"/>
      <c r="C126"/>
      <c r="D126"/>
      <c r="E126"/>
      <c r="F126"/>
      <c r="G126"/>
    </row>
    <row r="127" spans="2:7" x14ac:dyDescent="0.25">
      <c r="B127"/>
      <c r="C127"/>
      <c r="D127"/>
      <c r="E127"/>
      <c r="F127"/>
      <c r="G127"/>
    </row>
    <row r="128" spans="2:7" x14ac:dyDescent="0.25">
      <c r="B128"/>
      <c r="C128"/>
      <c r="D128"/>
      <c r="E128"/>
      <c r="F128"/>
      <c r="G128"/>
    </row>
    <row r="129" spans="2:7" x14ac:dyDescent="0.25">
      <c r="B129"/>
      <c r="C129"/>
      <c r="D129"/>
      <c r="E129"/>
      <c r="F129"/>
      <c r="G129"/>
    </row>
    <row r="130" spans="2:7" x14ac:dyDescent="0.25">
      <c r="B130"/>
      <c r="C130"/>
      <c r="D130"/>
      <c r="E130"/>
      <c r="F130"/>
      <c r="G130"/>
    </row>
    <row r="131" spans="2:7" x14ac:dyDescent="0.25">
      <c r="B131"/>
      <c r="C131"/>
      <c r="D131"/>
      <c r="E131"/>
      <c r="F131"/>
      <c r="G131"/>
    </row>
    <row r="132" spans="2:7" x14ac:dyDescent="0.25">
      <c r="B132"/>
      <c r="C132"/>
      <c r="D132"/>
      <c r="E132"/>
      <c r="F132"/>
      <c r="G132"/>
    </row>
    <row r="133" spans="2:7" x14ac:dyDescent="0.25">
      <c r="B133"/>
      <c r="C133"/>
      <c r="D133"/>
      <c r="E133"/>
      <c r="F133"/>
      <c r="G133"/>
    </row>
    <row r="134" spans="2:7" x14ac:dyDescent="0.25">
      <c r="B134"/>
      <c r="C134"/>
      <c r="D134"/>
      <c r="E134"/>
      <c r="F134"/>
      <c r="G134"/>
    </row>
    <row r="135" spans="2:7" x14ac:dyDescent="0.25">
      <c r="B135"/>
      <c r="C135"/>
      <c r="D135"/>
      <c r="E135"/>
      <c r="F135"/>
      <c r="G135"/>
    </row>
    <row r="136" spans="2:7" x14ac:dyDescent="0.25">
      <c r="B136"/>
      <c r="C136"/>
      <c r="D136"/>
      <c r="E136"/>
      <c r="F136"/>
      <c r="G136"/>
    </row>
    <row r="137" spans="2:7" x14ac:dyDescent="0.25">
      <c r="B137"/>
      <c r="C137"/>
      <c r="D137"/>
      <c r="E137"/>
      <c r="F137"/>
      <c r="G137"/>
    </row>
    <row r="138" spans="2:7" x14ac:dyDescent="0.25">
      <c r="B138"/>
      <c r="C138"/>
      <c r="D138"/>
      <c r="E138"/>
      <c r="F138"/>
      <c r="G138"/>
    </row>
    <row r="139" spans="2:7" x14ac:dyDescent="0.25">
      <c r="B139"/>
      <c r="C139"/>
      <c r="D139"/>
      <c r="E139"/>
      <c r="F139"/>
      <c r="G139"/>
    </row>
    <row r="140" spans="2:7" x14ac:dyDescent="0.25">
      <c r="B140"/>
      <c r="C140"/>
      <c r="D140"/>
      <c r="E140"/>
      <c r="F140"/>
      <c r="G140"/>
    </row>
    <row r="141" spans="2:7" x14ac:dyDescent="0.25">
      <c r="B141"/>
      <c r="C141"/>
      <c r="D141"/>
      <c r="E141"/>
      <c r="F141"/>
      <c r="G141"/>
    </row>
    <row r="142" spans="2:7" x14ac:dyDescent="0.25">
      <c r="B142"/>
      <c r="C142"/>
      <c r="D142"/>
      <c r="E142"/>
      <c r="F142"/>
      <c r="G142"/>
    </row>
    <row r="143" spans="2:7" x14ac:dyDescent="0.25">
      <c r="B143"/>
      <c r="C143"/>
      <c r="D143"/>
      <c r="E143"/>
      <c r="F143"/>
      <c r="G143"/>
    </row>
    <row r="144" spans="2:7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2:7" x14ac:dyDescent="0.25">
      <c r="B177"/>
      <c r="C177"/>
      <c r="D177"/>
      <c r="E177"/>
      <c r="F177"/>
      <c r="G177"/>
    </row>
    <row r="178" spans="2:7" x14ac:dyDescent="0.25">
      <c r="B178"/>
      <c r="C178"/>
      <c r="D178"/>
      <c r="E178"/>
      <c r="F178"/>
      <c r="G178"/>
    </row>
    <row r="179" spans="2:7" x14ac:dyDescent="0.25">
      <c r="B179"/>
      <c r="C179"/>
      <c r="D179"/>
      <c r="E179"/>
      <c r="F179"/>
      <c r="G179"/>
    </row>
    <row r="180" spans="2:7" x14ac:dyDescent="0.25">
      <c r="B180"/>
      <c r="C180"/>
      <c r="D180"/>
      <c r="E180"/>
      <c r="F180"/>
      <c r="G180"/>
    </row>
    <row r="181" spans="2:7" x14ac:dyDescent="0.25">
      <c r="B181"/>
      <c r="C181"/>
      <c r="D181"/>
      <c r="E181"/>
      <c r="F181"/>
      <c r="G181"/>
    </row>
    <row r="182" spans="2:7" x14ac:dyDescent="0.25">
      <c r="B182"/>
      <c r="C182"/>
      <c r="D182"/>
      <c r="E182"/>
      <c r="F182"/>
      <c r="G182"/>
    </row>
    <row r="183" spans="2:7" x14ac:dyDescent="0.25">
      <c r="B183"/>
      <c r="C183"/>
      <c r="D183"/>
      <c r="E183"/>
      <c r="F183"/>
      <c r="G183"/>
    </row>
    <row r="184" spans="2:7" x14ac:dyDescent="0.25">
      <c r="B184"/>
      <c r="C184"/>
      <c r="D184"/>
      <c r="E184"/>
      <c r="F184"/>
      <c r="G184"/>
    </row>
    <row r="185" spans="2:7" x14ac:dyDescent="0.25">
      <c r="B185"/>
      <c r="C185"/>
      <c r="D185"/>
      <c r="E185"/>
      <c r="F185"/>
      <c r="G185"/>
    </row>
    <row r="186" spans="2:7" x14ac:dyDescent="0.25">
      <c r="B186"/>
      <c r="C186"/>
      <c r="D186"/>
      <c r="E186"/>
      <c r="F186"/>
      <c r="G186"/>
    </row>
    <row r="187" spans="2:7" x14ac:dyDescent="0.25">
      <c r="B187"/>
      <c r="C187"/>
      <c r="D187"/>
      <c r="E187"/>
      <c r="F187"/>
      <c r="G187"/>
    </row>
    <row r="188" spans="2:7" x14ac:dyDescent="0.25">
      <c r="B188"/>
      <c r="C188"/>
      <c r="D188"/>
      <c r="E188"/>
      <c r="F188"/>
      <c r="G188"/>
    </row>
    <row r="189" spans="2:7" x14ac:dyDescent="0.25">
      <c r="B189"/>
      <c r="C189"/>
      <c r="D189"/>
      <c r="E189"/>
      <c r="F189"/>
      <c r="G189"/>
    </row>
    <row r="190" spans="2:7" x14ac:dyDescent="0.25">
      <c r="B190"/>
      <c r="C190"/>
      <c r="D190"/>
      <c r="E190"/>
      <c r="F190"/>
      <c r="G190"/>
    </row>
    <row r="191" spans="2:7" x14ac:dyDescent="0.25">
      <c r="B191"/>
      <c r="C191"/>
      <c r="D191"/>
      <c r="E191"/>
      <c r="F191"/>
      <c r="G191"/>
    </row>
    <row r="192" spans="2:7" x14ac:dyDescent="0.25">
      <c r="B192"/>
      <c r="C192"/>
      <c r="D192"/>
      <c r="E192"/>
      <c r="F192"/>
      <c r="G192"/>
    </row>
    <row r="193" spans="2:7" x14ac:dyDescent="0.25">
      <c r="B193"/>
      <c r="C193"/>
      <c r="D193"/>
      <c r="E193"/>
      <c r="F193"/>
      <c r="G193"/>
    </row>
    <row r="194" spans="2:7" x14ac:dyDescent="0.25">
      <c r="B194"/>
      <c r="C194"/>
      <c r="D194"/>
      <c r="E194"/>
      <c r="F194"/>
      <c r="G194"/>
    </row>
    <row r="195" spans="2:7" x14ac:dyDescent="0.25">
      <c r="B195"/>
      <c r="C195"/>
      <c r="D195"/>
      <c r="E195"/>
      <c r="F195"/>
      <c r="G195"/>
    </row>
    <row r="196" spans="2:7" x14ac:dyDescent="0.25">
      <c r="B196"/>
      <c r="C196"/>
      <c r="D196"/>
      <c r="E196"/>
      <c r="F196"/>
      <c r="G196"/>
    </row>
    <row r="197" spans="2:7" x14ac:dyDescent="0.25">
      <c r="B197"/>
      <c r="C197"/>
      <c r="D197"/>
      <c r="E197"/>
      <c r="F197"/>
      <c r="G197"/>
    </row>
    <row r="198" spans="2:7" x14ac:dyDescent="0.25">
      <c r="B198"/>
      <c r="C198"/>
      <c r="D198"/>
      <c r="E198"/>
      <c r="F198"/>
      <c r="G198"/>
    </row>
    <row r="199" spans="2:7" x14ac:dyDescent="0.25">
      <c r="B199"/>
      <c r="C199"/>
      <c r="D199"/>
      <c r="E199"/>
      <c r="F199"/>
      <c r="G199"/>
    </row>
    <row r="200" spans="2:7" x14ac:dyDescent="0.25">
      <c r="B200"/>
      <c r="C200"/>
      <c r="D200"/>
      <c r="E200"/>
      <c r="F200"/>
      <c r="G200"/>
    </row>
    <row r="201" spans="2:7" x14ac:dyDescent="0.25">
      <c r="B201"/>
      <c r="C201"/>
      <c r="D201"/>
      <c r="E201"/>
      <c r="F201"/>
      <c r="G201"/>
    </row>
    <row r="202" spans="2:7" x14ac:dyDescent="0.25">
      <c r="B202"/>
      <c r="C202"/>
      <c r="D202"/>
      <c r="E202"/>
      <c r="F202"/>
      <c r="G202"/>
    </row>
    <row r="203" spans="2:7" x14ac:dyDescent="0.25">
      <c r="B203"/>
      <c r="C203"/>
      <c r="D203"/>
      <c r="E203"/>
      <c r="F203"/>
      <c r="G203"/>
    </row>
    <row r="204" spans="2:7" x14ac:dyDescent="0.25">
      <c r="B204"/>
      <c r="C204"/>
      <c r="D204"/>
      <c r="E204"/>
      <c r="F204"/>
      <c r="G204"/>
    </row>
    <row r="205" spans="2:7" x14ac:dyDescent="0.25">
      <c r="B205"/>
      <c r="C205"/>
      <c r="D205"/>
      <c r="E205"/>
      <c r="F205"/>
      <c r="G205"/>
    </row>
    <row r="206" spans="2:7" x14ac:dyDescent="0.25">
      <c r="B206"/>
      <c r="C206"/>
      <c r="D206"/>
      <c r="E206"/>
      <c r="F206"/>
      <c r="G206"/>
    </row>
    <row r="207" spans="2:7" x14ac:dyDescent="0.25">
      <c r="B207"/>
      <c r="C207"/>
      <c r="D207"/>
      <c r="E207"/>
      <c r="F207"/>
      <c r="G207"/>
    </row>
    <row r="208" spans="2:7" x14ac:dyDescent="0.25">
      <c r="B208"/>
      <c r="C208"/>
      <c r="D208"/>
      <c r="E208"/>
      <c r="F208"/>
      <c r="G208"/>
    </row>
    <row r="209" spans="2:7" x14ac:dyDescent="0.25">
      <c r="B209"/>
      <c r="C209"/>
      <c r="D209"/>
      <c r="E209"/>
      <c r="F209"/>
      <c r="G209"/>
    </row>
    <row r="210" spans="2:7" x14ac:dyDescent="0.25">
      <c r="B210"/>
      <c r="C210"/>
      <c r="D210"/>
      <c r="E210"/>
      <c r="F210"/>
      <c r="G210"/>
    </row>
    <row r="211" spans="2:7" x14ac:dyDescent="0.25">
      <c r="B211"/>
      <c r="C211"/>
      <c r="D211"/>
      <c r="E211"/>
      <c r="F211"/>
      <c r="G211"/>
    </row>
    <row r="212" spans="2:7" x14ac:dyDescent="0.25">
      <c r="B212"/>
      <c r="C212"/>
      <c r="D212"/>
      <c r="E212"/>
      <c r="F212"/>
      <c r="G212"/>
    </row>
    <row r="213" spans="2:7" x14ac:dyDescent="0.25">
      <c r="B213"/>
      <c r="C213"/>
      <c r="D213"/>
      <c r="E213"/>
      <c r="F213"/>
      <c r="G213"/>
    </row>
    <row r="214" spans="2:7" x14ac:dyDescent="0.25">
      <c r="B214"/>
      <c r="C214"/>
      <c r="D214"/>
      <c r="E214"/>
      <c r="F214"/>
      <c r="G214"/>
    </row>
    <row r="215" spans="2:7" x14ac:dyDescent="0.25">
      <c r="B215"/>
      <c r="C215"/>
      <c r="D215"/>
      <c r="E215"/>
      <c r="F215"/>
      <c r="G215"/>
    </row>
    <row r="216" spans="2:7" x14ac:dyDescent="0.25">
      <c r="B216"/>
      <c r="C216"/>
      <c r="D216"/>
      <c r="E216"/>
      <c r="F216"/>
      <c r="G216"/>
    </row>
    <row r="217" spans="2:7" x14ac:dyDescent="0.25">
      <c r="B217"/>
      <c r="C217"/>
      <c r="D217"/>
      <c r="E217"/>
      <c r="F217"/>
      <c r="G217"/>
    </row>
    <row r="218" spans="2:7" x14ac:dyDescent="0.25">
      <c r="B218"/>
      <c r="C218"/>
      <c r="D218"/>
      <c r="E218"/>
      <c r="F218"/>
      <c r="G218"/>
    </row>
    <row r="219" spans="2:7" x14ac:dyDescent="0.25">
      <c r="B219"/>
      <c r="C219"/>
      <c r="D219"/>
      <c r="E219"/>
      <c r="F219"/>
      <c r="G219"/>
    </row>
    <row r="220" spans="2:7" x14ac:dyDescent="0.25">
      <c r="B220"/>
      <c r="C220"/>
      <c r="D220"/>
      <c r="E220"/>
      <c r="F220"/>
      <c r="G220"/>
    </row>
    <row r="221" spans="2:7" x14ac:dyDescent="0.25">
      <c r="B221"/>
      <c r="C221"/>
      <c r="D221"/>
      <c r="E221"/>
      <c r="F221"/>
      <c r="G221"/>
    </row>
    <row r="222" spans="2:7" x14ac:dyDescent="0.25">
      <c r="B222"/>
      <c r="C222"/>
      <c r="D222"/>
      <c r="E222"/>
      <c r="F222"/>
      <c r="G222"/>
    </row>
    <row r="223" spans="2:7" x14ac:dyDescent="0.25">
      <c r="B223"/>
      <c r="C223"/>
      <c r="D223"/>
      <c r="E223"/>
      <c r="F223"/>
      <c r="G223"/>
    </row>
    <row r="224" spans="2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</sheetData>
  <mergeCells count="3">
    <mergeCell ref="U2:U8"/>
    <mergeCell ref="Y2:Y8"/>
    <mergeCell ref="J2:J8"/>
  </mergeCell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89F0-F269-4482-9A18-B852E2753724}">
  <dimension ref="B1:AH109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RowHeight="14.25" x14ac:dyDescent="0.25"/>
  <cols>
    <col min="1" max="1" width="3.7109375" style="16" customWidth="1"/>
    <col min="2" max="2" width="2.7109375" style="16" customWidth="1"/>
    <col min="3" max="3" width="9.140625" style="16"/>
    <col min="4" max="4" width="40.7109375" style="16" customWidth="1"/>
    <col min="5" max="5" width="9.140625" style="16"/>
    <col min="6" max="6" width="10.28515625" style="60" customWidth="1"/>
    <col min="7" max="7" width="10.5703125" style="60" customWidth="1"/>
    <col min="8" max="8" width="10" style="60" customWidth="1"/>
    <col min="9" max="9" width="18.7109375" style="60" customWidth="1"/>
    <col min="10" max="10" width="14.28515625" style="16" customWidth="1"/>
    <col min="11" max="11" width="15" style="60" customWidth="1"/>
    <col min="12" max="12" width="19.7109375" style="16" customWidth="1"/>
    <col min="13" max="13" width="23.28515625" style="16" customWidth="1"/>
    <col min="14" max="14" width="18.42578125" style="16" customWidth="1"/>
    <col min="15" max="15" width="21" style="16" customWidth="1"/>
    <col min="16" max="16" width="19" style="16" customWidth="1"/>
    <col min="17" max="17" width="25" style="16" customWidth="1"/>
    <col min="18" max="18" width="9.140625" style="16"/>
    <col min="19" max="19" width="3.28515625" style="16" customWidth="1"/>
    <col min="20" max="20" width="9.140625" style="16"/>
    <col min="21" max="21" width="55.5703125" style="16" customWidth="1"/>
    <col min="22" max="22" width="24.42578125" style="16" customWidth="1"/>
    <col min="23" max="23" width="23.140625" style="16" customWidth="1"/>
    <col min="24" max="24" width="12" style="16" customWidth="1"/>
    <col min="25" max="25" width="24.7109375" style="16" customWidth="1"/>
    <col min="26" max="26" width="10.7109375" style="16" customWidth="1"/>
    <col min="27" max="27" width="13.42578125" style="16" customWidth="1"/>
    <col min="28" max="28" width="9.28515625" style="16" customWidth="1"/>
    <col min="29" max="29" width="9.140625" style="16"/>
    <col min="30" max="30" width="10.28515625" style="16" customWidth="1"/>
    <col min="31" max="31" width="40.140625" style="16" customWidth="1"/>
    <col min="32" max="32" width="14.28515625" style="16" bestFit="1" customWidth="1"/>
    <col min="33" max="16384" width="9.140625" style="16"/>
  </cols>
  <sheetData>
    <row r="1" spans="2:34" s="31" customFormat="1" ht="15.75" customHeight="1" x14ac:dyDescent="0.25">
      <c r="B1" s="30"/>
      <c r="C1" s="22" t="s">
        <v>129</v>
      </c>
      <c r="D1" s="22" t="s">
        <v>123</v>
      </c>
      <c r="E1" s="22" t="s">
        <v>169</v>
      </c>
      <c r="F1" s="37" t="s">
        <v>940</v>
      </c>
      <c r="G1" s="37" t="s">
        <v>941</v>
      </c>
      <c r="H1" s="37" t="s">
        <v>126</v>
      </c>
      <c r="I1" s="37" t="s">
        <v>1214</v>
      </c>
      <c r="J1" s="22" t="s">
        <v>942</v>
      </c>
      <c r="K1" s="37" t="s">
        <v>1215</v>
      </c>
      <c r="L1" s="22" t="s">
        <v>943</v>
      </c>
      <c r="M1" s="22" t="s">
        <v>944</v>
      </c>
      <c r="N1" s="22" t="s">
        <v>945</v>
      </c>
      <c r="O1" s="22" t="s">
        <v>946</v>
      </c>
      <c r="P1" s="22" t="s">
        <v>947</v>
      </c>
      <c r="Q1" s="22" t="s">
        <v>948</v>
      </c>
      <c r="R1" s="24"/>
      <c r="S1" s="30"/>
      <c r="T1" s="22" t="s">
        <v>129</v>
      </c>
      <c r="U1" s="22" t="s">
        <v>952</v>
      </c>
      <c r="V1" s="22" t="s">
        <v>357</v>
      </c>
      <c r="W1" s="22" t="s">
        <v>953</v>
      </c>
      <c r="X1" s="22" t="s">
        <v>954</v>
      </c>
      <c r="Y1" s="22" t="s">
        <v>396</v>
      </c>
      <c r="Z1" s="22" t="s">
        <v>955</v>
      </c>
      <c r="AA1" s="22" t="s">
        <v>956</v>
      </c>
      <c r="AB1" s="22" t="s">
        <v>957</v>
      </c>
      <c r="AC1" s="22" t="s">
        <v>169</v>
      </c>
      <c r="AD1" s="22" t="s">
        <v>958</v>
      </c>
      <c r="AE1" s="22" t="s">
        <v>959</v>
      </c>
      <c r="AF1" s="22" t="s">
        <v>1192</v>
      </c>
      <c r="AG1" s="22" t="s">
        <v>1193</v>
      </c>
      <c r="AH1" s="22" t="s">
        <v>1194</v>
      </c>
    </row>
    <row r="2" spans="2:34" ht="15" customHeight="1" x14ac:dyDescent="0.25">
      <c r="B2" s="146" t="s">
        <v>1196</v>
      </c>
      <c r="C2" s="17" t="s">
        <v>130</v>
      </c>
      <c r="D2" t="s">
        <v>86</v>
      </c>
      <c r="E2" t="s">
        <v>984</v>
      </c>
      <c r="F2">
        <v>1</v>
      </c>
      <c r="G2">
        <v>2</v>
      </c>
      <c r="H2">
        <v>1</v>
      </c>
      <c r="I2">
        <v>300</v>
      </c>
      <c r="J2" t="s">
        <v>949</v>
      </c>
      <c r="K2">
        <v>300</v>
      </c>
      <c r="L2" t="b">
        <v>1</v>
      </c>
      <c r="M2" t="s">
        <v>985</v>
      </c>
      <c r="N2" t="s">
        <v>950</v>
      </c>
      <c r="O2"/>
      <c r="P2" t="s">
        <v>986</v>
      </c>
      <c r="Q2" t="s">
        <v>987</v>
      </c>
      <c r="R2" s="17" t="s">
        <v>938</v>
      </c>
      <c r="S2" s="146" t="s">
        <v>1199</v>
      </c>
      <c r="T2" s="17" t="s">
        <v>166</v>
      </c>
      <c r="U2" s="17" t="s">
        <v>960</v>
      </c>
      <c r="V2" s="17" t="s">
        <v>961</v>
      </c>
      <c r="W2" s="17" t="s">
        <v>962</v>
      </c>
      <c r="X2" s="17" t="s">
        <v>963</v>
      </c>
      <c r="Y2" s="17"/>
      <c r="Z2" s="17" t="s">
        <v>964</v>
      </c>
      <c r="AA2" s="17">
        <v>300</v>
      </c>
      <c r="AB2" s="17" t="s">
        <v>965</v>
      </c>
      <c r="AC2" s="17" t="s">
        <v>966</v>
      </c>
      <c r="AD2" s="17" t="b">
        <v>1</v>
      </c>
      <c r="AE2" s="17" t="s">
        <v>34</v>
      </c>
    </row>
    <row r="3" spans="2:34" ht="15" x14ac:dyDescent="0.25">
      <c r="B3" s="146"/>
      <c r="C3" s="17" t="s">
        <v>130</v>
      </c>
      <c r="D3" t="s">
        <v>102</v>
      </c>
      <c r="E3" t="s">
        <v>988</v>
      </c>
      <c r="F3">
        <v>1</v>
      </c>
      <c r="G3">
        <v>1</v>
      </c>
      <c r="H3">
        <v>1</v>
      </c>
      <c r="I3">
        <v>300</v>
      </c>
      <c r="J3" t="s">
        <v>949</v>
      </c>
      <c r="K3">
        <v>300</v>
      </c>
      <c r="L3" t="b">
        <v>1</v>
      </c>
      <c r="M3" t="s">
        <v>985</v>
      </c>
      <c r="N3" t="s">
        <v>950</v>
      </c>
      <c r="O3"/>
      <c r="P3"/>
      <c r="Q3" t="s">
        <v>987</v>
      </c>
      <c r="R3" s="17" t="s">
        <v>938</v>
      </c>
      <c r="S3" s="146"/>
      <c r="T3" s="17" t="s">
        <v>166</v>
      </c>
      <c r="U3" s="17" t="s">
        <v>967</v>
      </c>
      <c r="V3" s="17" t="s">
        <v>961</v>
      </c>
      <c r="W3" s="17" t="s">
        <v>962</v>
      </c>
      <c r="X3" s="17" t="s">
        <v>968</v>
      </c>
      <c r="Y3" s="17"/>
      <c r="Z3" s="17" t="s">
        <v>964</v>
      </c>
      <c r="AA3" s="17">
        <v>300</v>
      </c>
      <c r="AB3" s="17" t="s">
        <v>969</v>
      </c>
      <c r="AC3" s="17" t="s">
        <v>970</v>
      </c>
      <c r="AD3" s="17" t="b">
        <v>1</v>
      </c>
      <c r="AE3" s="17" t="s">
        <v>34</v>
      </c>
    </row>
    <row r="4" spans="2:34" ht="15" x14ac:dyDescent="0.25">
      <c r="B4" s="146"/>
      <c r="C4" s="17" t="s">
        <v>130</v>
      </c>
      <c r="D4" t="s">
        <v>88</v>
      </c>
      <c r="E4" t="s">
        <v>989</v>
      </c>
      <c r="F4">
        <v>1</v>
      </c>
      <c r="G4">
        <v>1</v>
      </c>
      <c r="H4">
        <v>1</v>
      </c>
      <c r="I4">
        <v>300</v>
      </c>
      <c r="J4" t="s">
        <v>951</v>
      </c>
      <c r="K4">
        <v>300</v>
      </c>
      <c r="L4"/>
      <c r="M4" t="s">
        <v>985</v>
      </c>
      <c r="N4" t="s">
        <v>950</v>
      </c>
      <c r="O4"/>
      <c r="P4" t="s">
        <v>990</v>
      </c>
      <c r="Q4" t="s">
        <v>987</v>
      </c>
      <c r="R4" s="17" t="s">
        <v>938</v>
      </c>
      <c r="S4" s="146"/>
      <c r="T4" s="17" t="s">
        <v>166</v>
      </c>
      <c r="U4" s="17" t="s">
        <v>971</v>
      </c>
      <c r="V4" s="17" t="s">
        <v>972</v>
      </c>
      <c r="W4" s="17"/>
      <c r="X4" s="17"/>
      <c r="Y4" s="17" t="s">
        <v>973</v>
      </c>
      <c r="Z4" s="17"/>
      <c r="AA4" s="17">
        <v>300</v>
      </c>
      <c r="AB4" s="17" t="s">
        <v>974</v>
      </c>
      <c r="AC4" s="17" t="s">
        <v>975</v>
      </c>
      <c r="AD4" s="17" t="b">
        <v>1</v>
      </c>
      <c r="AE4" s="17" t="s">
        <v>42</v>
      </c>
    </row>
    <row r="5" spans="2:34" ht="15" x14ac:dyDescent="0.25">
      <c r="B5" s="146"/>
      <c r="C5" s="17" t="s">
        <v>130</v>
      </c>
      <c r="D5" t="s">
        <v>121</v>
      </c>
      <c r="E5" t="s">
        <v>991</v>
      </c>
      <c r="F5">
        <v>1</v>
      </c>
      <c r="G5">
        <v>1</v>
      </c>
      <c r="H5">
        <v>1</v>
      </c>
      <c r="I5">
        <v>300</v>
      </c>
      <c r="J5" t="s">
        <v>949</v>
      </c>
      <c r="K5">
        <v>300</v>
      </c>
      <c r="L5"/>
      <c r="M5" t="s">
        <v>985</v>
      </c>
      <c r="N5" t="s">
        <v>950</v>
      </c>
      <c r="O5"/>
      <c r="P5" t="s">
        <v>992</v>
      </c>
      <c r="Q5" t="s">
        <v>987</v>
      </c>
      <c r="R5" s="17" t="s">
        <v>938</v>
      </c>
      <c r="S5" s="146"/>
      <c r="T5" s="17" t="s">
        <v>166</v>
      </c>
      <c r="U5" s="17" t="s">
        <v>976</v>
      </c>
      <c r="V5" s="17" t="s">
        <v>961</v>
      </c>
      <c r="W5" s="17" t="s">
        <v>962</v>
      </c>
      <c r="X5" s="17" t="s">
        <v>977</v>
      </c>
      <c r="Y5" s="17"/>
      <c r="Z5" s="17" t="s">
        <v>964</v>
      </c>
      <c r="AA5" s="17">
        <v>300</v>
      </c>
      <c r="AB5" s="17" t="s">
        <v>978</v>
      </c>
      <c r="AC5" s="17" t="s">
        <v>979</v>
      </c>
      <c r="AD5" s="17" t="b">
        <v>1</v>
      </c>
      <c r="AE5" s="17" t="s">
        <v>6</v>
      </c>
    </row>
    <row r="6" spans="2:34" ht="15" x14ac:dyDescent="0.25">
      <c r="B6" s="146"/>
      <c r="C6" s="17" t="s">
        <v>130</v>
      </c>
      <c r="D6" t="s">
        <v>103</v>
      </c>
      <c r="E6" t="s">
        <v>993</v>
      </c>
      <c r="F6">
        <v>1</v>
      </c>
      <c r="G6">
        <v>2</v>
      </c>
      <c r="H6">
        <v>1</v>
      </c>
      <c r="I6">
        <v>300</v>
      </c>
      <c r="J6" t="s">
        <v>949</v>
      </c>
      <c r="K6">
        <v>300</v>
      </c>
      <c r="L6"/>
      <c r="M6" t="s">
        <v>985</v>
      </c>
      <c r="N6" t="s">
        <v>950</v>
      </c>
      <c r="O6"/>
      <c r="P6" t="s">
        <v>994</v>
      </c>
      <c r="Q6" t="s">
        <v>995</v>
      </c>
      <c r="R6" s="17" t="s">
        <v>938</v>
      </c>
      <c r="S6" s="146"/>
      <c r="T6" s="17" t="s">
        <v>166</v>
      </c>
      <c r="U6" s="17" t="s">
        <v>980</v>
      </c>
      <c r="V6" s="17" t="s">
        <v>961</v>
      </c>
      <c r="W6" s="17" t="s">
        <v>962</v>
      </c>
      <c r="X6" s="17" t="s">
        <v>981</v>
      </c>
      <c r="Y6" s="17"/>
      <c r="Z6" s="17" t="s">
        <v>964</v>
      </c>
      <c r="AA6" s="17">
        <v>300</v>
      </c>
      <c r="AB6" s="17" t="s">
        <v>982</v>
      </c>
      <c r="AC6" s="17" t="s">
        <v>983</v>
      </c>
      <c r="AD6" s="17" t="b">
        <v>1</v>
      </c>
      <c r="AE6" s="17" t="s">
        <v>6</v>
      </c>
    </row>
    <row r="7" spans="2:34" ht="15" x14ac:dyDescent="0.25">
      <c r="B7" s="146"/>
      <c r="C7" s="17" t="s">
        <v>130</v>
      </c>
      <c r="D7" t="s">
        <v>99</v>
      </c>
      <c r="E7" t="s">
        <v>996</v>
      </c>
      <c r="F7">
        <v>1</v>
      </c>
      <c r="G7">
        <v>1</v>
      </c>
      <c r="H7">
        <v>1</v>
      </c>
      <c r="I7">
        <v>300</v>
      </c>
      <c r="J7" t="s">
        <v>951</v>
      </c>
      <c r="K7">
        <v>300</v>
      </c>
      <c r="L7"/>
      <c r="M7" t="s">
        <v>985</v>
      </c>
      <c r="N7" t="s">
        <v>950</v>
      </c>
      <c r="O7"/>
      <c r="P7" t="s">
        <v>997</v>
      </c>
      <c r="Q7" t="s">
        <v>987</v>
      </c>
      <c r="R7" s="17" t="s">
        <v>938</v>
      </c>
      <c r="S7" s="146"/>
      <c r="T7" s="17" t="s">
        <v>130</v>
      </c>
      <c r="U7" s="17" t="s">
        <v>1057</v>
      </c>
      <c r="V7" s="17" t="s">
        <v>961</v>
      </c>
      <c r="W7" s="17" t="s">
        <v>962</v>
      </c>
      <c r="X7" s="17" t="s">
        <v>963</v>
      </c>
      <c r="Y7" s="17"/>
      <c r="Z7" s="17" t="s">
        <v>964</v>
      </c>
      <c r="AA7" s="17">
        <v>300</v>
      </c>
      <c r="AB7" s="17" t="s">
        <v>1058</v>
      </c>
      <c r="AC7" s="17" t="s">
        <v>1059</v>
      </c>
      <c r="AD7" s="17" t="b">
        <v>0</v>
      </c>
      <c r="AE7" s="17" t="s">
        <v>88</v>
      </c>
    </row>
    <row r="8" spans="2:34" ht="15" x14ac:dyDescent="0.25">
      <c r="B8" s="146"/>
      <c r="C8" s="17" t="s">
        <v>130</v>
      </c>
      <c r="D8" t="s">
        <v>112</v>
      </c>
      <c r="E8" t="s">
        <v>998</v>
      </c>
      <c r="F8">
        <v>1</v>
      </c>
      <c r="G8">
        <v>1</v>
      </c>
      <c r="H8">
        <v>1</v>
      </c>
      <c r="I8">
        <v>300</v>
      </c>
      <c r="J8" t="s">
        <v>951</v>
      </c>
      <c r="K8">
        <v>300</v>
      </c>
      <c r="L8"/>
      <c r="M8" t="s">
        <v>985</v>
      </c>
      <c r="N8" t="s">
        <v>950</v>
      </c>
      <c r="O8"/>
      <c r="P8" t="s">
        <v>999</v>
      </c>
      <c r="Q8" t="s">
        <v>987</v>
      </c>
      <c r="R8" s="17" t="s">
        <v>938</v>
      </c>
      <c r="S8" s="146"/>
      <c r="T8" s="17" t="s">
        <v>130</v>
      </c>
      <c r="U8" s="17" t="s">
        <v>1060</v>
      </c>
      <c r="V8" s="17" t="s">
        <v>961</v>
      </c>
      <c r="W8" s="17" t="s">
        <v>962</v>
      </c>
      <c r="X8" s="17" t="s">
        <v>968</v>
      </c>
      <c r="Y8" s="17"/>
      <c r="Z8" s="17" t="s">
        <v>964</v>
      </c>
      <c r="AA8" s="17">
        <v>300</v>
      </c>
      <c r="AB8" s="17" t="s">
        <v>1061</v>
      </c>
      <c r="AC8" s="17" t="s">
        <v>1062</v>
      </c>
      <c r="AD8" s="17" t="b">
        <v>0</v>
      </c>
      <c r="AE8" s="17" t="s">
        <v>88</v>
      </c>
    </row>
    <row r="9" spans="2:34" ht="15" x14ac:dyDescent="0.25">
      <c r="B9" s="18"/>
      <c r="C9" s="17" t="s">
        <v>130</v>
      </c>
      <c r="D9" t="s">
        <v>85</v>
      </c>
      <c r="E9" t="s">
        <v>1000</v>
      </c>
      <c r="F9">
        <v>1</v>
      </c>
      <c r="G9">
        <v>1</v>
      </c>
      <c r="H9">
        <v>1</v>
      </c>
      <c r="I9">
        <v>300</v>
      </c>
      <c r="J9" t="s">
        <v>951</v>
      </c>
      <c r="K9">
        <v>300</v>
      </c>
      <c r="L9"/>
      <c r="M9" t="s">
        <v>985</v>
      </c>
      <c r="N9" t="s">
        <v>950</v>
      </c>
      <c r="O9"/>
      <c r="P9" t="s">
        <v>1001</v>
      </c>
      <c r="Q9" t="s">
        <v>987</v>
      </c>
      <c r="R9" s="17" t="s">
        <v>938</v>
      </c>
      <c r="S9" s="18"/>
      <c r="T9" s="17" t="s">
        <v>130</v>
      </c>
      <c r="U9" s="17" t="s">
        <v>1063</v>
      </c>
      <c r="V9" s="17" t="s">
        <v>972</v>
      </c>
      <c r="W9" s="17"/>
      <c r="X9" s="17"/>
      <c r="Y9" s="17" t="s">
        <v>973</v>
      </c>
      <c r="Z9" s="17"/>
      <c r="AA9" s="17">
        <v>300</v>
      </c>
      <c r="AB9" s="17" t="s">
        <v>1064</v>
      </c>
      <c r="AC9" s="17" t="s">
        <v>1065</v>
      </c>
      <c r="AD9" s="17" t="b">
        <v>1</v>
      </c>
      <c r="AE9" s="17" t="s">
        <v>95</v>
      </c>
    </row>
    <row r="10" spans="2:34" ht="15" x14ac:dyDescent="0.25">
      <c r="B10" s="18"/>
      <c r="C10" s="17" t="s">
        <v>130</v>
      </c>
      <c r="D10" t="s">
        <v>95</v>
      </c>
      <c r="E10" t="s">
        <v>1002</v>
      </c>
      <c r="F10">
        <v>1</v>
      </c>
      <c r="G10">
        <v>1</v>
      </c>
      <c r="H10">
        <v>1</v>
      </c>
      <c r="I10">
        <v>300</v>
      </c>
      <c r="J10" t="s">
        <v>951</v>
      </c>
      <c r="K10">
        <v>300</v>
      </c>
      <c r="L10"/>
      <c r="M10" t="s">
        <v>985</v>
      </c>
      <c r="N10" t="s">
        <v>950</v>
      </c>
      <c r="O10"/>
      <c r="P10" t="s">
        <v>1003</v>
      </c>
      <c r="Q10" t="s">
        <v>987</v>
      </c>
      <c r="R10" s="17" t="s">
        <v>938</v>
      </c>
      <c r="S10" s="18"/>
      <c r="T10" s="17" t="s">
        <v>130</v>
      </c>
      <c r="U10" s="17" t="s">
        <v>1066</v>
      </c>
      <c r="V10" s="17" t="s">
        <v>961</v>
      </c>
      <c r="W10" s="17" t="s">
        <v>962</v>
      </c>
      <c r="X10" s="17" t="s">
        <v>1067</v>
      </c>
      <c r="Y10" s="17"/>
      <c r="Z10" s="17" t="s">
        <v>964</v>
      </c>
      <c r="AA10" s="17">
        <v>300</v>
      </c>
      <c r="AB10" s="17" t="s">
        <v>1068</v>
      </c>
      <c r="AC10" s="17" t="s">
        <v>1069</v>
      </c>
      <c r="AD10" s="17" t="b">
        <v>1</v>
      </c>
      <c r="AE10" s="17" t="s">
        <v>120</v>
      </c>
    </row>
    <row r="11" spans="2:34" ht="15" x14ac:dyDescent="0.25">
      <c r="B11" s="18"/>
      <c r="C11" s="17" t="s">
        <v>130</v>
      </c>
      <c r="D11" t="s">
        <v>106</v>
      </c>
      <c r="E11" t="s">
        <v>1004</v>
      </c>
      <c r="F11">
        <v>1</v>
      </c>
      <c r="G11">
        <v>1</v>
      </c>
      <c r="H11">
        <v>1</v>
      </c>
      <c r="I11">
        <v>300</v>
      </c>
      <c r="J11" t="s">
        <v>951</v>
      </c>
      <c r="K11">
        <v>300</v>
      </c>
      <c r="L11"/>
      <c r="M11" t="s">
        <v>985</v>
      </c>
      <c r="N11" t="s">
        <v>950</v>
      </c>
      <c r="O11"/>
      <c r="P11" t="s">
        <v>1005</v>
      </c>
      <c r="Q11" t="s">
        <v>987</v>
      </c>
      <c r="R11" s="17" t="s">
        <v>938</v>
      </c>
      <c r="S11" s="18"/>
      <c r="T11" s="17" t="s">
        <v>130</v>
      </c>
      <c r="U11" s="17" t="s">
        <v>1070</v>
      </c>
      <c r="V11" s="17" t="s">
        <v>1071</v>
      </c>
      <c r="W11" s="17" t="s">
        <v>1072</v>
      </c>
      <c r="X11" s="17"/>
      <c r="Y11" s="17"/>
      <c r="Z11" s="17"/>
      <c r="AA11" s="17"/>
      <c r="AB11" s="17" t="s">
        <v>1073</v>
      </c>
      <c r="AC11" s="17" t="s">
        <v>1074</v>
      </c>
      <c r="AD11" s="17" t="b">
        <v>1</v>
      </c>
      <c r="AE11" s="17" t="s">
        <v>120</v>
      </c>
    </row>
    <row r="12" spans="2:34" ht="15" x14ac:dyDescent="0.25">
      <c r="B12" s="19"/>
      <c r="C12" s="17" t="s">
        <v>130</v>
      </c>
      <c r="D12" t="s">
        <v>110</v>
      </c>
      <c r="E12" t="s">
        <v>1006</v>
      </c>
      <c r="F12">
        <v>1</v>
      </c>
      <c r="G12">
        <v>1</v>
      </c>
      <c r="H12">
        <v>1</v>
      </c>
      <c r="I12">
        <v>300</v>
      </c>
      <c r="J12" t="s">
        <v>951</v>
      </c>
      <c r="K12">
        <v>300</v>
      </c>
      <c r="L12"/>
      <c r="M12" t="s">
        <v>985</v>
      </c>
      <c r="N12" t="s">
        <v>950</v>
      </c>
      <c r="O12"/>
      <c r="P12" t="s">
        <v>1007</v>
      </c>
      <c r="Q12" t="s">
        <v>987</v>
      </c>
      <c r="R12" s="17" t="s">
        <v>938</v>
      </c>
      <c r="S12" s="19"/>
      <c r="T12" s="17" t="s">
        <v>130</v>
      </c>
      <c r="U12" s="17" t="s">
        <v>1075</v>
      </c>
      <c r="V12" s="17" t="s">
        <v>961</v>
      </c>
      <c r="W12" s="17" t="s">
        <v>962</v>
      </c>
      <c r="X12" s="17" t="s">
        <v>1076</v>
      </c>
      <c r="Y12" s="17"/>
      <c r="Z12" s="17" t="s">
        <v>964</v>
      </c>
      <c r="AA12" s="17">
        <v>300</v>
      </c>
      <c r="AB12" s="17" t="s">
        <v>1077</v>
      </c>
      <c r="AC12" s="17" t="s">
        <v>1078</v>
      </c>
      <c r="AD12" s="17" t="b">
        <v>1</v>
      </c>
      <c r="AE12" s="17" t="s">
        <v>116</v>
      </c>
    </row>
    <row r="13" spans="2:34" ht="15" x14ac:dyDescent="0.25">
      <c r="C13" s="17" t="s">
        <v>130</v>
      </c>
      <c r="D13" t="s">
        <v>119</v>
      </c>
      <c r="E13" t="s">
        <v>1008</v>
      </c>
      <c r="F13">
        <v>1</v>
      </c>
      <c r="G13">
        <v>1</v>
      </c>
      <c r="H13">
        <v>1</v>
      </c>
      <c r="I13">
        <v>300</v>
      </c>
      <c r="J13" t="s">
        <v>949</v>
      </c>
      <c r="K13">
        <v>300</v>
      </c>
      <c r="L13"/>
      <c r="M13" t="s">
        <v>985</v>
      </c>
      <c r="N13" t="s">
        <v>950</v>
      </c>
      <c r="O13"/>
      <c r="P13" t="s">
        <v>1009</v>
      </c>
      <c r="Q13" t="s">
        <v>987</v>
      </c>
      <c r="R13" s="17" t="s">
        <v>938</v>
      </c>
      <c r="T13" s="17" t="s">
        <v>130</v>
      </c>
      <c r="U13" s="17" t="s">
        <v>1079</v>
      </c>
      <c r="V13" s="17" t="s">
        <v>1071</v>
      </c>
      <c r="W13" s="17" t="s">
        <v>1072</v>
      </c>
      <c r="X13" s="17"/>
      <c r="Y13" s="17"/>
      <c r="Z13" s="17"/>
      <c r="AA13" s="17"/>
      <c r="AB13" s="17" t="s">
        <v>1080</v>
      </c>
      <c r="AC13" s="17" t="s">
        <v>1081</v>
      </c>
      <c r="AD13" s="17" t="b">
        <v>1</v>
      </c>
      <c r="AE13" s="17" t="s">
        <v>116</v>
      </c>
    </row>
    <row r="14" spans="2:34" ht="15" x14ac:dyDescent="0.25">
      <c r="C14" s="17" t="s">
        <v>130</v>
      </c>
      <c r="D14" t="s">
        <v>96</v>
      </c>
      <c r="E14" t="s">
        <v>1010</v>
      </c>
      <c r="F14">
        <v>3</v>
      </c>
      <c r="G14">
        <v>3</v>
      </c>
      <c r="H14">
        <v>3</v>
      </c>
      <c r="I14">
        <v>300</v>
      </c>
      <c r="J14" t="s">
        <v>949</v>
      </c>
      <c r="K14">
        <v>300</v>
      </c>
      <c r="L14"/>
      <c r="M14" t="s">
        <v>985</v>
      </c>
      <c r="N14" t="s">
        <v>950</v>
      </c>
      <c r="O14"/>
      <c r="P14"/>
      <c r="Q14" t="s">
        <v>1011</v>
      </c>
      <c r="R14" s="17" t="s">
        <v>938</v>
      </c>
      <c r="T14" s="17" t="s">
        <v>130</v>
      </c>
      <c r="U14" s="17" t="s">
        <v>1082</v>
      </c>
      <c r="V14" s="17" t="s">
        <v>1071</v>
      </c>
      <c r="W14" s="17" t="s">
        <v>962</v>
      </c>
      <c r="X14" s="17"/>
      <c r="Y14" s="17"/>
      <c r="Z14" s="17"/>
      <c r="AA14" s="17"/>
      <c r="AB14" s="17" t="s">
        <v>1083</v>
      </c>
      <c r="AC14" s="17" t="s">
        <v>1084</v>
      </c>
      <c r="AD14" s="17" t="b">
        <v>1</v>
      </c>
      <c r="AE14" s="17" t="s">
        <v>111</v>
      </c>
    </row>
    <row r="15" spans="2:34" ht="15" x14ac:dyDescent="0.25">
      <c r="C15" s="17" t="s">
        <v>130</v>
      </c>
      <c r="D15" t="s">
        <v>94</v>
      </c>
      <c r="E15" t="s">
        <v>1012</v>
      </c>
      <c r="F15">
        <v>1</v>
      </c>
      <c r="G15">
        <v>1</v>
      </c>
      <c r="H15">
        <v>1</v>
      </c>
      <c r="I15">
        <v>300</v>
      </c>
      <c r="J15" t="s">
        <v>949</v>
      </c>
      <c r="K15">
        <v>300</v>
      </c>
      <c r="L15"/>
      <c r="M15" t="s">
        <v>985</v>
      </c>
      <c r="N15" t="s">
        <v>950</v>
      </c>
      <c r="O15"/>
      <c r="P15" t="s">
        <v>1013</v>
      </c>
      <c r="Q15" t="s">
        <v>987</v>
      </c>
      <c r="R15" s="17" t="s">
        <v>938</v>
      </c>
      <c r="T15" s="17" t="s">
        <v>130</v>
      </c>
      <c r="U15" s="17" t="s">
        <v>1085</v>
      </c>
      <c r="V15" s="17" t="s">
        <v>1071</v>
      </c>
      <c r="W15" s="17" t="s">
        <v>962</v>
      </c>
      <c r="X15" s="17"/>
      <c r="Y15" s="17"/>
      <c r="Z15" s="17"/>
      <c r="AA15" s="17"/>
      <c r="AB15" s="17" t="s">
        <v>1086</v>
      </c>
      <c r="AC15" s="17" t="s">
        <v>1087</v>
      </c>
      <c r="AD15" s="17" t="b">
        <v>1</v>
      </c>
      <c r="AE15" s="17" t="s">
        <v>111</v>
      </c>
    </row>
    <row r="16" spans="2:34" ht="15" x14ac:dyDescent="0.25">
      <c r="C16" s="17" t="s">
        <v>130</v>
      </c>
      <c r="D16" t="s">
        <v>114</v>
      </c>
      <c r="E16" t="s">
        <v>1014</v>
      </c>
      <c r="F16">
        <v>1</v>
      </c>
      <c r="G16">
        <v>2</v>
      </c>
      <c r="H16">
        <v>1</v>
      </c>
      <c r="I16">
        <v>300</v>
      </c>
      <c r="J16" t="s">
        <v>949</v>
      </c>
      <c r="K16">
        <v>300</v>
      </c>
      <c r="L16"/>
      <c r="M16" t="s">
        <v>985</v>
      </c>
      <c r="N16" t="s">
        <v>950</v>
      </c>
      <c r="O16"/>
      <c r="P16" t="s">
        <v>1015</v>
      </c>
      <c r="Q16" t="s">
        <v>987</v>
      </c>
      <c r="R16" s="17" t="s">
        <v>938</v>
      </c>
      <c r="T16" s="17" t="s">
        <v>130</v>
      </c>
      <c r="U16" s="17" t="s">
        <v>1088</v>
      </c>
      <c r="V16" s="17" t="s">
        <v>961</v>
      </c>
      <c r="W16" s="17" t="s">
        <v>962</v>
      </c>
      <c r="X16" s="17" t="s">
        <v>977</v>
      </c>
      <c r="Y16" s="17"/>
      <c r="Z16" s="17" t="s">
        <v>964</v>
      </c>
      <c r="AA16" s="17">
        <v>300</v>
      </c>
      <c r="AB16" s="17" t="s">
        <v>1089</v>
      </c>
      <c r="AC16" s="17" t="s">
        <v>1090</v>
      </c>
      <c r="AD16" s="17" t="b">
        <v>1</v>
      </c>
      <c r="AE16" s="17" t="s">
        <v>108</v>
      </c>
    </row>
    <row r="17" spans="3:32" ht="15" x14ac:dyDescent="0.25">
      <c r="C17" s="17" t="s">
        <v>130</v>
      </c>
      <c r="D17" t="s">
        <v>97</v>
      </c>
      <c r="E17" t="s">
        <v>1016</v>
      </c>
      <c r="F17">
        <v>1</v>
      </c>
      <c r="G17">
        <v>15</v>
      </c>
      <c r="H17">
        <v>1</v>
      </c>
      <c r="I17">
        <v>30</v>
      </c>
      <c r="J17" t="s">
        <v>949</v>
      </c>
      <c r="K17">
        <v>300</v>
      </c>
      <c r="L17"/>
      <c r="M17" t="s">
        <v>985</v>
      </c>
      <c r="N17" t="s">
        <v>950</v>
      </c>
      <c r="O17"/>
      <c r="P17" t="s">
        <v>1017</v>
      </c>
      <c r="Q17" t="s">
        <v>987</v>
      </c>
      <c r="R17" s="17" t="s">
        <v>938</v>
      </c>
      <c r="T17" s="17" t="s">
        <v>130</v>
      </c>
      <c r="U17" s="17" t="s">
        <v>1091</v>
      </c>
      <c r="V17" s="17" t="s">
        <v>961</v>
      </c>
      <c r="W17" s="17" t="s">
        <v>962</v>
      </c>
      <c r="X17" s="17" t="s">
        <v>981</v>
      </c>
      <c r="Y17" s="17"/>
      <c r="Z17" s="17" t="s">
        <v>964</v>
      </c>
      <c r="AA17" s="17">
        <v>300</v>
      </c>
      <c r="AB17" s="17" t="s">
        <v>1092</v>
      </c>
      <c r="AC17" s="17" t="s">
        <v>1093</v>
      </c>
      <c r="AD17" s="17" t="b">
        <v>1</v>
      </c>
      <c r="AE17" s="17" t="s">
        <v>108</v>
      </c>
    </row>
    <row r="18" spans="3:32" ht="15" x14ac:dyDescent="0.25">
      <c r="C18" s="17" t="s">
        <v>130</v>
      </c>
      <c r="D18" t="s">
        <v>87</v>
      </c>
      <c r="E18" t="s">
        <v>1018</v>
      </c>
      <c r="F18">
        <v>1</v>
      </c>
      <c r="G18">
        <v>1</v>
      </c>
      <c r="H18">
        <v>1</v>
      </c>
      <c r="I18">
        <v>300</v>
      </c>
      <c r="J18" t="s">
        <v>951</v>
      </c>
      <c r="K18">
        <v>300</v>
      </c>
      <c r="L18"/>
      <c r="M18" t="s">
        <v>985</v>
      </c>
      <c r="N18" t="s">
        <v>950</v>
      </c>
      <c r="O18"/>
      <c r="P18" t="s">
        <v>1019</v>
      </c>
      <c r="Q18" t="s">
        <v>987</v>
      </c>
      <c r="R18" s="17" t="s">
        <v>938</v>
      </c>
      <c r="T18" s="17" t="s">
        <v>131</v>
      </c>
      <c r="U18" s="17" t="s">
        <v>1165</v>
      </c>
      <c r="V18" s="17" t="s">
        <v>961</v>
      </c>
      <c r="W18" s="17" t="s">
        <v>962</v>
      </c>
      <c r="X18" s="17" t="s">
        <v>963</v>
      </c>
      <c r="Y18" s="17"/>
      <c r="Z18" s="17" t="s">
        <v>964</v>
      </c>
      <c r="AA18" s="17">
        <v>300</v>
      </c>
      <c r="AB18" s="17" t="s">
        <v>1166</v>
      </c>
      <c r="AC18" s="17" t="s">
        <v>1167</v>
      </c>
      <c r="AD18" s="17" t="b">
        <v>1</v>
      </c>
      <c r="AE18" s="17" t="s">
        <v>52</v>
      </c>
    </row>
    <row r="19" spans="3:32" ht="15" x14ac:dyDescent="0.25">
      <c r="C19" s="17" t="s">
        <v>130</v>
      </c>
      <c r="D19" t="s">
        <v>105</v>
      </c>
      <c r="E19" t="s">
        <v>1020</v>
      </c>
      <c r="F19">
        <v>1</v>
      </c>
      <c r="G19">
        <v>1</v>
      </c>
      <c r="H19">
        <v>1</v>
      </c>
      <c r="I19">
        <v>300</v>
      </c>
      <c r="J19" t="s">
        <v>951</v>
      </c>
      <c r="K19">
        <v>300</v>
      </c>
      <c r="L19"/>
      <c r="M19" t="s">
        <v>985</v>
      </c>
      <c r="N19" t="s">
        <v>950</v>
      </c>
      <c r="O19"/>
      <c r="P19" t="s">
        <v>1021</v>
      </c>
      <c r="Q19" t="s">
        <v>987</v>
      </c>
      <c r="R19" s="17" t="s">
        <v>938</v>
      </c>
      <c r="T19" s="17" t="s">
        <v>131</v>
      </c>
      <c r="U19" s="17" t="s">
        <v>1168</v>
      </c>
      <c r="V19" s="17" t="s">
        <v>961</v>
      </c>
      <c r="W19" s="17" t="s">
        <v>962</v>
      </c>
      <c r="X19" s="17" t="s">
        <v>968</v>
      </c>
      <c r="Y19" s="17"/>
      <c r="Z19" s="17" t="s">
        <v>964</v>
      </c>
      <c r="AA19" s="17">
        <v>300</v>
      </c>
      <c r="AB19" s="17" t="s">
        <v>1169</v>
      </c>
      <c r="AC19" s="17" t="s">
        <v>1170</v>
      </c>
      <c r="AD19" s="17" t="b">
        <v>1</v>
      </c>
      <c r="AE19" s="17" t="s">
        <v>52</v>
      </c>
    </row>
    <row r="20" spans="3:32" ht="15" x14ac:dyDescent="0.25">
      <c r="C20" s="17" t="s">
        <v>130</v>
      </c>
      <c r="D20" t="s">
        <v>101</v>
      </c>
      <c r="E20" t="s">
        <v>1022</v>
      </c>
      <c r="F20">
        <v>1</v>
      </c>
      <c r="G20">
        <v>1</v>
      </c>
      <c r="H20">
        <v>1</v>
      </c>
      <c r="I20">
        <v>300</v>
      </c>
      <c r="J20" t="s">
        <v>951</v>
      </c>
      <c r="K20">
        <v>300</v>
      </c>
      <c r="L20"/>
      <c r="M20" t="s">
        <v>985</v>
      </c>
      <c r="N20" t="s">
        <v>950</v>
      </c>
      <c r="O20"/>
      <c r="P20" t="s">
        <v>1023</v>
      </c>
      <c r="Q20" t="s">
        <v>987</v>
      </c>
      <c r="R20" s="17" t="s">
        <v>938</v>
      </c>
      <c r="T20" s="17" t="s">
        <v>131</v>
      </c>
      <c r="U20" s="17" t="s">
        <v>1171</v>
      </c>
      <c r="V20" s="17" t="s">
        <v>972</v>
      </c>
      <c r="W20" s="17"/>
      <c r="X20" s="17"/>
      <c r="Y20" s="17" t="s">
        <v>973</v>
      </c>
      <c r="Z20" s="17"/>
      <c r="AA20" s="17">
        <v>300</v>
      </c>
      <c r="AB20" s="17" t="s">
        <v>1172</v>
      </c>
      <c r="AC20" s="17" t="s">
        <v>1173</v>
      </c>
      <c r="AD20" s="17" t="b">
        <v>1</v>
      </c>
      <c r="AE20" s="17" t="s">
        <v>74</v>
      </c>
      <c r="AF20" s="16">
        <v>3221225472</v>
      </c>
    </row>
    <row r="21" spans="3:32" ht="15" x14ac:dyDescent="0.25">
      <c r="C21" s="17" t="s">
        <v>130</v>
      </c>
      <c r="D21" t="s">
        <v>113</v>
      </c>
      <c r="E21" t="s">
        <v>1024</v>
      </c>
      <c r="F21">
        <v>1</v>
      </c>
      <c r="G21">
        <v>1</v>
      </c>
      <c r="H21">
        <v>1</v>
      </c>
      <c r="I21">
        <v>300</v>
      </c>
      <c r="J21" t="s">
        <v>949</v>
      </c>
      <c r="K21">
        <v>300</v>
      </c>
      <c r="L21"/>
      <c r="M21" t="s">
        <v>985</v>
      </c>
      <c r="N21" t="s">
        <v>950</v>
      </c>
      <c r="O21"/>
      <c r="P21" t="s">
        <v>1025</v>
      </c>
      <c r="Q21" t="s">
        <v>987</v>
      </c>
      <c r="R21" s="17" t="s">
        <v>938</v>
      </c>
      <c r="T21" s="17" t="s">
        <v>131</v>
      </c>
      <c r="U21" s="17" t="s">
        <v>1174</v>
      </c>
      <c r="V21" s="17" t="s">
        <v>961</v>
      </c>
      <c r="W21" s="17" t="s">
        <v>962</v>
      </c>
      <c r="X21" s="17" t="s">
        <v>1067</v>
      </c>
      <c r="Y21" s="17"/>
      <c r="Z21" s="17" t="s">
        <v>964</v>
      </c>
      <c r="AA21" s="17">
        <v>300</v>
      </c>
      <c r="AB21" s="17" t="s">
        <v>1175</v>
      </c>
      <c r="AC21" s="17" t="s">
        <v>1176</v>
      </c>
      <c r="AD21" s="17" t="b">
        <v>1</v>
      </c>
      <c r="AE21" s="17" t="s">
        <v>63</v>
      </c>
    </row>
    <row r="22" spans="3:32" ht="15" x14ac:dyDescent="0.25">
      <c r="C22" s="17" t="s">
        <v>130</v>
      </c>
      <c r="D22" t="s">
        <v>117</v>
      </c>
      <c r="E22" t="s">
        <v>1026</v>
      </c>
      <c r="F22">
        <v>1</v>
      </c>
      <c r="G22">
        <v>1</v>
      </c>
      <c r="H22">
        <v>1</v>
      </c>
      <c r="I22">
        <v>300</v>
      </c>
      <c r="J22" t="s">
        <v>951</v>
      </c>
      <c r="K22">
        <v>300</v>
      </c>
      <c r="L22"/>
      <c r="M22" t="s">
        <v>985</v>
      </c>
      <c r="N22" t="s">
        <v>950</v>
      </c>
      <c r="O22"/>
      <c r="P22" t="s">
        <v>1027</v>
      </c>
      <c r="Q22" t="s">
        <v>987</v>
      </c>
      <c r="R22" s="17" t="s">
        <v>938</v>
      </c>
      <c r="T22" s="17" t="s">
        <v>131</v>
      </c>
      <c r="U22" s="17" t="s">
        <v>1177</v>
      </c>
      <c r="V22" s="17" t="s">
        <v>1071</v>
      </c>
      <c r="W22" s="17" t="s">
        <v>1072</v>
      </c>
      <c r="X22" s="17"/>
      <c r="Y22" s="17"/>
      <c r="Z22" s="17"/>
      <c r="AA22" s="17"/>
      <c r="AB22" s="17" t="s">
        <v>1178</v>
      </c>
      <c r="AC22" s="17" t="s">
        <v>1179</v>
      </c>
      <c r="AD22" s="17" t="b">
        <v>1</v>
      </c>
      <c r="AE22" s="17" t="s">
        <v>63</v>
      </c>
    </row>
    <row r="23" spans="3:32" ht="15" x14ac:dyDescent="0.25">
      <c r="C23" s="17" t="s">
        <v>130</v>
      </c>
      <c r="D23" t="s">
        <v>104</v>
      </c>
      <c r="E23" t="s">
        <v>1028</v>
      </c>
      <c r="F23">
        <v>1</v>
      </c>
      <c r="G23">
        <v>1</v>
      </c>
      <c r="H23">
        <v>1</v>
      </c>
      <c r="I23">
        <v>300</v>
      </c>
      <c r="J23" t="s">
        <v>951</v>
      </c>
      <c r="K23">
        <v>300</v>
      </c>
      <c r="L23"/>
      <c r="M23" t="s">
        <v>985</v>
      </c>
      <c r="N23" t="s">
        <v>950</v>
      </c>
      <c r="O23"/>
      <c r="P23" t="s">
        <v>1029</v>
      </c>
      <c r="Q23" t="s">
        <v>987</v>
      </c>
      <c r="R23" s="17" t="s">
        <v>938</v>
      </c>
      <c r="T23" s="17" t="s">
        <v>131</v>
      </c>
      <c r="U23" s="17" t="s">
        <v>1180</v>
      </c>
      <c r="V23" s="17" t="s">
        <v>961</v>
      </c>
      <c r="W23" s="17" t="s">
        <v>962</v>
      </c>
      <c r="X23" s="17" t="s">
        <v>1076</v>
      </c>
      <c r="Y23" s="17"/>
      <c r="Z23" s="17" t="s">
        <v>964</v>
      </c>
      <c r="AA23" s="17">
        <v>300</v>
      </c>
      <c r="AB23" s="17" t="s">
        <v>1181</v>
      </c>
      <c r="AC23" s="17" t="s">
        <v>1182</v>
      </c>
      <c r="AD23" s="17" t="b">
        <v>1</v>
      </c>
      <c r="AE23" s="17" t="s">
        <v>64</v>
      </c>
    </row>
    <row r="24" spans="3:32" ht="15" x14ac:dyDescent="0.25">
      <c r="C24" s="17" t="s">
        <v>130</v>
      </c>
      <c r="D24" t="s">
        <v>89</v>
      </c>
      <c r="E24" t="s">
        <v>1030</v>
      </c>
      <c r="F24">
        <v>1</v>
      </c>
      <c r="G24">
        <v>1</v>
      </c>
      <c r="H24">
        <v>1</v>
      </c>
      <c r="I24">
        <v>300</v>
      </c>
      <c r="J24" t="s">
        <v>951</v>
      </c>
      <c r="K24">
        <v>300</v>
      </c>
      <c r="L24"/>
      <c r="M24" t="s">
        <v>985</v>
      </c>
      <c r="N24" t="s">
        <v>950</v>
      </c>
      <c r="O24"/>
      <c r="P24" t="s">
        <v>1031</v>
      </c>
      <c r="Q24" t="s">
        <v>987</v>
      </c>
      <c r="R24" s="17" t="s">
        <v>938</v>
      </c>
      <c r="T24" s="17" t="s">
        <v>131</v>
      </c>
      <c r="U24" s="17" t="s">
        <v>1183</v>
      </c>
      <c r="V24" s="17" t="s">
        <v>1071</v>
      </c>
      <c r="W24" s="17" t="s">
        <v>1072</v>
      </c>
      <c r="X24" s="17"/>
      <c r="Y24" s="17"/>
      <c r="Z24" s="17"/>
      <c r="AA24" s="17"/>
      <c r="AB24" s="17" t="s">
        <v>1184</v>
      </c>
      <c r="AC24" s="17" t="s">
        <v>1185</v>
      </c>
      <c r="AD24" s="17" t="b">
        <v>1</v>
      </c>
      <c r="AE24" s="17" t="s">
        <v>64</v>
      </c>
    </row>
    <row r="25" spans="3:32" ht="15" x14ac:dyDescent="0.25">
      <c r="C25" s="17" t="s">
        <v>130</v>
      </c>
      <c r="D25" t="s">
        <v>98</v>
      </c>
      <c r="E25" t="s">
        <v>1032</v>
      </c>
      <c r="F25">
        <v>1</v>
      </c>
      <c r="G25">
        <v>1</v>
      </c>
      <c r="H25">
        <v>1</v>
      </c>
      <c r="I25">
        <v>300</v>
      </c>
      <c r="J25" t="s">
        <v>951</v>
      </c>
      <c r="K25">
        <v>300</v>
      </c>
      <c r="L25"/>
      <c r="M25" t="s">
        <v>985</v>
      </c>
      <c r="N25" t="s">
        <v>950</v>
      </c>
      <c r="O25"/>
      <c r="P25" t="s">
        <v>1033</v>
      </c>
      <c r="Q25" t="s">
        <v>987</v>
      </c>
      <c r="R25" s="17" t="s">
        <v>938</v>
      </c>
      <c r="T25" s="17" t="s">
        <v>131</v>
      </c>
      <c r="U25" s="17" t="s">
        <v>1186</v>
      </c>
      <c r="V25" s="17" t="s">
        <v>961</v>
      </c>
      <c r="W25" s="17" t="s">
        <v>962</v>
      </c>
      <c r="X25" s="17" t="s">
        <v>977</v>
      </c>
      <c r="Y25" s="17"/>
      <c r="Z25" s="17" t="s">
        <v>964</v>
      </c>
      <c r="AA25" s="17">
        <v>300</v>
      </c>
      <c r="AB25" s="17" t="s">
        <v>1187</v>
      </c>
      <c r="AC25" s="17" t="s">
        <v>1188</v>
      </c>
      <c r="AD25" s="17" t="b">
        <v>1</v>
      </c>
      <c r="AE25" s="17" t="s">
        <v>76</v>
      </c>
    </row>
    <row r="26" spans="3:32" ht="15" x14ac:dyDescent="0.25">
      <c r="C26" s="17" t="s">
        <v>130</v>
      </c>
      <c r="D26" t="s">
        <v>100</v>
      </c>
      <c r="E26" t="s">
        <v>1034</v>
      </c>
      <c r="F26">
        <v>1</v>
      </c>
      <c r="G26">
        <v>1</v>
      </c>
      <c r="H26">
        <v>1</v>
      </c>
      <c r="I26">
        <v>300</v>
      </c>
      <c r="J26" t="s">
        <v>949</v>
      </c>
      <c r="K26">
        <v>300</v>
      </c>
      <c r="L26"/>
      <c r="M26" t="s">
        <v>985</v>
      </c>
      <c r="N26" t="s">
        <v>950</v>
      </c>
      <c r="O26"/>
      <c r="P26" t="s">
        <v>1035</v>
      </c>
      <c r="Q26" t="s">
        <v>987</v>
      </c>
      <c r="R26" s="17" t="s">
        <v>938</v>
      </c>
      <c r="T26" s="17" t="s">
        <v>131</v>
      </c>
      <c r="U26" s="17" t="s">
        <v>1189</v>
      </c>
      <c r="V26" s="17" t="s">
        <v>961</v>
      </c>
      <c r="W26" s="17" t="s">
        <v>962</v>
      </c>
      <c r="X26" s="17" t="s">
        <v>981</v>
      </c>
      <c r="Y26" s="17"/>
      <c r="Z26" s="17" t="s">
        <v>964</v>
      </c>
      <c r="AA26" s="17">
        <v>300</v>
      </c>
      <c r="AB26" s="17" t="s">
        <v>1190</v>
      </c>
      <c r="AC26" s="17" t="s">
        <v>1191</v>
      </c>
      <c r="AD26" s="17" t="b">
        <v>1</v>
      </c>
      <c r="AE26" s="17" t="s">
        <v>76</v>
      </c>
    </row>
    <row r="27" spans="3:32" ht="15" x14ac:dyDescent="0.25">
      <c r="C27" s="17" t="s">
        <v>130</v>
      </c>
      <c r="D27" t="s">
        <v>93</v>
      </c>
      <c r="E27" t="s">
        <v>1036</v>
      </c>
      <c r="F27">
        <v>1</v>
      </c>
      <c r="G27">
        <v>1</v>
      </c>
      <c r="H27">
        <v>1</v>
      </c>
      <c r="I27">
        <v>300</v>
      </c>
      <c r="J27" t="s">
        <v>951</v>
      </c>
      <c r="K27">
        <v>300</v>
      </c>
      <c r="L27"/>
      <c r="M27" t="s">
        <v>985</v>
      </c>
      <c r="N27" t="s">
        <v>950</v>
      </c>
      <c r="O27"/>
      <c r="P27" t="s">
        <v>1037</v>
      </c>
      <c r="Q27" t="s">
        <v>987</v>
      </c>
      <c r="R27" s="17" t="s">
        <v>938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3:32" ht="15" x14ac:dyDescent="0.25">
      <c r="C28" s="17" t="s">
        <v>130</v>
      </c>
      <c r="D28" t="s">
        <v>92</v>
      </c>
      <c r="E28" t="s">
        <v>1038</v>
      </c>
      <c r="F28">
        <v>1</v>
      </c>
      <c r="G28">
        <v>1</v>
      </c>
      <c r="H28">
        <v>1</v>
      </c>
      <c r="I28">
        <v>300</v>
      </c>
      <c r="J28" t="s">
        <v>951</v>
      </c>
      <c r="K28">
        <v>300</v>
      </c>
      <c r="L28"/>
      <c r="M28" t="s">
        <v>985</v>
      </c>
      <c r="N28" t="s">
        <v>950</v>
      </c>
      <c r="O28"/>
      <c r="P28" t="s">
        <v>1039</v>
      </c>
      <c r="Q28" t="s">
        <v>987</v>
      </c>
      <c r="R28" s="17" t="s">
        <v>938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3:32" ht="15" x14ac:dyDescent="0.25">
      <c r="C29" s="17" t="s">
        <v>130</v>
      </c>
      <c r="D29" t="s">
        <v>115</v>
      </c>
      <c r="E29" t="s">
        <v>1040</v>
      </c>
      <c r="F29">
        <v>1</v>
      </c>
      <c r="G29">
        <v>1</v>
      </c>
      <c r="H29">
        <v>1</v>
      </c>
      <c r="I29">
        <v>300</v>
      </c>
      <c r="J29" t="s">
        <v>949</v>
      </c>
      <c r="K29">
        <v>300</v>
      </c>
      <c r="L29"/>
      <c r="M29" t="s">
        <v>985</v>
      </c>
      <c r="N29" t="s">
        <v>950</v>
      </c>
      <c r="O29"/>
      <c r="P29"/>
      <c r="Q29" t="s">
        <v>987</v>
      </c>
      <c r="R29" s="17" t="s">
        <v>938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3:32" ht="15" x14ac:dyDescent="0.25">
      <c r="C30" s="17" t="s">
        <v>130</v>
      </c>
      <c r="D30" t="s">
        <v>120</v>
      </c>
      <c r="E30" t="s">
        <v>1041</v>
      </c>
      <c r="F30">
        <v>1</v>
      </c>
      <c r="G30">
        <v>1</v>
      </c>
      <c r="H30">
        <v>1</v>
      </c>
      <c r="I30">
        <v>300</v>
      </c>
      <c r="J30" t="s">
        <v>949</v>
      </c>
      <c r="K30">
        <v>300</v>
      </c>
      <c r="L30"/>
      <c r="M30" t="s">
        <v>985</v>
      </c>
      <c r="N30" t="s">
        <v>950</v>
      </c>
      <c r="O30"/>
      <c r="P30"/>
      <c r="Q30" t="s">
        <v>987</v>
      </c>
      <c r="R30" s="17" t="s">
        <v>938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3:32" ht="15" x14ac:dyDescent="0.25">
      <c r="C31" s="17" t="s">
        <v>130</v>
      </c>
      <c r="D31" t="s">
        <v>116</v>
      </c>
      <c r="E31" t="s">
        <v>1042</v>
      </c>
      <c r="F31">
        <v>1</v>
      </c>
      <c r="G31">
        <v>20</v>
      </c>
      <c r="H31">
        <v>1</v>
      </c>
      <c r="I31">
        <v>300</v>
      </c>
      <c r="J31" t="s">
        <v>949</v>
      </c>
      <c r="K31">
        <v>300</v>
      </c>
      <c r="L31"/>
      <c r="M31" t="s">
        <v>985</v>
      </c>
      <c r="N31" t="s">
        <v>950</v>
      </c>
      <c r="O31"/>
      <c r="P31"/>
      <c r="Q31" t="s">
        <v>987</v>
      </c>
      <c r="R31" s="17" t="s">
        <v>938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3:32" ht="15" x14ac:dyDescent="0.25">
      <c r="C32" s="17" t="s">
        <v>130</v>
      </c>
      <c r="D32" t="s">
        <v>118</v>
      </c>
      <c r="E32" t="s">
        <v>1043</v>
      </c>
      <c r="F32">
        <v>1</v>
      </c>
      <c r="G32">
        <v>1</v>
      </c>
      <c r="H32">
        <v>1</v>
      </c>
      <c r="I32">
        <v>300</v>
      </c>
      <c r="J32" t="s">
        <v>951</v>
      </c>
      <c r="K32">
        <v>600</v>
      </c>
      <c r="L32"/>
      <c r="M32" t="s">
        <v>985</v>
      </c>
      <c r="N32" t="s">
        <v>950</v>
      </c>
      <c r="O32"/>
      <c r="P32" t="s">
        <v>1044</v>
      </c>
      <c r="Q32" t="s">
        <v>987</v>
      </c>
      <c r="R32" s="17" t="s">
        <v>938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3:31" ht="15" x14ac:dyDescent="0.25">
      <c r="C33" s="17" t="s">
        <v>130</v>
      </c>
      <c r="D33" t="s">
        <v>111</v>
      </c>
      <c r="E33" t="s">
        <v>1045</v>
      </c>
      <c r="F33">
        <v>1</v>
      </c>
      <c r="G33">
        <v>1</v>
      </c>
      <c r="H33">
        <v>1</v>
      </c>
      <c r="I33">
        <v>300</v>
      </c>
      <c r="J33" t="s">
        <v>951</v>
      </c>
      <c r="K33">
        <v>600</v>
      </c>
      <c r="L33"/>
      <c r="M33" t="s">
        <v>985</v>
      </c>
      <c r="N33" t="s">
        <v>950</v>
      </c>
      <c r="O33"/>
      <c r="P33" t="s">
        <v>1046</v>
      </c>
      <c r="Q33" t="s">
        <v>987</v>
      </c>
      <c r="R33" s="17" t="s">
        <v>938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3:31" ht="15" x14ac:dyDescent="0.25">
      <c r="C34" s="17" t="s">
        <v>130</v>
      </c>
      <c r="D34" t="s">
        <v>108</v>
      </c>
      <c r="E34" t="s">
        <v>1047</v>
      </c>
      <c r="F34">
        <v>1</v>
      </c>
      <c r="G34">
        <v>5</v>
      </c>
      <c r="H34">
        <v>1</v>
      </c>
      <c r="I34">
        <v>300</v>
      </c>
      <c r="J34" t="s">
        <v>951</v>
      </c>
      <c r="K34">
        <v>420</v>
      </c>
      <c r="L34"/>
      <c r="M34" t="s">
        <v>985</v>
      </c>
      <c r="N34" t="s">
        <v>950</v>
      </c>
      <c r="O34"/>
      <c r="P34" t="s">
        <v>1048</v>
      </c>
      <c r="Q34" t="s">
        <v>987</v>
      </c>
      <c r="R34" s="17" t="s">
        <v>938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3:31" ht="15" x14ac:dyDescent="0.25">
      <c r="C35" s="17" t="s">
        <v>130</v>
      </c>
      <c r="D35" t="s">
        <v>109</v>
      </c>
      <c r="E35" t="s">
        <v>1049</v>
      </c>
      <c r="F35">
        <v>1</v>
      </c>
      <c r="G35">
        <v>1</v>
      </c>
      <c r="H35">
        <v>1</v>
      </c>
      <c r="I35">
        <v>300</v>
      </c>
      <c r="J35" t="s">
        <v>951</v>
      </c>
      <c r="K35">
        <v>420</v>
      </c>
      <c r="L35"/>
      <c r="M35" t="s">
        <v>985</v>
      </c>
      <c r="N35" t="s">
        <v>950</v>
      </c>
      <c r="O35"/>
      <c r="P35" t="s">
        <v>1050</v>
      </c>
      <c r="Q35" t="s">
        <v>987</v>
      </c>
      <c r="R35" s="17" t="s">
        <v>938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3:31" ht="15" x14ac:dyDescent="0.25">
      <c r="C36" s="17" t="s">
        <v>130</v>
      </c>
      <c r="D36" t="s">
        <v>107</v>
      </c>
      <c r="E36" t="s">
        <v>1051</v>
      </c>
      <c r="F36">
        <v>1</v>
      </c>
      <c r="G36">
        <v>1</v>
      </c>
      <c r="H36">
        <v>1</v>
      </c>
      <c r="I36">
        <v>300</v>
      </c>
      <c r="J36" t="s">
        <v>951</v>
      </c>
      <c r="K36">
        <v>300</v>
      </c>
      <c r="L36"/>
      <c r="M36" t="s">
        <v>985</v>
      </c>
      <c r="N36" t="s">
        <v>950</v>
      </c>
      <c r="O36"/>
      <c r="P36" t="s">
        <v>1052</v>
      </c>
      <c r="Q36" t="s">
        <v>987</v>
      </c>
      <c r="R36" s="17" t="s">
        <v>938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3:31" ht="15" x14ac:dyDescent="0.25">
      <c r="C37" s="17" t="s">
        <v>130</v>
      </c>
      <c r="D37" t="s">
        <v>90</v>
      </c>
      <c r="E37" t="s">
        <v>1053</v>
      </c>
      <c r="F37">
        <v>1</v>
      </c>
      <c r="G37">
        <v>2</v>
      </c>
      <c r="H37">
        <v>1</v>
      </c>
      <c r="I37">
        <v>300</v>
      </c>
      <c r="J37" t="s">
        <v>949</v>
      </c>
      <c r="K37">
        <v>300</v>
      </c>
      <c r="L37" t="b">
        <v>1</v>
      </c>
      <c r="M37" t="s">
        <v>985</v>
      </c>
      <c r="N37" t="s">
        <v>950</v>
      </c>
      <c r="O37"/>
      <c r="P37" t="s">
        <v>1054</v>
      </c>
      <c r="Q37" t="s">
        <v>987</v>
      </c>
      <c r="R37" s="17" t="s">
        <v>938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3:31" ht="15" x14ac:dyDescent="0.25">
      <c r="C38" s="17" t="s">
        <v>130</v>
      </c>
      <c r="D38" t="s">
        <v>1055</v>
      </c>
      <c r="E38" t="s">
        <v>1056</v>
      </c>
      <c r="F38">
        <v>0</v>
      </c>
      <c r="G38">
        <v>100</v>
      </c>
      <c r="H38">
        <v>0</v>
      </c>
      <c r="I38">
        <v>30</v>
      </c>
      <c r="J38" t="s">
        <v>949</v>
      </c>
      <c r="K38">
        <v>300</v>
      </c>
      <c r="L38"/>
      <c r="M38" t="s">
        <v>985</v>
      </c>
      <c r="N38" t="s">
        <v>950</v>
      </c>
      <c r="O38"/>
      <c r="P38"/>
      <c r="Q38" t="s">
        <v>987</v>
      </c>
      <c r="R38" s="17" t="s">
        <v>938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3:31" ht="15" x14ac:dyDescent="0.25">
      <c r="C39" s="17" t="s">
        <v>131</v>
      </c>
      <c r="D39" t="s">
        <v>70</v>
      </c>
      <c r="E39" t="s">
        <v>1094</v>
      </c>
      <c r="F39">
        <v>1</v>
      </c>
      <c r="G39">
        <v>2</v>
      </c>
      <c r="H39">
        <v>1</v>
      </c>
      <c r="I39">
        <v>300</v>
      </c>
      <c r="J39" t="s">
        <v>949</v>
      </c>
      <c r="K39">
        <v>300</v>
      </c>
      <c r="L39"/>
      <c r="M39" t="s">
        <v>1095</v>
      </c>
      <c r="N39" t="s">
        <v>950</v>
      </c>
      <c r="O39"/>
      <c r="P39" t="s">
        <v>1096</v>
      </c>
      <c r="Q39" t="s">
        <v>1097</v>
      </c>
      <c r="R39" s="17" t="s">
        <v>938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3:31" ht="15" x14ac:dyDescent="0.25">
      <c r="C40" s="17" t="s">
        <v>131</v>
      </c>
      <c r="D40" t="s">
        <v>72</v>
      </c>
      <c r="E40" t="s">
        <v>1098</v>
      </c>
      <c r="F40">
        <v>1</v>
      </c>
      <c r="G40">
        <v>2</v>
      </c>
      <c r="H40">
        <v>1</v>
      </c>
      <c r="I40">
        <v>300</v>
      </c>
      <c r="J40" t="s">
        <v>949</v>
      </c>
      <c r="K40">
        <v>300</v>
      </c>
      <c r="L40"/>
      <c r="M40" t="s">
        <v>1095</v>
      </c>
      <c r="N40" t="s">
        <v>950</v>
      </c>
      <c r="O40"/>
      <c r="P40"/>
      <c r="Q40" t="s">
        <v>1097</v>
      </c>
      <c r="R40" s="17" t="s">
        <v>938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3:31" ht="15" x14ac:dyDescent="0.25">
      <c r="C41" s="17" t="s">
        <v>131</v>
      </c>
      <c r="D41" t="s">
        <v>52</v>
      </c>
      <c r="E41" t="s">
        <v>1099</v>
      </c>
      <c r="F41">
        <v>1</v>
      </c>
      <c r="G41">
        <v>1</v>
      </c>
      <c r="H41">
        <v>1</v>
      </c>
      <c r="I41">
        <v>300</v>
      </c>
      <c r="J41" t="s">
        <v>951</v>
      </c>
      <c r="K41">
        <v>300</v>
      </c>
      <c r="L41"/>
      <c r="M41" t="s">
        <v>1095</v>
      </c>
      <c r="N41" t="s">
        <v>950</v>
      </c>
      <c r="O41"/>
      <c r="P41" t="s">
        <v>1100</v>
      </c>
      <c r="Q41" t="s">
        <v>1097</v>
      </c>
      <c r="R41" s="17" t="s">
        <v>938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3:31" ht="15" x14ac:dyDescent="0.25">
      <c r="C42" s="17" t="s">
        <v>131</v>
      </c>
      <c r="D42" t="s">
        <v>54</v>
      </c>
      <c r="E42" t="s">
        <v>1101</v>
      </c>
      <c r="F42">
        <v>1</v>
      </c>
      <c r="G42">
        <v>1</v>
      </c>
      <c r="H42">
        <v>1</v>
      </c>
      <c r="I42">
        <v>300</v>
      </c>
      <c r="J42" t="s">
        <v>949</v>
      </c>
      <c r="K42">
        <v>300</v>
      </c>
      <c r="L42"/>
      <c r="M42" t="s">
        <v>1095</v>
      </c>
      <c r="N42" t="s">
        <v>950</v>
      </c>
      <c r="O42"/>
      <c r="P42" t="s">
        <v>1102</v>
      </c>
      <c r="Q42" t="s">
        <v>1097</v>
      </c>
      <c r="R42" s="17" t="s">
        <v>938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3:31" ht="15" x14ac:dyDescent="0.25">
      <c r="C43" s="17" t="s">
        <v>131</v>
      </c>
      <c r="D43" t="s">
        <v>65</v>
      </c>
      <c r="E43" t="s">
        <v>1103</v>
      </c>
      <c r="F43">
        <v>1</v>
      </c>
      <c r="G43">
        <v>2</v>
      </c>
      <c r="H43">
        <v>1</v>
      </c>
      <c r="I43">
        <v>300</v>
      </c>
      <c r="J43" t="s">
        <v>949</v>
      </c>
      <c r="K43">
        <v>300</v>
      </c>
      <c r="L43"/>
      <c r="M43" t="s">
        <v>1095</v>
      </c>
      <c r="N43" t="s">
        <v>950</v>
      </c>
      <c r="O43"/>
      <c r="P43" t="s">
        <v>1104</v>
      </c>
      <c r="Q43" t="s">
        <v>1105</v>
      </c>
      <c r="R43" s="17" t="s">
        <v>938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3:31" ht="15" x14ac:dyDescent="0.25">
      <c r="C44" s="17" t="s">
        <v>131</v>
      </c>
      <c r="D44" t="s">
        <v>57</v>
      </c>
      <c r="E44" t="s">
        <v>1106</v>
      </c>
      <c r="F44">
        <v>1</v>
      </c>
      <c r="G44">
        <v>1</v>
      </c>
      <c r="H44">
        <v>1</v>
      </c>
      <c r="I44">
        <v>300</v>
      </c>
      <c r="J44" t="s">
        <v>951</v>
      </c>
      <c r="K44">
        <v>300</v>
      </c>
      <c r="L44"/>
      <c r="M44" t="s">
        <v>1095</v>
      </c>
      <c r="N44" t="s">
        <v>950</v>
      </c>
      <c r="O44"/>
      <c r="P44" t="s">
        <v>1107</v>
      </c>
      <c r="Q44" t="s">
        <v>1097</v>
      </c>
      <c r="R44" s="17" t="s">
        <v>938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3:31" ht="15" x14ac:dyDescent="0.25">
      <c r="C45" s="17" t="s">
        <v>131</v>
      </c>
      <c r="D45" t="s">
        <v>49</v>
      </c>
      <c r="E45" t="s">
        <v>1108</v>
      </c>
      <c r="F45">
        <v>1</v>
      </c>
      <c r="G45">
        <v>1</v>
      </c>
      <c r="H45">
        <v>1</v>
      </c>
      <c r="I45">
        <v>300</v>
      </c>
      <c r="J45" t="s">
        <v>951</v>
      </c>
      <c r="K45">
        <v>300</v>
      </c>
      <c r="L45"/>
      <c r="M45" t="s">
        <v>1095</v>
      </c>
      <c r="N45" t="s">
        <v>950</v>
      </c>
      <c r="O45"/>
      <c r="P45" t="s">
        <v>1109</v>
      </c>
      <c r="Q45" t="s">
        <v>1097</v>
      </c>
      <c r="R45" s="17" t="s">
        <v>938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3:31" ht="15" x14ac:dyDescent="0.25">
      <c r="C46" s="17" t="s">
        <v>131</v>
      </c>
      <c r="D46" t="s">
        <v>81</v>
      </c>
      <c r="E46" t="s">
        <v>1110</v>
      </c>
      <c r="F46">
        <v>1</v>
      </c>
      <c r="G46">
        <v>1</v>
      </c>
      <c r="H46">
        <v>1</v>
      </c>
      <c r="I46">
        <v>300</v>
      </c>
      <c r="J46" t="s">
        <v>951</v>
      </c>
      <c r="K46">
        <v>300</v>
      </c>
      <c r="L46"/>
      <c r="M46" t="s">
        <v>1095</v>
      </c>
      <c r="N46" t="s">
        <v>950</v>
      </c>
      <c r="O46"/>
      <c r="P46" t="s">
        <v>1111</v>
      </c>
      <c r="Q46" t="s">
        <v>1097</v>
      </c>
      <c r="R46" s="17" t="s">
        <v>938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3:31" ht="15" x14ac:dyDescent="0.25">
      <c r="C47" s="17" t="s">
        <v>131</v>
      </c>
      <c r="D47" t="s">
        <v>74</v>
      </c>
      <c r="E47" t="s">
        <v>1112</v>
      </c>
      <c r="F47">
        <v>1</v>
      </c>
      <c r="G47">
        <v>1</v>
      </c>
      <c r="H47">
        <v>1</v>
      </c>
      <c r="I47">
        <v>300</v>
      </c>
      <c r="J47" t="s">
        <v>951</v>
      </c>
      <c r="K47">
        <v>300</v>
      </c>
      <c r="L47"/>
      <c r="M47" t="s">
        <v>1095</v>
      </c>
      <c r="N47" t="s">
        <v>950</v>
      </c>
      <c r="O47"/>
      <c r="P47" t="s">
        <v>1113</v>
      </c>
      <c r="Q47" t="s">
        <v>1097</v>
      </c>
      <c r="R47" s="17" t="s">
        <v>938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3:31" ht="15" x14ac:dyDescent="0.25">
      <c r="C48" s="17" t="s">
        <v>131</v>
      </c>
      <c r="D48" t="s">
        <v>79</v>
      </c>
      <c r="E48" t="s">
        <v>1114</v>
      </c>
      <c r="F48">
        <v>1</v>
      </c>
      <c r="G48">
        <v>1</v>
      </c>
      <c r="H48">
        <v>1</v>
      </c>
      <c r="I48">
        <v>300</v>
      </c>
      <c r="J48" t="s">
        <v>951</v>
      </c>
      <c r="K48">
        <v>300</v>
      </c>
      <c r="L48"/>
      <c r="M48" t="s">
        <v>1095</v>
      </c>
      <c r="N48" t="s">
        <v>950</v>
      </c>
      <c r="O48"/>
      <c r="P48" t="s">
        <v>1115</v>
      </c>
      <c r="Q48" t="s">
        <v>1097</v>
      </c>
      <c r="R48" s="17" t="s">
        <v>938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3:31" ht="15" x14ac:dyDescent="0.25">
      <c r="C49" s="17" t="s">
        <v>131</v>
      </c>
      <c r="D49" t="s">
        <v>62</v>
      </c>
      <c r="E49" t="s">
        <v>1116</v>
      </c>
      <c r="F49">
        <v>1</v>
      </c>
      <c r="G49">
        <v>1</v>
      </c>
      <c r="H49">
        <v>1</v>
      </c>
      <c r="I49">
        <v>300</v>
      </c>
      <c r="J49" t="s">
        <v>951</v>
      </c>
      <c r="K49">
        <v>300</v>
      </c>
      <c r="L49"/>
      <c r="M49" t="s">
        <v>1095</v>
      </c>
      <c r="N49" t="s">
        <v>950</v>
      </c>
      <c r="O49"/>
      <c r="P49" t="s">
        <v>1117</v>
      </c>
      <c r="Q49" t="s">
        <v>1097</v>
      </c>
      <c r="R49" s="17" t="s">
        <v>938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ht="15" x14ac:dyDescent="0.25">
      <c r="C50" s="17" t="s">
        <v>131</v>
      </c>
      <c r="D50" t="s">
        <v>59</v>
      </c>
      <c r="E50" t="s">
        <v>1118</v>
      </c>
      <c r="F50">
        <v>3</v>
      </c>
      <c r="G50">
        <v>3</v>
      </c>
      <c r="H50">
        <v>3</v>
      </c>
      <c r="I50">
        <v>300</v>
      </c>
      <c r="J50" t="s">
        <v>949</v>
      </c>
      <c r="K50">
        <v>300</v>
      </c>
      <c r="L50"/>
      <c r="M50" t="s">
        <v>1095</v>
      </c>
      <c r="N50" t="s">
        <v>950</v>
      </c>
      <c r="O50"/>
      <c r="P50"/>
      <c r="Q50" t="s">
        <v>1119</v>
      </c>
      <c r="R50" s="17" t="s">
        <v>938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ht="15" x14ac:dyDescent="0.25">
      <c r="C51" s="17" t="s">
        <v>131</v>
      </c>
      <c r="D51" t="s">
        <v>51</v>
      </c>
      <c r="E51" t="s">
        <v>1120</v>
      </c>
      <c r="F51">
        <v>1</v>
      </c>
      <c r="G51">
        <v>1</v>
      </c>
      <c r="H51">
        <v>1</v>
      </c>
      <c r="I51">
        <v>300</v>
      </c>
      <c r="J51" t="s">
        <v>949</v>
      </c>
      <c r="K51">
        <v>300</v>
      </c>
      <c r="L51"/>
      <c r="M51" t="s">
        <v>1095</v>
      </c>
      <c r="N51" t="s">
        <v>950</v>
      </c>
      <c r="O51"/>
      <c r="P51" t="s">
        <v>1121</v>
      </c>
      <c r="Q51" t="s">
        <v>1097</v>
      </c>
      <c r="R51" s="17" t="s">
        <v>938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3:31" ht="15" x14ac:dyDescent="0.25">
      <c r="C52" s="17" t="s">
        <v>131</v>
      </c>
      <c r="D52" t="s">
        <v>66</v>
      </c>
      <c r="E52" t="s">
        <v>1122</v>
      </c>
      <c r="F52">
        <v>1</v>
      </c>
      <c r="G52">
        <v>2</v>
      </c>
      <c r="H52">
        <v>1</v>
      </c>
      <c r="I52">
        <v>300</v>
      </c>
      <c r="J52" t="s">
        <v>949</v>
      </c>
      <c r="K52">
        <v>300</v>
      </c>
      <c r="L52"/>
      <c r="M52" t="s">
        <v>1095</v>
      </c>
      <c r="N52" t="s">
        <v>950</v>
      </c>
      <c r="O52"/>
      <c r="P52" t="s">
        <v>1123</v>
      </c>
      <c r="Q52" t="s">
        <v>1097</v>
      </c>
      <c r="R52" s="17" t="s">
        <v>938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3:31" ht="15" x14ac:dyDescent="0.25">
      <c r="C53" s="17" t="s">
        <v>131</v>
      </c>
      <c r="D53" t="s">
        <v>61</v>
      </c>
      <c r="E53" t="s">
        <v>1124</v>
      </c>
      <c r="F53">
        <v>1</v>
      </c>
      <c r="G53">
        <v>15</v>
      </c>
      <c r="H53">
        <v>1</v>
      </c>
      <c r="I53">
        <v>30</v>
      </c>
      <c r="J53" t="s">
        <v>949</v>
      </c>
      <c r="K53">
        <v>300</v>
      </c>
      <c r="L53"/>
      <c r="M53" t="s">
        <v>1095</v>
      </c>
      <c r="N53" t="s">
        <v>950</v>
      </c>
      <c r="O53"/>
      <c r="P53" t="s">
        <v>1125</v>
      </c>
      <c r="Q53" t="s">
        <v>1097</v>
      </c>
      <c r="R53" s="17" t="s">
        <v>938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3:31" ht="15" x14ac:dyDescent="0.25">
      <c r="C54" s="17" t="s">
        <v>131</v>
      </c>
      <c r="D54" t="s">
        <v>82</v>
      </c>
      <c r="E54" t="s">
        <v>1126</v>
      </c>
      <c r="F54">
        <v>1</v>
      </c>
      <c r="G54">
        <v>1</v>
      </c>
      <c r="H54">
        <v>1</v>
      </c>
      <c r="I54">
        <v>300</v>
      </c>
      <c r="J54" t="s">
        <v>951</v>
      </c>
      <c r="K54">
        <v>300</v>
      </c>
      <c r="L54"/>
      <c r="M54" t="s">
        <v>1095</v>
      </c>
      <c r="N54" t="s">
        <v>950</v>
      </c>
      <c r="O54"/>
      <c r="P54" t="s">
        <v>1127</v>
      </c>
      <c r="Q54" t="s">
        <v>1097</v>
      </c>
      <c r="R54" s="17" t="s">
        <v>938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3:31" ht="15" x14ac:dyDescent="0.25">
      <c r="C55" s="17" t="s">
        <v>131</v>
      </c>
      <c r="D55" t="s">
        <v>78</v>
      </c>
      <c r="E55" t="s">
        <v>1128</v>
      </c>
      <c r="F55">
        <v>1</v>
      </c>
      <c r="G55">
        <v>1</v>
      </c>
      <c r="H55">
        <v>1</v>
      </c>
      <c r="I55">
        <v>300</v>
      </c>
      <c r="J55" t="s">
        <v>951</v>
      </c>
      <c r="K55">
        <v>300</v>
      </c>
      <c r="L55"/>
      <c r="M55" t="s">
        <v>1095</v>
      </c>
      <c r="N55" t="s">
        <v>950</v>
      </c>
      <c r="O55"/>
      <c r="P55" t="s">
        <v>1129</v>
      </c>
      <c r="Q55" t="s">
        <v>1097</v>
      </c>
      <c r="R55" s="17" t="s">
        <v>938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3:31" ht="15" x14ac:dyDescent="0.25">
      <c r="C56" s="17" t="s">
        <v>131</v>
      </c>
      <c r="D56" t="s">
        <v>77</v>
      </c>
      <c r="E56" t="s">
        <v>1130</v>
      </c>
      <c r="F56">
        <v>1</v>
      </c>
      <c r="G56">
        <v>1</v>
      </c>
      <c r="H56">
        <v>1</v>
      </c>
      <c r="I56">
        <v>300</v>
      </c>
      <c r="J56" t="s">
        <v>951</v>
      </c>
      <c r="K56">
        <v>300</v>
      </c>
      <c r="L56"/>
      <c r="M56" t="s">
        <v>1095</v>
      </c>
      <c r="N56" t="s">
        <v>950</v>
      </c>
      <c r="O56"/>
      <c r="P56" t="s">
        <v>1131</v>
      </c>
      <c r="Q56" t="s">
        <v>1097</v>
      </c>
      <c r="R56" s="17" t="s">
        <v>938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3:31" ht="15" x14ac:dyDescent="0.25">
      <c r="C57" s="17" t="s">
        <v>131</v>
      </c>
      <c r="D57" t="s">
        <v>55</v>
      </c>
      <c r="E57" t="s">
        <v>1132</v>
      </c>
      <c r="F57">
        <v>1</v>
      </c>
      <c r="G57">
        <v>1</v>
      </c>
      <c r="H57">
        <v>1</v>
      </c>
      <c r="I57">
        <v>300</v>
      </c>
      <c r="J57" t="s">
        <v>949</v>
      </c>
      <c r="K57">
        <v>300</v>
      </c>
      <c r="L57"/>
      <c r="M57" t="s">
        <v>1095</v>
      </c>
      <c r="N57" t="s">
        <v>950</v>
      </c>
      <c r="O57"/>
      <c r="P57" t="s">
        <v>1133</v>
      </c>
      <c r="Q57" t="s">
        <v>1097</v>
      </c>
      <c r="R57" s="17" t="s">
        <v>938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3:31" ht="15" x14ac:dyDescent="0.25">
      <c r="C58" s="17" t="s">
        <v>131</v>
      </c>
      <c r="D58" t="s">
        <v>75</v>
      </c>
      <c r="E58" t="s">
        <v>1134</v>
      </c>
      <c r="F58">
        <v>1</v>
      </c>
      <c r="G58">
        <v>1</v>
      </c>
      <c r="H58">
        <v>1</v>
      </c>
      <c r="I58">
        <v>300</v>
      </c>
      <c r="J58" t="s">
        <v>951</v>
      </c>
      <c r="K58">
        <v>300</v>
      </c>
      <c r="L58"/>
      <c r="M58" t="s">
        <v>1095</v>
      </c>
      <c r="N58" t="s">
        <v>950</v>
      </c>
      <c r="O58"/>
      <c r="P58" t="s">
        <v>1135</v>
      </c>
      <c r="Q58" t="s">
        <v>1097</v>
      </c>
      <c r="R58" s="17" t="s">
        <v>938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3:31" ht="15" x14ac:dyDescent="0.25">
      <c r="C59" s="17" t="s">
        <v>131</v>
      </c>
      <c r="D59" t="s">
        <v>71</v>
      </c>
      <c r="E59" t="s">
        <v>1136</v>
      </c>
      <c r="F59">
        <v>1</v>
      </c>
      <c r="G59">
        <v>1</v>
      </c>
      <c r="H59">
        <v>1</v>
      </c>
      <c r="I59">
        <v>300</v>
      </c>
      <c r="J59" t="s">
        <v>951</v>
      </c>
      <c r="K59">
        <v>300</v>
      </c>
      <c r="L59"/>
      <c r="M59" t="s">
        <v>1095</v>
      </c>
      <c r="N59" t="s">
        <v>950</v>
      </c>
      <c r="O59"/>
      <c r="P59" t="s">
        <v>1137</v>
      </c>
      <c r="Q59" t="s">
        <v>1097</v>
      </c>
      <c r="R59" s="17" t="s">
        <v>938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3:31" ht="15" x14ac:dyDescent="0.25">
      <c r="C60" s="17" t="s">
        <v>131</v>
      </c>
      <c r="D60" t="s">
        <v>73</v>
      </c>
      <c r="E60" t="s">
        <v>1138</v>
      </c>
      <c r="F60">
        <v>1</v>
      </c>
      <c r="G60">
        <v>1</v>
      </c>
      <c r="H60">
        <v>1</v>
      </c>
      <c r="I60">
        <v>300</v>
      </c>
      <c r="J60" t="s">
        <v>951</v>
      </c>
      <c r="K60">
        <v>300</v>
      </c>
      <c r="L60"/>
      <c r="M60" t="s">
        <v>1095</v>
      </c>
      <c r="N60" t="s">
        <v>950</v>
      </c>
      <c r="O60"/>
      <c r="P60" t="s">
        <v>1139</v>
      </c>
      <c r="Q60" t="s">
        <v>1097</v>
      </c>
      <c r="R60" s="17" t="s">
        <v>938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3:31" ht="15" x14ac:dyDescent="0.25">
      <c r="C61" s="17" t="s">
        <v>131</v>
      </c>
      <c r="D61" t="s">
        <v>69</v>
      </c>
      <c r="E61" t="s">
        <v>1140</v>
      </c>
      <c r="F61">
        <v>1</v>
      </c>
      <c r="G61">
        <v>1</v>
      </c>
      <c r="H61">
        <v>1</v>
      </c>
      <c r="I61">
        <v>300</v>
      </c>
      <c r="J61" t="s">
        <v>951</v>
      </c>
      <c r="K61">
        <v>300</v>
      </c>
      <c r="L61"/>
      <c r="M61" t="s">
        <v>1095</v>
      </c>
      <c r="N61" t="s">
        <v>950</v>
      </c>
      <c r="O61"/>
      <c r="P61" t="s">
        <v>1141</v>
      </c>
      <c r="Q61" t="s">
        <v>1097</v>
      </c>
      <c r="R61" s="17" t="s">
        <v>938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3:31" ht="15" x14ac:dyDescent="0.25">
      <c r="C62" s="17" t="s">
        <v>131</v>
      </c>
      <c r="D62" t="s">
        <v>50</v>
      </c>
      <c r="E62" t="s">
        <v>1142</v>
      </c>
      <c r="F62">
        <v>1</v>
      </c>
      <c r="G62">
        <v>1</v>
      </c>
      <c r="H62">
        <v>1</v>
      </c>
      <c r="I62">
        <v>300</v>
      </c>
      <c r="J62" t="s">
        <v>949</v>
      </c>
      <c r="K62">
        <v>300</v>
      </c>
      <c r="L62"/>
      <c r="M62" t="s">
        <v>1095</v>
      </c>
      <c r="N62" t="s">
        <v>950</v>
      </c>
      <c r="O62"/>
      <c r="P62" t="s">
        <v>1143</v>
      </c>
      <c r="Q62" t="s">
        <v>1097</v>
      </c>
      <c r="R62" s="17" t="s">
        <v>938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3:31" ht="15" x14ac:dyDescent="0.25">
      <c r="C63" s="17" t="s">
        <v>131</v>
      </c>
      <c r="D63" t="s">
        <v>60</v>
      </c>
      <c r="E63" t="s">
        <v>1144</v>
      </c>
      <c r="F63">
        <v>1</v>
      </c>
      <c r="G63">
        <v>1</v>
      </c>
      <c r="H63">
        <v>1</v>
      </c>
      <c r="I63">
        <v>300</v>
      </c>
      <c r="J63" t="s">
        <v>951</v>
      </c>
      <c r="K63">
        <v>300</v>
      </c>
      <c r="L63"/>
      <c r="M63" t="s">
        <v>1095</v>
      </c>
      <c r="N63" t="s">
        <v>950</v>
      </c>
      <c r="O63"/>
      <c r="P63" t="s">
        <v>1145</v>
      </c>
      <c r="Q63" t="s">
        <v>1097</v>
      </c>
      <c r="R63" s="17" t="s">
        <v>938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3:31" ht="15" x14ac:dyDescent="0.25">
      <c r="C64" s="17" t="s">
        <v>131</v>
      </c>
      <c r="D64" t="s">
        <v>67</v>
      </c>
      <c r="E64" t="s">
        <v>1146</v>
      </c>
      <c r="F64">
        <v>1</v>
      </c>
      <c r="G64">
        <v>1</v>
      </c>
      <c r="H64">
        <v>1</v>
      </c>
      <c r="I64">
        <v>300</v>
      </c>
      <c r="J64" t="s">
        <v>951</v>
      </c>
      <c r="K64">
        <v>300</v>
      </c>
      <c r="L64"/>
      <c r="M64" t="s">
        <v>1095</v>
      </c>
      <c r="N64" t="s">
        <v>950</v>
      </c>
      <c r="O64"/>
      <c r="P64" t="s">
        <v>1147</v>
      </c>
      <c r="Q64" t="s">
        <v>1097</v>
      </c>
      <c r="R64" s="17" t="s">
        <v>938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3:31" ht="15" x14ac:dyDescent="0.25">
      <c r="C65" s="17" t="s">
        <v>131</v>
      </c>
      <c r="D65" t="s">
        <v>83</v>
      </c>
      <c r="E65" t="s">
        <v>1148</v>
      </c>
      <c r="F65">
        <v>1</v>
      </c>
      <c r="G65">
        <v>1</v>
      </c>
      <c r="H65">
        <v>1</v>
      </c>
      <c r="I65">
        <v>300</v>
      </c>
      <c r="J65" t="s">
        <v>949</v>
      </c>
      <c r="K65">
        <v>300</v>
      </c>
      <c r="L65"/>
      <c r="M65" t="s">
        <v>1095</v>
      </c>
      <c r="N65" t="s">
        <v>950</v>
      </c>
      <c r="O65"/>
      <c r="P65"/>
      <c r="Q65" t="s">
        <v>1097</v>
      </c>
      <c r="R65" s="17" t="s">
        <v>938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3:31" ht="15" x14ac:dyDescent="0.25">
      <c r="C66" s="17" t="s">
        <v>131</v>
      </c>
      <c r="D66" t="s">
        <v>63</v>
      </c>
      <c r="E66" t="s">
        <v>1149</v>
      </c>
      <c r="F66">
        <v>1</v>
      </c>
      <c r="G66">
        <v>1</v>
      </c>
      <c r="H66">
        <v>1</v>
      </c>
      <c r="I66">
        <v>300</v>
      </c>
      <c r="J66" t="s">
        <v>949</v>
      </c>
      <c r="K66">
        <v>300</v>
      </c>
      <c r="L66"/>
      <c r="M66" t="s">
        <v>1095</v>
      </c>
      <c r="N66" t="s">
        <v>950</v>
      </c>
      <c r="O66"/>
      <c r="P66"/>
      <c r="Q66" t="s">
        <v>1097</v>
      </c>
      <c r="R66" s="17" t="s">
        <v>938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3:31" ht="15" x14ac:dyDescent="0.25">
      <c r="C67" s="17" t="s">
        <v>131</v>
      </c>
      <c r="D67" t="s">
        <v>64</v>
      </c>
      <c r="E67" t="s">
        <v>1150</v>
      </c>
      <c r="F67">
        <v>1</v>
      </c>
      <c r="G67">
        <v>20</v>
      </c>
      <c r="H67">
        <v>1</v>
      </c>
      <c r="I67">
        <v>300</v>
      </c>
      <c r="J67" t="s">
        <v>949</v>
      </c>
      <c r="K67">
        <v>300</v>
      </c>
      <c r="L67"/>
      <c r="M67" t="s">
        <v>1095</v>
      </c>
      <c r="N67" t="s">
        <v>950</v>
      </c>
      <c r="O67"/>
      <c r="P67"/>
      <c r="Q67" t="s">
        <v>1097</v>
      </c>
      <c r="R67" s="17" t="s">
        <v>938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3:31" ht="15" x14ac:dyDescent="0.25">
      <c r="C68" s="17" t="s">
        <v>131</v>
      </c>
      <c r="D68" t="s">
        <v>56</v>
      </c>
      <c r="E68" t="s">
        <v>1151</v>
      </c>
      <c r="F68">
        <v>1</v>
      </c>
      <c r="G68">
        <v>1</v>
      </c>
      <c r="H68">
        <v>1</v>
      </c>
      <c r="I68">
        <v>300</v>
      </c>
      <c r="J68" t="s">
        <v>951</v>
      </c>
      <c r="K68">
        <v>600</v>
      </c>
      <c r="L68"/>
      <c r="M68" t="s">
        <v>1095</v>
      </c>
      <c r="N68" t="s">
        <v>950</v>
      </c>
      <c r="O68"/>
      <c r="P68" t="s">
        <v>1152</v>
      </c>
      <c r="Q68" t="s">
        <v>1097</v>
      </c>
      <c r="R68" s="17" t="s">
        <v>938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3:31" ht="15" x14ac:dyDescent="0.25">
      <c r="C69" s="17" t="s">
        <v>131</v>
      </c>
      <c r="D69" t="s">
        <v>58</v>
      </c>
      <c r="E69" t="s">
        <v>1153</v>
      </c>
      <c r="F69">
        <v>1</v>
      </c>
      <c r="G69">
        <v>1</v>
      </c>
      <c r="H69">
        <v>1</v>
      </c>
      <c r="I69">
        <v>300</v>
      </c>
      <c r="J69" t="s">
        <v>951</v>
      </c>
      <c r="K69">
        <v>600</v>
      </c>
      <c r="L69"/>
      <c r="M69" t="s">
        <v>1095</v>
      </c>
      <c r="N69" t="s">
        <v>950</v>
      </c>
      <c r="O69"/>
      <c r="P69" t="s">
        <v>1154</v>
      </c>
      <c r="Q69" t="s">
        <v>1097</v>
      </c>
      <c r="R69" s="17" t="s">
        <v>938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3:31" ht="15" x14ac:dyDescent="0.25">
      <c r="C70" s="17" t="s">
        <v>131</v>
      </c>
      <c r="D70" t="s">
        <v>76</v>
      </c>
      <c r="E70" t="s">
        <v>1155</v>
      </c>
      <c r="F70">
        <v>1</v>
      </c>
      <c r="G70">
        <v>5</v>
      </c>
      <c r="H70">
        <v>1</v>
      </c>
      <c r="I70">
        <v>300</v>
      </c>
      <c r="J70" t="s">
        <v>951</v>
      </c>
      <c r="K70">
        <v>420</v>
      </c>
      <c r="L70"/>
      <c r="M70" t="s">
        <v>1095</v>
      </c>
      <c r="N70" t="s">
        <v>950</v>
      </c>
      <c r="O70"/>
      <c r="P70" t="s">
        <v>1156</v>
      </c>
      <c r="Q70" t="s">
        <v>1097</v>
      </c>
      <c r="R70" s="17" t="s">
        <v>938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3:31" ht="15" x14ac:dyDescent="0.25">
      <c r="C71" s="17" t="s">
        <v>131</v>
      </c>
      <c r="D71" t="s">
        <v>80</v>
      </c>
      <c r="E71" t="s">
        <v>1157</v>
      </c>
      <c r="F71">
        <v>1</v>
      </c>
      <c r="G71">
        <v>1</v>
      </c>
      <c r="H71">
        <v>1</v>
      </c>
      <c r="I71">
        <v>300</v>
      </c>
      <c r="J71" t="s">
        <v>951</v>
      </c>
      <c r="K71">
        <v>420</v>
      </c>
      <c r="L71"/>
      <c r="M71" t="s">
        <v>1095</v>
      </c>
      <c r="N71" t="s">
        <v>950</v>
      </c>
      <c r="O71"/>
      <c r="P71" t="s">
        <v>1158</v>
      </c>
      <c r="Q71" t="s">
        <v>1097</v>
      </c>
      <c r="R71" s="17" t="s">
        <v>938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3:31" ht="15" x14ac:dyDescent="0.25">
      <c r="C72" s="17" t="s">
        <v>131</v>
      </c>
      <c r="D72" t="s">
        <v>53</v>
      </c>
      <c r="E72" t="s">
        <v>1159</v>
      </c>
      <c r="F72">
        <v>1</v>
      </c>
      <c r="G72">
        <v>1</v>
      </c>
      <c r="H72">
        <v>1</v>
      </c>
      <c r="I72">
        <v>300</v>
      </c>
      <c r="J72" t="s">
        <v>951</v>
      </c>
      <c r="K72">
        <v>300</v>
      </c>
      <c r="L72"/>
      <c r="M72" t="s">
        <v>1095</v>
      </c>
      <c r="N72" t="s">
        <v>950</v>
      </c>
      <c r="O72"/>
      <c r="P72" t="s">
        <v>1160</v>
      </c>
      <c r="Q72" t="s">
        <v>1097</v>
      </c>
      <c r="R72" s="17" t="s">
        <v>938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3:31" ht="15" x14ac:dyDescent="0.25">
      <c r="C73" s="17" t="s">
        <v>131</v>
      </c>
      <c r="D73" t="s">
        <v>68</v>
      </c>
      <c r="E73" t="s">
        <v>1161</v>
      </c>
      <c r="F73">
        <v>1</v>
      </c>
      <c r="G73">
        <v>2</v>
      </c>
      <c r="H73">
        <v>1</v>
      </c>
      <c r="I73">
        <v>300</v>
      </c>
      <c r="J73" t="s">
        <v>949</v>
      </c>
      <c r="K73">
        <v>300</v>
      </c>
      <c r="L73"/>
      <c r="M73" t="s">
        <v>1095</v>
      </c>
      <c r="N73" t="s">
        <v>950</v>
      </c>
      <c r="O73"/>
      <c r="P73" t="s">
        <v>1162</v>
      </c>
      <c r="Q73" t="s">
        <v>1097</v>
      </c>
      <c r="R73" s="17" t="s">
        <v>938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3:31" ht="15" x14ac:dyDescent="0.25">
      <c r="C74" s="17" t="s">
        <v>131</v>
      </c>
      <c r="D74" t="s">
        <v>1163</v>
      </c>
      <c r="E74" t="s">
        <v>1164</v>
      </c>
      <c r="F74">
        <v>0</v>
      </c>
      <c r="G74">
        <v>100</v>
      </c>
      <c r="H74">
        <v>0</v>
      </c>
      <c r="I74">
        <v>30</v>
      </c>
      <c r="J74" t="s">
        <v>949</v>
      </c>
      <c r="K74">
        <v>300</v>
      </c>
      <c r="L74"/>
      <c r="M74" t="s">
        <v>1095</v>
      </c>
      <c r="N74" t="s">
        <v>950</v>
      </c>
      <c r="O74"/>
      <c r="P74"/>
      <c r="Q74" t="s">
        <v>1097</v>
      </c>
      <c r="R74" s="17" t="s">
        <v>938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3:31" ht="15" x14ac:dyDescent="0.25">
      <c r="C75" s="17" t="s">
        <v>132</v>
      </c>
      <c r="D75" t="s">
        <v>22</v>
      </c>
      <c r="E75" t="s">
        <v>1575</v>
      </c>
      <c r="F75">
        <v>1</v>
      </c>
      <c r="G75">
        <v>2</v>
      </c>
      <c r="H75">
        <v>1</v>
      </c>
      <c r="I75">
        <v>300</v>
      </c>
      <c r="J75" t="s">
        <v>949</v>
      </c>
      <c r="K75">
        <v>300</v>
      </c>
      <c r="L75"/>
      <c r="M75" t="s">
        <v>1576</v>
      </c>
      <c r="N75" t="s">
        <v>950</v>
      </c>
      <c r="O75"/>
      <c r="P75" t="s">
        <v>1577</v>
      </c>
      <c r="Q75" t="s">
        <v>1578</v>
      </c>
      <c r="R75" s="17" t="s">
        <v>938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3:31" ht="15" x14ac:dyDescent="0.25">
      <c r="C76" s="17" t="s">
        <v>132</v>
      </c>
      <c r="D76" t="s">
        <v>29</v>
      </c>
      <c r="E76" t="s">
        <v>1579</v>
      </c>
      <c r="F76">
        <v>1</v>
      </c>
      <c r="G76">
        <v>1</v>
      </c>
      <c r="H76">
        <v>1</v>
      </c>
      <c r="I76">
        <v>300</v>
      </c>
      <c r="J76" t="s">
        <v>949</v>
      </c>
      <c r="K76">
        <v>300</v>
      </c>
      <c r="L76"/>
      <c r="M76" t="s">
        <v>1576</v>
      </c>
      <c r="N76" t="s">
        <v>950</v>
      </c>
      <c r="O76"/>
      <c r="P76"/>
      <c r="Q76" t="s">
        <v>1578</v>
      </c>
      <c r="R76" s="17" t="s">
        <v>938</v>
      </c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3:31" ht="15" x14ac:dyDescent="0.25">
      <c r="C77" s="17" t="s">
        <v>132</v>
      </c>
      <c r="D77" t="s">
        <v>34</v>
      </c>
      <c r="E77" t="s">
        <v>1580</v>
      </c>
      <c r="F77">
        <v>1</v>
      </c>
      <c r="G77">
        <v>1</v>
      </c>
      <c r="H77">
        <v>1</v>
      </c>
      <c r="I77">
        <v>300</v>
      </c>
      <c r="J77" t="s">
        <v>951</v>
      </c>
      <c r="K77">
        <v>300</v>
      </c>
      <c r="L77"/>
      <c r="M77" t="s">
        <v>1576</v>
      </c>
      <c r="N77" t="s">
        <v>950</v>
      </c>
      <c r="O77"/>
      <c r="P77" t="s">
        <v>1581</v>
      </c>
      <c r="Q77" t="s">
        <v>1578</v>
      </c>
      <c r="R77" s="17" t="s">
        <v>938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3:31" ht="15" x14ac:dyDescent="0.25">
      <c r="C78" s="17" t="s">
        <v>132</v>
      </c>
      <c r="D78" t="s">
        <v>45</v>
      </c>
      <c r="E78" t="s">
        <v>1582</v>
      </c>
      <c r="F78">
        <v>1</v>
      </c>
      <c r="G78">
        <v>1</v>
      </c>
      <c r="H78">
        <v>1</v>
      </c>
      <c r="I78">
        <v>300</v>
      </c>
      <c r="J78" t="s">
        <v>949</v>
      </c>
      <c r="K78">
        <v>300</v>
      </c>
      <c r="L78"/>
      <c r="M78" t="s">
        <v>1576</v>
      </c>
      <c r="N78" t="s">
        <v>950</v>
      </c>
      <c r="O78"/>
      <c r="P78" t="s">
        <v>1583</v>
      </c>
      <c r="Q78" t="s">
        <v>1578</v>
      </c>
      <c r="R78" s="17" t="s">
        <v>938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3:31" ht="15" x14ac:dyDescent="0.25">
      <c r="C79" s="17" t="s">
        <v>132</v>
      </c>
      <c r="D79" t="s">
        <v>14</v>
      </c>
      <c r="E79" t="s">
        <v>1584</v>
      </c>
      <c r="F79">
        <v>1</v>
      </c>
      <c r="G79">
        <v>2</v>
      </c>
      <c r="H79">
        <v>1</v>
      </c>
      <c r="I79">
        <v>300</v>
      </c>
      <c r="J79" t="s">
        <v>949</v>
      </c>
      <c r="K79">
        <v>300</v>
      </c>
      <c r="L79"/>
      <c r="M79" t="s">
        <v>1576</v>
      </c>
      <c r="N79" t="s">
        <v>950</v>
      </c>
      <c r="O79"/>
      <c r="P79" t="s">
        <v>1585</v>
      </c>
      <c r="Q79" t="s">
        <v>1586</v>
      </c>
      <c r="R79" s="17" t="s">
        <v>938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3:31" ht="15" x14ac:dyDescent="0.25">
      <c r="C80" s="17" t="s">
        <v>132</v>
      </c>
      <c r="D80" t="s">
        <v>26</v>
      </c>
      <c r="E80" t="s">
        <v>1587</v>
      </c>
      <c r="F80">
        <v>1</v>
      </c>
      <c r="G80">
        <v>1</v>
      </c>
      <c r="H80">
        <v>1</v>
      </c>
      <c r="I80">
        <v>300</v>
      </c>
      <c r="J80" t="s">
        <v>951</v>
      </c>
      <c r="K80">
        <v>300</v>
      </c>
      <c r="L80"/>
      <c r="M80" t="s">
        <v>1576</v>
      </c>
      <c r="N80" t="s">
        <v>950</v>
      </c>
      <c r="O80"/>
      <c r="P80" t="s">
        <v>1588</v>
      </c>
      <c r="Q80" t="s">
        <v>1578</v>
      </c>
      <c r="R80" s="17" t="s">
        <v>938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3:31" ht="15" x14ac:dyDescent="0.25">
      <c r="C81" s="17" t="s">
        <v>132</v>
      </c>
      <c r="D81" t="s">
        <v>8</v>
      </c>
      <c r="E81" t="s">
        <v>1589</v>
      </c>
      <c r="F81">
        <v>1</v>
      </c>
      <c r="G81">
        <v>1</v>
      </c>
      <c r="H81">
        <v>1</v>
      </c>
      <c r="I81">
        <v>300</v>
      </c>
      <c r="J81" t="s">
        <v>951</v>
      </c>
      <c r="K81">
        <v>300</v>
      </c>
      <c r="L81"/>
      <c r="M81" t="s">
        <v>1576</v>
      </c>
      <c r="N81" t="s">
        <v>950</v>
      </c>
      <c r="O81"/>
      <c r="P81" t="s">
        <v>1590</v>
      </c>
      <c r="Q81" t="s">
        <v>1578</v>
      </c>
      <c r="R81" s="17" t="s">
        <v>938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3:31" ht="15" x14ac:dyDescent="0.25">
      <c r="C82" s="17" t="s">
        <v>132</v>
      </c>
      <c r="D82" t="s">
        <v>42</v>
      </c>
      <c r="E82" t="s">
        <v>1591</v>
      </c>
      <c r="F82">
        <v>1</v>
      </c>
      <c r="G82">
        <v>1</v>
      </c>
      <c r="H82">
        <v>1</v>
      </c>
      <c r="I82">
        <v>300</v>
      </c>
      <c r="J82" t="s">
        <v>951</v>
      </c>
      <c r="K82">
        <v>300</v>
      </c>
      <c r="L82"/>
      <c r="M82" t="s">
        <v>1576</v>
      </c>
      <c r="N82" t="s">
        <v>950</v>
      </c>
      <c r="O82"/>
      <c r="P82" t="s">
        <v>1592</v>
      </c>
      <c r="Q82" t="s">
        <v>1578</v>
      </c>
      <c r="R82" s="17" t="s">
        <v>938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3:31" ht="15" x14ac:dyDescent="0.25">
      <c r="C83" s="17" t="s">
        <v>132</v>
      </c>
      <c r="D83" t="s">
        <v>43</v>
      </c>
      <c r="E83" t="s">
        <v>1593</v>
      </c>
      <c r="F83">
        <v>1</v>
      </c>
      <c r="G83">
        <v>1</v>
      </c>
      <c r="H83">
        <v>1</v>
      </c>
      <c r="I83">
        <v>300</v>
      </c>
      <c r="J83" t="s">
        <v>951</v>
      </c>
      <c r="K83">
        <v>300</v>
      </c>
      <c r="L83"/>
      <c r="M83" t="s">
        <v>1576</v>
      </c>
      <c r="N83" t="s">
        <v>950</v>
      </c>
      <c r="O83"/>
      <c r="P83" t="s">
        <v>1594</v>
      </c>
      <c r="Q83" t="s">
        <v>1578</v>
      </c>
      <c r="R83" s="17" t="s">
        <v>938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3:31" ht="15" x14ac:dyDescent="0.25">
      <c r="C84" s="17" t="s">
        <v>132</v>
      </c>
      <c r="D84" t="s">
        <v>1</v>
      </c>
      <c r="E84" t="s">
        <v>1595</v>
      </c>
      <c r="F84">
        <v>1</v>
      </c>
      <c r="G84">
        <v>1</v>
      </c>
      <c r="H84">
        <v>1</v>
      </c>
      <c r="I84">
        <v>300</v>
      </c>
      <c r="J84" t="s">
        <v>951</v>
      </c>
      <c r="K84">
        <v>300</v>
      </c>
      <c r="L84"/>
      <c r="M84" t="s">
        <v>1576</v>
      </c>
      <c r="N84" t="s">
        <v>950</v>
      </c>
      <c r="O84"/>
      <c r="P84" t="s">
        <v>1596</v>
      </c>
      <c r="Q84" t="s">
        <v>1578</v>
      </c>
      <c r="R84" s="17" t="s">
        <v>938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3:31" ht="15" x14ac:dyDescent="0.25">
      <c r="C85" s="17" t="s">
        <v>132</v>
      </c>
      <c r="D85" t="s">
        <v>5</v>
      </c>
      <c r="E85" t="s">
        <v>1597</v>
      </c>
      <c r="F85">
        <v>3</v>
      </c>
      <c r="G85">
        <v>3</v>
      </c>
      <c r="H85">
        <v>3</v>
      </c>
      <c r="I85">
        <v>300</v>
      </c>
      <c r="J85" t="s">
        <v>949</v>
      </c>
      <c r="K85">
        <v>300</v>
      </c>
      <c r="L85"/>
      <c r="M85" t="s">
        <v>1576</v>
      </c>
      <c r="N85" t="s">
        <v>950</v>
      </c>
      <c r="O85"/>
      <c r="P85"/>
      <c r="Q85" t="s">
        <v>1598</v>
      </c>
      <c r="R85" s="17" t="s">
        <v>938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3:31" ht="15" x14ac:dyDescent="0.25">
      <c r="C86" s="17" t="s">
        <v>132</v>
      </c>
      <c r="D86" t="s">
        <v>17</v>
      </c>
      <c r="E86" t="s">
        <v>1599</v>
      </c>
      <c r="F86">
        <v>1</v>
      </c>
      <c r="G86">
        <v>1</v>
      </c>
      <c r="H86">
        <v>1</v>
      </c>
      <c r="I86">
        <v>300</v>
      </c>
      <c r="J86" t="s">
        <v>949</v>
      </c>
      <c r="K86">
        <v>300</v>
      </c>
      <c r="L86"/>
      <c r="M86" t="s">
        <v>1576</v>
      </c>
      <c r="N86" t="s">
        <v>950</v>
      </c>
      <c r="O86"/>
      <c r="P86" t="s">
        <v>1600</v>
      </c>
      <c r="Q86" t="s">
        <v>1578</v>
      </c>
      <c r="R86" s="17" t="s">
        <v>938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3:31" ht="15" x14ac:dyDescent="0.25">
      <c r="C87" s="17" t="s">
        <v>132</v>
      </c>
      <c r="D87" t="s">
        <v>25</v>
      </c>
      <c r="E87" t="s">
        <v>1601</v>
      </c>
      <c r="F87">
        <v>1</v>
      </c>
      <c r="G87">
        <v>1</v>
      </c>
      <c r="H87">
        <v>1</v>
      </c>
      <c r="I87">
        <v>300</v>
      </c>
      <c r="J87" t="s">
        <v>949</v>
      </c>
      <c r="K87">
        <v>300</v>
      </c>
      <c r="L87"/>
      <c r="M87" t="s">
        <v>1576</v>
      </c>
      <c r="N87" t="s">
        <v>950</v>
      </c>
      <c r="O87"/>
      <c r="P87" t="s">
        <v>1602</v>
      </c>
      <c r="Q87" t="s">
        <v>1578</v>
      </c>
      <c r="R87" s="17" t="s">
        <v>938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3:31" ht="15" x14ac:dyDescent="0.25">
      <c r="C88" s="17" t="s">
        <v>132</v>
      </c>
      <c r="D88" t="s">
        <v>11</v>
      </c>
      <c r="E88" t="s">
        <v>1603</v>
      </c>
      <c r="F88">
        <v>1</v>
      </c>
      <c r="G88">
        <v>15</v>
      </c>
      <c r="H88">
        <v>1</v>
      </c>
      <c r="I88">
        <v>30</v>
      </c>
      <c r="J88" t="s">
        <v>949</v>
      </c>
      <c r="K88">
        <v>300</v>
      </c>
      <c r="L88"/>
      <c r="M88" t="s">
        <v>1576</v>
      </c>
      <c r="N88" t="s">
        <v>950</v>
      </c>
      <c r="O88"/>
      <c r="P88" t="s">
        <v>1604</v>
      </c>
      <c r="Q88" t="s">
        <v>1578</v>
      </c>
      <c r="R88" s="17" t="s">
        <v>938</v>
      </c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3:31" ht="15" x14ac:dyDescent="0.25">
      <c r="C89" s="17" t="s">
        <v>132</v>
      </c>
      <c r="D89" t="s">
        <v>18</v>
      </c>
      <c r="E89" t="s">
        <v>1605</v>
      </c>
      <c r="F89">
        <v>1</v>
      </c>
      <c r="G89">
        <v>1</v>
      </c>
      <c r="H89">
        <v>1</v>
      </c>
      <c r="I89">
        <v>300</v>
      </c>
      <c r="J89" t="s">
        <v>951</v>
      </c>
      <c r="K89">
        <v>300</v>
      </c>
      <c r="L89"/>
      <c r="M89" t="s">
        <v>1576</v>
      </c>
      <c r="N89" t="s">
        <v>950</v>
      </c>
      <c r="O89"/>
      <c r="P89" t="s">
        <v>1606</v>
      </c>
      <c r="Q89" t="s">
        <v>1578</v>
      </c>
      <c r="R89" s="17" t="s">
        <v>938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3:31" ht="15" x14ac:dyDescent="0.25">
      <c r="C90" s="17" t="s">
        <v>132</v>
      </c>
      <c r="D90" t="s">
        <v>44</v>
      </c>
      <c r="E90" t="s">
        <v>1607</v>
      </c>
      <c r="F90">
        <v>1</v>
      </c>
      <c r="G90">
        <v>1</v>
      </c>
      <c r="H90">
        <v>1</v>
      </c>
      <c r="I90">
        <v>300</v>
      </c>
      <c r="J90" t="s">
        <v>951</v>
      </c>
      <c r="K90">
        <v>300</v>
      </c>
      <c r="L90"/>
      <c r="M90" t="s">
        <v>1576</v>
      </c>
      <c r="N90" t="s">
        <v>950</v>
      </c>
      <c r="O90"/>
      <c r="P90" t="s">
        <v>1608</v>
      </c>
      <c r="Q90" t="s">
        <v>1578</v>
      </c>
      <c r="R90" s="17" t="s">
        <v>938</v>
      </c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3:31" ht="15" x14ac:dyDescent="0.25">
      <c r="C91" s="17" t="s">
        <v>132</v>
      </c>
      <c r="D91" t="s">
        <v>3</v>
      </c>
      <c r="E91" t="s">
        <v>1609</v>
      </c>
      <c r="F91">
        <v>1</v>
      </c>
      <c r="G91">
        <v>1</v>
      </c>
      <c r="H91">
        <v>1</v>
      </c>
      <c r="I91">
        <v>300</v>
      </c>
      <c r="J91" t="s">
        <v>951</v>
      </c>
      <c r="K91">
        <v>300</v>
      </c>
      <c r="L91"/>
      <c r="M91" t="s">
        <v>1576</v>
      </c>
      <c r="N91" t="s">
        <v>950</v>
      </c>
      <c r="O91"/>
      <c r="P91" t="s">
        <v>1610</v>
      </c>
      <c r="Q91" t="s">
        <v>1578</v>
      </c>
      <c r="R91" s="17" t="s">
        <v>938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3:31" ht="15" x14ac:dyDescent="0.25">
      <c r="C92" s="17" t="s">
        <v>132</v>
      </c>
      <c r="D92" t="s">
        <v>128</v>
      </c>
      <c r="E92" t="s">
        <v>1611</v>
      </c>
      <c r="F92">
        <v>0</v>
      </c>
      <c r="G92">
        <v>0</v>
      </c>
      <c r="H92">
        <v>0</v>
      </c>
      <c r="I92">
        <v>300</v>
      </c>
      <c r="J92" t="s">
        <v>949</v>
      </c>
      <c r="K92">
        <v>300</v>
      </c>
      <c r="L92"/>
      <c r="M92" t="s">
        <v>1576</v>
      </c>
      <c r="N92" t="s">
        <v>950</v>
      </c>
      <c r="O92"/>
      <c r="P92" t="s">
        <v>1612</v>
      </c>
      <c r="Q92" t="s">
        <v>1578</v>
      </c>
      <c r="R92" s="17" t="s">
        <v>938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3:31" ht="15" x14ac:dyDescent="0.25">
      <c r="C93" s="17" t="s">
        <v>132</v>
      </c>
      <c r="D93" t="s">
        <v>40</v>
      </c>
      <c r="E93" t="s">
        <v>1613</v>
      </c>
      <c r="F93">
        <v>1</v>
      </c>
      <c r="G93">
        <v>1</v>
      </c>
      <c r="H93">
        <v>1</v>
      </c>
      <c r="I93">
        <v>300</v>
      </c>
      <c r="J93" t="s">
        <v>949</v>
      </c>
      <c r="K93">
        <v>300</v>
      </c>
      <c r="L93"/>
      <c r="M93" t="s">
        <v>1576</v>
      </c>
      <c r="N93" t="s">
        <v>950</v>
      </c>
      <c r="O93"/>
      <c r="P93" t="s">
        <v>1614</v>
      </c>
      <c r="Q93" t="s">
        <v>1578</v>
      </c>
      <c r="R93" s="17" t="s">
        <v>938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3:31" ht="15" x14ac:dyDescent="0.25">
      <c r="C94" s="17" t="s">
        <v>132</v>
      </c>
      <c r="D94" t="s">
        <v>36</v>
      </c>
      <c r="E94" t="s">
        <v>1615</v>
      </c>
      <c r="F94">
        <v>1</v>
      </c>
      <c r="G94">
        <v>1</v>
      </c>
      <c r="H94">
        <v>1</v>
      </c>
      <c r="I94">
        <v>300</v>
      </c>
      <c r="J94" t="s">
        <v>951</v>
      </c>
      <c r="K94">
        <v>300</v>
      </c>
      <c r="L94"/>
      <c r="M94" t="s">
        <v>1576</v>
      </c>
      <c r="N94" t="s">
        <v>950</v>
      </c>
      <c r="O94"/>
      <c r="P94" t="s">
        <v>1616</v>
      </c>
      <c r="Q94" t="s">
        <v>1578</v>
      </c>
      <c r="R94" s="17" t="s">
        <v>938</v>
      </c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3:31" ht="15" x14ac:dyDescent="0.25">
      <c r="C95" s="17" t="s">
        <v>132</v>
      </c>
      <c r="D95" t="s">
        <v>15</v>
      </c>
      <c r="E95" t="s">
        <v>1617</v>
      </c>
      <c r="F95">
        <v>1</v>
      </c>
      <c r="G95">
        <v>1</v>
      </c>
      <c r="H95">
        <v>1</v>
      </c>
      <c r="I95">
        <v>300</v>
      </c>
      <c r="J95" t="s">
        <v>951</v>
      </c>
      <c r="K95">
        <v>300</v>
      </c>
      <c r="L95"/>
      <c r="M95" t="s">
        <v>1576</v>
      </c>
      <c r="N95" t="s">
        <v>950</v>
      </c>
      <c r="O95"/>
      <c r="P95" t="s">
        <v>1618</v>
      </c>
      <c r="Q95" t="s">
        <v>1578</v>
      </c>
      <c r="R95" s="17" t="s">
        <v>938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3:31" ht="15" x14ac:dyDescent="0.25">
      <c r="C96" s="17" t="s">
        <v>132</v>
      </c>
      <c r="D96" t="s">
        <v>23</v>
      </c>
      <c r="E96" t="s">
        <v>1619</v>
      </c>
      <c r="F96">
        <v>1</v>
      </c>
      <c r="G96">
        <v>1</v>
      </c>
      <c r="H96">
        <v>1</v>
      </c>
      <c r="I96">
        <v>300</v>
      </c>
      <c r="J96" t="s">
        <v>951</v>
      </c>
      <c r="K96">
        <v>300</v>
      </c>
      <c r="L96"/>
      <c r="M96" t="s">
        <v>1576</v>
      </c>
      <c r="N96" t="s">
        <v>950</v>
      </c>
      <c r="O96"/>
      <c r="P96" t="s">
        <v>1620</v>
      </c>
      <c r="Q96" t="s">
        <v>1578</v>
      </c>
      <c r="R96" s="17" t="s">
        <v>938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3:31" ht="15" x14ac:dyDescent="0.25">
      <c r="C97" s="17" t="s">
        <v>132</v>
      </c>
      <c r="D97" t="s">
        <v>35</v>
      </c>
      <c r="E97" t="s">
        <v>1621</v>
      </c>
      <c r="F97">
        <v>1</v>
      </c>
      <c r="G97">
        <v>1</v>
      </c>
      <c r="H97">
        <v>1</v>
      </c>
      <c r="I97">
        <v>300</v>
      </c>
      <c r="J97" t="s">
        <v>951</v>
      </c>
      <c r="K97">
        <v>300</v>
      </c>
      <c r="L97"/>
      <c r="M97" t="s">
        <v>1576</v>
      </c>
      <c r="N97" t="s">
        <v>950</v>
      </c>
      <c r="O97"/>
      <c r="P97" t="s">
        <v>1622</v>
      </c>
      <c r="Q97" t="s">
        <v>1578</v>
      </c>
      <c r="R97" s="17" t="s">
        <v>938</v>
      </c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3:31" ht="15" x14ac:dyDescent="0.25">
      <c r="C98" s="17" t="s">
        <v>132</v>
      </c>
      <c r="D98" t="s">
        <v>47</v>
      </c>
      <c r="E98" t="s">
        <v>1623</v>
      </c>
      <c r="F98">
        <v>1</v>
      </c>
      <c r="G98">
        <v>1</v>
      </c>
      <c r="H98">
        <v>1</v>
      </c>
      <c r="I98">
        <v>300</v>
      </c>
      <c r="J98" t="s">
        <v>949</v>
      </c>
      <c r="K98">
        <v>300</v>
      </c>
      <c r="L98"/>
      <c r="M98" t="s">
        <v>1576</v>
      </c>
      <c r="N98" t="s">
        <v>950</v>
      </c>
      <c r="O98"/>
      <c r="P98" t="s">
        <v>1624</v>
      </c>
      <c r="Q98" t="s">
        <v>1578</v>
      </c>
      <c r="R98" s="17" t="s">
        <v>938</v>
      </c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3:31" ht="15" x14ac:dyDescent="0.25">
      <c r="C99" s="17" t="s">
        <v>132</v>
      </c>
      <c r="D99" t="s">
        <v>46</v>
      </c>
      <c r="E99" t="s">
        <v>1625</v>
      </c>
      <c r="F99">
        <v>1</v>
      </c>
      <c r="G99">
        <v>1</v>
      </c>
      <c r="H99">
        <v>1</v>
      </c>
      <c r="I99">
        <v>300</v>
      </c>
      <c r="J99" t="s">
        <v>951</v>
      </c>
      <c r="K99">
        <v>300</v>
      </c>
      <c r="L99"/>
      <c r="M99" t="s">
        <v>1576</v>
      </c>
      <c r="N99" t="s">
        <v>950</v>
      </c>
      <c r="O99"/>
      <c r="P99" t="s">
        <v>1626</v>
      </c>
      <c r="Q99" t="s">
        <v>1578</v>
      </c>
      <c r="R99" s="17" t="s">
        <v>938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3:31" ht="15" x14ac:dyDescent="0.25">
      <c r="C100" s="17" t="s">
        <v>132</v>
      </c>
      <c r="D100" t="s">
        <v>27</v>
      </c>
      <c r="E100" t="s">
        <v>1627</v>
      </c>
      <c r="F100">
        <v>1</v>
      </c>
      <c r="G100">
        <v>1</v>
      </c>
      <c r="H100">
        <v>1</v>
      </c>
      <c r="I100">
        <v>300</v>
      </c>
      <c r="J100" t="s">
        <v>951</v>
      </c>
      <c r="K100">
        <v>300</v>
      </c>
      <c r="L100"/>
      <c r="M100" t="s">
        <v>1576</v>
      </c>
      <c r="N100" t="s">
        <v>950</v>
      </c>
      <c r="O100"/>
      <c r="P100" t="s">
        <v>1628</v>
      </c>
      <c r="Q100" t="s">
        <v>1578</v>
      </c>
      <c r="R100" s="17" t="s">
        <v>938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3:31" ht="15" x14ac:dyDescent="0.25">
      <c r="C101" s="17" t="s">
        <v>132</v>
      </c>
      <c r="D101" t="s">
        <v>39</v>
      </c>
      <c r="E101" t="s">
        <v>1629</v>
      </c>
      <c r="F101">
        <v>1</v>
      </c>
      <c r="G101">
        <v>1</v>
      </c>
      <c r="H101">
        <v>1</v>
      </c>
      <c r="I101">
        <v>300</v>
      </c>
      <c r="J101" t="s">
        <v>951</v>
      </c>
      <c r="K101">
        <v>600</v>
      </c>
      <c r="L101"/>
      <c r="M101" t="s">
        <v>1576</v>
      </c>
      <c r="N101" t="s">
        <v>950</v>
      </c>
      <c r="O101"/>
      <c r="P101" t="s">
        <v>1630</v>
      </c>
      <c r="Q101" t="s">
        <v>1578</v>
      </c>
      <c r="R101" s="17" t="s">
        <v>938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3:31" ht="15" x14ac:dyDescent="0.25">
      <c r="C102" s="17" t="s">
        <v>132</v>
      </c>
      <c r="D102" t="s">
        <v>31</v>
      </c>
      <c r="E102" t="s">
        <v>1631</v>
      </c>
      <c r="F102">
        <v>1</v>
      </c>
      <c r="G102">
        <v>1</v>
      </c>
      <c r="H102">
        <v>1</v>
      </c>
      <c r="I102">
        <v>300</v>
      </c>
      <c r="J102" t="s">
        <v>951</v>
      </c>
      <c r="K102">
        <v>600</v>
      </c>
      <c r="L102"/>
      <c r="M102" t="s">
        <v>1576</v>
      </c>
      <c r="N102" t="s">
        <v>950</v>
      </c>
      <c r="O102"/>
      <c r="P102" t="s">
        <v>1632</v>
      </c>
      <c r="Q102" t="s">
        <v>1578</v>
      </c>
      <c r="R102" s="17" t="s">
        <v>938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3:31" ht="15" x14ac:dyDescent="0.25">
      <c r="C103" s="17" t="s">
        <v>132</v>
      </c>
      <c r="D103" t="s">
        <v>6</v>
      </c>
      <c r="E103" t="s">
        <v>1633</v>
      </c>
      <c r="F103">
        <v>1</v>
      </c>
      <c r="G103">
        <v>5</v>
      </c>
      <c r="H103">
        <v>1</v>
      </c>
      <c r="I103">
        <v>300</v>
      </c>
      <c r="J103" t="s">
        <v>951</v>
      </c>
      <c r="K103">
        <v>420</v>
      </c>
      <c r="L103"/>
      <c r="M103" t="s">
        <v>1576</v>
      </c>
      <c r="N103" t="s">
        <v>950</v>
      </c>
      <c r="O103"/>
      <c r="P103" t="s">
        <v>1634</v>
      </c>
      <c r="Q103" t="s">
        <v>1578</v>
      </c>
      <c r="R103" s="17" t="s">
        <v>938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3:31" ht="15" x14ac:dyDescent="0.25">
      <c r="C104" s="17" t="s">
        <v>132</v>
      </c>
      <c r="D104" t="s">
        <v>38</v>
      </c>
      <c r="E104" t="s">
        <v>1635</v>
      </c>
      <c r="F104">
        <v>1</v>
      </c>
      <c r="G104">
        <v>1</v>
      </c>
      <c r="H104">
        <v>1</v>
      </c>
      <c r="I104">
        <v>300</v>
      </c>
      <c r="J104" t="s">
        <v>951</v>
      </c>
      <c r="K104">
        <v>420</v>
      </c>
      <c r="L104"/>
      <c r="M104" t="s">
        <v>1576</v>
      </c>
      <c r="N104" t="s">
        <v>950</v>
      </c>
      <c r="O104"/>
      <c r="P104" t="s">
        <v>1636</v>
      </c>
      <c r="Q104" t="s">
        <v>1578</v>
      </c>
      <c r="R104" s="17" t="s">
        <v>938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3:31" ht="15" x14ac:dyDescent="0.25">
      <c r="C105" s="17" t="s">
        <v>132</v>
      </c>
      <c r="D105" t="s">
        <v>48</v>
      </c>
      <c r="E105" t="s">
        <v>1637</v>
      </c>
      <c r="F105">
        <v>1</v>
      </c>
      <c r="G105">
        <v>1</v>
      </c>
      <c r="H105">
        <v>1</v>
      </c>
      <c r="I105">
        <v>300</v>
      </c>
      <c r="J105" t="s">
        <v>951</v>
      </c>
      <c r="K105">
        <v>300</v>
      </c>
      <c r="L105"/>
      <c r="M105" t="s">
        <v>1576</v>
      </c>
      <c r="N105" t="s">
        <v>950</v>
      </c>
      <c r="O105"/>
      <c r="P105" t="s">
        <v>1638</v>
      </c>
      <c r="Q105" t="s">
        <v>1578</v>
      </c>
      <c r="R105" s="17" t="s">
        <v>938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3:31" ht="15" x14ac:dyDescent="0.25">
      <c r="C106" s="17" t="s">
        <v>132</v>
      </c>
      <c r="D106" t="s">
        <v>41</v>
      </c>
      <c r="E106" t="s">
        <v>1639</v>
      </c>
      <c r="F106">
        <v>1</v>
      </c>
      <c r="G106">
        <v>2</v>
      </c>
      <c r="H106">
        <v>1</v>
      </c>
      <c r="I106">
        <v>300</v>
      </c>
      <c r="J106" t="s">
        <v>949</v>
      </c>
      <c r="K106">
        <v>300</v>
      </c>
      <c r="L106"/>
      <c r="M106" t="s">
        <v>1576</v>
      </c>
      <c r="N106" t="s">
        <v>950</v>
      </c>
      <c r="O106"/>
      <c r="P106" t="s">
        <v>1640</v>
      </c>
      <c r="Q106" t="s">
        <v>1578</v>
      </c>
      <c r="R106" s="17" t="s">
        <v>938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3:31" ht="15" x14ac:dyDescent="0.25">
      <c r="C107" s="17" t="s">
        <v>132</v>
      </c>
      <c r="D107" t="s">
        <v>127</v>
      </c>
      <c r="E107" t="s">
        <v>1641</v>
      </c>
      <c r="F107">
        <v>0</v>
      </c>
      <c r="G107">
        <v>100</v>
      </c>
      <c r="H107">
        <v>0</v>
      </c>
      <c r="I107">
        <v>30</v>
      </c>
      <c r="J107" t="s">
        <v>949</v>
      </c>
      <c r="K107">
        <v>300</v>
      </c>
      <c r="L107"/>
      <c r="M107" t="s">
        <v>1576</v>
      </c>
      <c r="N107" t="s">
        <v>950</v>
      </c>
      <c r="O107"/>
      <c r="P107"/>
      <c r="Q107" t="s">
        <v>1578</v>
      </c>
      <c r="R107" s="17" t="s">
        <v>938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3:31" ht="15" x14ac:dyDescent="0.25">
      <c r="C108" s="17" t="s">
        <v>132</v>
      </c>
      <c r="D108" t="s">
        <v>32</v>
      </c>
      <c r="E108" t="s">
        <v>1642</v>
      </c>
      <c r="F108">
        <v>1</v>
      </c>
      <c r="G108">
        <v>1</v>
      </c>
      <c r="H108">
        <v>1</v>
      </c>
      <c r="I108">
        <v>300</v>
      </c>
      <c r="J108" t="s">
        <v>951</v>
      </c>
      <c r="K108">
        <v>300</v>
      </c>
      <c r="L108"/>
      <c r="M108" t="s">
        <v>1576</v>
      </c>
      <c r="N108" t="s">
        <v>950</v>
      </c>
      <c r="O108"/>
      <c r="P108"/>
      <c r="Q108" t="s">
        <v>1578</v>
      </c>
      <c r="R108" s="17" t="s">
        <v>938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3:31" x14ac:dyDescent="0.25">
      <c r="C109" s="17"/>
      <c r="D109" s="17"/>
      <c r="E109" s="17"/>
      <c r="F109" s="44"/>
      <c r="G109" s="44"/>
      <c r="H109" s="44"/>
      <c r="I109" s="44"/>
      <c r="J109" s="17"/>
      <c r="K109" s="44"/>
      <c r="L109" s="17"/>
      <c r="M109" s="17"/>
      <c r="N109" s="17"/>
      <c r="O109" s="17"/>
      <c r="P109" s="17"/>
      <c r="Q109" s="17"/>
      <c r="R109" s="17" t="s">
        <v>938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</sheetData>
  <mergeCells count="2">
    <mergeCell ref="S2:S8"/>
    <mergeCell ref="B2:B8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422A-AA0B-4C9A-BE5C-9455D59B00C4}">
  <dimension ref="A1:AD743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42.5703125" style="1" bestFit="1" customWidth="1"/>
    <col min="2" max="2" width="7.140625" style="141" bestFit="1" customWidth="1"/>
    <col min="3" max="3" width="2.85546875" style="93" customWidth="1"/>
    <col min="4" max="4" width="1.140625" style="20" customWidth="1"/>
    <col min="5" max="5" width="12.5703125" style="61" bestFit="1" customWidth="1"/>
    <col min="6" max="6" width="10.140625" style="62" bestFit="1" customWidth="1"/>
    <col min="7" max="7" width="7" style="62" bestFit="1" customWidth="1"/>
    <col min="8" max="8" width="6.7109375" style="63" bestFit="1" customWidth="1"/>
    <col min="9" max="9" width="8.140625" style="63" bestFit="1" customWidth="1"/>
    <col min="10" max="10" width="0.85546875" style="20" customWidth="1"/>
    <col min="11" max="11" width="11.28515625" style="20" customWidth="1"/>
    <col min="12" max="12" width="3.28515625" style="16" customWidth="1"/>
    <col min="13" max="13" width="9.140625" style="17"/>
    <col min="14" max="14" width="19.7109375" style="17" customWidth="1"/>
    <col min="15" max="15" width="35.28515625" style="17" customWidth="1"/>
    <col min="16" max="16" width="30.140625" style="17" customWidth="1"/>
    <col min="17" max="17" width="9.28515625" style="44" customWidth="1"/>
    <col min="18" max="18" width="9.140625" style="17" customWidth="1"/>
    <col min="19" max="19" width="9.42578125" style="45" customWidth="1"/>
    <col min="20" max="20" width="3.5703125" style="17" customWidth="1"/>
    <col min="21" max="21" width="3.28515625" style="16" customWidth="1"/>
    <col min="22" max="22" width="9.140625" style="17"/>
    <col min="23" max="23" width="13.42578125" style="17" customWidth="1"/>
    <col min="24" max="24" width="19" style="17" customWidth="1"/>
    <col min="25" max="25" width="76.85546875" style="17" customWidth="1"/>
    <col min="26" max="26" width="56.5703125" style="17" customWidth="1"/>
    <col min="27" max="27" width="9.140625" style="20"/>
    <col min="28" max="28" width="3.28515625" style="16" customWidth="1"/>
    <col min="29" max="29" width="20.7109375" style="20" customWidth="1"/>
    <col min="30" max="16384" width="9.140625" style="20"/>
  </cols>
  <sheetData>
    <row r="1" spans="1:30" s="23" customFormat="1" ht="18" customHeight="1" x14ac:dyDescent="0.25">
      <c r="A1" s="103" t="s">
        <v>1212</v>
      </c>
      <c r="B1" s="144" t="s">
        <v>134</v>
      </c>
      <c r="D1" s="100"/>
      <c r="E1" s="165" t="s">
        <v>223</v>
      </c>
      <c r="F1" s="159" t="s">
        <v>337</v>
      </c>
      <c r="G1" s="90"/>
      <c r="H1" s="91"/>
      <c r="I1" s="99"/>
      <c r="J1" s="92"/>
      <c r="L1" s="26"/>
      <c r="M1" s="27" t="s">
        <v>129</v>
      </c>
      <c r="N1" s="27" t="s">
        <v>223</v>
      </c>
      <c r="O1" s="27" t="s">
        <v>123</v>
      </c>
      <c r="P1" s="27" t="s">
        <v>224</v>
      </c>
      <c r="Q1" s="37" t="s">
        <v>139</v>
      </c>
      <c r="R1" s="37" t="s">
        <v>1437</v>
      </c>
      <c r="S1" s="37" t="s">
        <v>138</v>
      </c>
      <c r="T1" s="23" t="s">
        <v>938</v>
      </c>
      <c r="U1" s="26"/>
      <c r="V1" s="22" t="s">
        <v>129</v>
      </c>
      <c r="W1" s="22" t="s">
        <v>223</v>
      </c>
      <c r="X1" s="22" t="s">
        <v>396</v>
      </c>
      <c r="Y1" s="46" t="s">
        <v>123</v>
      </c>
      <c r="Z1" s="22" t="s">
        <v>395</v>
      </c>
      <c r="AB1" s="26"/>
      <c r="AC1" s="47" t="s">
        <v>357</v>
      </c>
      <c r="AD1" s="48" t="s">
        <v>1204</v>
      </c>
    </row>
    <row r="2" spans="1:30" ht="14.25" customHeight="1" x14ac:dyDescent="0.25">
      <c r="C2" s="20"/>
      <c r="D2" s="65"/>
      <c r="E2" s="166" t="s">
        <v>123</v>
      </c>
      <c r="F2" s="159" t="s">
        <v>134</v>
      </c>
      <c r="H2" s="62"/>
      <c r="I2" s="98"/>
      <c r="J2" s="93"/>
      <c r="L2" s="147" t="s">
        <v>939</v>
      </c>
      <c r="M2" s="17" t="s">
        <v>130</v>
      </c>
      <c r="N2" s="1" t="s">
        <v>225</v>
      </c>
      <c r="O2" s="1" t="s">
        <v>1371</v>
      </c>
      <c r="P2" s="1" t="s">
        <v>592</v>
      </c>
      <c r="Q2" s="112">
        <v>1</v>
      </c>
      <c r="R2" s="45" t="str">
        <f>IF(LEFT(CW_Metrics[[#This Row],[Namespace]], 3) = "AWS", "", TRUE)</f>
        <v/>
      </c>
      <c r="S2" s="56" t="str">
        <f>IF(CW_Metrics[[#This Row],[customs]]=TRUE, (CW_Metrics[[#This Row],[Count]] * $AD$2),"")</f>
        <v/>
      </c>
      <c r="T2" s="17" t="s">
        <v>938</v>
      </c>
      <c r="U2" s="147" t="s">
        <v>957</v>
      </c>
      <c r="V2" s="17" t="s">
        <v>130</v>
      </c>
      <c r="W2" s="17" t="s">
        <v>269</v>
      </c>
      <c r="X2" s="17" t="s">
        <v>288</v>
      </c>
      <c r="Y2" s="17" t="s">
        <v>398</v>
      </c>
      <c r="Z2" s="17" t="s">
        <v>397</v>
      </c>
      <c r="AA2" s="20" t="s">
        <v>938</v>
      </c>
      <c r="AB2" s="147" t="s">
        <v>1195</v>
      </c>
      <c r="AC2" s="17" t="s">
        <v>1205</v>
      </c>
      <c r="AD2" s="49">
        <v>0.3</v>
      </c>
    </row>
    <row r="3" spans="1:30" x14ac:dyDescent="0.25">
      <c r="A3" s="94" t="s">
        <v>1206</v>
      </c>
      <c r="B3" s="143" t="s">
        <v>139</v>
      </c>
      <c r="C3" s="1"/>
      <c r="D3" s="65"/>
      <c r="E3" s="1"/>
      <c r="F3" s="1"/>
      <c r="G3" s="1"/>
      <c r="H3" s="1"/>
      <c r="I3" s="94"/>
      <c r="J3" s="94"/>
      <c r="K3" s="1"/>
      <c r="L3" s="147"/>
      <c r="M3" s="17" t="s">
        <v>130</v>
      </c>
      <c r="N3" s="1" t="s">
        <v>225</v>
      </c>
      <c r="O3" s="1" t="s">
        <v>226</v>
      </c>
      <c r="P3" s="1" t="s">
        <v>227</v>
      </c>
      <c r="Q3" s="112">
        <v>188</v>
      </c>
      <c r="R3" s="45" t="str">
        <f>IF(LEFT(CW_Metrics[[#This Row],[Namespace]], 3) = "AWS", "", TRUE)</f>
        <v/>
      </c>
      <c r="S3" s="56" t="str">
        <f>IF(CW_Metrics[[#This Row],[customs]]=TRUE, (CW_Metrics[[#This Row],[Count]] * $AD$2),"")</f>
        <v/>
      </c>
      <c r="T3" s="17" t="s">
        <v>938</v>
      </c>
      <c r="U3" s="147"/>
      <c r="V3" s="17" t="s">
        <v>130</v>
      </c>
      <c r="W3" s="17" t="s">
        <v>269</v>
      </c>
      <c r="X3" s="17" t="s">
        <v>288</v>
      </c>
      <c r="Y3" s="17" t="s">
        <v>399</v>
      </c>
      <c r="Z3" s="17" t="s">
        <v>397</v>
      </c>
      <c r="AA3" s="20" t="s">
        <v>938</v>
      </c>
      <c r="AB3" s="147"/>
    </row>
    <row r="4" spans="1:30" x14ac:dyDescent="0.25">
      <c r="A4" s="109" t="s">
        <v>1213</v>
      </c>
      <c r="B4" s="177">
        <v>14499</v>
      </c>
      <c r="C4" s="1"/>
      <c r="D4" s="65"/>
      <c r="E4" s="171"/>
      <c r="F4" s="172" t="s">
        <v>129</v>
      </c>
      <c r="G4" s="166"/>
      <c r="H4" s="160"/>
      <c r="I4" s="159"/>
      <c r="J4" s="94"/>
      <c r="K4" s="1"/>
      <c r="L4" s="147"/>
      <c r="M4" s="17" t="s">
        <v>130</v>
      </c>
      <c r="N4" s="1" t="s">
        <v>225</v>
      </c>
      <c r="O4" s="1" t="s">
        <v>228</v>
      </c>
      <c r="P4" s="1" t="s">
        <v>237</v>
      </c>
      <c r="Q4" s="112">
        <v>169</v>
      </c>
      <c r="R4" s="45" t="str">
        <f>IF(LEFT(CW_Metrics[[#This Row],[Namespace]], 3) = "AWS", "", TRUE)</f>
        <v/>
      </c>
      <c r="S4" s="56" t="str">
        <f>IF(CW_Metrics[[#This Row],[customs]]=TRUE, (CW_Metrics[[#This Row],[Count]] * $AD$2),"")</f>
        <v/>
      </c>
      <c r="T4" s="17" t="s">
        <v>938</v>
      </c>
      <c r="U4" s="147"/>
      <c r="V4" s="17" t="s">
        <v>130</v>
      </c>
      <c r="W4" s="17" t="s">
        <v>306</v>
      </c>
      <c r="X4" s="17" t="s">
        <v>259</v>
      </c>
      <c r="Y4" s="17" t="s">
        <v>401</v>
      </c>
      <c r="Z4" s="17" t="s">
        <v>400</v>
      </c>
      <c r="AA4" s="20" t="s">
        <v>938</v>
      </c>
      <c r="AB4" s="147"/>
    </row>
    <row r="5" spans="1:30" x14ac:dyDescent="0.25">
      <c r="A5" s="109" t="s">
        <v>337</v>
      </c>
      <c r="B5" s="178">
        <v>4969</v>
      </c>
      <c r="C5" s="1"/>
      <c r="D5" s="65"/>
      <c r="E5" s="171" t="s">
        <v>356</v>
      </c>
      <c r="F5" s="175" t="s">
        <v>130</v>
      </c>
      <c r="G5" s="163" t="s">
        <v>132</v>
      </c>
      <c r="H5" s="164" t="s">
        <v>131</v>
      </c>
      <c r="I5" s="176" t="s">
        <v>168</v>
      </c>
      <c r="J5" s="95"/>
      <c r="K5" s="1"/>
      <c r="L5" s="147"/>
      <c r="M5" s="17" t="s">
        <v>130</v>
      </c>
      <c r="N5" s="1" t="s">
        <v>225</v>
      </c>
      <c r="O5" s="1" t="s">
        <v>229</v>
      </c>
      <c r="P5" s="1" t="s">
        <v>227</v>
      </c>
      <c r="Q5" s="112">
        <v>180</v>
      </c>
      <c r="R5" s="45" t="str">
        <f>IF(LEFT(CW_Metrics[[#This Row],[Namespace]], 3) = "AWS", "", TRUE)</f>
        <v/>
      </c>
      <c r="S5" s="56" t="str">
        <f>IF(CW_Metrics[[#This Row],[customs]]=TRUE, (CW_Metrics[[#This Row],[Count]] * $AD$2),"")</f>
        <v/>
      </c>
      <c r="T5" s="17" t="s">
        <v>938</v>
      </c>
      <c r="U5" s="147"/>
      <c r="V5" s="17" t="s">
        <v>130</v>
      </c>
      <c r="W5" s="17" t="s">
        <v>306</v>
      </c>
      <c r="X5" s="17" t="s">
        <v>279</v>
      </c>
      <c r="Y5" s="17" t="s">
        <v>403</v>
      </c>
      <c r="Z5" s="17" t="s">
        <v>402</v>
      </c>
      <c r="AA5" s="20" t="s">
        <v>938</v>
      </c>
      <c r="AB5" s="147"/>
    </row>
    <row r="6" spans="1:30" x14ac:dyDescent="0.25">
      <c r="A6" s="110" t="s">
        <v>337</v>
      </c>
      <c r="B6" s="178">
        <v>4969</v>
      </c>
      <c r="C6" s="1"/>
      <c r="D6" s="65"/>
      <c r="E6" s="173" t="s">
        <v>1207</v>
      </c>
      <c r="F6" s="167">
        <v>27</v>
      </c>
      <c r="G6" s="168">
        <v>33</v>
      </c>
      <c r="H6" s="168">
        <v>23</v>
      </c>
      <c r="I6" s="169">
        <v>83</v>
      </c>
      <c r="J6" s="95"/>
      <c r="K6" s="1"/>
      <c r="L6" s="147"/>
      <c r="M6" s="17" t="s">
        <v>130</v>
      </c>
      <c r="N6" s="1" t="s">
        <v>225</v>
      </c>
      <c r="O6" s="1" t="s">
        <v>230</v>
      </c>
      <c r="P6" s="1" t="s">
        <v>237</v>
      </c>
      <c r="Q6" s="112">
        <v>187</v>
      </c>
      <c r="R6" s="45" t="str">
        <f>IF(LEFT(CW_Metrics[[#This Row],[Namespace]], 3) = "AWS", "", TRUE)</f>
        <v/>
      </c>
      <c r="S6" s="56" t="str">
        <f>IF(CW_Metrics[[#This Row],[customs]]=TRUE, (CW_Metrics[[#This Row],[Count]] * $AD$2),"")</f>
        <v/>
      </c>
      <c r="T6" s="17" t="s">
        <v>938</v>
      </c>
      <c r="U6" s="147"/>
      <c r="V6" s="17" t="s">
        <v>130</v>
      </c>
      <c r="W6" s="17" t="s">
        <v>306</v>
      </c>
      <c r="X6" s="17" t="s">
        <v>275</v>
      </c>
      <c r="Y6" s="17" t="s">
        <v>405</v>
      </c>
      <c r="Z6" s="17" t="s">
        <v>404</v>
      </c>
      <c r="AA6" s="20" t="s">
        <v>938</v>
      </c>
      <c r="AB6" s="147"/>
    </row>
    <row r="7" spans="1:30" x14ac:dyDescent="0.25">
      <c r="A7" s="111" t="s">
        <v>846</v>
      </c>
      <c r="B7" s="178">
        <v>3</v>
      </c>
      <c r="C7" s="1"/>
      <c r="D7" s="65"/>
      <c r="E7" s="174" t="s">
        <v>1210</v>
      </c>
      <c r="F7" s="170">
        <v>576.59999999999991</v>
      </c>
      <c r="G7" s="161">
        <v>262.49999999999994</v>
      </c>
      <c r="H7" s="161">
        <v>651.59999999999991</v>
      </c>
      <c r="I7" s="162">
        <v>1490.6999999999991</v>
      </c>
      <c r="J7" s="95"/>
      <c r="K7" s="1"/>
      <c r="L7" s="147"/>
      <c r="M7" s="17" t="s">
        <v>130</v>
      </c>
      <c r="N7" s="1" t="s">
        <v>225</v>
      </c>
      <c r="O7" s="1" t="s">
        <v>231</v>
      </c>
      <c r="P7" s="1" t="s">
        <v>227</v>
      </c>
      <c r="Q7" s="112">
        <v>151</v>
      </c>
      <c r="R7" s="45" t="str">
        <f>IF(LEFT(CW_Metrics[[#This Row],[Namespace]], 3) = "AWS", "", TRUE)</f>
        <v/>
      </c>
      <c r="S7" s="56" t="str">
        <f>IF(CW_Metrics[[#This Row],[customs]]=TRUE, (CW_Metrics[[#This Row],[Count]] * $AD$2),"")</f>
        <v/>
      </c>
      <c r="T7" s="17" t="s">
        <v>938</v>
      </c>
      <c r="U7" s="147"/>
      <c r="V7" s="17" t="s">
        <v>130</v>
      </c>
      <c r="W7" s="17" t="s">
        <v>306</v>
      </c>
      <c r="X7" s="17" t="s">
        <v>407</v>
      </c>
      <c r="Y7" s="17" t="s">
        <v>408</v>
      </c>
      <c r="Z7" s="17" t="s">
        <v>406</v>
      </c>
      <c r="AA7" s="20" t="s">
        <v>938</v>
      </c>
      <c r="AB7" s="147"/>
    </row>
    <row r="8" spans="1:30" x14ac:dyDescent="0.25">
      <c r="A8" s="111" t="s">
        <v>604</v>
      </c>
      <c r="B8" s="178">
        <v>5</v>
      </c>
      <c r="C8" s="1"/>
      <c r="D8" s="65"/>
      <c r="E8" s="1"/>
      <c r="F8" s="1"/>
      <c r="G8" s="1"/>
      <c r="H8" s="1"/>
      <c r="I8" s="1"/>
      <c r="J8" s="95"/>
      <c r="K8" s="1"/>
      <c r="L8" s="18"/>
      <c r="M8" s="17" t="s">
        <v>130</v>
      </c>
      <c r="N8" s="1" t="s">
        <v>225</v>
      </c>
      <c r="O8" s="1" t="s">
        <v>232</v>
      </c>
      <c r="P8" s="1" t="s">
        <v>227</v>
      </c>
      <c r="Q8" s="112">
        <v>168</v>
      </c>
      <c r="R8" s="45" t="str">
        <f>IF(LEFT(CW_Metrics[[#This Row],[Namespace]], 3) = "AWS", "", TRUE)</f>
        <v/>
      </c>
      <c r="S8" s="56" t="str">
        <f>IF(CW_Metrics[[#This Row],[customs]]=TRUE, (CW_Metrics[[#This Row],[Count]] * $AD$2),"")</f>
        <v/>
      </c>
      <c r="T8" s="17" t="s">
        <v>938</v>
      </c>
      <c r="U8" s="18"/>
      <c r="V8" s="17" t="s">
        <v>130</v>
      </c>
      <c r="W8" s="17" t="s">
        <v>306</v>
      </c>
      <c r="X8" s="17" t="s">
        <v>410</v>
      </c>
      <c r="Y8" s="17" t="s">
        <v>411</v>
      </c>
      <c r="Z8" s="17" t="s">
        <v>409</v>
      </c>
      <c r="AA8" s="20" t="s">
        <v>938</v>
      </c>
      <c r="AB8" s="18"/>
    </row>
    <row r="9" spans="1:30" x14ac:dyDescent="0.25">
      <c r="A9" s="111" t="s">
        <v>607</v>
      </c>
      <c r="B9" s="178">
        <v>4</v>
      </c>
      <c r="C9" s="1"/>
      <c r="D9" s="101"/>
      <c r="E9" s="96"/>
      <c r="F9" s="96"/>
      <c r="G9" s="96"/>
      <c r="H9" s="96"/>
      <c r="I9" s="102"/>
      <c r="J9" s="97"/>
      <c r="K9" s="1"/>
      <c r="L9" s="18"/>
      <c r="M9" s="17" t="s">
        <v>130</v>
      </c>
      <c r="N9" s="1" t="s">
        <v>225</v>
      </c>
      <c r="O9" s="1" t="s">
        <v>233</v>
      </c>
      <c r="P9" s="1" t="s">
        <v>237</v>
      </c>
      <c r="Q9" s="112">
        <v>192</v>
      </c>
      <c r="R9" s="45" t="str">
        <f>IF(LEFT(CW_Metrics[[#This Row],[Namespace]], 3) = "AWS", "", TRUE)</f>
        <v/>
      </c>
      <c r="S9" s="56" t="str">
        <f>IF(CW_Metrics[[#This Row],[customs]]=TRUE, (CW_Metrics[[#This Row],[Count]] * $AD$2),"")</f>
        <v/>
      </c>
      <c r="T9" s="17" t="s">
        <v>938</v>
      </c>
      <c r="U9" s="18"/>
      <c r="V9" s="17" t="s">
        <v>130</v>
      </c>
      <c r="W9" s="17" t="s">
        <v>306</v>
      </c>
      <c r="X9" s="17" t="s">
        <v>413</v>
      </c>
      <c r="Y9" s="17" t="s">
        <v>414</v>
      </c>
      <c r="Z9" s="17" t="s">
        <v>412</v>
      </c>
      <c r="AA9" s="20" t="s">
        <v>938</v>
      </c>
      <c r="AB9" s="18"/>
    </row>
    <row r="10" spans="1:30" x14ac:dyDescent="0.25">
      <c r="A10" s="111" t="s">
        <v>847</v>
      </c>
      <c r="B10" s="178">
        <v>7</v>
      </c>
      <c r="C10" s="1"/>
      <c r="E10" s="1"/>
      <c r="F10" s="1"/>
      <c r="G10" s="1"/>
      <c r="H10" s="1"/>
      <c r="I10" s="1"/>
      <c r="J10" s="59"/>
      <c r="K10" s="1"/>
      <c r="L10" s="18"/>
      <c r="M10" s="17" t="s">
        <v>130</v>
      </c>
      <c r="N10" s="1" t="s">
        <v>225</v>
      </c>
      <c r="O10" s="1" t="s">
        <v>234</v>
      </c>
      <c r="P10" s="1" t="s">
        <v>237</v>
      </c>
      <c r="Q10" s="112">
        <v>171</v>
      </c>
      <c r="R10" s="45" t="str">
        <f>IF(LEFT(CW_Metrics[[#This Row],[Namespace]], 3) = "AWS", "", TRUE)</f>
        <v/>
      </c>
      <c r="S10" s="56" t="str">
        <f>IF(CW_Metrics[[#This Row],[customs]]=TRUE, (CW_Metrics[[#This Row],[Count]] * $AD$2),"")</f>
        <v/>
      </c>
      <c r="T10" s="17" t="s">
        <v>938</v>
      </c>
      <c r="U10" s="18"/>
      <c r="V10" s="17" t="s">
        <v>130</v>
      </c>
      <c r="W10" s="17" t="s">
        <v>306</v>
      </c>
      <c r="X10" s="17" t="s">
        <v>326</v>
      </c>
      <c r="Y10" s="17" t="s">
        <v>416</v>
      </c>
      <c r="Z10" s="17" t="s">
        <v>415</v>
      </c>
      <c r="AA10" s="20" t="s">
        <v>938</v>
      </c>
      <c r="AB10" s="18"/>
    </row>
    <row r="11" spans="1:30" x14ac:dyDescent="0.25">
      <c r="A11" s="111" t="s">
        <v>338</v>
      </c>
      <c r="B11" s="178">
        <v>2066</v>
      </c>
      <c r="C11" s="1"/>
      <c r="E11" s="1"/>
      <c r="F11" s="1"/>
      <c r="G11" s="1"/>
      <c r="H11" s="1"/>
      <c r="I11" s="1"/>
      <c r="J11" s="59"/>
      <c r="K11" s="1"/>
      <c r="L11" s="18"/>
      <c r="M11" s="17" t="s">
        <v>130</v>
      </c>
      <c r="N11" s="1" t="s">
        <v>225</v>
      </c>
      <c r="O11" s="1" t="s">
        <v>235</v>
      </c>
      <c r="P11" s="1" t="s">
        <v>237</v>
      </c>
      <c r="Q11" s="112">
        <v>161</v>
      </c>
      <c r="R11" s="45" t="str">
        <f>IF(LEFT(CW_Metrics[[#This Row],[Namespace]], 3) = "AWS", "", TRUE)</f>
        <v/>
      </c>
      <c r="S11" s="56" t="str">
        <f>IF(CW_Metrics[[#This Row],[customs]]=TRUE, (CW_Metrics[[#This Row],[Count]] * $AD$2),"")</f>
        <v/>
      </c>
      <c r="T11" s="17" t="s">
        <v>938</v>
      </c>
      <c r="U11" s="18"/>
      <c r="V11" s="17" t="s">
        <v>130</v>
      </c>
      <c r="Y11" s="17" t="s">
        <v>418</v>
      </c>
      <c r="Z11" s="17" t="s">
        <v>417</v>
      </c>
      <c r="AA11" s="20" t="s">
        <v>938</v>
      </c>
      <c r="AB11" s="18"/>
    </row>
    <row r="12" spans="1:30" x14ac:dyDescent="0.25">
      <c r="A12" s="111" t="s">
        <v>349</v>
      </c>
      <c r="B12" s="178">
        <v>2018</v>
      </c>
      <c r="C12" s="1"/>
      <c r="E12" s="1"/>
      <c r="F12" s="1"/>
      <c r="G12" s="1"/>
      <c r="H12" s="1"/>
      <c r="I12" s="1"/>
      <c r="J12" s="59"/>
      <c r="K12" s="1"/>
      <c r="M12" s="17" t="s">
        <v>130</v>
      </c>
      <c r="N12" s="1" t="s">
        <v>225</v>
      </c>
      <c r="O12" s="1" t="s">
        <v>236</v>
      </c>
      <c r="P12" s="1" t="s">
        <v>227</v>
      </c>
      <c r="Q12" s="112">
        <v>80</v>
      </c>
      <c r="R12" s="45" t="str">
        <f>IF(LEFT(CW_Metrics[[#This Row],[Namespace]], 3) = "AWS", "", TRUE)</f>
        <v/>
      </c>
      <c r="S12" s="56" t="str">
        <f>IF(CW_Metrics[[#This Row],[customs]]=TRUE, (CW_Metrics[[#This Row],[Count]] * $AD$2),"")</f>
        <v/>
      </c>
      <c r="T12" s="17" t="s">
        <v>938</v>
      </c>
      <c r="U12" s="19"/>
      <c r="V12" s="17" t="s">
        <v>130</v>
      </c>
      <c r="Y12" s="17" t="s">
        <v>419</v>
      </c>
      <c r="Z12" s="17" t="s">
        <v>417</v>
      </c>
      <c r="AA12" s="20" t="s">
        <v>938</v>
      </c>
      <c r="AB12" s="19"/>
    </row>
    <row r="13" spans="1:30" x14ac:dyDescent="0.25">
      <c r="A13" s="58" t="s">
        <v>352</v>
      </c>
      <c r="B13" s="178">
        <v>8</v>
      </c>
      <c r="C13" s="1"/>
      <c r="E13" s="1"/>
      <c r="F13" s="1"/>
      <c r="G13" s="1"/>
      <c r="H13" s="1"/>
      <c r="I13" s="1"/>
      <c r="J13" s="59"/>
      <c r="K13" s="1"/>
      <c r="M13" s="17" t="s">
        <v>130</v>
      </c>
      <c r="N13" s="1" t="s">
        <v>238</v>
      </c>
      <c r="O13" s="1" t="s">
        <v>1372</v>
      </c>
      <c r="P13" s="1" t="s">
        <v>240</v>
      </c>
      <c r="Q13" s="112">
        <v>1</v>
      </c>
      <c r="R13" s="45" t="str">
        <f>IF(LEFT(CW_Metrics[[#This Row],[Namespace]], 3) = "AWS", "", TRUE)</f>
        <v/>
      </c>
      <c r="S13" s="56" t="str">
        <f>IF(CW_Metrics[[#This Row],[customs]]=TRUE, (CW_Metrics[[#This Row],[Count]] * $AD$2),"")</f>
        <v/>
      </c>
      <c r="T13" s="17" t="s">
        <v>938</v>
      </c>
      <c r="V13" s="17" t="s">
        <v>130</v>
      </c>
      <c r="W13" s="17" t="s">
        <v>269</v>
      </c>
      <c r="X13" s="17" t="s">
        <v>275</v>
      </c>
      <c r="Y13" s="17" t="s">
        <v>420</v>
      </c>
      <c r="AA13" s="20" t="s">
        <v>938</v>
      </c>
    </row>
    <row r="14" spans="1:30" x14ac:dyDescent="0.25">
      <c r="A14" s="58" t="s">
        <v>354</v>
      </c>
      <c r="B14" s="178">
        <v>10</v>
      </c>
      <c r="C14" s="1"/>
      <c r="E14" s="1"/>
      <c r="F14" s="1"/>
      <c r="G14" s="1"/>
      <c r="H14" s="1"/>
      <c r="I14" s="1"/>
      <c r="J14" s="59"/>
      <c r="K14" s="1"/>
      <c r="M14" s="17" t="s">
        <v>130</v>
      </c>
      <c r="N14" s="1" t="s">
        <v>238</v>
      </c>
      <c r="O14" s="1" t="s">
        <v>239</v>
      </c>
      <c r="P14" s="1" t="s">
        <v>240</v>
      </c>
      <c r="Q14" s="112">
        <v>2</v>
      </c>
      <c r="R14" s="45" t="str">
        <f>IF(LEFT(CW_Metrics[[#This Row],[Namespace]], 3) = "AWS", "", TRUE)</f>
        <v/>
      </c>
      <c r="S14" s="56" t="str">
        <f>IF(CW_Metrics[[#This Row],[customs]]=TRUE, (CW_Metrics[[#This Row],[Count]] * $AD$2),"")</f>
        <v/>
      </c>
      <c r="T14" s="17" t="s">
        <v>938</v>
      </c>
      <c r="V14" s="17" t="s">
        <v>130</v>
      </c>
      <c r="W14" s="17" t="s">
        <v>269</v>
      </c>
      <c r="X14" s="17" t="s">
        <v>275</v>
      </c>
      <c r="Y14" s="17" t="s">
        <v>421</v>
      </c>
      <c r="AA14" s="20" t="s">
        <v>938</v>
      </c>
    </row>
    <row r="15" spans="1:30" x14ac:dyDescent="0.25">
      <c r="A15" s="58" t="s">
        <v>344</v>
      </c>
      <c r="B15" s="178">
        <v>6</v>
      </c>
      <c r="C15" s="1"/>
      <c r="E15" s="1"/>
      <c r="F15" s="1"/>
      <c r="G15" s="1"/>
      <c r="H15" s="1"/>
      <c r="I15" s="1"/>
      <c r="J15" s="59"/>
      <c r="K15" s="1"/>
      <c r="M15" s="17" t="s">
        <v>130</v>
      </c>
      <c r="N15" s="1" t="s">
        <v>238</v>
      </c>
      <c r="O15" s="1" t="s">
        <v>772</v>
      </c>
      <c r="P15" s="1" t="s">
        <v>240</v>
      </c>
      <c r="Q15" s="112">
        <v>1</v>
      </c>
      <c r="R15" s="45" t="str">
        <f>IF(LEFT(CW_Metrics[[#This Row],[Namespace]], 3) = "AWS", "", TRUE)</f>
        <v/>
      </c>
      <c r="S15" s="56" t="str">
        <f>IF(CW_Metrics[[#This Row],[customs]]=TRUE, (CW_Metrics[[#This Row],[Count]] * $AD$2),"")</f>
        <v/>
      </c>
      <c r="T15" s="17" t="s">
        <v>938</v>
      </c>
      <c r="V15" s="17" t="s">
        <v>130</v>
      </c>
      <c r="Y15" s="17" t="s">
        <v>422</v>
      </c>
      <c r="Z15" s="17" t="s">
        <v>417</v>
      </c>
      <c r="AA15" s="20" t="s">
        <v>938</v>
      </c>
    </row>
    <row r="16" spans="1:30" x14ac:dyDescent="0.25">
      <c r="A16" s="58" t="s">
        <v>340</v>
      </c>
      <c r="B16" s="178">
        <v>9</v>
      </c>
      <c r="C16" s="1"/>
      <c r="E16" s="1"/>
      <c r="F16" s="1"/>
      <c r="G16" s="1"/>
      <c r="H16" s="1"/>
      <c r="I16" s="1"/>
      <c r="J16" s="59"/>
      <c r="K16" s="1"/>
      <c r="M16" s="17" t="s">
        <v>130</v>
      </c>
      <c r="N16" s="1" t="s">
        <v>238</v>
      </c>
      <c r="O16" s="1" t="s">
        <v>773</v>
      </c>
      <c r="P16" s="1" t="s">
        <v>597</v>
      </c>
      <c r="Q16" s="112">
        <v>13</v>
      </c>
      <c r="R16" s="45" t="str">
        <f>IF(LEFT(CW_Metrics[[#This Row],[Namespace]], 3) = "AWS", "", TRUE)</f>
        <v/>
      </c>
      <c r="S16" s="56" t="str">
        <f>IF(CW_Metrics[[#This Row],[customs]]=TRUE, (CW_Metrics[[#This Row],[Count]] * $AD$2),"")</f>
        <v/>
      </c>
      <c r="T16" s="17" t="s">
        <v>938</v>
      </c>
      <c r="V16" s="17" t="s">
        <v>130</v>
      </c>
      <c r="Y16" s="17" t="s">
        <v>423</v>
      </c>
      <c r="Z16" s="17" t="s">
        <v>417</v>
      </c>
      <c r="AA16" s="20" t="s">
        <v>938</v>
      </c>
    </row>
    <row r="17" spans="1:27" x14ac:dyDescent="0.25">
      <c r="A17" s="58" t="s">
        <v>355</v>
      </c>
      <c r="B17" s="178">
        <v>9</v>
      </c>
      <c r="C17" s="1"/>
      <c r="E17" s="1"/>
      <c r="F17" s="1"/>
      <c r="G17" s="1"/>
      <c r="H17" s="1"/>
      <c r="I17" s="1"/>
      <c r="J17" s="59"/>
      <c r="K17" s="1"/>
      <c r="M17" s="17" t="s">
        <v>130</v>
      </c>
      <c r="N17" s="1" t="s">
        <v>238</v>
      </c>
      <c r="O17" s="1" t="s">
        <v>243</v>
      </c>
      <c r="P17" s="1" t="s">
        <v>244</v>
      </c>
      <c r="Q17" s="112">
        <v>4</v>
      </c>
      <c r="R17" s="45" t="str">
        <f>IF(LEFT(CW_Metrics[[#This Row],[Namespace]], 3) = "AWS", "", TRUE)</f>
        <v/>
      </c>
      <c r="S17" s="56" t="str">
        <f>IF(CW_Metrics[[#This Row],[customs]]=TRUE, (CW_Metrics[[#This Row],[Count]] * $AD$2),"")</f>
        <v/>
      </c>
      <c r="T17" s="17" t="s">
        <v>938</v>
      </c>
      <c r="V17" s="17" t="s">
        <v>130</v>
      </c>
      <c r="Y17" s="17" t="s">
        <v>424</v>
      </c>
      <c r="Z17" s="17" t="s">
        <v>417</v>
      </c>
      <c r="AA17" s="20" t="s">
        <v>938</v>
      </c>
    </row>
    <row r="18" spans="1:27" x14ac:dyDescent="0.25">
      <c r="A18" s="58" t="s">
        <v>346</v>
      </c>
      <c r="B18" s="178">
        <v>3</v>
      </c>
      <c r="C18" s="1"/>
      <c r="E18" s="1"/>
      <c r="F18" s="1"/>
      <c r="G18" s="1"/>
      <c r="H18" s="1"/>
      <c r="I18" s="1"/>
      <c r="J18" s="59"/>
      <c r="K18" s="1"/>
      <c r="M18" s="17" t="s">
        <v>130</v>
      </c>
      <c r="N18" s="1" t="s">
        <v>238</v>
      </c>
      <c r="O18" s="1" t="s">
        <v>594</v>
      </c>
      <c r="P18" s="1" t="s">
        <v>244</v>
      </c>
      <c r="Q18" s="112">
        <v>7</v>
      </c>
      <c r="R18" s="45" t="str">
        <f>IF(LEFT(CW_Metrics[[#This Row],[Namespace]], 3) = "AWS", "", TRUE)</f>
        <v/>
      </c>
      <c r="S18" s="56" t="str">
        <f>IF(CW_Metrics[[#This Row],[customs]]=TRUE, (CW_Metrics[[#This Row],[Count]] * $AD$2),"")</f>
        <v/>
      </c>
      <c r="T18" s="17" t="s">
        <v>938</v>
      </c>
      <c r="V18" s="17" t="s">
        <v>130</v>
      </c>
      <c r="Y18" s="17" t="s">
        <v>425</v>
      </c>
      <c r="Z18" s="17" t="s">
        <v>417</v>
      </c>
      <c r="AA18" s="20" t="s">
        <v>938</v>
      </c>
    </row>
    <row r="19" spans="1:27" x14ac:dyDescent="0.25">
      <c r="A19" s="58" t="s">
        <v>605</v>
      </c>
      <c r="B19" s="178">
        <v>39</v>
      </c>
      <c r="C19" s="1"/>
      <c r="E19" s="1"/>
      <c r="F19" s="1"/>
      <c r="G19" s="1"/>
      <c r="H19" s="1"/>
      <c r="I19" s="1"/>
      <c r="J19" s="59"/>
      <c r="K19" s="1"/>
      <c r="M19" s="17" t="s">
        <v>130</v>
      </c>
      <c r="N19" s="1" t="s">
        <v>238</v>
      </c>
      <c r="O19" s="1" t="s">
        <v>774</v>
      </c>
      <c r="P19" s="1" t="s">
        <v>244</v>
      </c>
      <c r="Q19" s="112">
        <v>6</v>
      </c>
      <c r="R19" s="45" t="str">
        <f>IF(LEFT(CW_Metrics[[#This Row],[Namespace]], 3) = "AWS", "", TRUE)</f>
        <v/>
      </c>
      <c r="S19" s="56" t="str">
        <f>IF(CW_Metrics[[#This Row],[customs]]=TRUE, (CW_Metrics[[#This Row],[Count]] * $AD$2),"")</f>
        <v/>
      </c>
      <c r="T19" s="17" t="s">
        <v>938</v>
      </c>
      <c r="V19" s="17" t="s">
        <v>130</v>
      </c>
      <c r="Y19" s="17" t="s">
        <v>426</v>
      </c>
      <c r="Z19" s="17" t="s">
        <v>417</v>
      </c>
      <c r="AA19" s="20" t="s">
        <v>938</v>
      </c>
    </row>
    <row r="20" spans="1:27" x14ac:dyDescent="0.25">
      <c r="A20" s="58" t="s">
        <v>848</v>
      </c>
      <c r="B20" s="178">
        <v>10</v>
      </c>
      <c r="C20" s="1"/>
      <c r="E20" s="1"/>
      <c r="F20" s="1"/>
      <c r="G20" s="1"/>
      <c r="H20" s="1"/>
      <c r="I20" s="1"/>
      <c r="J20" s="59"/>
      <c r="K20" s="1"/>
      <c r="M20" s="17" t="s">
        <v>130</v>
      </c>
      <c r="N20" s="1" t="s">
        <v>238</v>
      </c>
      <c r="O20" s="1" t="s">
        <v>241</v>
      </c>
      <c r="P20" s="1" t="s">
        <v>242</v>
      </c>
      <c r="Q20" s="112">
        <v>2</v>
      </c>
      <c r="R20" s="45" t="str">
        <f>IF(LEFT(CW_Metrics[[#This Row],[Namespace]], 3) = "AWS", "", TRUE)</f>
        <v/>
      </c>
      <c r="S20" s="56" t="str">
        <f>IF(CW_Metrics[[#This Row],[customs]]=TRUE, (CW_Metrics[[#This Row],[Count]] * $AD$2),"")</f>
        <v/>
      </c>
      <c r="T20" s="17" t="s">
        <v>938</v>
      </c>
      <c r="V20" s="17" t="s">
        <v>130</v>
      </c>
      <c r="Y20" s="17" t="s">
        <v>427</v>
      </c>
      <c r="Z20" s="17" t="s">
        <v>417</v>
      </c>
      <c r="AA20" s="20" t="s">
        <v>938</v>
      </c>
    </row>
    <row r="21" spans="1:27" x14ac:dyDescent="0.25">
      <c r="A21" s="58" t="s">
        <v>851</v>
      </c>
      <c r="B21" s="178">
        <v>4</v>
      </c>
      <c r="C21" s="1"/>
      <c r="E21" s="1"/>
      <c r="F21" s="1"/>
      <c r="G21" s="1"/>
      <c r="H21" s="1"/>
      <c r="I21" s="1"/>
      <c r="J21" s="59"/>
      <c r="K21" s="1"/>
      <c r="M21" s="17" t="s">
        <v>130</v>
      </c>
      <c r="N21" s="1" t="s">
        <v>238</v>
      </c>
      <c r="O21" s="1" t="s">
        <v>775</v>
      </c>
      <c r="P21" s="1" t="s">
        <v>242</v>
      </c>
      <c r="Q21" s="112">
        <v>1</v>
      </c>
      <c r="R21" s="45" t="str">
        <f>IF(LEFT(CW_Metrics[[#This Row],[Namespace]], 3) = "AWS", "", TRUE)</f>
        <v/>
      </c>
      <c r="S21" s="56" t="str">
        <f>IF(CW_Metrics[[#This Row],[customs]]=TRUE, (CW_Metrics[[#This Row],[Count]] * $AD$2),"")</f>
        <v/>
      </c>
      <c r="T21" s="17" t="s">
        <v>938</v>
      </c>
      <c r="V21" s="17" t="s">
        <v>130</v>
      </c>
      <c r="Y21" s="17" t="s">
        <v>428</v>
      </c>
      <c r="Z21" s="17" t="s">
        <v>417</v>
      </c>
      <c r="AA21" s="20" t="s">
        <v>938</v>
      </c>
    </row>
    <row r="22" spans="1:27" x14ac:dyDescent="0.25">
      <c r="A22" s="58" t="s">
        <v>341</v>
      </c>
      <c r="B22" s="178">
        <v>311</v>
      </c>
      <c r="C22" s="1"/>
      <c r="E22" s="1"/>
      <c r="F22" s="1"/>
      <c r="G22" s="1"/>
      <c r="H22" s="1"/>
      <c r="I22" s="1"/>
      <c r="J22" s="59"/>
      <c r="K22" s="1"/>
      <c r="M22" s="17" t="s">
        <v>130</v>
      </c>
      <c r="N22" s="1" t="s">
        <v>238</v>
      </c>
      <c r="O22" s="1" t="s">
        <v>602</v>
      </c>
      <c r="P22" s="1" t="s">
        <v>244</v>
      </c>
      <c r="Q22" s="112">
        <v>8</v>
      </c>
      <c r="R22" s="45" t="str">
        <f>IF(LEFT(CW_Metrics[[#This Row],[Namespace]], 3) = "AWS", "", TRUE)</f>
        <v/>
      </c>
      <c r="S22" s="56" t="str">
        <f>IF(CW_Metrics[[#This Row],[customs]]=TRUE, (CW_Metrics[[#This Row],[Count]] * $AD$2),"")</f>
        <v/>
      </c>
      <c r="T22" s="17" t="s">
        <v>938</v>
      </c>
      <c r="V22" s="17" t="s">
        <v>130</v>
      </c>
      <c r="W22" s="17" t="s">
        <v>306</v>
      </c>
      <c r="X22" s="17" t="s">
        <v>259</v>
      </c>
      <c r="Y22" s="17" t="s">
        <v>429</v>
      </c>
      <c r="Z22" s="17" t="s">
        <v>400</v>
      </c>
      <c r="AA22" s="20" t="s">
        <v>938</v>
      </c>
    </row>
    <row r="23" spans="1:27" x14ac:dyDescent="0.25">
      <c r="A23" s="58" t="s">
        <v>339</v>
      </c>
      <c r="B23" s="178">
        <v>7</v>
      </c>
      <c r="C23" s="1"/>
      <c r="E23" s="1"/>
      <c r="F23" s="1"/>
      <c r="G23" s="1"/>
      <c r="H23" s="1"/>
      <c r="I23" s="1"/>
      <c r="J23" s="59"/>
      <c r="K23" s="1"/>
      <c r="M23" s="17" t="s">
        <v>130</v>
      </c>
      <c r="N23" s="1" t="s">
        <v>238</v>
      </c>
      <c r="O23" s="1" t="s">
        <v>1373</v>
      </c>
      <c r="P23" s="1" t="s">
        <v>240</v>
      </c>
      <c r="Q23" s="112">
        <v>1</v>
      </c>
      <c r="R23" s="45" t="str">
        <f>IF(LEFT(CW_Metrics[[#This Row],[Namespace]], 3) = "AWS", "", TRUE)</f>
        <v/>
      </c>
      <c r="S23" s="56" t="str">
        <f>IF(CW_Metrics[[#This Row],[customs]]=TRUE, (CW_Metrics[[#This Row],[Count]] * $AD$2),"")</f>
        <v/>
      </c>
      <c r="T23" s="17" t="s">
        <v>938</v>
      </c>
      <c r="V23" s="17" t="s">
        <v>130</v>
      </c>
      <c r="W23" s="17" t="s">
        <v>306</v>
      </c>
      <c r="X23" s="17" t="s">
        <v>279</v>
      </c>
      <c r="Y23" s="17" t="s">
        <v>430</v>
      </c>
      <c r="Z23" s="17" t="s">
        <v>402</v>
      </c>
      <c r="AA23" s="20" t="s">
        <v>938</v>
      </c>
    </row>
    <row r="24" spans="1:27" x14ac:dyDescent="0.25">
      <c r="A24" s="58" t="s">
        <v>343</v>
      </c>
      <c r="B24" s="178">
        <v>295</v>
      </c>
      <c r="C24" s="1"/>
      <c r="E24" s="1"/>
      <c r="F24" s="1"/>
      <c r="G24" s="1"/>
      <c r="H24" s="1"/>
      <c r="I24" s="1"/>
      <c r="J24" s="59"/>
      <c r="K24" s="1"/>
      <c r="M24" s="17" t="s">
        <v>130</v>
      </c>
      <c r="N24" s="1" t="s">
        <v>238</v>
      </c>
      <c r="O24" s="1" t="s">
        <v>777</v>
      </c>
      <c r="P24" s="1" t="s">
        <v>244</v>
      </c>
      <c r="Q24" s="112">
        <v>11</v>
      </c>
      <c r="R24" s="45" t="str">
        <f>IF(LEFT(CW_Metrics[[#This Row],[Namespace]], 3) = "AWS", "", TRUE)</f>
        <v/>
      </c>
      <c r="S24" s="56" t="str">
        <f>IF(CW_Metrics[[#This Row],[customs]]=TRUE, (CW_Metrics[[#This Row],[Count]] * $AD$2),"")</f>
        <v/>
      </c>
      <c r="T24" s="17" t="s">
        <v>938</v>
      </c>
      <c r="V24" s="17" t="s">
        <v>130</v>
      </c>
      <c r="W24" s="17" t="s">
        <v>306</v>
      </c>
      <c r="X24" s="17" t="s">
        <v>275</v>
      </c>
      <c r="Y24" s="17" t="s">
        <v>431</v>
      </c>
      <c r="Z24" s="17" t="s">
        <v>404</v>
      </c>
      <c r="AA24" s="20" t="s">
        <v>938</v>
      </c>
    </row>
    <row r="25" spans="1:27" x14ac:dyDescent="0.25">
      <c r="A25" s="58" t="s">
        <v>849</v>
      </c>
      <c r="B25" s="178">
        <v>6</v>
      </c>
      <c r="C25" s="1"/>
      <c r="E25" s="1"/>
      <c r="F25" s="1"/>
      <c r="G25" s="1"/>
      <c r="H25" s="1"/>
      <c r="I25" s="1"/>
      <c r="J25" s="59"/>
      <c r="K25" s="1"/>
      <c r="M25" s="17" t="s">
        <v>130</v>
      </c>
      <c r="N25" s="1" t="s">
        <v>238</v>
      </c>
      <c r="O25" s="1" t="s">
        <v>595</v>
      </c>
      <c r="P25" s="1" t="s">
        <v>596</v>
      </c>
      <c r="Q25" s="112">
        <v>5</v>
      </c>
      <c r="R25" s="45" t="str">
        <f>IF(LEFT(CW_Metrics[[#This Row],[Namespace]], 3) = "AWS", "", TRUE)</f>
        <v/>
      </c>
      <c r="S25" s="56" t="str">
        <f>IF(CW_Metrics[[#This Row],[customs]]=TRUE, (CW_Metrics[[#This Row],[Count]] * $AD$2),"")</f>
        <v/>
      </c>
      <c r="T25" s="17" t="s">
        <v>938</v>
      </c>
      <c r="V25" s="17" t="s">
        <v>130</v>
      </c>
      <c r="W25" s="17" t="s">
        <v>306</v>
      </c>
      <c r="X25" s="17" t="s">
        <v>407</v>
      </c>
      <c r="Y25" s="17" t="s">
        <v>432</v>
      </c>
      <c r="Z25" s="17" t="s">
        <v>406</v>
      </c>
      <c r="AA25" s="20" t="s">
        <v>938</v>
      </c>
    </row>
    <row r="26" spans="1:27" x14ac:dyDescent="0.25">
      <c r="A26" s="58" t="s">
        <v>852</v>
      </c>
      <c r="B26" s="178">
        <v>5</v>
      </c>
      <c r="C26" s="1"/>
      <c r="E26" s="1"/>
      <c r="F26" s="1"/>
      <c r="G26" s="1"/>
      <c r="H26" s="1"/>
      <c r="I26" s="1"/>
      <c r="J26" s="59"/>
      <c r="K26" s="1"/>
      <c r="M26" s="17" t="s">
        <v>130</v>
      </c>
      <c r="N26" s="1" t="s">
        <v>238</v>
      </c>
      <c r="O26" s="1" t="s">
        <v>776</v>
      </c>
      <c r="P26" s="1" t="s">
        <v>244</v>
      </c>
      <c r="Q26" s="112">
        <v>11</v>
      </c>
      <c r="R26" s="45" t="str">
        <f>IF(LEFT(CW_Metrics[[#This Row],[Namespace]], 3) = "AWS", "", TRUE)</f>
        <v/>
      </c>
      <c r="S26" s="56" t="str">
        <f>IF(CW_Metrics[[#This Row],[customs]]=TRUE, (CW_Metrics[[#This Row],[Count]] * $AD$2),"")</f>
        <v/>
      </c>
      <c r="T26" s="17" t="s">
        <v>938</v>
      </c>
      <c r="V26" s="17" t="s">
        <v>130</v>
      </c>
      <c r="W26" s="17" t="s">
        <v>306</v>
      </c>
      <c r="X26" s="17" t="s">
        <v>410</v>
      </c>
      <c r="Y26" s="17" t="s">
        <v>433</v>
      </c>
      <c r="Z26" s="17" t="s">
        <v>409</v>
      </c>
      <c r="AA26" s="20" t="s">
        <v>938</v>
      </c>
    </row>
    <row r="27" spans="1:27" x14ac:dyDescent="0.25">
      <c r="A27" s="58" t="s">
        <v>610</v>
      </c>
      <c r="B27" s="178">
        <v>6</v>
      </c>
      <c r="C27" s="1"/>
      <c r="E27" s="1"/>
      <c r="F27" s="1"/>
      <c r="G27" s="1"/>
      <c r="H27" s="1"/>
      <c r="I27" s="1"/>
      <c r="J27" s="59"/>
      <c r="K27" s="1"/>
      <c r="M27" s="17" t="s">
        <v>130</v>
      </c>
      <c r="N27" s="1" t="s">
        <v>238</v>
      </c>
      <c r="O27" s="1" t="s">
        <v>245</v>
      </c>
      <c r="P27" s="1" t="s">
        <v>244</v>
      </c>
      <c r="Q27" s="112">
        <v>15</v>
      </c>
      <c r="R27" s="45" t="str">
        <f>IF(LEFT(CW_Metrics[[#This Row],[Namespace]], 3) = "AWS", "", TRUE)</f>
        <v/>
      </c>
      <c r="S27" s="56" t="str">
        <f>IF(CW_Metrics[[#This Row],[customs]]=TRUE, (CW_Metrics[[#This Row],[Count]] * $AD$2),"")</f>
        <v/>
      </c>
      <c r="T27" s="17" t="s">
        <v>938</v>
      </c>
      <c r="V27" s="17" t="s">
        <v>130</v>
      </c>
      <c r="W27" s="17" t="s">
        <v>306</v>
      </c>
      <c r="X27" s="17" t="s">
        <v>413</v>
      </c>
      <c r="Y27" s="17" t="s">
        <v>434</v>
      </c>
      <c r="Z27" s="17" t="s">
        <v>412</v>
      </c>
      <c r="AA27" s="20" t="s">
        <v>938</v>
      </c>
    </row>
    <row r="28" spans="1:27" x14ac:dyDescent="0.25">
      <c r="A28" s="58" t="s">
        <v>350</v>
      </c>
      <c r="B28" s="178">
        <v>8</v>
      </c>
      <c r="C28" s="1"/>
      <c r="E28" s="1"/>
      <c r="F28" s="1"/>
      <c r="G28" s="1"/>
      <c r="H28" s="1"/>
      <c r="I28" s="1"/>
      <c r="J28" s="59"/>
      <c r="K28" s="1"/>
      <c r="M28" s="17" t="s">
        <v>130</v>
      </c>
      <c r="N28" s="1" t="s">
        <v>246</v>
      </c>
      <c r="O28" s="1" t="s">
        <v>247</v>
      </c>
      <c r="P28" s="1" t="s">
        <v>248</v>
      </c>
      <c r="Q28" s="112">
        <v>5</v>
      </c>
      <c r="R28" s="45" t="str">
        <f>IF(LEFT(CW_Metrics[[#This Row],[Namespace]], 3) = "AWS", "", TRUE)</f>
        <v/>
      </c>
      <c r="S28" s="56" t="str">
        <f>IF(CW_Metrics[[#This Row],[customs]]=TRUE, (CW_Metrics[[#This Row],[Count]] * $AD$2),"")</f>
        <v/>
      </c>
      <c r="T28" s="17" t="s">
        <v>938</v>
      </c>
      <c r="V28" s="17" t="s">
        <v>130</v>
      </c>
      <c r="W28" s="17" t="s">
        <v>306</v>
      </c>
      <c r="X28" s="17" t="s">
        <v>326</v>
      </c>
      <c r="Y28" s="17" t="s">
        <v>435</v>
      </c>
      <c r="Z28" s="17" t="s">
        <v>415</v>
      </c>
      <c r="AA28" s="20" t="s">
        <v>938</v>
      </c>
    </row>
    <row r="29" spans="1:27" x14ac:dyDescent="0.25">
      <c r="A29" s="58" t="s">
        <v>853</v>
      </c>
      <c r="B29" s="178">
        <v>6</v>
      </c>
      <c r="C29" s="1"/>
      <c r="E29" s="1"/>
      <c r="F29" s="1"/>
      <c r="G29" s="1"/>
      <c r="H29" s="1"/>
      <c r="I29" s="1"/>
      <c r="J29" s="59"/>
      <c r="K29" s="1"/>
      <c r="M29" s="17" t="s">
        <v>130</v>
      </c>
      <c r="N29" s="1" t="s">
        <v>246</v>
      </c>
      <c r="O29" s="1" t="s">
        <v>249</v>
      </c>
      <c r="P29" s="1" t="s">
        <v>248</v>
      </c>
      <c r="Q29" s="112">
        <v>4</v>
      </c>
      <c r="R29" s="45" t="str">
        <f>IF(LEFT(CW_Metrics[[#This Row],[Namespace]], 3) = "AWS", "", TRUE)</f>
        <v/>
      </c>
      <c r="S29" s="56" t="str">
        <f>IF(CW_Metrics[[#This Row],[customs]]=TRUE, (CW_Metrics[[#This Row],[Count]] * $AD$2),"")</f>
        <v/>
      </c>
      <c r="T29" s="17" t="s">
        <v>938</v>
      </c>
      <c r="V29" s="17" t="s">
        <v>130</v>
      </c>
      <c r="W29" s="17" t="s">
        <v>306</v>
      </c>
      <c r="X29" s="17" t="s">
        <v>259</v>
      </c>
      <c r="Y29" s="17" t="s">
        <v>436</v>
      </c>
      <c r="Z29" s="17" t="s">
        <v>400</v>
      </c>
      <c r="AA29" s="20" t="s">
        <v>938</v>
      </c>
    </row>
    <row r="30" spans="1:27" x14ac:dyDescent="0.25">
      <c r="A30" s="58" t="s">
        <v>609</v>
      </c>
      <c r="B30" s="178">
        <v>10</v>
      </c>
      <c r="C30" s="1"/>
      <c r="E30" s="1"/>
      <c r="F30" s="1"/>
      <c r="G30" s="1"/>
      <c r="H30" s="1"/>
      <c r="I30" s="1"/>
      <c r="J30" s="59"/>
      <c r="K30" s="1"/>
      <c r="M30" s="17" t="s">
        <v>130</v>
      </c>
      <c r="N30" s="1" t="s">
        <v>246</v>
      </c>
      <c r="O30" s="1" t="s">
        <v>778</v>
      </c>
      <c r="P30" s="1" t="s">
        <v>248</v>
      </c>
      <c r="Q30" s="112">
        <v>2</v>
      </c>
      <c r="R30" s="45" t="str">
        <f>IF(LEFT(CW_Metrics[[#This Row],[Namespace]], 3) = "AWS", "", TRUE)</f>
        <v/>
      </c>
      <c r="S30" s="56" t="str">
        <f>IF(CW_Metrics[[#This Row],[customs]]=TRUE, (CW_Metrics[[#This Row],[Count]] * $AD$2),"")</f>
        <v/>
      </c>
      <c r="T30" s="17" t="s">
        <v>938</v>
      </c>
      <c r="V30" s="17" t="s">
        <v>130</v>
      </c>
      <c r="W30" s="17" t="s">
        <v>306</v>
      </c>
      <c r="X30" s="17" t="s">
        <v>279</v>
      </c>
      <c r="Y30" s="17" t="s">
        <v>437</v>
      </c>
      <c r="Z30" s="17" t="s">
        <v>402</v>
      </c>
      <c r="AA30" s="20" t="s">
        <v>938</v>
      </c>
    </row>
    <row r="31" spans="1:27" x14ac:dyDescent="0.25">
      <c r="A31" s="58" t="s">
        <v>854</v>
      </c>
      <c r="B31" s="178">
        <v>7</v>
      </c>
      <c r="C31" s="1"/>
      <c r="E31" s="1"/>
      <c r="F31" s="1"/>
      <c r="G31" s="1"/>
      <c r="H31" s="1"/>
      <c r="I31" s="1"/>
      <c r="J31" s="59"/>
      <c r="K31" s="1"/>
      <c r="M31" s="17" t="s">
        <v>130</v>
      </c>
      <c r="N31" s="1" t="s">
        <v>246</v>
      </c>
      <c r="O31" s="1" t="s">
        <v>779</v>
      </c>
      <c r="P31" s="1" t="s">
        <v>248</v>
      </c>
      <c r="Q31" s="112">
        <v>3</v>
      </c>
      <c r="R31" s="45" t="str">
        <f>IF(LEFT(CW_Metrics[[#This Row],[Namespace]], 3) = "AWS", "", TRUE)</f>
        <v/>
      </c>
      <c r="S31" s="56" t="str">
        <f>IF(CW_Metrics[[#This Row],[customs]]=TRUE, (CW_Metrics[[#This Row],[Count]] * $AD$2),"")</f>
        <v/>
      </c>
      <c r="T31" s="17" t="s">
        <v>938</v>
      </c>
      <c r="V31" s="17" t="s">
        <v>130</v>
      </c>
      <c r="W31" s="17" t="s">
        <v>306</v>
      </c>
      <c r="X31" s="17" t="s">
        <v>275</v>
      </c>
      <c r="Y31" s="17" t="s">
        <v>438</v>
      </c>
      <c r="Z31" s="17" t="s">
        <v>404</v>
      </c>
      <c r="AA31" s="20" t="s">
        <v>938</v>
      </c>
    </row>
    <row r="32" spans="1:27" x14ac:dyDescent="0.25">
      <c r="A32" s="58" t="s">
        <v>850</v>
      </c>
      <c r="B32" s="178">
        <v>7</v>
      </c>
      <c r="C32" s="1"/>
      <c r="E32" s="1"/>
      <c r="F32" s="1"/>
      <c r="G32" s="1"/>
      <c r="H32" s="1"/>
      <c r="I32" s="1"/>
      <c r="J32" s="59"/>
      <c r="K32" s="1"/>
      <c r="M32" s="17" t="s">
        <v>130</v>
      </c>
      <c r="N32" s="1" t="s">
        <v>246</v>
      </c>
      <c r="O32" s="1" t="s">
        <v>250</v>
      </c>
      <c r="P32" s="1" t="s">
        <v>248</v>
      </c>
      <c r="Q32" s="112">
        <v>4</v>
      </c>
      <c r="R32" s="45" t="str">
        <f>IF(LEFT(CW_Metrics[[#This Row],[Namespace]], 3) = "AWS", "", TRUE)</f>
        <v/>
      </c>
      <c r="S32" s="56" t="str">
        <f>IF(CW_Metrics[[#This Row],[customs]]=TRUE, (CW_Metrics[[#This Row],[Count]] * $AD$2),"")</f>
        <v/>
      </c>
      <c r="T32" s="17" t="s">
        <v>938</v>
      </c>
      <c r="V32" s="17" t="s">
        <v>130</v>
      </c>
      <c r="W32" s="17" t="s">
        <v>306</v>
      </c>
      <c r="X32" s="17" t="s">
        <v>407</v>
      </c>
      <c r="Y32" s="17" t="s">
        <v>439</v>
      </c>
      <c r="Z32" s="17" t="s">
        <v>406</v>
      </c>
      <c r="AA32" s="20" t="s">
        <v>938</v>
      </c>
    </row>
    <row r="33" spans="1:27" x14ac:dyDescent="0.25">
      <c r="A33" s="58" t="s">
        <v>1425</v>
      </c>
      <c r="B33" s="178">
        <v>7</v>
      </c>
      <c r="C33" s="1"/>
      <c r="E33" s="1"/>
      <c r="F33" s="1"/>
      <c r="G33" s="1"/>
      <c r="H33" s="1"/>
      <c r="I33" s="1"/>
      <c r="J33" s="59"/>
      <c r="K33" s="1"/>
      <c r="M33" s="17" t="s">
        <v>130</v>
      </c>
      <c r="N33" s="1" t="s">
        <v>246</v>
      </c>
      <c r="O33" s="1" t="s">
        <v>251</v>
      </c>
      <c r="P33" s="1" t="s">
        <v>248</v>
      </c>
      <c r="Q33" s="112">
        <v>2</v>
      </c>
      <c r="R33" s="45" t="str">
        <f>IF(LEFT(CW_Metrics[[#This Row],[Namespace]], 3) = "AWS", "", TRUE)</f>
        <v/>
      </c>
      <c r="S33" s="56" t="str">
        <f>IF(CW_Metrics[[#This Row],[customs]]=TRUE, (CW_Metrics[[#This Row],[Count]] * $AD$2),"")</f>
        <v/>
      </c>
      <c r="T33" s="17" t="s">
        <v>938</v>
      </c>
      <c r="V33" s="17" t="s">
        <v>130</v>
      </c>
      <c r="W33" s="17" t="s">
        <v>306</v>
      </c>
      <c r="X33" s="17" t="s">
        <v>410</v>
      </c>
      <c r="Y33" s="17" t="s">
        <v>440</v>
      </c>
      <c r="Z33" s="17" t="s">
        <v>409</v>
      </c>
      <c r="AA33" s="20" t="s">
        <v>938</v>
      </c>
    </row>
    <row r="34" spans="1:27" x14ac:dyDescent="0.25">
      <c r="A34" s="58" t="s">
        <v>1426</v>
      </c>
      <c r="B34" s="178">
        <v>8</v>
      </c>
      <c r="C34" s="1"/>
      <c r="E34" s="1"/>
      <c r="F34" s="1"/>
      <c r="G34" s="1"/>
      <c r="H34" s="1"/>
      <c r="I34" s="1"/>
      <c r="J34" s="59"/>
      <c r="K34" s="1"/>
      <c r="M34" s="17" t="s">
        <v>130</v>
      </c>
      <c r="N34" s="1" t="s">
        <v>246</v>
      </c>
      <c r="O34" s="1" t="s">
        <v>780</v>
      </c>
      <c r="P34" s="1" t="s">
        <v>248</v>
      </c>
      <c r="Q34" s="112">
        <v>4</v>
      </c>
      <c r="R34" s="45" t="str">
        <f>IF(LEFT(CW_Metrics[[#This Row],[Namespace]], 3) = "AWS", "", TRUE)</f>
        <v/>
      </c>
      <c r="S34" s="56" t="str">
        <f>IF(CW_Metrics[[#This Row],[customs]]=TRUE, (CW_Metrics[[#This Row],[Count]] * $AD$2),"")</f>
        <v/>
      </c>
      <c r="T34" s="17" t="s">
        <v>938</v>
      </c>
      <c r="V34" s="17" t="s">
        <v>130</v>
      </c>
      <c r="W34" s="17" t="s">
        <v>306</v>
      </c>
      <c r="X34" s="17" t="s">
        <v>413</v>
      </c>
      <c r="Y34" s="17" t="s">
        <v>441</v>
      </c>
      <c r="Z34" s="17" t="s">
        <v>412</v>
      </c>
      <c r="AA34" s="20" t="s">
        <v>938</v>
      </c>
    </row>
    <row r="35" spans="1:27" x14ac:dyDescent="0.25">
      <c r="A35" s="58" t="s">
        <v>1427</v>
      </c>
      <c r="B35" s="178">
        <v>4</v>
      </c>
      <c r="C35" s="1"/>
      <c r="E35" s="1"/>
      <c r="F35" s="1"/>
      <c r="G35" s="1"/>
      <c r="H35" s="1"/>
      <c r="I35" s="1"/>
      <c r="J35" s="59"/>
      <c r="K35" s="1"/>
      <c r="M35" s="17" t="s">
        <v>130</v>
      </c>
      <c r="N35" s="1" t="s">
        <v>246</v>
      </c>
      <c r="O35" s="1" t="s">
        <v>598</v>
      </c>
      <c r="P35" s="1" t="s">
        <v>248</v>
      </c>
      <c r="Q35" s="112">
        <v>1</v>
      </c>
      <c r="R35" s="45" t="str">
        <f>IF(LEFT(CW_Metrics[[#This Row],[Namespace]], 3) = "AWS", "", TRUE)</f>
        <v/>
      </c>
      <c r="S35" s="56" t="str">
        <f>IF(CW_Metrics[[#This Row],[customs]]=TRUE, (CW_Metrics[[#This Row],[Count]] * $AD$2),"")</f>
        <v/>
      </c>
      <c r="T35" s="17" t="s">
        <v>938</v>
      </c>
      <c r="V35" s="17" t="s">
        <v>130</v>
      </c>
      <c r="W35" s="17" t="s">
        <v>306</v>
      </c>
      <c r="X35" s="17" t="s">
        <v>326</v>
      </c>
      <c r="Y35" s="17" t="s">
        <v>442</v>
      </c>
      <c r="Z35" s="17" t="s">
        <v>415</v>
      </c>
      <c r="AA35" s="20" t="s">
        <v>938</v>
      </c>
    </row>
    <row r="36" spans="1:27" x14ac:dyDescent="0.25">
      <c r="A36" s="58" t="s">
        <v>1428</v>
      </c>
      <c r="B36" s="178">
        <v>4</v>
      </c>
      <c r="C36" s="1"/>
      <c r="E36" s="1"/>
      <c r="F36" s="1"/>
      <c r="G36" s="1"/>
      <c r="H36" s="1"/>
      <c r="I36" s="1"/>
      <c r="J36" s="59"/>
      <c r="K36" s="1"/>
      <c r="M36" s="17" t="s">
        <v>130</v>
      </c>
      <c r="N36" s="1" t="s">
        <v>252</v>
      </c>
      <c r="O36" s="1" t="s">
        <v>253</v>
      </c>
      <c r="P36" s="1" t="s">
        <v>254</v>
      </c>
      <c r="Q36" s="112">
        <v>4</v>
      </c>
      <c r="R36" s="45" t="str">
        <f>IF(LEFT(CW_Metrics[[#This Row],[Namespace]], 3) = "AWS", "", TRUE)</f>
        <v/>
      </c>
      <c r="S36" s="56" t="str">
        <f>IF(CW_Metrics[[#This Row],[customs]]=TRUE, (CW_Metrics[[#This Row],[Count]] * $AD$2),"")</f>
        <v/>
      </c>
      <c r="T36" s="17" t="s">
        <v>938</v>
      </c>
      <c r="V36" s="17" t="s">
        <v>130</v>
      </c>
      <c r="Y36" s="17" t="s">
        <v>443</v>
      </c>
      <c r="Z36" s="17" t="s">
        <v>417</v>
      </c>
      <c r="AA36" s="20" t="s">
        <v>938</v>
      </c>
    </row>
    <row r="37" spans="1:27" x14ac:dyDescent="0.25">
      <c r="A37" s="58" t="s">
        <v>1429</v>
      </c>
      <c r="B37" s="178">
        <v>1</v>
      </c>
      <c r="C37" s="1"/>
      <c r="E37" s="1"/>
      <c r="F37" s="1"/>
      <c r="G37" s="1"/>
      <c r="H37" s="1"/>
      <c r="I37" s="1"/>
      <c r="J37" s="59"/>
      <c r="K37" s="1"/>
      <c r="M37" s="17" t="s">
        <v>130</v>
      </c>
      <c r="N37" s="1" t="s">
        <v>1374</v>
      </c>
      <c r="O37" s="1" t="s">
        <v>1375</v>
      </c>
      <c r="P37" s="1" t="s">
        <v>1376</v>
      </c>
      <c r="Q37" s="112">
        <v>1</v>
      </c>
      <c r="R37" s="45" t="str">
        <f>IF(LEFT(CW_Metrics[[#This Row],[Namespace]], 3) = "AWS", "", TRUE)</f>
        <v/>
      </c>
      <c r="S37" s="56" t="str">
        <f>IF(CW_Metrics[[#This Row],[customs]]=TRUE, (CW_Metrics[[#This Row],[Count]] * $AD$2),"")</f>
        <v/>
      </c>
      <c r="T37" s="17" t="s">
        <v>938</v>
      </c>
      <c r="V37" s="17" t="s">
        <v>130</v>
      </c>
      <c r="Y37" s="17" t="s">
        <v>444</v>
      </c>
      <c r="Z37" s="17" t="s">
        <v>417</v>
      </c>
      <c r="AA37" s="20" t="s">
        <v>938</v>
      </c>
    </row>
    <row r="38" spans="1:27" x14ac:dyDescent="0.25">
      <c r="A38" s="58" t="s">
        <v>1430</v>
      </c>
      <c r="B38" s="178">
        <v>2</v>
      </c>
      <c r="C38" s="1"/>
      <c r="E38" s="1"/>
      <c r="F38" s="1"/>
      <c r="G38" s="1"/>
      <c r="H38" s="1"/>
      <c r="I38" s="1"/>
      <c r="J38" s="59"/>
      <c r="K38" s="1"/>
      <c r="M38" s="17" t="s">
        <v>130</v>
      </c>
      <c r="N38" s="1" t="s">
        <v>255</v>
      </c>
      <c r="O38" s="1" t="s">
        <v>1377</v>
      </c>
      <c r="P38" s="1" t="s">
        <v>257</v>
      </c>
      <c r="Q38" s="112">
        <v>1</v>
      </c>
      <c r="R38" s="45" t="str">
        <f>IF(LEFT(CW_Metrics[[#This Row],[Namespace]], 3) = "AWS", "", TRUE)</f>
        <v/>
      </c>
      <c r="S38" s="56" t="str">
        <f>IF(CW_Metrics[[#This Row],[customs]]=TRUE, (CW_Metrics[[#This Row],[Count]] * $AD$2),"")</f>
        <v/>
      </c>
      <c r="T38" s="17" t="s">
        <v>938</v>
      </c>
      <c r="V38" s="17" t="s">
        <v>130</v>
      </c>
      <c r="Y38" s="17" t="s">
        <v>445</v>
      </c>
      <c r="Z38" s="17" t="s">
        <v>417</v>
      </c>
      <c r="AA38" s="20" t="s">
        <v>938</v>
      </c>
    </row>
    <row r="39" spans="1:27" x14ac:dyDescent="0.25">
      <c r="A39" s="58" t="s">
        <v>1431</v>
      </c>
      <c r="B39" s="178">
        <v>1</v>
      </c>
      <c r="C39" s="1"/>
      <c r="E39" s="1"/>
      <c r="F39" s="1"/>
      <c r="G39" s="1"/>
      <c r="H39" s="1"/>
      <c r="I39" s="1"/>
      <c r="J39" s="59"/>
      <c r="K39" s="1"/>
      <c r="M39" s="17" t="s">
        <v>130</v>
      </c>
      <c r="N39" s="1" t="s">
        <v>255</v>
      </c>
      <c r="O39" s="1" t="s">
        <v>256</v>
      </c>
      <c r="P39" s="1" t="s">
        <v>257</v>
      </c>
      <c r="Q39" s="112">
        <v>10</v>
      </c>
      <c r="R39" s="45" t="str">
        <f>IF(LEFT(CW_Metrics[[#This Row],[Namespace]], 3) = "AWS", "", TRUE)</f>
        <v/>
      </c>
      <c r="S39" s="56" t="str">
        <f>IF(CW_Metrics[[#This Row],[customs]]=TRUE, (CW_Metrics[[#This Row],[Count]] * $AD$2),"")</f>
        <v/>
      </c>
      <c r="T39" s="17" t="s">
        <v>938</v>
      </c>
      <c r="V39" s="17" t="s">
        <v>130</v>
      </c>
      <c r="Y39" s="17" t="s">
        <v>446</v>
      </c>
      <c r="Z39" s="17" t="s">
        <v>417</v>
      </c>
      <c r="AA39" s="20" t="s">
        <v>938</v>
      </c>
    </row>
    <row r="40" spans="1:27" x14ac:dyDescent="0.25">
      <c r="A40" s="58" t="s">
        <v>1432</v>
      </c>
      <c r="B40" s="178">
        <v>6</v>
      </c>
      <c r="C40" s="1"/>
      <c r="E40" s="1"/>
      <c r="F40" s="1"/>
      <c r="G40" s="1"/>
      <c r="H40" s="1"/>
      <c r="I40" s="1"/>
      <c r="J40" s="59"/>
      <c r="K40" s="1"/>
      <c r="M40" s="17" t="s">
        <v>130</v>
      </c>
      <c r="N40" s="1" t="s">
        <v>781</v>
      </c>
      <c r="O40" s="1" t="s">
        <v>782</v>
      </c>
      <c r="P40" s="1"/>
      <c r="Q40" s="112">
        <v>1</v>
      </c>
      <c r="R40" s="45" t="str">
        <f>IF(LEFT(CW_Metrics[[#This Row],[Namespace]], 3) = "AWS", "", TRUE)</f>
        <v/>
      </c>
      <c r="S40" s="56" t="str">
        <f>IF(CW_Metrics[[#This Row],[customs]]=TRUE, (CW_Metrics[[#This Row],[Count]] * $AD$2),"")</f>
        <v/>
      </c>
      <c r="T40" s="17" t="s">
        <v>938</v>
      </c>
      <c r="V40" s="17" t="s">
        <v>130</v>
      </c>
      <c r="Y40" s="17" t="s">
        <v>447</v>
      </c>
      <c r="Z40" s="17" t="s">
        <v>417</v>
      </c>
      <c r="AA40" s="20" t="s">
        <v>938</v>
      </c>
    </row>
    <row r="41" spans="1:27" x14ac:dyDescent="0.25">
      <c r="A41" s="58" t="s">
        <v>697</v>
      </c>
      <c r="B41" s="178">
        <v>10</v>
      </c>
      <c r="C41" s="1"/>
      <c r="E41" s="1"/>
      <c r="F41" s="1"/>
      <c r="G41" s="1"/>
      <c r="H41" s="1"/>
      <c r="I41" s="1"/>
      <c r="J41" s="59"/>
      <c r="K41" s="1"/>
      <c r="M41" s="17" t="s">
        <v>130</v>
      </c>
      <c r="N41" s="1" t="s">
        <v>258</v>
      </c>
      <c r="O41" s="1" t="s">
        <v>259</v>
      </c>
      <c r="P41" s="1" t="s">
        <v>260</v>
      </c>
      <c r="Q41" s="112">
        <v>88</v>
      </c>
      <c r="R41" s="45" t="str">
        <f>IF(LEFT(CW_Metrics[[#This Row],[Namespace]], 3) = "AWS", "", TRUE)</f>
        <v/>
      </c>
      <c r="S41" s="56" t="str">
        <f>IF(CW_Metrics[[#This Row],[customs]]=TRUE, (CW_Metrics[[#This Row],[Count]] * $AD$2),"")</f>
        <v/>
      </c>
      <c r="T41" s="17" t="s">
        <v>938</v>
      </c>
      <c r="V41" s="17" t="s">
        <v>130</v>
      </c>
      <c r="Y41" s="17" t="s">
        <v>448</v>
      </c>
      <c r="Z41" s="17" t="s">
        <v>417</v>
      </c>
      <c r="AA41" s="20" t="s">
        <v>938</v>
      </c>
    </row>
    <row r="42" spans="1:27" x14ac:dyDescent="0.25">
      <c r="A42" s="58" t="s">
        <v>1434</v>
      </c>
      <c r="B42" s="178">
        <v>7</v>
      </c>
      <c r="C42" s="1"/>
      <c r="E42" s="1"/>
      <c r="F42" s="1"/>
      <c r="G42" s="1"/>
      <c r="H42" s="1"/>
      <c r="I42" s="1"/>
      <c r="J42" s="59"/>
      <c r="K42" s="1"/>
      <c r="M42" s="17" t="s">
        <v>130</v>
      </c>
      <c r="N42" s="1" t="s">
        <v>258</v>
      </c>
      <c r="O42" s="1" t="s">
        <v>261</v>
      </c>
      <c r="P42" s="1" t="s">
        <v>260</v>
      </c>
      <c r="Q42" s="112">
        <v>96</v>
      </c>
      <c r="R42" s="45" t="str">
        <f>IF(LEFT(CW_Metrics[[#This Row],[Namespace]], 3) = "AWS", "", TRUE)</f>
        <v/>
      </c>
      <c r="S42" s="56" t="str">
        <f>IF(CW_Metrics[[#This Row],[customs]]=TRUE, (CW_Metrics[[#This Row],[Count]] * $AD$2),"")</f>
        <v/>
      </c>
      <c r="T42" s="17" t="s">
        <v>938</v>
      </c>
      <c r="V42" s="17" t="s">
        <v>130</v>
      </c>
      <c r="Y42" s="17" t="s">
        <v>449</v>
      </c>
      <c r="Z42" s="17" t="s">
        <v>417</v>
      </c>
      <c r="AA42" s="20" t="s">
        <v>938</v>
      </c>
    </row>
    <row r="43" spans="1:27" x14ac:dyDescent="0.25">
      <c r="A43" s="58" t="s">
        <v>1435</v>
      </c>
      <c r="B43" s="178">
        <v>6</v>
      </c>
      <c r="C43" s="1"/>
      <c r="E43" s="1"/>
      <c r="F43" s="1"/>
      <c r="G43" s="1"/>
      <c r="H43" s="1"/>
      <c r="I43" s="1"/>
      <c r="J43" s="59"/>
      <c r="K43" s="1"/>
      <c r="M43" s="17" t="s">
        <v>130</v>
      </c>
      <c r="N43" s="1" t="s">
        <v>258</v>
      </c>
      <c r="O43" s="1" t="s">
        <v>262</v>
      </c>
      <c r="P43" s="1" t="s">
        <v>260</v>
      </c>
      <c r="Q43" s="112">
        <v>103</v>
      </c>
      <c r="R43" s="45" t="str">
        <f>IF(LEFT(CW_Metrics[[#This Row],[Namespace]], 3) = "AWS", "", TRUE)</f>
        <v/>
      </c>
      <c r="S43" s="56" t="str">
        <f>IF(CW_Metrics[[#This Row],[customs]]=TRUE, (CW_Metrics[[#This Row],[Count]] * $AD$2),"")</f>
        <v/>
      </c>
      <c r="T43" s="17" t="s">
        <v>938</v>
      </c>
      <c r="V43" s="17" t="s">
        <v>130</v>
      </c>
      <c r="Y43" s="17" t="s">
        <v>450</v>
      </c>
      <c r="Z43" s="17" t="s">
        <v>417</v>
      </c>
      <c r="AA43" s="20" t="s">
        <v>938</v>
      </c>
    </row>
    <row r="44" spans="1:27" x14ac:dyDescent="0.25">
      <c r="A44" s="58" t="s">
        <v>1436</v>
      </c>
      <c r="B44" s="178">
        <v>5</v>
      </c>
      <c r="C44" s="1"/>
      <c r="E44" s="1"/>
      <c r="F44" s="1"/>
      <c r="G44" s="1"/>
      <c r="H44" s="1"/>
      <c r="I44" s="1"/>
      <c r="J44" s="59"/>
      <c r="K44" s="1"/>
      <c r="M44" s="17" t="s">
        <v>130</v>
      </c>
      <c r="N44" s="1" t="s">
        <v>258</v>
      </c>
      <c r="O44" s="1" t="s">
        <v>263</v>
      </c>
      <c r="P44" s="1" t="s">
        <v>260</v>
      </c>
      <c r="Q44" s="112">
        <v>95</v>
      </c>
      <c r="R44" s="45" t="str">
        <f>IF(LEFT(CW_Metrics[[#This Row],[Namespace]], 3) = "AWS", "", TRUE)</f>
        <v/>
      </c>
      <c r="S44" s="56" t="str">
        <f>IF(CW_Metrics[[#This Row],[customs]]=TRUE, (CW_Metrics[[#This Row],[Count]] * $AD$2),"")</f>
        <v/>
      </c>
      <c r="T44" s="17" t="s">
        <v>938</v>
      </c>
      <c r="V44" s="17" t="s">
        <v>130</v>
      </c>
      <c r="Y44" s="17" t="s">
        <v>451</v>
      </c>
      <c r="Z44" s="17" t="s">
        <v>417</v>
      </c>
      <c r="AA44" s="20" t="s">
        <v>938</v>
      </c>
    </row>
    <row r="45" spans="1:27" x14ac:dyDescent="0.25">
      <c r="A45" s="58" t="s">
        <v>1445</v>
      </c>
      <c r="B45" s="178">
        <v>4</v>
      </c>
      <c r="C45" s="1"/>
      <c r="E45" s="1"/>
      <c r="F45" s="1"/>
      <c r="G45" s="1"/>
      <c r="H45" s="1"/>
      <c r="I45" s="1"/>
      <c r="J45" s="59"/>
      <c r="K45" s="1"/>
      <c r="M45" s="17" t="s">
        <v>130</v>
      </c>
      <c r="N45" s="1" t="s">
        <v>258</v>
      </c>
      <c r="O45" s="1" t="s">
        <v>264</v>
      </c>
      <c r="P45" s="1" t="s">
        <v>260</v>
      </c>
      <c r="Q45" s="112">
        <v>119</v>
      </c>
      <c r="R45" s="45" t="str">
        <f>IF(LEFT(CW_Metrics[[#This Row],[Namespace]], 3) = "AWS", "", TRUE)</f>
        <v/>
      </c>
      <c r="S45" s="56" t="str">
        <f>IF(CW_Metrics[[#This Row],[customs]]=TRUE, (CW_Metrics[[#This Row],[Count]] * $AD$2),"")</f>
        <v/>
      </c>
      <c r="T45" s="17" t="s">
        <v>938</v>
      </c>
      <c r="V45" s="17" t="s">
        <v>130</v>
      </c>
      <c r="Y45" s="17" t="s">
        <v>452</v>
      </c>
      <c r="Z45" s="17" t="s">
        <v>417</v>
      </c>
      <c r="AA45" s="20" t="s">
        <v>938</v>
      </c>
    </row>
    <row r="46" spans="1:27" x14ac:dyDescent="0.25">
      <c r="A46" s="58" t="s">
        <v>1446</v>
      </c>
      <c r="B46" s="178">
        <v>5</v>
      </c>
      <c r="C46" s="1"/>
      <c r="E46" s="1"/>
      <c r="F46" s="1"/>
      <c r="G46" s="1"/>
      <c r="H46" s="1"/>
      <c r="I46" s="1"/>
      <c r="J46" s="59"/>
      <c r="K46" s="1"/>
      <c r="M46" s="17" t="s">
        <v>130</v>
      </c>
      <c r="N46" s="1" t="s">
        <v>258</v>
      </c>
      <c r="O46" s="1" t="s">
        <v>265</v>
      </c>
      <c r="P46" s="1" t="s">
        <v>260</v>
      </c>
      <c r="Q46" s="112">
        <v>105</v>
      </c>
      <c r="R46" s="45" t="str">
        <f>IF(LEFT(CW_Metrics[[#This Row],[Namespace]], 3) = "AWS", "", TRUE)</f>
        <v/>
      </c>
      <c r="S46" s="56" t="str">
        <f>IF(CW_Metrics[[#This Row],[customs]]=TRUE, (CW_Metrics[[#This Row],[Count]] * $AD$2),"")</f>
        <v/>
      </c>
      <c r="T46" s="17" t="s">
        <v>938</v>
      </c>
      <c r="V46" s="17" t="s">
        <v>130</v>
      </c>
      <c r="Y46" s="17" t="s">
        <v>453</v>
      </c>
      <c r="Z46" s="17" t="s">
        <v>417</v>
      </c>
      <c r="AA46" s="20" t="s">
        <v>938</v>
      </c>
    </row>
    <row r="47" spans="1:27" x14ac:dyDescent="0.25">
      <c r="A47" s="58" t="s">
        <v>1447</v>
      </c>
      <c r="B47" s="178">
        <v>2</v>
      </c>
      <c r="C47" s="1"/>
      <c r="E47" s="1"/>
      <c r="F47" s="1"/>
      <c r="G47" s="1"/>
      <c r="H47" s="1"/>
      <c r="I47" s="1"/>
      <c r="J47" s="59"/>
      <c r="K47" s="1"/>
      <c r="M47" s="17" t="s">
        <v>130</v>
      </c>
      <c r="N47" s="1" t="s">
        <v>258</v>
      </c>
      <c r="O47" s="1" t="s">
        <v>266</v>
      </c>
      <c r="P47" s="1" t="s">
        <v>260</v>
      </c>
      <c r="Q47" s="112">
        <v>95</v>
      </c>
      <c r="R47" s="45" t="str">
        <f>IF(LEFT(CW_Metrics[[#This Row],[Namespace]], 3) = "AWS", "", TRUE)</f>
        <v/>
      </c>
      <c r="S47" s="56" t="str">
        <f>IF(CW_Metrics[[#This Row],[customs]]=TRUE, (CW_Metrics[[#This Row],[Count]] * $AD$2),"")</f>
        <v/>
      </c>
      <c r="T47" s="17" t="s">
        <v>938</v>
      </c>
      <c r="V47" s="17" t="s">
        <v>130</v>
      </c>
      <c r="Y47" s="17" t="s">
        <v>454</v>
      </c>
      <c r="Z47" s="17" t="s">
        <v>417</v>
      </c>
      <c r="AA47" s="20" t="s">
        <v>938</v>
      </c>
    </row>
    <row r="48" spans="1:27" x14ac:dyDescent="0.25">
      <c r="A48" s="58" t="s">
        <v>1448</v>
      </c>
      <c r="B48" s="178">
        <v>4</v>
      </c>
      <c r="C48" s="1"/>
      <c r="E48" s="1"/>
      <c r="F48" s="1"/>
      <c r="G48" s="1"/>
      <c r="H48" s="1"/>
      <c r="I48" s="1"/>
      <c r="J48" s="59"/>
      <c r="K48" s="1"/>
      <c r="M48" s="17" t="s">
        <v>130</v>
      </c>
      <c r="N48" s="1" t="s">
        <v>258</v>
      </c>
      <c r="O48" s="1" t="s">
        <v>267</v>
      </c>
      <c r="P48" s="1" t="s">
        <v>260</v>
      </c>
      <c r="Q48" s="112">
        <v>87</v>
      </c>
      <c r="R48" s="45" t="str">
        <f>IF(LEFT(CW_Metrics[[#This Row],[Namespace]], 3) = "AWS", "", TRUE)</f>
        <v/>
      </c>
      <c r="S48" s="56" t="str">
        <f>IF(CW_Metrics[[#This Row],[customs]]=TRUE, (CW_Metrics[[#This Row],[Count]] * $AD$2),"")</f>
        <v/>
      </c>
      <c r="T48" s="17" t="s">
        <v>938</v>
      </c>
      <c r="V48" s="17" t="s">
        <v>130</v>
      </c>
      <c r="Y48" s="17" t="s">
        <v>455</v>
      </c>
      <c r="Z48" s="17" t="s">
        <v>417</v>
      </c>
      <c r="AA48" s="20" t="s">
        <v>938</v>
      </c>
    </row>
    <row r="49" spans="1:27" x14ac:dyDescent="0.25">
      <c r="A49" s="58" t="s">
        <v>1449</v>
      </c>
      <c r="B49" s="178">
        <v>6</v>
      </c>
      <c r="C49" s="1"/>
      <c r="E49" s="1"/>
      <c r="F49" s="1"/>
      <c r="G49" s="1"/>
      <c r="H49" s="1"/>
      <c r="I49" s="1"/>
      <c r="J49" s="59"/>
      <c r="K49" s="1"/>
      <c r="M49" s="17" t="s">
        <v>130</v>
      </c>
      <c r="N49" s="1" t="s">
        <v>258</v>
      </c>
      <c r="O49" s="1" t="s">
        <v>268</v>
      </c>
      <c r="P49" s="1" t="s">
        <v>260</v>
      </c>
      <c r="Q49" s="112">
        <v>99</v>
      </c>
      <c r="R49" s="45" t="str">
        <f>IF(LEFT(CW_Metrics[[#This Row],[Namespace]], 3) = "AWS", "", TRUE)</f>
        <v/>
      </c>
      <c r="S49" s="56" t="str">
        <f>IF(CW_Metrics[[#This Row],[customs]]=TRUE, (CW_Metrics[[#This Row],[Count]] * $AD$2),"")</f>
        <v/>
      </c>
      <c r="T49" s="17" t="s">
        <v>938</v>
      </c>
      <c r="V49" s="17" t="s">
        <v>130</v>
      </c>
      <c r="Y49" s="17" t="s">
        <v>456</v>
      </c>
      <c r="Z49" s="17" t="s">
        <v>417</v>
      </c>
      <c r="AA49" s="20" t="s">
        <v>938</v>
      </c>
    </row>
    <row r="50" spans="1:27" x14ac:dyDescent="0.25">
      <c r="A50" s="58" t="s">
        <v>1450</v>
      </c>
      <c r="B50" s="178">
        <v>6</v>
      </c>
      <c r="C50" s="1"/>
      <c r="E50" s="1"/>
      <c r="F50" s="1"/>
      <c r="G50" s="1"/>
      <c r="H50" s="1"/>
      <c r="I50" s="1"/>
      <c r="J50" s="59"/>
      <c r="K50" s="1"/>
      <c r="M50" s="17" t="s">
        <v>130</v>
      </c>
      <c r="N50" s="1" t="s">
        <v>269</v>
      </c>
      <c r="O50" s="1" t="s">
        <v>279</v>
      </c>
      <c r="P50" s="1" t="s">
        <v>122</v>
      </c>
      <c r="Q50" s="112">
        <v>56</v>
      </c>
      <c r="R50" s="45" t="str">
        <f>IF(LEFT(CW_Metrics[[#This Row],[Namespace]], 3) = "AWS", "", TRUE)</f>
        <v/>
      </c>
      <c r="S50" s="56" t="str">
        <f>IF(CW_Metrics[[#This Row],[customs]]=TRUE, (CW_Metrics[[#This Row],[Count]] * $AD$2),"")</f>
        <v/>
      </c>
      <c r="T50" s="17" t="s">
        <v>938</v>
      </c>
      <c r="V50" s="17" t="s">
        <v>130</v>
      </c>
      <c r="Y50" s="17" t="s">
        <v>457</v>
      </c>
      <c r="Z50" s="17" t="s">
        <v>417</v>
      </c>
      <c r="AA50" s="20" t="s">
        <v>938</v>
      </c>
    </row>
    <row r="51" spans="1:27" x14ac:dyDescent="0.25">
      <c r="A51" s="58" t="s">
        <v>1454</v>
      </c>
      <c r="B51" s="178">
        <v>2</v>
      </c>
      <c r="C51" s="1"/>
      <c r="E51" s="1"/>
      <c r="F51" s="1"/>
      <c r="G51" s="1"/>
      <c r="H51" s="1"/>
      <c r="I51" s="1"/>
      <c r="J51" s="59"/>
      <c r="K51" s="1"/>
      <c r="M51" s="17" t="s">
        <v>130</v>
      </c>
      <c r="N51" s="1" t="s">
        <v>269</v>
      </c>
      <c r="O51" s="1" t="s">
        <v>280</v>
      </c>
      <c r="P51" s="1" t="s">
        <v>122</v>
      </c>
      <c r="Q51" s="112">
        <v>64</v>
      </c>
      <c r="R51" s="45" t="str">
        <f>IF(LEFT(CW_Metrics[[#This Row],[Namespace]], 3) = "AWS", "", TRUE)</f>
        <v/>
      </c>
      <c r="S51" s="56" t="str">
        <f>IF(CW_Metrics[[#This Row],[customs]]=TRUE, (CW_Metrics[[#This Row],[Count]] * $AD$2),"")</f>
        <v/>
      </c>
      <c r="T51" s="17" t="s">
        <v>938</v>
      </c>
      <c r="V51" s="17" t="s">
        <v>130</v>
      </c>
      <c r="Y51" s="17" t="s">
        <v>458</v>
      </c>
      <c r="Z51" s="17" t="s">
        <v>417</v>
      </c>
      <c r="AA51" s="20" t="s">
        <v>938</v>
      </c>
    </row>
    <row r="52" spans="1:27" x14ac:dyDescent="0.25">
      <c r="A52" s="58" t="s">
        <v>1453</v>
      </c>
      <c r="B52" s="178">
        <v>2</v>
      </c>
      <c r="C52" s="1"/>
      <c r="E52" s="1"/>
      <c r="F52" s="1"/>
      <c r="G52" s="1"/>
      <c r="H52" s="1"/>
      <c r="I52" s="1"/>
      <c r="J52" s="59"/>
      <c r="K52" s="1"/>
      <c r="M52" s="17" t="s">
        <v>130</v>
      </c>
      <c r="N52" s="1" t="s">
        <v>269</v>
      </c>
      <c r="O52" s="1" t="s">
        <v>599</v>
      </c>
      <c r="P52" s="1" t="s">
        <v>122</v>
      </c>
      <c r="Q52" s="112">
        <v>49</v>
      </c>
      <c r="R52" s="45" t="str">
        <f>IF(LEFT(CW_Metrics[[#This Row],[Namespace]], 3) = "AWS", "", TRUE)</f>
        <v/>
      </c>
      <c r="S52" s="56" t="str">
        <f>IF(CW_Metrics[[#This Row],[customs]]=TRUE, (CW_Metrics[[#This Row],[Count]] * $AD$2),"")</f>
        <v/>
      </c>
      <c r="T52" s="17" t="s">
        <v>938</v>
      </c>
      <c r="V52" s="17" t="s">
        <v>131</v>
      </c>
      <c r="W52" s="17" t="s">
        <v>269</v>
      </c>
      <c r="X52" s="17" t="s">
        <v>288</v>
      </c>
      <c r="Y52" s="17" t="s">
        <v>460</v>
      </c>
      <c r="Z52" s="17" t="s">
        <v>459</v>
      </c>
      <c r="AA52" s="20" t="s">
        <v>938</v>
      </c>
    </row>
    <row r="53" spans="1:27" x14ac:dyDescent="0.25">
      <c r="A53" s="58" t="s">
        <v>1452</v>
      </c>
      <c r="B53" s="178">
        <v>3</v>
      </c>
      <c r="C53" s="1"/>
      <c r="E53" s="1"/>
      <c r="F53" s="1"/>
      <c r="G53" s="1"/>
      <c r="H53" s="1"/>
      <c r="I53" s="1"/>
      <c r="J53" s="59"/>
      <c r="K53" s="1"/>
      <c r="M53" s="17" t="s">
        <v>130</v>
      </c>
      <c r="N53" s="1" t="s">
        <v>269</v>
      </c>
      <c r="O53" s="1" t="s">
        <v>281</v>
      </c>
      <c r="P53" s="1" t="s">
        <v>122</v>
      </c>
      <c r="Q53" s="112">
        <v>54</v>
      </c>
      <c r="R53" s="45" t="str">
        <f>IF(LEFT(CW_Metrics[[#This Row],[Namespace]], 3) = "AWS", "", TRUE)</f>
        <v/>
      </c>
      <c r="S53" s="56" t="str">
        <f>IF(CW_Metrics[[#This Row],[customs]]=TRUE, (CW_Metrics[[#This Row],[Count]] * $AD$2),"")</f>
        <v/>
      </c>
      <c r="T53" s="17" t="s">
        <v>938</v>
      </c>
      <c r="V53" s="17" t="s">
        <v>131</v>
      </c>
      <c r="W53" s="17" t="s">
        <v>269</v>
      </c>
      <c r="X53" s="17" t="s">
        <v>288</v>
      </c>
      <c r="Y53" s="17" t="s">
        <v>461</v>
      </c>
      <c r="Z53" s="17" t="s">
        <v>459</v>
      </c>
      <c r="AA53" s="20" t="s">
        <v>938</v>
      </c>
    </row>
    <row r="54" spans="1:27" x14ac:dyDescent="0.25">
      <c r="A54" s="58" t="s">
        <v>1451</v>
      </c>
      <c r="B54" s="178">
        <v>5</v>
      </c>
      <c r="C54" s="1"/>
      <c r="E54" s="1"/>
      <c r="F54" s="1"/>
      <c r="G54" s="1"/>
      <c r="H54" s="1"/>
      <c r="I54" s="1"/>
      <c r="J54" s="59"/>
      <c r="K54" s="1"/>
      <c r="M54" s="17" t="s">
        <v>130</v>
      </c>
      <c r="N54" s="1" t="s">
        <v>269</v>
      </c>
      <c r="O54" s="1" t="s">
        <v>275</v>
      </c>
      <c r="P54" s="1" t="s">
        <v>122</v>
      </c>
      <c r="Q54" s="112">
        <v>90</v>
      </c>
      <c r="R54" s="45" t="str">
        <f>IF(LEFT(CW_Metrics[[#This Row],[Namespace]], 3) = "AWS", "", TRUE)</f>
        <v/>
      </c>
      <c r="S54" s="56" t="str">
        <f>IF(CW_Metrics[[#This Row],[customs]]=TRUE, (CW_Metrics[[#This Row],[Count]] * $AD$2),"")</f>
        <v/>
      </c>
      <c r="T54" s="17" t="s">
        <v>938</v>
      </c>
      <c r="V54" s="17" t="s">
        <v>131</v>
      </c>
      <c r="W54" s="17" t="s">
        <v>306</v>
      </c>
      <c r="X54" s="17" t="s">
        <v>259</v>
      </c>
      <c r="Y54" s="17" t="s">
        <v>462</v>
      </c>
      <c r="Z54" s="17" t="s">
        <v>400</v>
      </c>
      <c r="AA54" s="20" t="s">
        <v>938</v>
      </c>
    </row>
    <row r="55" spans="1:27" x14ac:dyDescent="0.25">
      <c r="A55" s="109" t="s">
        <v>1374</v>
      </c>
      <c r="B55" s="178">
        <v>2</v>
      </c>
      <c r="C55" s="1"/>
      <c r="E55" s="1"/>
      <c r="F55" s="1"/>
      <c r="G55" s="1"/>
      <c r="H55" s="1"/>
      <c r="I55" s="1"/>
      <c r="J55" s="59"/>
      <c r="K55" s="1"/>
      <c r="M55" s="17" t="s">
        <v>130</v>
      </c>
      <c r="N55" s="1" t="s">
        <v>269</v>
      </c>
      <c r="O55" s="1" t="s">
        <v>282</v>
      </c>
      <c r="P55" s="1" t="s">
        <v>122</v>
      </c>
      <c r="Q55" s="112">
        <v>5</v>
      </c>
      <c r="R55" s="45" t="str">
        <f>IF(LEFT(CW_Metrics[[#This Row],[Namespace]], 3) = "AWS", "", TRUE)</f>
        <v/>
      </c>
      <c r="S55" s="56" t="str">
        <f>IF(CW_Metrics[[#This Row],[customs]]=TRUE, (CW_Metrics[[#This Row],[Count]] * $AD$2),"")</f>
        <v/>
      </c>
      <c r="T55" s="17" t="s">
        <v>938</v>
      </c>
      <c r="V55" s="17" t="s">
        <v>131</v>
      </c>
      <c r="W55" s="17" t="s">
        <v>306</v>
      </c>
      <c r="X55" s="17" t="s">
        <v>279</v>
      </c>
      <c r="Y55" s="17" t="s">
        <v>463</v>
      </c>
      <c r="Z55" s="17" t="s">
        <v>402</v>
      </c>
      <c r="AA55" s="20" t="s">
        <v>938</v>
      </c>
    </row>
    <row r="56" spans="1:27" x14ac:dyDescent="0.25">
      <c r="A56" s="104" t="s">
        <v>1374</v>
      </c>
      <c r="B56" s="178">
        <v>2</v>
      </c>
      <c r="C56" s="1"/>
      <c r="E56" s="1"/>
      <c r="F56" s="1"/>
      <c r="G56" s="1"/>
      <c r="H56" s="1"/>
      <c r="I56" s="1"/>
      <c r="J56" s="59"/>
      <c r="K56" s="1"/>
      <c r="M56" s="17" t="s">
        <v>130</v>
      </c>
      <c r="N56" s="1" t="s">
        <v>269</v>
      </c>
      <c r="O56" s="1" t="s">
        <v>1378</v>
      </c>
      <c r="P56" s="1" t="s">
        <v>122</v>
      </c>
      <c r="Q56" s="112">
        <v>6</v>
      </c>
      <c r="R56" s="45" t="str">
        <f>IF(LEFT(CW_Metrics[[#This Row],[Namespace]], 3) = "AWS", "", TRUE)</f>
        <v/>
      </c>
      <c r="S56" s="56" t="str">
        <f>IF(CW_Metrics[[#This Row],[customs]]=TRUE, (CW_Metrics[[#This Row],[Count]] * $AD$2),"")</f>
        <v/>
      </c>
      <c r="T56" s="17" t="s">
        <v>938</v>
      </c>
      <c r="V56" s="17" t="s">
        <v>131</v>
      </c>
      <c r="W56" s="17" t="s">
        <v>306</v>
      </c>
      <c r="X56" s="17" t="s">
        <v>275</v>
      </c>
      <c r="Y56" s="17" t="s">
        <v>464</v>
      </c>
      <c r="Z56" s="17" t="s">
        <v>404</v>
      </c>
      <c r="AA56" s="20" t="s">
        <v>938</v>
      </c>
    </row>
    <row r="57" spans="1:27" x14ac:dyDescent="0.25">
      <c r="A57" s="58" t="s">
        <v>1375</v>
      </c>
      <c r="B57" s="178">
        <v>2</v>
      </c>
      <c r="C57" s="1"/>
      <c r="E57" s="1"/>
      <c r="F57" s="1"/>
      <c r="G57" s="1"/>
      <c r="H57" s="1"/>
      <c r="I57" s="1"/>
      <c r="J57" s="59"/>
      <c r="K57" s="1"/>
      <c r="M57" s="17" t="s">
        <v>130</v>
      </c>
      <c r="N57" s="1" t="s">
        <v>269</v>
      </c>
      <c r="O57" s="1" t="s">
        <v>1379</v>
      </c>
      <c r="P57" s="1" t="s">
        <v>122</v>
      </c>
      <c r="Q57" s="112">
        <v>2</v>
      </c>
      <c r="R57" s="45" t="str">
        <f>IF(LEFT(CW_Metrics[[#This Row],[Namespace]], 3) = "AWS", "", TRUE)</f>
        <v/>
      </c>
      <c r="S57" s="56" t="str">
        <f>IF(CW_Metrics[[#This Row],[customs]]=TRUE, (CW_Metrics[[#This Row],[Count]] * $AD$2),"")</f>
        <v/>
      </c>
      <c r="T57" s="17" t="s">
        <v>938</v>
      </c>
      <c r="V57" s="17" t="s">
        <v>131</v>
      </c>
      <c r="W57" s="17" t="s">
        <v>306</v>
      </c>
      <c r="X57" s="17" t="s">
        <v>407</v>
      </c>
      <c r="Y57" s="17" t="s">
        <v>465</v>
      </c>
      <c r="Z57" s="17" t="s">
        <v>406</v>
      </c>
      <c r="AA57" s="20" t="s">
        <v>938</v>
      </c>
    </row>
    <row r="58" spans="1:27" x14ac:dyDescent="0.25">
      <c r="A58" s="109" t="s">
        <v>1419</v>
      </c>
      <c r="B58" s="178">
        <v>15</v>
      </c>
      <c r="C58" s="1"/>
      <c r="E58" s="1"/>
      <c r="F58" s="1"/>
      <c r="G58" s="1"/>
      <c r="H58" s="1"/>
      <c r="I58" s="1"/>
      <c r="J58" s="59"/>
      <c r="K58" s="1"/>
      <c r="M58" s="17" t="s">
        <v>130</v>
      </c>
      <c r="N58" s="1" t="s">
        <v>269</v>
      </c>
      <c r="O58" s="1" t="s">
        <v>1380</v>
      </c>
      <c r="P58" s="1" t="s">
        <v>122</v>
      </c>
      <c r="Q58" s="112">
        <v>4</v>
      </c>
      <c r="R58" s="45" t="str">
        <f>IF(LEFT(CW_Metrics[[#This Row],[Namespace]], 3) = "AWS", "", TRUE)</f>
        <v/>
      </c>
      <c r="S58" s="56" t="str">
        <f>IF(CW_Metrics[[#This Row],[customs]]=TRUE, (CW_Metrics[[#This Row],[Count]] * $AD$2),"")</f>
        <v/>
      </c>
      <c r="T58" s="17" t="s">
        <v>938</v>
      </c>
      <c r="V58" s="17" t="s">
        <v>131</v>
      </c>
      <c r="W58" s="17" t="s">
        <v>306</v>
      </c>
      <c r="X58" s="17" t="s">
        <v>410</v>
      </c>
      <c r="Y58" s="17" t="s">
        <v>466</v>
      </c>
      <c r="Z58" s="17" t="s">
        <v>409</v>
      </c>
      <c r="AA58" s="20" t="s">
        <v>938</v>
      </c>
    </row>
    <row r="59" spans="1:27" x14ac:dyDescent="0.25">
      <c r="A59" s="104" t="s">
        <v>1419</v>
      </c>
      <c r="B59" s="178">
        <v>15</v>
      </c>
      <c r="C59" s="1"/>
      <c r="E59" s="1"/>
      <c r="F59" s="1"/>
      <c r="G59" s="1"/>
      <c r="H59" s="1"/>
      <c r="I59" s="1"/>
      <c r="J59" s="59"/>
      <c r="K59" s="1"/>
      <c r="M59" s="17" t="s">
        <v>130</v>
      </c>
      <c r="N59" s="1" t="s">
        <v>269</v>
      </c>
      <c r="O59" s="1" t="s">
        <v>283</v>
      </c>
      <c r="P59" s="1" t="s">
        <v>122</v>
      </c>
      <c r="Q59" s="112">
        <v>77</v>
      </c>
      <c r="R59" s="45" t="str">
        <f>IF(LEFT(CW_Metrics[[#This Row],[Namespace]], 3) = "AWS", "", TRUE)</f>
        <v/>
      </c>
      <c r="S59" s="56" t="str">
        <f>IF(CW_Metrics[[#This Row],[customs]]=TRUE, (CW_Metrics[[#This Row],[Count]] * $AD$2),"")</f>
        <v/>
      </c>
      <c r="T59" s="17" t="s">
        <v>938</v>
      </c>
      <c r="V59" s="17" t="s">
        <v>131</v>
      </c>
      <c r="W59" s="17" t="s">
        <v>306</v>
      </c>
      <c r="X59" s="17" t="s">
        <v>413</v>
      </c>
      <c r="Y59" s="17" t="s">
        <v>467</v>
      </c>
      <c r="Z59" s="17" t="s">
        <v>412</v>
      </c>
      <c r="AA59" s="20" t="s">
        <v>938</v>
      </c>
    </row>
    <row r="60" spans="1:27" x14ac:dyDescent="0.25">
      <c r="A60" s="58" t="s">
        <v>1420</v>
      </c>
      <c r="B60" s="178">
        <v>4</v>
      </c>
      <c r="C60" s="1"/>
      <c r="E60" s="1"/>
      <c r="F60" s="1"/>
      <c r="G60" s="1"/>
      <c r="H60" s="1"/>
      <c r="I60" s="1"/>
      <c r="J60" s="59"/>
      <c r="K60" s="1"/>
      <c r="M60" s="17" t="s">
        <v>130</v>
      </c>
      <c r="N60" s="1" t="s">
        <v>269</v>
      </c>
      <c r="O60" s="1" t="s">
        <v>284</v>
      </c>
      <c r="P60" s="1" t="s">
        <v>122</v>
      </c>
      <c r="Q60" s="112">
        <v>103</v>
      </c>
      <c r="R60" s="45" t="str">
        <f>IF(LEFT(CW_Metrics[[#This Row],[Namespace]], 3) = "AWS", "", TRUE)</f>
        <v/>
      </c>
      <c r="S60" s="56" t="str">
        <f>IF(CW_Metrics[[#This Row],[customs]]=TRUE, (CW_Metrics[[#This Row],[Count]] * $AD$2),"")</f>
        <v/>
      </c>
      <c r="T60" s="17" t="s">
        <v>938</v>
      </c>
      <c r="V60" s="17" t="s">
        <v>131</v>
      </c>
      <c r="W60" s="17" t="s">
        <v>306</v>
      </c>
      <c r="X60" s="17" t="s">
        <v>326</v>
      </c>
      <c r="Y60" s="17" t="s">
        <v>468</v>
      </c>
      <c r="Z60" s="17" t="s">
        <v>415</v>
      </c>
      <c r="AA60" s="20" t="s">
        <v>938</v>
      </c>
    </row>
    <row r="61" spans="1:27" x14ac:dyDescent="0.25">
      <c r="A61" s="58" t="s">
        <v>1422</v>
      </c>
      <c r="B61" s="178">
        <v>4</v>
      </c>
      <c r="C61" s="1"/>
      <c r="E61" s="1"/>
      <c r="F61" s="1"/>
      <c r="G61" s="1"/>
      <c r="H61" s="1"/>
      <c r="I61" s="1"/>
      <c r="J61" s="59"/>
      <c r="K61" s="1"/>
      <c r="M61" s="17" t="s">
        <v>130</v>
      </c>
      <c r="N61" s="1" t="s">
        <v>269</v>
      </c>
      <c r="O61" s="1" t="s">
        <v>285</v>
      </c>
      <c r="P61" s="1" t="s">
        <v>122</v>
      </c>
      <c r="Q61" s="112">
        <v>75</v>
      </c>
      <c r="R61" s="45" t="str">
        <f>IF(LEFT(CW_Metrics[[#This Row],[Namespace]], 3) = "AWS", "", TRUE)</f>
        <v/>
      </c>
      <c r="S61" s="56" t="str">
        <f>IF(CW_Metrics[[#This Row],[customs]]=TRUE, (CW_Metrics[[#This Row],[Count]] * $AD$2),"")</f>
        <v/>
      </c>
      <c r="T61" s="17" t="s">
        <v>938</v>
      </c>
      <c r="V61" s="17" t="s">
        <v>131</v>
      </c>
      <c r="Y61" s="17" t="s">
        <v>469</v>
      </c>
      <c r="Z61" s="17" t="s">
        <v>417</v>
      </c>
      <c r="AA61" s="20" t="s">
        <v>938</v>
      </c>
    </row>
    <row r="62" spans="1:27" x14ac:dyDescent="0.25">
      <c r="A62" s="58" t="s">
        <v>1444</v>
      </c>
      <c r="B62" s="178">
        <v>4</v>
      </c>
      <c r="C62" s="1"/>
      <c r="E62" s="1"/>
      <c r="F62" s="1"/>
      <c r="G62" s="1"/>
      <c r="H62" s="1"/>
      <c r="I62" s="1"/>
      <c r="J62" s="59"/>
      <c r="K62" s="1"/>
      <c r="M62" s="17" t="s">
        <v>130</v>
      </c>
      <c r="N62" s="1" t="s">
        <v>269</v>
      </c>
      <c r="O62" s="1" t="s">
        <v>286</v>
      </c>
      <c r="P62" s="1" t="s">
        <v>122</v>
      </c>
      <c r="Q62" s="112">
        <v>93</v>
      </c>
      <c r="R62" s="45" t="str">
        <f>IF(LEFT(CW_Metrics[[#This Row],[Namespace]], 3) = "AWS", "", TRUE)</f>
        <v/>
      </c>
      <c r="S62" s="56" t="str">
        <f>IF(CW_Metrics[[#This Row],[customs]]=TRUE, (CW_Metrics[[#This Row],[Count]] * $AD$2),"")</f>
        <v/>
      </c>
      <c r="T62" s="17" t="s">
        <v>938</v>
      </c>
      <c r="V62" s="17" t="s">
        <v>131</v>
      </c>
      <c r="Y62" s="17" t="s">
        <v>470</v>
      </c>
      <c r="Z62" s="17" t="s">
        <v>417</v>
      </c>
      <c r="AA62" s="20" t="s">
        <v>938</v>
      </c>
    </row>
    <row r="63" spans="1:27" x14ac:dyDescent="0.25">
      <c r="A63" s="58" t="s">
        <v>1464</v>
      </c>
      <c r="B63" s="178">
        <v>3</v>
      </c>
      <c r="C63" s="1"/>
      <c r="E63" s="1"/>
      <c r="F63" s="1"/>
      <c r="G63" s="1"/>
      <c r="H63" s="1"/>
      <c r="I63" s="1"/>
      <c r="J63" s="59"/>
      <c r="K63" s="1"/>
      <c r="M63" s="17" t="s">
        <v>130</v>
      </c>
      <c r="N63" s="1" t="s">
        <v>269</v>
      </c>
      <c r="O63" s="1" t="s">
        <v>287</v>
      </c>
      <c r="P63" s="1" t="s">
        <v>122</v>
      </c>
      <c r="Q63" s="112">
        <v>92</v>
      </c>
      <c r="R63" s="45" t="str">
        <f>IF(LEFT(CW_Metrics[[#This Row],[Namespace]], 3) = "AWS", "", TRUE)</f>
        <v/>
      </c>
      <c r="S63" s="56" t="str">
        <f>IF(CW_Metrics[[#This Row],[customs]]=TRUE, (CW_Metrics[[#This Row],[Count]] * $AD$2),"")</f>
        <v/>
      </c>
      <c r="T63" s="17" t="s">
        <v>938</v>
      </c>
      <c r="V63" s="17" t="s">
        <v>131</v>
      </c>
      <c r="W63" s="17" t="s">
        <v>269</v>
      </c>
      <c r="X63" s="17" t="s">
        <v>275</v>
      </c>
      <c r="Y63" s="17" t="s">
        <v>471</v>
      </c>
      <c r="AA63" s="20" t="s">
        <v>938</v>
      </c>
    </row>
    <row r="64" spans="1:27" x14ac:dyDescent="0.25">
      <c r="A64" s="109" t="s">
        <v>1540</v>
      </c>
      <c r="B64" s="178">
        <v>1</v>
      </c>
      <c r="C64" s="1"/>
      <c r="E64" s="1"/>
      <c r="F64" s="1"/>
      <c r="G64" s="1"/>
      <c r="H64" s="1"/>
      <c r="I64" s="1"/>
      <c r="J64" s="59"/>
      <c r="K64" s="1"/>
      <c r="M64" s="17" t="s">
        <v>130</v>
      </c>
      <c r="N64" s="1" t="s">
        <v>269</v>
      </c>
      <c r="O64" s="1" t="s">
        <v>277</v>
      </c>
      <c r="P64" s="1" t="s">
        <v>122</v>
      </c>
      <c r="Q64" s="112">
        <v>107</v>
      </c>
      <c r="R64" s="45" t="str">
        <f>IF(LEFT(CW_Metrics[[#This Row],[Namespace]], 3) = "AWS", "", TRUE)</f>
        <v/>
      </c>
      <c r="S64" s="56" t="str">
        <f>IF(CW_Metrics[[#This Row],[customs]]=TRUE, (CW_Metrics[[#This Row],[Count]] * $AD$2),"")</f>
        <v/>
      </c>
      <c r="T64" s="17" t="s">
        <v>938</v>
      </c>
      <c r="V64" s="17" t="s">
        <v>131</v>
      </c>
      <c r="W64" s="17" t="s">
        <v>269</v>
      </c>
      <c r="X64" s="17" t="s">
        <v>275</v>
      </c>
      <c r="Y64" s="17" t="s">
        <v>472</v>
      </c>
      <c r="AA64" s="20" t="s">
        <v>938</v>
      </c>
    </row>
    <row r="65" spans="1:27" x14ac:dyDescent="0.25">
      <c r="A65" s="104" t="s">
        <v>1540</v>
      </c>
      <c r="B65" s="178">
        <v>1</v>
      </c>
      <c r="C65" s="1"/>
      <c r="E65" s="1"/>
      <c r="F65" s="1"/>
      <c r="G65" s="1"/>
      <c r="H65" s="1"/>
      <c r="I65" s="1"/>
      <c r="J65" s="59"/>
      <c r="K65" s="1"/>
      <c r="M65" s="17" t="s">
        <v>130</v>
      </c>
      <c r="N65" s="1" t="s">
        <v>269</v>
      </c>
      <c r="O65" s="1" t="s">
        <v>270</v>
      </c>
      <c r="P65" s="1" t="s">
        <v>122</v>
      </c>
      <c r="Q65" s="112">
        <v>103</v>
      </c>
      <c r="R65" s="45" t="str">
        <f>IF(LEFT(CW_Metrics[[#This Row],[Namespace]], 3) = "AWS", "", TRUE)</f>
        <v/>
      </c>
      <c r="S65" s="56" t="str">
        <f>IF(CW_Metrics[[#This Row],[customs]]=TRUE, (CW_Metrics[[#This Row],[Count]] * $AD$2),"")</f>
        <v/>
      </c>
      <c r="T65" s="17" t="s">
        <v>938</v>
      </c>
      <c r="V65" s="17" t="s">
        <v>131</v>
      </c>
      <c r="Y65" s="17" t="s">
        <v>473</v>
      </c>
      <c r="Z65" s="17" t="s">
        <v>417</v>
      </c>
      <c r="AA65" s="20" t="s">
        <v>938</v>
      </c>
    </row>
    <row r="66" spans="1:27" x14ac:dyDescent="0.25">
      <c r="A66" s="58" t="s">
        <v>1539</v>
      </c>
      <c r="B66" s="178">
        <v>1</v>
      </c>
      <c r="C66" s="1"/>
      <c r="E66" s="1"/>
      <c r="F66" s="1"/>
      <c r="G66" s="1"/>
      <c r="H66" s="1"/>
      <c r="I66" s="1"/>
      <c r="J66" s="59"/>
      <c r="K66" s="1"/>
      <c r="M66" s="17" t="s">
        <v>130</v>
      </c>
      <c r="N66" s="1" t="s">
        <v>269</v>
      </c>
      <c r="O66" s="1" t="s">
        <v>278</v>
      </c>
      <c r="P66" s="1" t="s">
        <v>122</v>
      </c>
      <c r="Q66" s="112">
        <v>95</v>
      </c>
      <c r="R66" s="45" t="str">
        <f>IF(LEFT(CW_Metrics[[#This Row],[Namespace]], 3) = "AWS", "", TRUE)</f>
        <v/>
      </c>
      <c r="S66" s="56" t="str">
        <f>IF(CW_Metrics[[#This Row],[customs]]=TRUE, (CW_Metrics[[#This Row],[Count]] * $AD$2),"")</f>
        <v/>
      </c>
      <c r="T66" s="17" t="s">
        <v>938</v>
      </c>
      <c r="V66" s="17" t="s">
        <v>131</v>
      </c>
      <c r="Y66" s="17" t="s">
        <v>474</v>
      </c>
      <c r="Z66" s="17" t="s">
        <v>417</v>
      </c>
      <c r="AA66" s="20" t="s">
        <v>938</v>
      </c>
    </row>
    <row r="67" spans="1:27" x14ac:dyDescent="0.25">
      <c r="A67" s="109" t="s">
        <v>1472</v>
      </c>
      <c r="B67" s="178">
        <v>2</v>
      </c>
      <c r="C67" s="1"/>
      <c r="E67" s="1"/>
      <c r="F67" s="1"/>
      <c r="G67" s="1"/>
      <c r="H67" s="1"/>
      <c r="I67" s="1"/>
      <c r="J67" s="59"/>
      <c r="K67" s="1"/>
      <c r="M67" s="17" t="s">
        <v>130</v>
      </c>
      <c r="N67" s="1" t="s">
        <v>269</v>
      </c>
      <c r="O67" s="1" t="s">
        <v>288</v>
      </c>
      <c r="P67" s="1" t="s">
        <v>122</v>
      </c>
      <c r="Q67" s="112">
        <v>100</v>
      </c>
      <c r="R67" s="45" t="str">
        <f>IF(LEFT(CW_Metrics[[#This Row],[Namespace]], 3) = "AWS", "", TRUE)</f>
        <v/>
      </c>
      <c r="S67" s="56" t="str">
        <f>IF(CW_Metrics[[#This Row],[customs]]=TRUE, (CW_Metrics[[#This Row],[Count]] * $AD$2),"")</f>
        <v/>
      </c>
      <c r="T67" s="17" t="s">
        <v>938</v>
      </c>
      <c r="V67" s="17" t="s">
        <v>131</v>
      </c>
      <c r="Y67" s="17" t="s">
        <v>475</v>
      </c>
      <c r="Z67" s="17" t="s">
        <v>417</v>
      </c>
      <c r="AA67" s="20" t="s">
        <v>938</v>
      </c>
    </row>
    <row r="68" spans="1:27" x14ac:dyDescent="0.25">
      <c r="A68" s="104" t="s">
        <v>1472</v>
      </c>
      <c r="B68" s="178">
        <v>2</v>
      </c>
      <c r="C68" s="1"/>
      <c r="E68" s="1"/>
      <c r="F68" s="1"/>
      <c r="G68" s="1"/>
      <c r="H68" s="1"/>
      <c r="I68" s="1"/>
      <c r="J68" s="59"/>
      <c r="K68" s="1"/>
      <c r="M68" s="17" t="s">
        <v>130</v>
      </c>
      <c r="N68" s="1" t="s">
        <v>269</v>
      </c>
      <c r="O68" s="1" t="s">
        <v>289</v>
      </c>
      <c r="P68" s="1" t="s">
        <v>122</v>
      </c>
      <c r="Q68" s="112">
        <v>103</v>
      </c>
      <c r="R68" s="45" t="str">
        <f>IF(LEFT(CW_Metrics[[#This Row],[Namespace]], 3) = "AWS", "", TRUE)</f>
        <v/>
      </c>
      <c r="S68" s="56" t="str">
        <f>IF(CW_Metrics[[#This Row],[customs]]=TRUE, (CW_Metrics[[#This Row],[Count]] * $AD$2),"")</f>
        <v/>
      </c>
      <c r="T68" s="17" t="s">
        <v>938</v>
      </c>
      <c r="V68" s="17" t="s">
        <v>131</v>
      </c>
      <c r="Y68" s="17" t="s">
        <v>476</v>
      </c>
      <c r="Z68" s="17" t="s">
        <v>417</v>
      </c>
      <c r="AA68" s="20" t="s">
        <v>938</v>
      </c>
    </row>
    <row r="69" spans="1:27" x14ac:dyDescent="0.25">
      <c r="A69" s="58" t="s">
        <v>1471</v>
      </c>
      <c r="B69" s="178">
        <v>2</v>
      </c>
      <c r="C69" s="1"/>
      <c r="E69" s="1"/>
      <c r="F69" s="1"/>
      <c r="G69" s="1"/>
      <c r="H69" s="1"/>
      <c r="I69" s="1"/>
      <c r="J69" s="59"/>
      <c r="K69" s="1"/>
      <c r="M69" s="17" t="s">
        <v>130</v>
      </c>
      <c r="N69" s="1" t="s">
        <v>269</v>
      </c>
      <c r="O69" s="1" t="s">
        <v>271</v>
      </c>
      <c r="P69" s="1" t="s">
        <v>122</v>
      </c>
      <c r="Q69" s="112">
        <v>106</v>
      </c>
      <c r="R69" s="45" t="str">
        <f>IF(LEFT(CW_Metrics[[#This Row],[Namespace]], 3) = "AWS", "", TRUE)</f>
        <v/>
      </c>
      <c r="S69" s="56" t="str">
        <f>IF(CW_Metrics[[#This Row],[customs]]=TRUE, (CW_Metrics[[#This Row],[Count]] * $AD$2),"")</f>
        <v/>
      </c>
      <c r="T69" s="17" t="s">
        <v>938</v>
      </c>
      <c r="V69" s="17" t="s">
        <v>131</v>
      </c>
      <c r="Y69" s="17" t="s">
        <v>477</v>
      </c>
      <c r="Z69" s="17" t="s">
        <v>417</v>
      </c>
      <c r="AA69" s="20" t="s">
        <v>938</v>
      </c>
    </row>
    <row r="70" spans="1:27" x14ac:dyDescent="0.25">
      <c r="A70" s="109" t="s">
        <v>1466</v>
      </c>
      <c r="B70" s="178">
        <v>4</v>
      </c>
      <c r="C70" s="1"/>
      <c r="E70" s="1"/>
      <c r="F70" s="1"/>
      <c r="G70" s="1"/>
      <c r="H70" s="1"/>
      <c r="I70" s="1"/>
      <c r="J70" s="59"/>
      <c r="K70" s="1"/>
      <c r="M70" s="17" t="s">
        <v>130</v>
      </c>
      <c r="N70" s="1" t="s">
        <v>269</v>
      </c>
      <c r="O70" s="1" t="s">
        <v>272</v>
      </c>
      <c r="P70" s="1" t="s">
        <v>122</v>
      </c>
      <c r="Q70" s="112">
        <v>98</v>
      </c>
      <c r="R70" s="45" t="str">
        <f>IF(LEFT(CW_Metrics[[#This Row],[Namespace]], 3) = "AWS", "", TRUE)</f>
        <v/>
      </c>
      <c r="S70" s="56" t="str">
        <f>IF(CW_Metrics[[#This Row],[customs]]=TRUE, (CW_Metrics[[#This Row],[Count]] * $AD$2),"")</f>
        <v/>
      </c>
      <c r="T70" s="17" t="s">
        <v>938</v>
      </c>
      <c r="V70" s="17" t="s">
        <v>131</v>
      </c>
      <c r="Y70" s="17" t="s">
        <v>478</v>
      </c>
      <c r="Z70" s="17" t="s">
        <v>417</v>
      </c>
      <c r="AA70" s="20" t="s">
        <v>938</v>
      </c>
    </row>
    <row r="71" spans="1:27" x14ac:dyDescent="0.25">
      <c r="A71" s="104" t="s">
        <v>1466</v>
      </c>
      <c r="B71" s="178">
        <v>4</v>
      </c>
      <c r="C71" s="1"/>
      <c r="E71" s="1"/>
      <c r="F71" s="1"/>
      <c r="G71" s="1"/>
      <c r="H71" s="1"/>
      <c r="I71" s="1"/>
      <c r="J71" s="59"/>
      <c r="K71" s="1"/>
      <c r="M71" s="17" t="s">
        <v>130</v>
      </c>
      <c r="N71" s="1" t="s">
        <v>269</v>
      </c>
      <c r="O71" s="1" t="s">
        <v>273</v>
      </c>
      <c r="P71" s="1" t="s">
        <v>122</v>
      </c>
      <c r="Q71" s="112">
        <v>102</v>
      </c>
      <c r="R71" s="45" t="str">
        <f>IF(LEFT(CW_Metrics[[#This Row],[Namespace]], 3) = "AWS", "", TRUE)</f>
        <v/>
      </c>
      <c r="S71" s="56" t="str">
        <f>IF(CW_Metrics[[#This Row],[customs]]=TRUE, (CW_Metrics[[#This Row],[Count]] * $AD$2),"")</f>
        <v/>
      </c>
      <c r="T71" s="17" t="s">
        <v>938</v>
      </c>
      <c r="V71" s="17" t="s">
        <v>131</v>
      </c>
      <c r="Y71" s="17" t="s">
        <v>479</v>
      </c>
      <c r="Z71" s="17" t="s">
        <v>417</v>
      </c>
      <c r="AA71" s="20" t="s">
        <v>938</v>
      </c>
    </row>
    <row r="72" spans="1:27" x14ac:dyDescent="0.25">
      <c r="A72" s="58" t="s">
        <v>1469</v>
      </c>
      <c r="B72" s="178">
        <v>1</v>
      </c>
      <c r="C72" s="1"/>
      <c r="E72" s="1"/>
      <c r="F72" s="1"/>
      <c r="G72" s="1"/>
      <c r="H72" s="1"/>
      <c r="I72" s="1"/>
      <c r="J72" s="59"/>
      <c r="K72" s="1"/>
      <c r="M72" s="17" t="s">
        <v>130</v>
      </c>
      <c r="N72" s="1" t="s">
        <v>269</v>
      </c>
      <c r="O72" s="1" t="s">
        <v>274</v>
      </c>
      <c r="P72" s="1" t="s">
        <v>122</v>
      </c>
      <c r="Q72" s="112">
        <v>93</v>
      </c>
      <c r="R72" s="45" t="str">
        <f>IF(LEFT(CW_Metrics[[#This Row],[Namespace]], 3) = "AWS", "", TRUE)</f>
        <v/>
      </c>
      <c r="S72" s="56" t="str">
        <f>IF(CW_Metrics[[#This Row],[customs]]=TRUE, (CW_Metrics[[#This Row],[Count]] * $AD$2),"")</f>
        <v/>
      </c>
      <c r="T72" s="17" t="s">
        <v>938</v>
      </c>
      <c r="V72" s="17" t="s">
        <v>131</v>
      </c>
      <c r="W72" s="17" t="s">
        <v>306</v>
      </c>
      <c r="X72" s="17" t="s">
        <v>259</v>
      </c>
      <c r="Y72" s="17" t="s">
        <v>480</v>
      </c>
      <c r="Z72" s="17" t="s">
        <v>400</v>
      </c>
      <c r="AA72" s="20" t="s">
        <v>938</v>
      </c>
    </row>
    <row r="73" spans="1:27" x14ac:dyDescent="0.25">
      <c r="A73" s="58" t="s">
        <v>1468</v>
      </c>
      <c r="B73" s="178">
        <v>1</v>
      </c>
      <c r="C73" s="1"/>
      <c r="E73" s="1"/>
      <c r="F73" s="1"/>
      <c r="G73" s="1"/>
      <c r="H73" s="1"/>
      <c r="I73" s="1"/>
      <c r="J73" s="59"/>
      <c r="K73" s="1"/>
      <c r="M73" s="17" t="s">
        <v>130</v>
      </c>
      <c r="N73" s="1" t="s">
        <v>291</v>
      </c>
      <c r="O73" s="1" t="s">
        <v>783</v>
      </c>
      <c r="P73" s="1"/>
      <c r="Q73" s="112">
        <v>1</v>
      </c>
      <c r="R73" s="45" t="str">
        <f>IF(LEFT(CW_Metrics[[#This Row],[Namespace]], 3) = "AWS", "", TRUE)</f>
        <v/>
      </c>
      <c r="S73" s="56" t="str">
        <f>IF(CW_Metrics[[#This Row],[customs]]=TRUE, (CW_Metrics[[#This Row],[Count]] * $AD$2),"")</f>
        <v/>
      </c>
      <c r="T73" s="17" t="s">
        <v>938</v>
      </c>
      <c r="V73" s="17" t="s">
        <v>131</v>
      </c>
      <c r="W73" s="17" t="s">
        <v>306</v>
      </c>
      <c r="X73" s="17" t="s">
        <v>279</v>
      </c>
      <c r="Y73" s="17" t="s">
        <v>481</v>
      </c>
      <c r="Z73" s="17" t="s">
        <v>402</v>
      </c>
      <c r="AA73" s="20" t="s">
        <v>938</v>
      </c>
    </row>
    <row r="74" spans="1:27" x14ac:dyDescent="0.25">
      <c r="A74" s="58" t="s">
        <v>1467</v>
      </c>
      <c r="B74" s="178">
        <v>1</v>
      </c>
      <c r="C74" s="1"/>
      <c r="E74" s="1"/>
      <c r="F74" s="1"/>
      <c r="G74" s="1"/>
      <c r="H74" s="1"/>
      <c r="I74" s="1"/>
      <c r="J74" s="59"/>
      <c r="K74" s="1"/>
      <c r="M74" s="17" t="s">
        <v>130</v>
      </c>
      <c r="N74" s="1" t="s">
        <v>291</v>
      </c>
      <c r="O74" s="1" t="s">
        <v>275</v>
      </c>
      <c r="P74" s="1" t="s">
        <v>788</v>
      </c>
      <c r="Q74" s="112">
        <v>1</v>
      </c>
      <c r="R74" s="45" t="str">
        <f>IF(LEFT(CW_Metrics[[#This Row],[Namespace]], 3) = "AWS", "", TRUE)</f>
        <v/>
      </c>
      <c r="S74" s="56" t="str">
        <f>IF(CW_Metrics[[#This Row],[customs]]=TRUE, (CW_Metrics[[#This Row],[Count]] * $AD$2),"")</f>
        <v/>
      </c>
      <c r="T74" s="17" t="s">
        <v>938</v>
      </c>
      <c r="V74" s="17" t="s">
        <v>131</v>
      </c>
      <c r="W74" s="17" t="s">
        <v>306</v>
      </c>
      <c r="X74" s="17" t="s">
        <v>275</v>
      </c>
      <c r="Y74" s="17" t="s">
        <v>482</v>
      </c>
      <c r="Z74" s="17" t="s">
        <v>404</v>
      </c>
      <c r="AA74" s="20" t="s">
        <v>938</v>
      </c>
    </row>
    <row r="75" spans="1:27" x14ac:dyDescent="0.25">
      <c r="A75" s="58" t="s">
        <v>1465</v>
      </c>
      <c r="B75" s="178">
        <v>1</v>
      </c>
      <c r="C75" s="1"/>
      <c r="E75" s="1"/>
      <c r="F75" s="1"/>
      <c r="G75" s="1"/>
      <c r="H75" s="1"/>
      <c r="I75" s="1"/>
      <c r="J75" s="59"/>
      <c r="K75" s="1"/>
      <c r="M75" s="17" t="s">
        <v>130</v>
      </c>
      <c r="N75" s="1" t="s">
        <v>291</v>
      </c>
      <c r="O75" s="1" t="s">
        <v>1381</v>
      </c>
      <c r="P75" s="1" t="s">
        <v>293</v>
      </c>
      <c r="Q75" s="112">
        <v>1</v>
      </c>
      <c r="R75" s="45" t="str">
        <f>IF(LEFT(CW_Metrics[[#This Row],[Namespace]], 3) = "AWS", "", TRUE)</f>
        <v/>
      </c>
      <c r="S75" s="56" t="str">
        <f>IF(CW_Metrics[[#This Row],[customs]]=TRUE, (CW_Metrics[[#This Row],[Count]] * $AD$2),"")</f>
        <v/>
      </c>
      <c r="T75" s="17" t="s">
        <v>938</v>
      </c>
      <c r="V75" s="17" t="s">
        <v>131</v>
      </c>
      <c r="W75" s="17" t="s">
        <v>306</v>
      </c>
      <c r="X75" s="17" t="s">
        <v>407</v>
      </c>
      <c r="Y75" s="17" t="s">
        <v>483</v>
      </c>
      <c r="Z75" s="17" t="s">
        <v>406</v>
      </c>
      <c r="AA75" s="20" t="s">
        <v>938</v>
      </c>
    </row>
    <row r="76" spans="1:27" x14ac:dyDescent="0.25">
      <c r="A76" s="109" t="s">
        <v>1459</v>
      </c>
      <c r="B76" s="178">
        <v>8</v>
      </c>
      <c r="C76" s="1"/>
      <c r="E76" s="1"/>
      <c r="F76" s="1"/>
      <c r="G76" s="1"/>
      <c r="H76" s="1"/>
      <c r="I76" s="1"/>
      <c r="J76" s="59"/>
      <c r="K76" s="1"/>
      <c r="M76" s="17" t="s">
        <v>130</v>
      </c>
      <c r="N76" s="1" t="s">
        <v>291</v>
      </c>
      <c r="O76" s="1" t="s">
        <v>786</v>
      </c>
      <c r="P76" s="1" t="s">
        <v>788</v>
      </c>
      <c r="Q76" s="112">
        <v>1</v>
      </c>
      <c r="R76" s="45" t="str">
        <f>IF(LEFT(CW_Metrics[[#This Row],[Namespace]], 3) = "AWS", "", TRUE)</f>
        <v/>
      </c>
      <c r="S76" s="56" t="str">
        <f>IF(CW_Metrics[[#This Row],[customs]]=TRUE, (CW_Metrics[[#This Row],[Count]] * $AD$2),"")</f>
        <v/>
      </c>
      <c r="T76" s="17" t="s">
        <v>938</v>
      </c>
      <c r="V76" s="17" t="s">
        <v>131</v>
      </c>
      <c r="W76" s="17" t="s">
        <v>306</v>
      </c>
      <c r="X76" s="17" t="s">
        <v>410</v>
      </c>
      <c r="Y76" s="17" t="s">
        <v>484</v>
      </c>
      <c r="Z76" s="17" t="s">
        <v>409</v>
      </c>
      <c r="AA76" s="20" t="s">
        <v>938</v>
      </c>
    </row>
    <row r="77" spans="1:27" x14ac:dyDescent="0.25">
      <c r="A77" s="104" t="s">
        <v>1459</v>
      </c>
      <c r="B77" s="178">
        <v>8</v>
      </c>
      <c r="C77" s="1"/>
      <c r="E77" s="1"/>
      <c r="F77" s="1"/>
      <c r="G77" s="1"/>
      <c r="H77" s="1"/>
      <c r="I77" s="1"/>
      <c r="J77" s="59"/>
      <c r="K77" s="1"/>
      <c r="M77" s="17" t="s">
        <v>130</v>
      </c>
      <c r="N77" s="1" t="s">
        <v>291</v>
      </c>
      <c r="O77" s="1" t="s">
        <v>1382</v>
      </c>
      <c r="P77" s="1" t="s">
        <v>293</v>
      </c>
      <c r="Q77" s="112">
        <v>1</v>
      </c>
      <c r="R77" s="45" t="str">
        <f>IF(LEFT(CW_Metrics[[#This Row],[Namespace]], 3) = "AWS", "", TRUE)</f>
        <v/>
      </c>
      <c r="S77" s="56" t="str">
        <f>IF(CW_Metrics[[#This Row],[customs]]=TRUE, (CW_Metrics[[#This Row],[Count]] * $AD$2),"")</f>
        <v/>
      </c>
      <c r="T77" s="17" t="s">
        <v>938</v>
      </c>
      <c r="V77" s="17" t="s">
        <v>131</v>
      </c>
      <c r="W77" s="17" t="s">
        <v>306</v>
      </c>
      <c r="X77" s="17" t="s">
        <v>413</v>
      </c>
      <c r="Y77" s="17" t="s">
        <v>485</v>
      </c>
      <c r="Z77" s="17" t="s">
        <v>412</v>
      </c>
      <c r="AA77" s="20" t="s">
        <v>938</v>
      </c>
    </row>
    <row r="78" spans="1:27" x14ac:dyDescent="0.25">
      <c r="A78" s="58" t="s">
        <v>1462</v>
      </c>
      <c r="B78" s="178">
        <v>2</v>
      </c>
      <c r="C78" s="1"/>
      <c r="E78" s="1"/>
      <c r="F78" s="1"/>
      <c r="G78" s="1"/>
      <c r="H78" s="1"/>
      <c r="I78" s="1"/>
      <c r="J78" s="59"/>
      <c r="K78" s="1"/>
      <c r="M78" s="17" t="s">
        <v>130</v>
      </c>
      <c r="N78" s="1" t="s">
        <v>291</v>
      </c>
      <c r="O78" s="1" t="s">
        <v>1383</v>
      </c>
      <c r="P78" s="1" t="s">
        <v>788</v>
      </c>
      <c r="Q78" s="112">
        <v>1</v>
      </c>
      <c r="R78" s="45" t="str">
        <f>IF(LEFT(CW_Metrics[[#This Row],[Namespace]], 3) = "AWS", "", TRUE)</f>
        <v/>
      </c>
      <c r="S78" s="56" t="str">
        <f>IF(CW_Metrics[[#This Row],[customs]]=TRUE, (CW_Metrics[[#This Row],[Count]] * $AD$2),"")</f>
        <v/>
      </c>
      <c r="T78" s="17" t="s">
        <v>938</v>
      </c>
      <c r="V78" s="17" t="s">
        <v>131</v>
      </c>
      <c r="W78" s="17" t="s">
        <v>306</v>
      </c>
      <c r="X78" s="17" t="s">
        <v>326</v>
      </c>
      <c r="Y78" s="17" t="s">
        <v>486</v>
      </c>
      <c r="Z78" s="17" t="s">
        <v>415</v>
      </c>
      <c r="AA78" s="20" t="s">
        <v>938</v>
      </c>
    </row>
    <row r="79" spans="1:27" x14ac:dyDescent="0.25">
      <c r="A79" s="58" t="s">
        <v>1461</v>
      </c>
      <c r="B79" s="178">
        <v>2</v>
      </c>
      <c r="C79" s="1"/>
      <c r="E79" s="1"/>
      <c r="F79" s="1"/>
      <c r="G79" s="1"/>
      <c r="H79" s="1"/>
      <c r="I79" s="1"/>
      <c r="J79" s="59"/>
      <c r="K79" s="1"/>
      <c r="M79" s="17" t="s">
        <v>130</v>
      </c>
      <c r="N79" s="1" t="s">
        <v>291</v>
      </c>
      <c r="O79" s="1" t="s">
        <v>1384</v>
      </c>
      <c r="P79" s="1"/>
      <c r="Q79" s="112">
        <v>1</v>
      </c>
      <c r="R79" s="45" t="str">
        <f>IF(LEFT(CW_Metrics[[#This Row],[Namespace]], 3) = "AWS", "", TRUE)</f>
        <v/>
      </c>
      <c r="S79" s="56" t="str">
        <f>IF(CW_Metrics[[#This Row],[customs]]=TRUE, (CW_Metrics[[#This Row],[Count]] * $AD$2),"")</f>
        <v/>
      </c>
      <c r="T79" s="17" t="s">
        <v>938</v>
      </c>
      <c r="V79" s="17" t="s">
        <v>131</v>
      </c>
      <c r="Y79" s="17" t="s">
        <v>487</v>
      </c>
      <c r="Z79" s="17" t="s">
        <v>417</v>
      </c>
      <c r="AA79" s="20" t="s">
        <v>938</v>
      </c>
    </row>
    <row r="80" spans="1:27" x14ac:dyDescent="0.25">
      <c r="A80" s="58" t="s">
        <v>1460</v>
      </c>
      <c r="B80" s="178">
        <v>2</v>
      </c>
      <c r="C80" s="1"/>
      <c r="E80" s="1"/>
      <c r="F80" s="1"/>
      <c r="G80" s="1"/>
      <c r="H80" s="1"/>
      <c r="I80" s="1"/>
      <c r="J80" s="59"/>
      <c r="K80" s="1"/>
      <c r="M80" s="17" t="s">
        <v>130</v>
      </c>
      <c r="N80" s="1" t="s">
        <v>291</v>
      </c>
      <c r="O80" s="1" t="s">
        <v>1385</v>
      </c>
      <c r="P80" s="1" t="s">
        <v>293</v>
      </c>
      <c r="Q80" s="112">
        <v>1</v>
      </c>
      <c r="R80" s="45" t="str">
        <f>IF(LEFT(CW_Metrics[[#This Row],[Namespace]], 3) = "AWS", "", TRUE)</f>
        <v/>
      </c>
      <c r="S80" s="56" t="str">
        <f>IF(CW_Metrics[[#This Row],[customs]]=TRUE, (CW_Metrics[[#This Row],[Count]] * $AD$2),"")</f>
        <v/>
      </c>
      <c r="T80" s="17" t="s">
        <v>938</v>
      </c>
      <c r="V80" s="17" t="s">
        <v>131</v>
      </c>
      <c r="Y80" s="17" t="s">
        <v>488</v>
      </c>
      <c r="Z80" s="17" t="s">
        <v>417</v>
      </c>
      <c r="AA80" s="20" t="s">
        <v>938</v>
      </c>
    </row>
    <row r="81" spans="1:27" x14ac:dyDescent="0.25">
      <c r="A81" s="58" t="s">
        <v>1458</v>
      </c>
      <c r="B81" s="178">
        <v>2</v>
      </c>
      <c r="C81" s="1"/>
      <c r="E81" s="1"/>
      <c r="F81" s="1"/>
      <c r="G81" s="1"/>
      <c r="H81" s="1"/>
      <c r="I81" s="1"/>
      <c r="J81" s="59"/>
      <c r="K81" s="1"/>
      <c r="M81" s="17" t="s">
        <v>130</v>
      </c>
      <c r="N81" s="1" t="s">
        <v>291</v>
      </c>
      <c r="O81" s="1" t="s">
        <v>410</v>
      </c>
      <c r="P81" s="1"/>
      <c r="Q81" s="112">
        <v>1</v>
      </c>
      <c r="R81" s="45" t="str">
        <f>IF(LEFT(CW_Metrics[[#This Row],[Namespace]], 3) = "AWS", "", TRUE)</f>
        <v/>
      </c>
      <c r="S81" s="56" t="str">
        <f>IF(CW_Metrics[[#This Row],[customs]]=TRUE, (CW_Metrics[[#This Row],[Count]] * $AD$2),"")</f>
        <v/>
      </c>
      <c r="T81" s="17" t="s">
        <v>938</v>
      </c>
      <c r="V81" s="17" t="s">
        <v>131</v>
      </c>
      <c r="Y81" s="17" t="s">
        <v>489</v>
      </c>
      <c r="Z81" s="17" t="s">
        <v>417</v>
      </c>
      <c r="AA81" s="20" t="s">
        <v>938</v>
      </c>
    </row>
    <row r="82" spans="1:27" x14ac:dyDescent="0.25">
      <c r="A82" s="57" t="s">
        <v>133</v>
      </c>
      <c r="B82" s="179">
        <v>19500</v>
      </c>
      <c r="C82" s="1"/>
      <c r="E82" s="1"/>
      <c r="F82" s="1"/>
      <c r="G82" s="1"/>
      <c r="H82" s="1"/>
      <c r="I82" s="1"/>
      <c r="J82" s="59"/>
      <c r="K82" s="1"/>
      <c r="M82" s="17" t="s">
        <v>130</v>
      </c>
      <c r="N82" s="1" t="s">
        <v>291</v>
      </c>
      <c r="O82" s="1" t="s">
        <v>784</v>
      </c>
      <c r="P82" s="1"/>
      <c r="Q82" s="112">
        <v>1</v>
      </c>
      <c r="R82" s="45" t="str">
        <f>IF(LEFT(CW_Metrics[[#This Row],[Namespace]], 3) = "AWS", "", TRUE)</f>
        <v/>
      </c>
      <c r="S82" s="56" t="str">
        <f>IF(CW_Metrics[[#This Row],[customs]]=TRUE, (CW_Metrics[[#This Row],[Count]] * $AD$2),"")</f>
        <v/>
      </c>
      <c r="T82" s="17" t="s">
        <v>938</v>
      </c>
      <c r="V82" s="17" t="s">
        <v>131</v>
      </c>
      <c r="Y82" s="17" t="s">
        <v>490</v>
      </c>
      <c r="Z82" s="17" t="s">
        <v>417</v>
      </c>
      <c r="AA82" s="20" t="s">
        <v>938</v>
      </c>
    </row>
    <row r="83" spans="1:27" x14ac:dyDescent="0.25">
      <c r="B83" s="142"/>
      <c r="C83" s="1"/>
      <c r="E83" s="1"/>
      <c r="F83" s="1"/>
      <c r="G83" s="1"/>
      <c r="H83" s="1"/>
      <c r="I83" s="1"/>
      <c r="J83" s="59"/>
      <c r="K83" s="1"/>
      <c r="M83" s="17" t="s">
        <v>130</v>
      </c>
      <c r="N83" s="1" t="s">
        <v>291</v>
      </c>
      <c r="O83" s="1" t="s">
        <v>292</v>
      </c>
      <c r="P83" s="1" t="s">
        <v>293</v>
      </c>
      <c r="Q83" s="112">
        <v>1</v>
      </c>
      <c r="R83" s="45" t="str">
        <f>IF(LEFT(CW_Metrics[[#This Row],[Namespace]], 3) = "AWS", "", TRUE)</f>
        <v/>
      </c>
      <c r="S83" s="56" t="str">
        <f>IF(CW_Metrics[[#This Row],[customs]]=TRUE, (CW_Metrics[[#This Row],[Count]] * $AD$2),"")</f>
        <v/>
      </c>
      <c r="T83" s="17" t="s">
        <v>938</v>
      </c>
      <c r="V83" s="17" t="s">
        <v>131</v>
      </c>
      <c r="Y83" s="17" t="s">
        <v>491</v>
      </c>
      <c r="Z83" s="17" t="s">
        <v>417</v>
      </c>
      <c r="AA83" s="20" t="s">
        <v>938</v>
      </c>
    </row>
    <row r="84" spans="1:27" x14ac:dyDescent="0.25">
      <c r="B84" s="142"/>
      <c r="C84" s="1"/>
      <c r="E84" s="1"/>
      <c r="F84" s="1"/>
      <c r="G84" s="1"/>
      <c r="H84" s="1"/>
      <c r="I84" s="1"/>
      <c r="J84" s="59"/>
      <c r="K84" s="1"/>
      <c r="M84" s="17" t="s">
        <v>130</v>
      </c>
      <c r="N84" s="1" t="s">
        <v>291</v>
      </c>
      <c r="O84" s="1" t="s">
        <v>1386</v>
      </c>
      <c r="P84" s="1"/>
      <c r="Q84" s="112">
        <v>1</v>
      </c>
      <c r="R84" s="45" t="str">
        <f>IF(LEFT(CW_Metrics[[#This Row],[Namespace]], 3) = "AWS", "", TRUE)</f>
        <v/>
      </c>
      <c r="S84" s="56" t="str">
        <f>IF(CW_Metrics[[#This Row],[customs]]=TRUE, (CW_Metrics[[#This Row],[Count]] * $AD$2),"")</f>
        <v/>
      </c>
      <c r="T84" s="17" t="s">
        <v>938</v>
      </c>
      <c r="V84" s="17" t="s">
        <v>131</v>
      </c>
      <c r="Y84" s="17" t="s">
        <v>492</v>
      </c>
      <c r="Z84" s="17" t="s">
        <v>417</v>
      </c>
      <c r="AA84" s="20" t="s">
        <v>938</v>
      </c>
    </row>
    <row r="85" spans="1:27" x14ac:dyDescent="0.25">
      <c r="B85" s="142"/>
      <c r="C85" s="1"/>
      <c r="E85" s="1"/>
      <c r="F85" s="1"/>
      <c r="G85" s="1"/>
      <c r="H85" s="1"/>
      <c r="I85" s="1"/>
      <c r="J85" s="59"/>
      <c r="K85" s="1"/>
      <c r="M85" s="17" t="s">
        <v>130</v>
      </c>
      <c r="N85" s="1" t="s">
        <v>291</v>
      </c>
      <c r="O85" s="1" t="s">
        <v>1387</v>
      </c>
      <c r="P85" s="1" t="s">
        <v>788</v>
      </c>
      <c r="Q85" s="112">
        <v>1</v>
      </c>
      <c r="R85" s="45" t="str">
        <f>IF(LEFT(CW_Metrics[[#This Row],[Namespace]], 3) = "AWS", "", TRUE)</f>
        <v/>
      </c>
      <c r="S85" s="56" t="str">
        <f>IF(CW_Metrics[[#This Row],[customs]]=TRUE, (CW_Metrics[[#This Row],[Count]] * $AD$2),"")</f>
        <v/>
      </c>
      <c r="T85" s="17" t="s">
        <v>938</v>
      </c>
      <c r="V85" s="17" t="s">
        <v>131</v>
      </c>
      <c r="Y85" s="17" t="s">
        <v>493</v>
      </c>
      <c r="Z85" s="17" t="s">
        <v>417</v>
      </c>
      <c r="AA85" s="20" t="s">
        <v>938</v>
      </c>
    </row>
    <row r="86" spans="1:27" x14ac:dyDescent="0.25">
      <c r="B86" s="142"/>
      <c r="C86" s="1"/>
      <c r="E86" s="1"/>
      <c r="F86" s="1"/>
      <c r="G86" s="1"/>
      <c r="H86" s="1"/>
      <c r="I86" s="1"/>
      <c r="J86" s="59"/>
      <c r="K86" s="1"/>
      <c r="M86" s="17" t="s">
        <v>130</v>
      </c>
      <c r="N86" s="1" t="s">
        <v>291</v>
      </c>
      <c r="O86" s="1" t="s">
        <v>271</v>
      </c>
      <c r="P86" s="1" t="s">
        <v>293</v>
      </c>
      <c r="Q86" s="112">
        <v>1</v>
      </c>
      <c r="R86" s="45" t="str">
        <f>IF(LEFT(CW_Metrics[[#This Row],[Namespace]], 3) = "AWS", "", TRUE)</f>
        <v/>
      </c>
      <c r="S86" s="56" t="str">
        <f>IF(CW_Metrics[[#This Row],[customs]]=TRUE, (CW_Metrics[[#This Row],[Count]] * $AD$2),"")</f>
        <v/>
      </c>
      <c r="T86" s="17" t="s">
        <v>938</v>
      </c>
      <c r="V86" s="17" t="s">
        <v>131</v>
      </c>
      <c r="Y86" s="17" t="s">
        <v>494</v>
      </c>
      <c r="Z86" s="17" t="s">
        <v>417</v>
      </c>
      <c r="AA86" s="20" t="s">
        <v>938</v>
      </c>
    </row>
    <row r="87" spans="1:27" x14ac:dyDescent="0.25">
      <c r="B87" s="142"/>
      <c r="C87" s="1"/>
      <c r="E87" s="1"/>
      <c r="F87" s="1"/>
      <c r="G87" s="1"/>
      <c r="H87" s="1"/>
      <c r="I87" s="1"/>
      <c r="J87" s="59"/>
      <c r="K87" s="1"/>
      <c r="M87" s="17" t="s">
        <v>130</v>
      </c>
      <c r="N87" s="1" t="s">
        <v>291</v>
      </c>
      <c r="O87" s="1" t="s">
        <v>1388</v>
      </c>
      <c r="P87" s="1"/>
      <c r="Q87" s="112">
        <v>1</v>
      </c>
      <c r="R87" s="45" t="str">
        <f>IF(LEFT(CW_Metrics[[#This Row],[Namespace]], 3) = "AWS", "", TRUE)</f>
        <v/>
      </c>
      <c r="S87" s="56" t="str">
        <f>IF(CW_Metrics[[#This Row],[customs]]=TRUE, (CW_Metrics[[#This Row],[Count]] * $AD$2),"")</f>
        <v/>
      </c>
      <c r="T87" s="17" t="s">
        <v>938</v>
      </c>
      <c r="V87" s="17" t="s">
        <v>131</v>
      </c>
      <c r="Y87" s="17" t="s">
        <v>495</v>
      </c>
      <c r="Z87" s="17" t="s">
        <v>417</v>
      </c>
      <c r="AA87" s="20" t="s">
        <v>938</v>
      </c>
    </row>
    <row r="88" spans="1:27" x14ac:dyDescent="0.25">
      <c r="B88" s="142"/>
      <c r="C88" s="1"/>
      <c r="E88" s="1"/>
      <c r="F88" s="1"/>
      <c r="G88" s="1"/>
      <c r="H88" s="1"/>
      <c r="I88" s="1"/>
      <c r="J88" s="59"/>
      <c r="K88" s="1"/>
      <c r="M88" s="17" t="s">
        <v>130</v>
      </c>
      <c r="N88" s="1" t="s">
        <v>291</v>
      </c>
      <c r="O88" s="1" t="s">
        <v>785</v>
      </c>
      <c r="P88" s="1"/>
      <c r="Q88" s="112">
        <v>1</v>
      </c>
      <c r="R88" s="45" t="str">
        <f>IF(LEFT(CW_Metrics[[#This Row],[Namespace]], 3) = "AWS", "", TRUE)</f>
        <v/>
      </c>
      <c r="S88" s="56" t="str">
        <f>IF(CW_Metrics[[#This Row],[customs]]=TRUE, (CW_Metrics[[#This Row],[Count]] * $AD$2),"")</f>
        <v/>
      </c>
      <c r="T88" s="17" t="s">
        <v>938</v>
      </c>
      <c r="V88" s="17" t="s">
        <v>131</v>
      </c>
      <c r="Y88" s="17" t="s">
        <v>496</v>
      </c>
      <c r="Z88" s="17" t="s">
        <v>417</v>
      </c>
      <c r="AA88" s="20" t="s">
        <v>938</v>
      </c>
    </row>
    <row r="89" spans="1:27" x14ac:dyDescent="0.25">
      <c r="B89" s="142"/>
      <c r="C89" s="1"/>
      <c r="E89" s="1"/>
      <c r="F89" s="1"/>
      <c r="G89" s="1"/>
      <c r="H89" s="1"/>
      <c r="I89" s="1"/>
      <c r="J89" s="59"/>
      <c r="K89" s="1"/>
      <c r="M89" s="17" t="s">
        <v>130</v>
      </c>
      <c r="N89" s="1" t="s">
        <v>291</v>
      </c>
      <c r="O89" s="1" t="s">
        <v>1389</v>
      </c>
      <c r="P89" s="1" t="s">
        <v>788</v>
      </c>
      <c r="Q89" s="112">
        <v>2</v>
      </c>
      <c r="R89" s="45" t="str">
        <f>IF(LEFT(CW_Metrics[[#This Row],[Namespace]], 3) = "AWS", "", TRUE)</f>
        <v/>
      </c>
      <c r="S89" s="56" t="str">
        <f>IF(CW_Metrics[[#This Row],[customs]]=TRUE, (CW_Metrics[[#This Row],[Count]] * $AD$2),"")</f>
        <v/>
      </c>
      <c r="T89" s="17" t="s">
        <v>938</v>
      </c>
      <c r="V89" s="17" t="s">
        <v>131</v>
      </c>
      <c r="Y89" s="17" t="s">
        <v>497</v>
      </c>
      <c r="Z89" s="17" t="s">
        <v>417</v>
      </c>
      <c r="AA89" s="20" t="s">
        <v>938</v>
      </c>
    </row>
    <row r="90" spans="1:27" x14ac:dyDescent="0.25">
      <c r="B90" s="142"/>
      <c r="C90" s="1"/>
      <c r="E90" s="1"/>
      <c r="F90" s="1"/>
      <c r="G90" s="1"/>
      <c r="H90" s="1"/>
      <c r="I90" s="1"/>
      <c r="J90" s="59"/>
      <c r="K90" s="1"/>
      <c r="M90" s="17" t="s">
        <v>130</v>
      </c>
      <c r="N90" s="1" t="s">
        <v>291</v>
      </c>
      <c r="O90" s="1" t="s">
        <v>1390</v>
      </c>
      <c r="P90" s="1" t="s">
        <v>788</v>
      </c>
      <c r="Q90" s="112">
        <v>1</v>
      </c>
      <c r="R90" s="45" t="str">
        <f>IF(LEFT(CW_Metrics[[#This Row],[Namespace]], 3) = "AWS", "", TRUE)</f>
        <v/>
      </c>
      <c r="S90" s="56" t="str">
        <f>IF(CW_Metrics[[#This Row],[customs]]=TRUE, (CW_Metrics[[#This Row],[Count]] * $AD$2),"")</f>
        <v/>
      </c>
      <c r="T90" s="17" t="s">
        <v>938</v>
      </c>
      <c r="V90" s="17" t="s">
        <v>131</v>
      </c>
      <c r="Y90" s="17" t="s">
        <v>498</v>
      </c>
      <c r="Z90" s="17" t="s">
        <v>417</v>
      </c>
      <c r="AA90" s="20" t="s">
        <v>938</v>
      </c>
    </row>
    <row r="91" spans="1:27" x14ac:dyDescent="0.25">
      <c r="B91" s="142"/>
      <c r="C91" s="1"/>
      <c r="E91" s="1"/>
      <c r="F91" s="1"/>
      <c r="G91" s="1"/>
      <c r="H91" s="1"/>
      <c r="I91" s="1"/>
      <c r="J91" s="59"/>
      <c r="K91" s="1"/>
      <c r="M91" s="17" t="s">
        <v>130</v>
      </c>
      <c r="N91" s="1" t="s">
        <v>291</v>
      </c>
      <c r="O91" s="1" t="s">
        <v>1391</v>
      </c>
      <c r="P91" s="1" t="s">
        <v>293</v>
      </c>
      <c r="Q91" s="112">
        <v>1</v>
      </c>
      <c r="R91" s="45" t="str">
        <f>IF(LEFT(CW_Metrics[[#This Row],[Namespace]], 3) = "AWS", "", TRUE)</f>
        <v/>
      </c>
      <c r="S91" s="56" t="str">
        <f>IF(CW_Metrics[[#This Row],[customs]]=TRUE, (CW_Metrics[[#This Row],[Count]] * $AD$2),"")</f>
        <v/>
      </c>
      <c r="T91" s="17" t="s">
        <v>938</v>
      </c>
      <c r="V91" s="17" t="s">
        <v>131</v>
      </c>
      <c r="Y91" s="17" t="s">
        <v>499</v>
      </c>
      <c r="Z91" s="17" t="s">
        <v>417</v>
      </c>
      <c r="AA91" s="20" t="s">
        <v>938</v>
      </c>
    </row>
    <row r="92" spans="1:27" x14ac:dyDescent="0.25">
      <c r="B92" s="142"/>
      <c r="C92" s="1"/>
      <c r="E92" s="1"/>
      <c r="F92" s="1"/>
      <c r="G92" s="1"/>
      <c r="H92" s="1"/>
      <c r="I92" s="1"/>
      <c r="J92" s="59"/>
      <c r="K92" s="1"/>
      <c r="M92" s="17" t="s">
        <v>130</v>
      </c>
      <c r="N92" s="1" t="s">
        <v>291</v>
      </c>
      <c r="O92" s="1" t="s">
        <v>791</v>
      </c>
      <c r="P92" s="1" t="s">
        <v>788</v>
      </c>
      <c r="Q92" s="112">
        <v>1</v>
      </c>
      <c r="R92" s="45" t="str">
        <f>IF(LEFT(CW_Metrics[[#This Row],[Namespace]], 3) = "AWS", "", TRUE)</f>
        <v/>
      </c>
      <c r="S92" s="56" t="str">
        <f>IF(CW_Metrics[[#This Row],[customs]]=TRUE, (CW_Metrics[[#This Row],[Count]] * $AD$2),"")</f>
        <v/>
      </c>
      <c r="T92" s="17" t="s">
        <v>938</v>
      </c>
      <c r="V92" s="17" t="s">
        <v>131</v>
      </c>
      <c r="Y92" s="17" t="s">
        <v>500</v>
      </c>
      <c r="Z92" s="17" t="s">
        <v>417</v>
      </c>
      <c r="AA92" s="20" t="s">
        <v>938</v>
      </c>
    </row>
    <row r="93" spans="1:27" x14ac:dyDescent="0.25">
      <c r="B93" s="142"/>
      <c r="C93" s="1"/>
      <c r="E93" s="1"/>
      <c r="F93" s="1"/>
      <c r="G93" s="1"/>
      <c r="H93" s="1"/>
      <c r="I93" s="1"/>
      <c r="J93" s="59"/>
      <c r="K93" s="1"/>
      <c r="M93" s="17" t="s">
        <v>130</v>
      </c>
      <c r="N93" s="1" t="s">
        <v>294</v>
      </c>
      <c r="O93" s="1" t="s">
        <v>295</v>
      </c>
      <c r="P93" s="1" t="s">
        <v>296</v>
      </c>
      <c r="Q93" s="112">
        <v>1</v>
      </c>
      <c r="R93" s="45" t="str">
        <f>IF(LEFT(CW_Metrics[[#This Row],[Namespace]], 3) = "AWS", "", TRUE)</f>
        <v/>
      </c>
      <c r="S93" s="56" t="str">
        <f>IF(CW_Metrics[[#This Row],[customs]]=TRUE, (CW_Metrics[[#This Row],[Count]] * $AD$2),"")</f>
        <v/>
      </c>
      <c r="T93" s="17" t="s">
        <v>938</v>
      </c>
      <c r="V93" s="17" t="s">
        <v>131</v>
      </c>
      <c r="Y93" s="17" t="s">
        <v>501</v>
      </c>
      <c r="Z93" s="17" t="s">
        <v>417</v>
      </c>
      <c r="AA93" s="20" t="s">
        <v>938</v>
      </c>
    </row>
    <row r="94" spans="1:27" x14ac:dyDescent="0.25">
      <c r="B94" s="142"/>
      <c r="C94" s="1"/>
      <c r="E94" s="1"/>
      <c r="F94" s="1"/>
      <c r="G94" s="1"/>
      <c r="H94" s="1"/>
      <c r="I94" s="1"/>
      <c r="J94" s="59"/>
      <c r="K94" s="1"/>
      <c r="M94" s="17" t="s">
        <v>130</v>
      </c>
      <c r="N94" s="1" t="s">
        <v>297</v>
      </c>
      <c r="O94" s="1" t="s">
        <v>792</v>
      </c>
      <c r="P94" s="1" t="s">
        <v>299</v>
      </c>
      <c r="Q94" s="112">
        <v>1</v>
      </c>
      <c r="R94" s="45" t="str">
        <f>IF(LEFT(CW_Metrics[[#This Row],[Namespace]], 3) = "AWS", "", TRUE)</f>
        <v/>
      </c>
      <c r="S94" s="56" t="str">
        <f>IF(CW_Metrics[[#This Row],[customs]]=TRUE, (CW_Metrics[[#This Row],[Count]] * $AD$2),"")</f>
        <v/>
      </c>
      <c r="T94" s="17" t="s">
        <v>938</v>
      </c>
      <c r="V94" s="17" t="s">
        <v>131</v>
      </c>
      <c r="W94" s="17" t="s">
        <v>502</v>
      </c>
      <c r="X94" s="17" t="s">
        <v>503</v>
      </c>
      <c r="Y94" s="17" t="s">
        <v>504</v>
      </c>
      <c r="AA94" s="20" t="s">
        <v>938</v>
      </c>
    </row>
    <row r="95" spans="1:27" x14ac:dyDescent="0.25">
      <c r="B95" s="142"/>
      <c r="C95" s="1"/>
      <c r="E95" s="1"/>
      <c r="F95" s="1"/>
      <c r="G95" s="1"/>
      <c r="H95" s="1"/>
      <c r="I95" s="1"/>
      <c r="J95" s="59"/>
      <c r="K95" s="1"/>
      <c r="M95" s="17" t="s">
        <v>130</v>
      </c>
      <c r="N95" s="1" t="s">
        <v>297</v>
      </c>
      <c r="O95" s="1" t="s">
        <v>794</v>
      </c>
      <c r="P95" s="1" t="s">
        <v>793</v>
      </c>
      <c r="Q95" s="112">
        <v>3</v>
      </c>
      <c r="R95" s="45" t="str">
        <f>IF(LEFT(CW_Metrics[[#This Row],[Namespace]], 3) = "AWS", "", TRUE)</f>
        <v/>
      </c>
      <c r="S95" s="56" t="str">
        <f>IF(CW_Metrics[[#This Row],[customs]]=TRUE, (CW_Metrics[[#This Row],[Count]] * $AD$2),"")</f>
        <v/>
      </c>
      <c r="T95" s="17" t="s">
        <v>938</v>
      </c>
      <c r="V95" s="17" t="s">
        <v>131</v>
      </c>
      <c r="W95" s="17" t="s">
        <v>502</v>
      </c>
      <c r="X95" s="17" t="s">
        <v>505</v>
      </c>
      <c r="Y95" s="17" t="s">
        <v>506</v>
      </c>
      <c r="AA95" s="20" t="s">
        <v>938</v>
      </c>
    </row>
    <row r="96" spans="1:27" x14ac:dyDescent="0.25">
      <c r="B96" s="142"/>
      <c r="C96" s="1"/>
      <c r="E96" s="1"/>
      <c r="F96" s="1"/>
      <c r="G96" s="1"/>
      <c r="H96" s="1"/>
      <c r="I96" s="1"/>
      <c r="J96" s="59"/>
      <c r="K96" s="1"/>
      <c r="M96" s="17" t="s">
        <v>130</v>
      </c>
      <c r="N96" s="1" t="s">
        <v>297</v>
      </c>
      <c r="O96" s="1" t="s">
        <v>1392</v>
      </c>
      <c r="P96" s="1" t="s">
        <v>793</v>
      </c>
      <c r="Q96" s="112">
        <v>1</v>
      </c>
      <c r="R96" s="45" t="str">
        <f>IF(LEFT(CW_Metrics[[#This Row],[Namespace]], 3) = "AWS", "", TRUE)</f>
        <v/>
      </c>
      <c r="S96" s="56" t="str">
        <f>IF(CW_Metrics[[#This Row],[customs]]=TRUE, (CW_Metrics[[#This Row],[Count]] * $AD$2),"")</f>
        <v/>
      </c>
      <c r="T96" s="17" t="s">
        <v>938</v>
      </c>
      <c r="V96" s="17" t="s">
        <v>131</v>
      </c>
      <c r="Y96" s="17" t="s">
        <v>507</v>
      </c>
      <c r="Z96" s="17" t="s">
        <v>417</v>
      </c>
      <c r="AA96" s="20" t="s">
        <v>938</v>
      </c>
    </row>
    <row r="97" spans="2:27" x14ac:dyDescent="0.25">
      <c r="B97" s="142"/>
      <c r="C97" s="1"/>
      <c r="E97" s="1"/>
      <c r="F97" s="1"/>
      <c r="G97" s="1"/>
      <c r="H97" s="1"/>
      <c r="I97" s="1"/>
      <c r="J97" s="59"/>
      <c r="K97" s="1"/>
      <c r="M97" s="17" t="s">
        <v>130</v>
      </c>
      <c r="N97" s="1" t="s">
        <v>297</v>
      </c>
      <c r="O97" s="1" t="s">
        <v>298</v>
      </c>
      <c r="P97" s="1" t="s">
        <v>299</v>
      </c>
      <c r="Q97" s="112">
        <v>2</v>
      </c>
      <c r="R97" s="45" t="str">
        <f>IF(LEFT(CW_Metrics[[#This Row],[Namespace]], 3) = "AWS", "", TRUE)</f>
        <v/>
      </c>
      <c r="S97" s="56" t="str">
        <f>IF(CW_Metrics[[#This Row],[customs]]=TRUE, (CW_Metrics[[#This Row],[Count]] * $AD$2),"")</f>
        <v/>
      </c>
      <c r="T97" s="17" t="s">
        <v>938</v>
      </c>
      <c r="V97" s="17" t="s">
        <v>131</v>
      </c>
      <c r="Y97" s="17" t="s">
        <v>508</v>
      </c>
      <c r="Z97" s="17" t="s">
        <v>417</v>
      </c>
      <c r="AA97" s="20" t="s">
        <v>938</v>
      </c>
    </row>
    <row r="98" spans="2:27" x14ac:dyDescent="0.25">
      <c r="B98" s="142"/>
      <c r="C98" s="1"/>
      <c r="E98" s="1"/>
      <c r="F98" s="1"/>
      <c r="G98" s="1"/>
      <c r="H98" s="1"/>
      <c r="I98" s="1"/>
      <c r="J98" s="59"/>
      <c r="K98" s="1"/>
      <c r="M98" s="17" t="s">
        <v>130</v>
      </c>
      <c r="N98" s="1" t="s">
        <v>300</v>
      </c>
      <c r="O98" s="1" t="s">
        <v>331</v>
      </c>
      <c r="P98" s="1" t="s">
        <v>332</v>
      </c>
      <c r="Q98" s="112">
        <v>2</v>
      </c>
      <c r="R98" s="45" t="str">
        <f>IF(LEFT(CW_Metrics[[#This Row],[Namespace]], 3) = "AWS", "", TRUE)</f>
        <v/>
      </c>
      <c r="S98" s="56" t="str">
        <f>IF(CW_Metrics[[#This Row],[customs]]=TRUE, (CW_Metrics[[#This Row],[Count]] * $AD$2),"")</f>
        <v/>
      </c>
      <c r="T98" s="17" t="s">
        <v>938</v>
      </c>
      <c r="V98" s="17" t="s">
        <v>131</v>
      </c>
      <c r="W98" s="17" t="s">
        <v>502</v>
      </c>
      <c r="X98" s="17" t="s">
        <v>503</v>
      </c>
      <c r="Y98" s="17" t="s">
        <v>509</v>
      </c>
      <c r="AA98" s="20" t="s">
        <v>938</v>
      </c>
    </row>
    <row r="99" spans="2:27" x14ac:dyDescent="0.25">
      <c r="B99" s="142"/>
      <c r="C99" s="1"/>
      <c r="E99" s="1"/>
      <c r="F99" s="1"/>
      <c r="G99" s="1"/>
      <c r="H99" s="1"/>
      <c r="I99" s="1"/>
      <c r="J99" s="59"/>
      <c r="K99" s="1"/>
      <c r="M99" s="17" t="s">
        <v>130</v>
      </c>
      <c r="N99" s="1" t="s">
        <v>300</v>
      </c>
      <c r="O99" s="1" t="s">
        <v>301</v>
      </c>
      <c r="P99" s="1" t="s">
        <v>302</v>
      </c>
      <c r="Q99" s="112">
        <v>13</v>
      </c>
      <c r="R99" s="45" t="str">
        <f>IF(LEFT(CW_Metrics[[#This Row],[Namespace]], 3) = "AWS", "", TRUE)</f>
        <v/>
      </c>
      <c r="S99" s="56" t="str">
        <f>IF(CW_Metrics[[#This Row],[customs]]=TRUE, (CW_Metrics[[#This Row],[Count]] * $AD$2),"")</f>
        <v/>
      </c>
      <c r="T99" s="17" t="s">
        <v>938</v>
      </c>
      <c r="V99" s="17" t="s">
        <v>131</v>
      </c>
      <c r="W99" s="17" t="s">
        <v>502</v>
      </c>
      <c r="X99" s="17" t="s">
        <v>505</v>
      </c>
      <c r="Y99" s="17" t="s">
        <v>510</v>
      </c>
      <c r="AA99" s="20" t="s">
        <v>938</v>
      </c>
    </row>
    <row r="100" spans="2:27" x14ac:dyDescent="0.25">
      <c r="B100" s="142"/>
      <c r="C100" s="1"/>
      <c r="E100" s="1"/>
      <c r="F100" s="1"/>
      <c r="G100" s="1"/>
      <c r="H100" s="1"/>
      <c r="I100" s="1"/>
      <c r="J100" s="59"/>
      <c r="K100" s="1"/>
      <c r="M100" s="17" t="s">
        <v>130</v>
      </c>
      <c r="N100" s="1" t="s">
        <v>300</v>
      </c>
      <c r="O100" s="1" t="s">
        <v>303</v>
      </c>
      <c r="P100" s="1" t="s">
        <v>302</v>
      </c>
      <c r="Q100" s="112">
        <v>12</v>
      </c>
      <c r="R100" s="45" t="str">
        <f>IF(LEFT(CW_Metrics[[#This Row],[Namespace]], 3) = "AWS", "", TRUE)</f>
        <v/>
      </c>
      <c r="S100" s="56" t="str">
        <f>IF(CW_Metrics[[#This Row],[customs]]=TRUE, (CW_Metrics[[#This Row],[Count]] * $AD$2),"")</f>
        <v/>
      </c>
      <c r="T100" s="17" t="s">
        <v>938</v>
      </c>
      <c r="V100" s="17" t="s">
        <v>131</v>
      </c>
      <c r="Y100" s="17" t="s">
        <v>511</v>
      </c>
      <c r="Z100" s="17" t="s">
        <v>417</v>
      </c>
      <c r="AA100" s="20" t="s">
        <v>938</v>
      </c>
    </row>
    <row r="101" spans="2:27" x14ac:dyDescent="0.25">
      <c r="B101" s="142"/>
      <c r="C101" s="1"/>
      <c r="E101" s="1"/>
      <c r="F101" s="1"/>
      <c r="G101" s="1"/>
      <c r="H101" s="1"/>
      <c r="I101" s="1"/>
      <c r="J101" s="59"/>
      <c r="K101" s="1"/>
      <c r="M101" s="17" t="s">
        <v>130</v>
      </c>
      <c r="N101" s="1" t="s">
        <v>795</v>
      </c>
      <c r="O101" s="1" t="s">
        <v>1393</v>
      </c>
      <c r="P101" s="1" t="s">
        <v>797</v>
      </c>
      <c r="Q101" s="112">
        <v>2</v>
      </c>
      <c r="R101" s="45" t="str">
        <f>IF(LEFT(CW_Metrics[[#This Row],[Namespace]], 3) = "AWS", "", TRUE)</f>
        <v/>
      </c>
      <c r="S101" s="56" t="str">
        <f>IF(CW_Metrics[[#This Row],[customs]]=TRUE, (CW_Metrics[[#This Row],[Count]] * $AD$2),"")</f>
        <v/>
      </c>
      <c r="T101" s="17" t="s">
        <v>938</v>
      </c>
      <c r="V101" s="17" t="s">
        <v>131</v>
      </c>
      <c r="W101" s="17" t="s">
        <v>269</v>
      </c>
      <c r="X101" s="17" t="s">
        <v>275</v>
      </c>
      <c r="Y101" s="17" t="s">
        <v>513</v>
      </c>
      <c r="Z101" s="17" t="s">
        <v>512</v>
      </c>
      <c r="AA101" s="20" t="s">
        <v>938</v>
      </c>
    </row>
    <row r="102" spans="2:27" x14ac:dyDescent="0.25">
      <c r="B102" s="142"/>
      <c r="C102" s="1"/>
      <c r="E102" s="1"/>
      <c r="F102" s="1"/>
      <c r="G102" s="1"/>
      <c r="H102" s="1"/>
      <c r="I102" s="1"/>
      <c r="J102" s="59"/>
      <c r="K102" s="1"/>
      <c r="M102" s="17" t="s">
        <v>130</v>
      </c>
      <c r="N102" s="1" t="s">
        <v>795</v>
      </c>
      <c r="O102" s="1" t="s">
        <v>796</v>
      </c>
      <c r="P102" s="1" t="s">
        <v>797</v>
      </c>
      <c r="Q102" s="112">
        <v>1</v>
      </c>
      <c r="R102" s="45" t="str">
        <f>IF(LEFT(CW_Metrics[[#This Row],[Namespace]], 3) = "AWS", "", TRUE)</f>
        <v/>
      </c>
      <c r="S102" s="56" t="str">
        <f>IF(CW_Metrics[[#This Row],[customs]]=TRUE, (CW_Metrics[[#This Row],[Count]] * $AD$2),"")</f>
        <v/>
      </c>
      <c r="T102" s="17" t="s">
        <v>938</v>
      </c>
      <c r="V102" s="17" t="s">
        <v>132</v>
      </c>
      <c r="W102" s="17" t="s">
        <v>269</v>
      </c>
      <c r="X102" s="17" t="s">
        <v>288</v>
      </c>
      <c r="Y102" s="17" t="s">
        <v>651</v>
      </c>
      <c r="Z102" s="17" t="s">
        <v>650</v>
      </c>
      <c r="AA102" s="20" t="s">
        <v>938</v>
      </c>
    </row>
    <row r="103" spans="2:27" x14ac:dyDescent="0.25">
      <c r="B103" s="142"/>
      <c r="C103" s="1"/>
      <c r="E103" s="1"/>
      <c r="F103" s="1"/>
      <c r="G103" s="1"/>
      <c r="H103" s="1"/>
      <c r="I103" s="1"/>
      <c r="J103" s="59"/>
      <c r="K103" s="1"/>
      <c r="M103" s="17" t="s">
        <v>130</v>
      </c>
      <c r="N103" s="1" t="s">
        <v>795</v>
      </c>
      <c r="O103" s="1" t="s">
        <v>1394</v>
      </c>
      <c r="P103" s="1" t="s">
        <v>797</v>
      </c>
      <c r="Q103" s="112">
        <v>1</v>
      </c>
      <c r="R103" s="45" t="str">
        <f>IF(LEFT(CW_Metrics[[#This Row],[Namespace]], 3) = "AWS", "", TRUE)</f>
        <v/>
      </c>
      <c r="S103" s="56" t="str">
        <f>IF(CW_Metrics[[#This Row],[customs]]=TRUE, (CW_Metrics[[#This Row],[Count]] * $AD$2),"")</f>
        <v/>
      </c>
      <c r="T103" s="17" t="s">
        <v>938</v>
      </c>
      <c r="V103" s="17" t="s">
        <v>132</v>
      </c>
      <c r="W103" s="17" t="s">
        <v>269</v>
      </c>
      <c r="X103" s="17" t="s">
        <v>288</v>
      </c>
      <c r="Y103" s="17" t="s">
        <v>652</v>
      </c>
      <c r="Z103" s="17" t="s">
        <v>650</v>
      </c>
      <c r="AA103" s="20" t="s">
        <v>938</v>
      </c>
    </row>
    <row r="104" spans="2:27" x14ac:dyDescent="0.25">
      <c r="B104" s="142"/>
      <c r="C104" s="1"/>
      <c r="E104" s="1"/>
      <c r="F104" s="1"/>
      <c r="G104" s="1"/>
      <c r="H104" s="1"/>
      <c r="I104" s="1"/>
      <c r="J104" s="59"/>
      <c r="K104" s="1"/>
      <c r="M104" s="17" t="s">
        <v>130</v>
      </c>
      <c r="N104" s="1" t="s">
        <v>795</v>
      </c>
      <c r="O104" s="1" t="s">
        <v>1395</v>
      </c>
      <c r="P104" s="1" t="s">
        <v>797</v>
      </c>
      <c r="Q104" s="112">
        <v>1</v>
      </c>
      <c r="R104" s="45" t="str">
        <f>IF(LEFT(CW_Metrics[[#This Row],[Namespace]], 3) = "AWS", "", TRUE)</f>
        <v/>
      </c>
      <c r="S104" s="56" t="str">
        <f>IF(CW_Metrics[[#This Row],[customs]]=TRUE, (CW_Metrics[[#This Row],[Count]] * $AD$2),"")</f>
        <v/>
      </c>
      <c r="T104" s="17" t="s">
        <v>938</v>
      </c>
      <c r="V104" s="17" t="s">
        <v>132</v>
      </c>
      <c r="W104" s="17" t="s">
        <v>306</v>
      </c>
      <c r="X104" s="17" t="s">
        <v>259</v>
      </c>
      <c r="Y104" s="17" t="s">
        <v>653</v>
      </c>
      <c r="Z104" s="17" t="s">
        <v>400</v>
      </c>
      <c r="AA104" s="20" t="s">
        <v>938</v>
      </c>
    </row>
    <row r="105" spans="2:27" x14ac:dyDescent="0.25">
      <c r="B105" s="142"/>
      <c r="C105" s="1"/>
      <c r="E105" s="1"/>
      <c r="F105" s="1"/>
      <c r="G105" s="1"/>
      <c r="H105" s="1"/>
      <c r="I105" s="1"/>
      <c r="J105" s="59"/>
      <c r="K105" s="1"/>
      <c r="M105" s="17" t="s">
        <v>130</v>
      </c>
      <c r="N105" s="1" t="s">
        <v>795</v>
      </c>
      <c r="O105" s="1" t="s">
        <v>800</v>
      </c>
      <c r="P105" s="1" t="s">
        <v>797</v>
      </c>
      <c r="Q105" s="112">
        <v>1</v>
      </c>
      <c r="R105" s="45" t="str">
        <f>IF(LEFT(CW_Metrics[[#This Row],[Namespace]], 3) = "AWS", "", TRUE)</f>
        <v/>
      </c>
      <c r="S105" s="56" t="str">
        <f>IF(CW_Metrics[[#This Row],[customs]]=TRUE, (CW_Metrics[[#This Row],[Count]] * $AD$2),"")</f>
        <v/>
      </c>
      <c r="T105" s="17" t="s">
        <v>938</v>
      </c>
      <c r="V105" s="17" t="s">
        <v>132</v>
      </c>
      <c r="W105" s="17" t="s">
        <v>306</v>
      </c>
      <c r="X105" s="17" t="s">
        <v>279</v>
      </c>
      <c r="Y105" s="17" t="s">
        <v>654</v>
      </c>
      <c r="Z105" s="17" t="s">
        <v>402</v>
      </c>
      <c r="AA105" s="20" t="s">
        <v>938</v>
      </c>
    </row>
    <row r="106" spans="2:27" x14ac:dyDescent="0.25">
      <c r="B106" s="142"/>
      <c r="C106" s="1"/>
      <c r="E106" s="1"/>
      <c r="F106" s="1"/>
      <c r="G106" s="1"/>
      <c r="H106" s="1"/>
      <c r="I106" s="1"/>
      <c r="J106" s="59"/>
      <c r="K106" s="1"/>
      <c r="M106" s="17" t="s">
        <v>130</v>
      </c>
      <c r="N106" s="1" t="s">
        <v>795</v>
      </c>
      <c r="O106" s="1" t="s">
        <v>1396</v>
      </c>
      <c r="P106" s="1" t="s">
        <v>797</v>
      </c>
      <c r="Q106" s="112">
        <v>2</v>
      </c>
      <c r="R106" s="45" t="str">
        <f>IF(LEFT(CW_Metrics[[#This Row],[Namespace]], 3) = "AWS", "", TRUE)</f>
        <v/>
      </c>
      <c r="S106" s="56" t="str">
        <f>IF(CW_Metrics[[#This Row],[customs]]=TRUE, (CW_Metrics[[#This Row],[Count]] * $AD$2),"")</f>
        <v/>
      </c>
      <c r="T106" s="17" t="s">
        <v>938</v>
      </c>
      <c r="V106" s="17" t="s">
        <v>132</v>
      </c>
      <c r="W106" s="17" t="s">
        <v>306</v>
      </c>
      <c r="X106" s="17" t="s">
        <v>275</v>
      </c>
      <c r="Y106" s="17" t="s">
        <v>655</v>
      </c>
      <c r="Z106" s="17" t="s">
        <v>404</v>
      </c>
      <c r="AA106" s="20" t="s">
        <v>938</v>
      </c>
    </row>
    <row r="107" spans="2:27" x14ac:dyDescent="0.25">
      <c r="B107" s="142"/>
      <c r="C107" s="1"/>
      <c r="E107" s="1"/>
      <c r="F107" s="1"/>
      <c r="G107" s="1"/>
      <c r="H107" s="1"/>
      <c r="I107" s="1"/>
      <c r="J107" s="59"/>
      <c r="K107" s="1"/>
      <c r="M107" s="17" t="s">
        <v>130</v>
      </c>
      <c r="N107" s="1" t="s">
        <v>304</v>
      </c>
      <c r="O107" s="1" t="s">
        <v>601</v>
      </c>
      <c r="P107" s="1" t="s">
        <v>802</v>
      </c>
      <c r="Q107" s="112">
        <v>2</v>
      </c>
      <c r="R107" s="45" t="str">
        <f>IF(LEFT(CW_Metrics[[#This Row],[Namespace]], 3) = "AWS", "", TRUE)</f>
        <v/>
      </c>
      <c r="S107" s="56" t="str">
        <f>IF(CW_Metrics[[#This Row],[customs]]=TRUE, (CW_Metrics[[#This Row],[Count]] * $AD$2),"")</f>
        <v/>
      </c>
      <c r="T107" s="17" t="s">
        <v>938</v>
      </c>
      <c r="V107" s="17" t="s">
        <v>132</v>
      </c>
      <c r="W107" s="17" t="s">
        <v>306</v>
      </c>
      <c r="X107" s="17" t="s">
        <v>407</v>
      </c>
      <c r="Y107" s="17" t="s">
        <v>656</v>
      </c>
      <c r="Z107" s="17" t="s">
        <v>406</v>
      </c>
      <c r="AA107" s="20" t="s">
        <v>938</v>
      </c>
    </row>
    <row r="108" spans="2:27" x14ac:dyDescent="0.25">
      <c r="B108" s="142"/>
      <c r="C108" s="1"/>
      <c r="E108" s="1"/>
      <c r="F108" s="1"/>
      <c r="G108" s="1"/>
      <c r="H108" s="1"/>
      <c r="I108" s="1"/>
      <c r="J108" s="59"/>
      <c r="K108" s="1"/>
      <c r="M108" s="17" t="s">
        <v>130</v>
      </c>
      <c r="N108" s="1" t="s">
        <v>304</v>
      </c>
      <c r="O108" s="1" t="s">
        <v>804</v>
      </c>
      <c r="P108" s="1" t="s">
        <v>240</v>
      </c>
      <c r="Q108" s="112">
        <v>1</v>
      </c>
      <c r="R108" s="45" t="str">
        <f>IF(LEFT(CW_Metrics[[#This Row],[Namespace]], 3) = "AWS", "", TRUE)</f>
        <v/>
      </c>
      <c r="S108" s="56" t="str">
        <f>IF(CW_Metrics[[#This Row],[customs]]=TRUE, (CW_Metrics[[#This Row],[Count]] * $AD$2),"")</f>
        <v/>
      </c>
      <c r="T108" s="17" t="s">
        <v>938</v>
      </c>
      <c r="V108" s="17" t="s">
        <v>132</v>
      </c>
      <c r="W108" s="17" t="s">
        <v>306</v>
      </c>
      <c r="X108" s="17" t="s">
        <v>410</v>
      </c>
      <c r="Y108" s="17" t="s">
        <v>657</v>
      </c>
      <c r="Z108" s="17" t="s">
        <v>409</v>
      </c>
      <c r="AA108" s="20" t="s">
        <v>938</v>
      </c>
    </row>
    <row r="109" spans="2:27" x14ac:dyDescent="0.25">
      <c r="B109" s="142"/>
      <c r="C109" s="1"/>
      <c r="E109" s="1"/>
      <c r="F109" s="1"/>
      <c r="G109" s="1"/>
      <c r="H109" s="1"/>
      <c r="I109" s="1"/>
      <c r="J109" s="59"/>
      <c r="K109" s="1"/>
      <c r="M109" s="17" t="s">
        <v>130</v>
      </c>
      <c r="N109" s="1" t="s">
        <v>304</v>
      </c>
      <c r="O109" s="1" t="s">
        <v>1397</v>
      </c>
      <c r="P109" s="1" t="s">
        <v>240</v>
      </c>
      <c r="Q109" s="112">
        <v>1</v>
      </c>
      <c r="R109" s="45" t="str">
        <f>IF(LEFT(CW_Metrics[[#This Row],[Namespace]], 3) = "AWS", "", TRUE)</f>
        <v/>
      </c>
      <c r="S109" s="56" t="str">
        <f>IF(CW_Metrics[[#This Row],[customs]]=TRUE, (CW_Metrics[[#This Row],[Count]] * $AD$2),"")</f>
        <v/>
      </c>
      <c r="T109" s="17" t="s">
        <v>938</v>
      </c>
      <c r="V109" s="17" t="s">
        <v>132</v>
      </c>
      <c r="W109" s="17" t="s">
        <v>306</v>
      </c>
      <c r="X109" s="17" t="s">
        <v>413</v>
      </c>
      <c r="Y109" s="17" t="s">
        <v>658</v>
      </c>
      <c r="Z109" s="17" t="s">
        <v>412</v>
      </c>
      <c r="AA109" s="20" t="s">
        <v>938</v>
      </c>
    </row>
    <row r="110" spans="2:27" x14ac:dyDescent="0.25">
      <c r="B110" s="142"/>
      <c r="C110" s="1"/>
      <c r="E110" s="1"/>
      <c r="F110" s="1"/>
      <c r="G110" s="1"/>
      <c r="H110" s="1"/>
      <c r="I110" s="1"/>
      <c r="J110" s="59"/>
      <c r="K110" s="1"/>
      <c r="M110" s="17" t="s">
        <v>130</v>
      </c>
      <c r="N110" s="1" t="s">
        <v>304</v>
      </c>
      <c r="O110" s="1" t="s">
        <v>602</v>
      </c>
      <c r="P110" s="1" t="s">
        <v>597</v>
      </c>
      <c r="Q110" s="112">
        <v>4</v>
      </c>
      <c r="R110" s="45" t="str">
        <f>IF(LEFT(CW_Metrics[[#This Row],[Namespace]], 3) = "AWS", "", TRUE)</f>
        <v/>
      </c>
      <c r="S110" s="56" t="str">
        <f>IF(CW_Metrics[[#This Row],[customs]]=TRUE, (CW_Metrics[[#This Row],[Count]] * $AD$2),"")</f>
        <v/>
      </c>
      <c r="T110" s="17" t="s">
        <v>938</v>
      </c>
      <c r="V110" s="17" t="s">
        <v>132</v>
      </c>
      <c r="W110" s="17" t="s">
        <v>306</v>
      </c>
      <c r="X110" s="17" t="s">
        <v>326</v>
      </c>
      <c r="Y110" s="17" t="s">
        <v>659</v>
      </c>
      <c r="Z110" s="17" t="s">
        <v>415</v>
      </c>
      <c r="AA110" s="20" t="s">
        <v>938</v>
      </c>
    </row>
    <row r="111" spans="2:27" x14ac:dyDescent="0.25">
      <c r="B111" s="142"/>
      <c r="C111" s="1"/>
      <c r="E111" s="1"/>
      <c r="F111" s="1"/>
      <c r="G111" s="1"/>
      <c r="H111" s="1"/>
      <c r="I111" s="1"/>
      <c r="J111" s="59"/>
      <c r="K111" s="1"/>
      <c r="M111" s="17" t="s">
        <v>130</v>
      </c>
      <c r="N111" s="1" t="s">
        <v>304</v>
      </c>
      <c r="O111" s="1" t="s">
        <v>801</v>
      </c>
      <c r="P111" s="1" t="s">
        <v>802</v>
      </c>
      <c r="Q111" s="112">
        <v>1</v>
      </c>
      <c r="R111" s="45" t="str">
        <f>IF(LEFT(CW_Metrics[[#This Row],[Namespace]], 3) = "AWS", "", TRUE)</f>
        <v/>
      </c>
      <c r="S111" s="56" t="str">
        <f>IF(CW_Metrics[[#This Row],[customs]]=TRUE, (CW_Metrics[[#This Row],[Count]] * $AD$2),"")</f>
        <v/>
      </c>
      <c r="T111" s="17" t="s">
        <v>938</v>
      </c>
      <c r="V111" s="17" t="s">
        <v>132</v>
      </c>
      <c r="Y111" s="17" t="s">
        <v>660</v>
      </c>
      <c r="Z111" s="17" t="s">
        <v>417</v>
      </c>
      <c r="AA111" s="20" t="s">
        <v>938</v>
      </c>
    </row>
    <row r="112" spans="2:27" x14ac:dyDescent="0.25">
      <c r="B112" s="142"/>
      <c r="C112" s="1"/>
      <c r="E112" s="1"/>
      <c r="F112" s="1"/>
      <c r="G112" s="1"/>
      <c r="H112" s="1"/>
      <c r="I112" s="1"/>
      <c r="J112" s="59"/>
      <c r="K112" s="1"/>
      <c r="M112" s="17" t="s">
        <v>130</v>
      </c>
      <c r="N112" s="1" t="s">
        <v>304</v>
      </c>
      <c r="O112" s="1" t="s">
        <v>805</v>
      </c>
      <c r="P112" s="1" t="s">
        <v>802</v>
      </c>
      <c r="Q112" s="112">
        <v>1</v>
      </c>
      <c r="R112" s="45" t="str">
        <f>IF(LEFT(CW_Metrics[[#This Row],[Namespace]], 3) = "AWS", "", TRUE)</f>
        <v/>
      </c>
      <c r="S112" s="56" t="str">
        <f>IF(CW_Metrics[[#This Row],[customs]]=TRUE, (CW_Metrics[[#This Row],[Count]] * $AD$2),"")</f>
        <v/>
      </c>
      <c r="T112" s="17" t="s">
        <v>938</v>
      </c>
      <c r="V112" s="17" t="s">
        <v>132</v>
      </c>
      <c r="Y112" s="17" t="s">
        <v>661</v>
      </c>
      <c r="Z112" s="17" t="s">
        <v>417</v>
      </c>
      <c r="AA112" s="20" t="s">
        <v>938</v>
      </c>
    </row>
    <row r="113" spans="2:27" x14ac:dyDescent="0.25">
      <c r="B113" s="142"/>
      <c r="E113" s="1"/>
      <c r="F113" s="1"/>
      <c r="G113" s="1"/>
      <c r="H113" s="1"/>
      <c r="I113" s="1"/>
      <c r="J113" s="59"/>
      <c r="K113" s="1"/>
      <c r="M113" s="17" t="s">
        <v>130</v>
      </c>
      <c r="N113" s="1" t="s">
        <v>304</v>
      </c>
      <c r="O113" s="1" t="s">
        <v>806</v>
      </c>
      <c r="P113" s="1" t="s">
        <v>240</v>
      </c>
      <c r="Q113" s="112">
        <v>1</v>
      </c>
      <c r="R113" s="45" t="str">
        <f>IF(LEFT(CW_Metrics[[#This Row],[Namespace]], 3) = "AWS", "", TRUE)</f>
        <v/>
      </c>
      <c r="S113" s="56" t="str">
        <f>IF(CW_Metrics[[#This Row],[customs]]=TRUE, (CW_Metrics[[#This Row],[Count]] * $AD$2),"")</f>
        <v/>
      </c>
      <c r="T113" s="17" t="s">
        <v>938</v>
      </c>
      <c r="V113" s="17" t="s">
        <v>132</v>
      </c>
      <c r="W113" s="17" t="s">
        <v>269</v>
      </c>
      <c r="Y113" s="17" t="s">
        <v>662</v>
      </c>
      <c r="AA113" s="20" t="s">
        <v>938</v>
      </c>
    </row>
    <row r="114" spans="2:27" x14ac:dyDescent="0.25">
      <c r="B114" s="142"/>
      <c r="E114" s="1"/>
      <c r="F114" s="1"/>
      <c r="G114" s="1"/>
      <c r="H114" s="1"/>
      <c r="I114" s="1"/>
      <c r="J114" s="59"/>
      <c r="K114" s="1"/>
      <c r="M114" s="17" t="s">
        <v>130</v>
      </c>
      <c r="N114" s="1" t="s">
        <v>304</v>
      </c>
      <c r="O114" s="1" t="s">
        <v>1398</v>
      </c>
      <c r="P114" s="1" t="s">
        <v>242</v>
      </c>
      <c r="Q114" s="112">
        <v>1</v>
      </c>
      <c r="R114" s="45" t="str">
        <f>IF(LEFT(CW_Metrics[[#This Row],[Namespace]], 3) = "AWS", "", TRUE)</f>
        <v/>
      </c>
      <c r="S114" s="56" t="str">
        <f>IF(CW_Metrics[[#This Row],[customs]]=TRUE, (CW_Metrics[[#This Row],[Count]] * $AD$2),"")</f>
        <v/>
      </c>
      <c r="T114" s="17" t="s">
        <v>938</v>
      </c>
      <c r="V114" s="17" t="s">
        <v>132</v>
      </c>
      <c r="W114" s="17" t="s">
        <v>275</v>
      </c>
      <c r="Y114" s="17" t="s">
        <v>663</v>
      </c>
      <c r="AA114" s="20" t="s">
        <v>938</v>
      </c>
    </row>
    <row r="115" spans="2:27" x14ac:dyDescent="0.25">
      <c r="B115" s="142"/>
      <c r="E115" s="1"/>
      <c r="F115" s="1"/>
      <c r="G115" s="1"/>
      <c r="H115" s="1"/>
      <c r="I115" s="1"/>
      <c r="J115" s="59"/>
      <c r="K115" s="1"/>
      <c r="M115" s="17" t="s">
        <v>130</v>
      </c>
      <c r="N115" s="1" t="s">
        <v>304</v>
      </c>
      <c r="O115" s="1" t="s">
        <v>1373</v>
      </c>
      <c r="P115" s="1" t="s">
        <v>802</v>
      </c>
      <c r="Q115" s="112">
        <v>2</v>
      </c>
      <c r="R115" s="45" t="str">
        <f>IF(LEFT(CW_Metrics[[#This Row],[Namespace]], 3) = "AWS", "", TRUE)</f>
        <v/>
      </c>
      <c r="S115" s="56" t="str">
        <f>IF(CW_Metrics[[#This Row],[customs]]=TRUE, (CW_Metrics[[#This Row],[Count]] * $AD$2),"")</f>
        <v/>
      </c>
      <c r="T115" s="17" t="s">
        <v>938</v>
      </c>
      <c r="V115" s="17" t="s">
        <v>132</v>
      </c>
      <c r="W115" s="17" t="s">
        <v>275</v>
      </c>
      <c r="Y115" s="17" t="s">
        <v>664</v>
      </c>
      <c r="Z115" s="17" t="s">
        <v>417</v>
      </c>
      <c r="AA115" s="20" t="s">
        <v>938</v>
      </c>
    </row>
    <row r="116" spans="2:27" x14ac:dyDescent="0.25">
      <c r="B116" s="142"/>
      <c r="E116" s="1"/>
      <c r="F116" s="1"/>
      <c r="G116" s="1"/>
      <c r="H116" s="1"/>
      <c r="I116" s="1"/>
      <c r="J116" s="59"/>
      <c r="K116" s="1"/>
      <c r="M116" s="17" t="s">
        <v>130</v>
      </c>
      <c r="N116" s="1" t="s">
        <v>304</v>
      </c>
      <c r="O116" s="1" t="s">
        <v>1399</v>
      </c>
      <c r="P116" s="1" t="s">
        <v>242</v>
      </c>
      <c r="Q116" s="112">
        <v>2</v>
      </c>
      <c r="R116" s="45" t="str">
        <f>IF(LEFT(CW_Metrics[[#This Row],[Namespace]], 3) = "AWS", "", TRUE)</f>
        <v/>
      </c>
      <c r="S116" s="56" t="str">
        <f>IF(CW_Metrics[[#This Row],[customs]]=TRUE, (CW_Metrics[[#This Row],[Count]] * $AD$2),"")</f>
        <v/>
      </c>
      <c r="T116" s="17" t="s">
        <v>938</v>
      </c>
      <c r="V116" s="17" t="s">
        <v>132</v>
      </c>
      <c r="W116" s="17" t="s">
        <v>337</v>
      </c>
      <c r="Y116" s="17" t="s">
        <v>665</v>
      </c>
      <c r="Z116" s="17" t="s">
        <v>417</v>
      </c>
      <c r="AA116" s="20" t="s">
        <v>938</v>
      </c>
    </row>
    <row r="117" spans="2:27" x14ac:dyDescent="0.25">
      <c r="B117" s="142"/>
      <c r="E117" s="1"/>
      <c r="F117" s="1"/>
      <c r="G117" s="1"/>
      <c r="H117" s="1"/>
      <c r="I117" s="1"/>
      <c r="J117" s="59"/>
      <c r="K117" s="1"/>
      <c r="M117" s="17" t="s">
        <v>130</v>
      </c>
      <c r="N117" s="1" t="s">
        <v>304</v>
      </c>
      <c r="O117" s="1" t="s">
        <v>807</v>
      </c>
      <c r="P117" s="1" t="s">
        <v>802</v>
      </c>
      <c r="Q117" s="112">
        <v>1</v>
      </c>
      <c r="R117" s="45" t="str">
        <f>IF(LEFT(CW_Metrics[[#This Row],[Namespace]], 3) = "AWS", "", TRUE)</f>
        <v/>
      </c>
      <c r="S117" s="56" t="str">
        <f>IF(CW_Metrics[[#This Row],[customs]]=TRUE, (CW_Metrics[[#This Row],[Count]] * $AD$2),"")</f>
        <v/>
      </c>
      <c r="T117" s="17" t="s">
        <v>938</v>
      </c>
      <c r="V117" s="17" t="s">
        <v>132</v>
      </c>
      <c r="Y117" s="17" t="s">
        <v>666</v>
      </c>
      <c r="Z117" s="17" t="s">
        <v>417</v>
      </c>
      <c r="AA117" s="20" t="s">
        <v>938</v>
      </c>
    </row>
    <row r="118" spans="2:27" x14ac:dyDescent="0.25">
      <c r="B118" s="142"/>
      <c r="E118" s="1"/>
      <c r="F118" s="1"/>
      <c r="G118" s="1"/>
      <c r="H118" s="1"/>
      <c r="I118" s="1"/>
      <c r="J118" s="59"/>
      <c r="K118" s="1"/>
      <c r="M118" s="17" t="s">
        <v>130</v>
      </c>
      <c r="N118" s="1" t="s">
        <v>304</v>
      </c>
      <c r="O118" s="1" t="s">
        <v>1400</v>
      </c>
      <c r="P118" s="1" t="s">
        <v>802</v>
      </c>
      <c r="Q118" s="112">
        <v>2</v>
      </c>
      <c r="R118" s="45" t="str">
        <f>IF(LEFT(CW_Metrics[[#This Row],[Namespace]], 3) = "AWS", "", TRUE)</f>
        <v/>
      </c>
      <c r="S118" s="56" t="str">
        <f>IF(CW_Metrics[[#This Row],[customs]]=TRUE, (CW_Metrics[[#This Row],[Count]] * $AD$2),"")</f>
        <v/>
      </c>
      <c r="T118" s="17" t="s">
        <v>938</v>
      </c>
      <c r="V118" s="17" t="s">
        <v>132</v>
      </c>
      <c r="Y118" s="17" t="s">
        <v>667</v>
      </c>
      <c r="Z118" s="17" t="s">
        <v>417</v>
      </c>
      <c r="AA118" s="20" t="s">
        <v>938</v>
      </c>
    </row>
    <row r="119" spans="2:27" x14ac:dyDescent="0.25">
      <c r="B119" s="142"/>
      <c r="E119" s="1"/>
      <c r="F119" s="1"/>
      <c r="G119" s="1"/>
      <c r="H119" s="1"/>
      <c r="I119" s="1"/>
      <c r="J119" s="59"/>
      <c r="K119" s="1"/>
      <c r="M119" s="17" t="s">
        <v>130</v>
      </c>
      <c r="N119" s="1" t="s">
        <v>304</v>
      </c>
      <c r="O119" s="1" t="s">
        <v>1401</v>
      </c>
      <c r="P119" s="1" t="s">
        <v>802</v>
      </c>
      <c r="Q119" s="112">
        <v>2</v>
      </c>
      <c r="R119" s="45" t="str">
        <f>IF(LEFT(CW_Metrics[[#This Row],[Namespace]], 3) = "AWS", "", TRUE)</f>
        <v/>
      </c>
      <c r="S119" s="56" t="str">
        <f>IF(CW_Metrics[[#This Row],[customs]]=TRUE, (CW_Metrics[[#This Row],[Count]] * $AD$2),"")</f>
        <v/>
      </c>
      <c r="T119" s="17" t="s">
        <v>938</v>
      </c>
      <c r="V119" s="17" t="s">
        <v>132</v>
      </c>
      <c r="Y119" s="17" t="s">
        <v>668</v>
      </c>
      <c r="Z119" s="17" t="s">
        <v>417</v>
      </c>
      <c r="AA119" s="20" t="s">
        <v>938</v>
      </c>
    </row>
    <row r="120" spans="2:27" x14ac:dyDescent="0.25">
      <c r="B120" s="142"/>
      <c r="E120" s="1"/>
      <c r="F120" s="1"/>
      <c r="G120" s="1"/>
      <c r="H120" s="1"/>
      <c r="I120" s="1"/>
      <c r="J120" s="59"/>
      <c r="K120" s="1"/>
      <c r="M120" s="17" t="s">
        <v>130</v>
      </c>
      <c r="N120" s="1" t="s">
        <v>304</v>
      </c>
      <c r="O120" s="1" t="s">
        <v>245</v>
      </c>
      <c r="P120" s="1" t="s">
        <v>305</v>
      </c>
      <c r="Q120" s="112">
        <v>3</v>
      </c>
      <c r="R120" s="45" t="str">
        <f>IF(LEFT(CW_Metrics[[#This Row],[Namespace]], 3) = "AWS", "", TRUE)</f>
        <v/>
      </c>
      <c r="S120" s="56" t="str">
        <f>IF(CW_Metrics[[#This Row],[customs]]=TRUE, (CW_Metrics[[#This Row],[Count]] * $AD$2),"")</f>
        <v/>
      </c>
      <c r="T120" s="17" t="s">
        <v>938</v>
      </c>
      <c r="V120" s="17" t="s">
        <v>132</v>
      </c>
      <c r="Y120" s="17" t="s">
        <v>669</v>
      </c>
      <c r="Z120" s="17" t="s">
        <v>417</v>
      </c>
      <c r="AA120" s="20" t="s">
        <v>938</v>
      </c>
    </row>
    <row r="121" spans="2:27" x14ac:dyDescent="0.25">
      <c r="B121" s="142"/>
      <c r="E121" s="1"/>
      <c r="F121" s="1"/>
      <c r="G121" s="1"/>
      <c r="H121" s="1"/>
      <c r="I121" s="1"/>
      <c r="J121" s="59"/>
      <c r="K121" s="1"/>
      <c r="M121" s="17" t="s">
        <v>130</v>
      </c>
      <c r="N121" s="1" t="s">
        <v>306</v>
      </c>
      <c r="O121" s="1" t="s">
        <v>316</v>
      </c>
      <c r="P121" s="1" t="s">
        <v>317</v>
      </c>
      <c r="Q121" s="112">
        <v>2</v>
      </c>
      <c r="R121" s="45" t="str">
        <f>IF(LEFT(CW_Metrics[[#This Row],[Namespace]], 3) = "AWS", "", TRUE)</f>
        <v/>
      </c>
      <c r="S121" s="56" t="str">
        <f>IF(CW_Metrics[[#This Row],[customs]]=TRUE, (CW_Metrics[[#This Row],[Count]] * $AD$2),"")</f>
        <v/>
      </c>
      <c r="T121" s="17" t="s">
        <v>938</v>
      </c>
      <c r="V121" s="17" t="s">
        <v>132</v>
      </c>
      <c r="W121" s="17" t="s">
        <v>306</v>
      </c>
      <c r="X121" s="17" t="s">
        <v>259</v>
      </c>
      <c r="Y121" s="17" t="s">
        <v>670</v>
      </c>
      <c r="Z121" s="17" t="s">
        <v>400</v>
      </c>
      <c r="AA121" s="20" t="s">
        <v>938</v>
      </c>
    </row>
    <row r="122" spans="2:27" x14ac:dyDescent="0.25">
      <c r="B122" s="142"/>
      <c r="E122" s="1"/>
      <c r="F122" s="1"/>
      <c r="G122" s="1"/>
      <c r="H122" s="1"/>
      <c r="I122" s="1"/>
      <c r="J122" s="59"/>
      <c r="K122" s="1"/>
      <c r="M122" s="17" t="s">
        <v>130</v>
      </c>
      <c r="N122" s="1" t="s">
        <v>306</v>
      </c>
      <c r="O122" s="1" t="s">
        <v>813</v>
      </c>
      <c r="P122" s="1" t="s">
        <v>311</v>
      </c>
      <c r="Q122" s="112">
        <v>2</v>
      </c>
      <c r="R122" s="45" t="str">
        <f>IF(LEFT(CW_Metrics[[#This Row],[Namespace]], 3) = "AWS", "", TRUE)</f>
        <v/>
      </c>
      <c r="S122" s="56" t="str">
        <f>IF(CW_Metrics[[#This Row],[customs]]=TRUE, (CW_Metrics[[#This Row],[Count]] * $AD$2),"")</f>
        <v/>
      </c>
      <c r="T122" s="17" t="s">
        <v>938</v>
      </c>
      <c r="V122" s="17" t="s">
        <v>132</v>
      </c>
      <c r="W122" s="17" t="s">
        <v>306</v>
      </c>
      <c r="X122" s="17" t="s">
        <v>279</v>
      </c>
      <c r="Y122" s="17" t="s">
        <v>671</v>
      </c>
      <c r="Z122" s="17" t="s">
        <v>402</v>
      </c>
      <c r="AA122" s="20" t="s">
        <v>938</v>
      </c>
    </row>
    <row r="123" spans="2:27" x14ac:dyDescent="0.25">
      <c r="B123" s="142"/>
      <c r="E123" s="1"/>
      <c r="F123" s="1"/>
      <c r="G123" s="1"/>
      <c r="H123" s="1"/>
      <c r="I123" s="1"/>
      <c r="J123" s="59"/>
      <c r="K123" s="1"/>
      <c r="M123" s="17" t="s">
        <v>130</v>
      </c>
      <c r="N123" s="1" t="s">
        <v>306</v>
      </c>
      <c r="O123" s="1" t="s">
        <v>323</v>
      </c>
      <c r="P123" s="1" t="s">
        <v>324</v>
      </c>
      <c r="Q123" s="112">
        <v>1</v>
      </c>
      <c r="R123" s="45" t="str">
        <f>IF(LEFT(CW_Metrics[[#This Row],[Namespace]], 3) = "AWS", "", TRUE)</f>
        <v/>
      </c>
      <c r="S123" s="56" t="str">
        <f>IF(CW_Metrics[[#This Row],[customs]]=TRUE, (CW_Metrics[[#This Row],[Count]] * $AD$2),"")</f>
        <v/>
      </c>
      <c r="T123" s="17" t="s">
        <v>938</v>
      </c>
      <c r="V123" s="17" t="s">
        <v>132</v>
      </c>
      <c r="W123" s="17" t="s">
        <v>306</v>
      </c>
      <c r="X123" s="17" t="s">
        <v>275</v>
      </c>
      <c r="Y123" s="17" t="s">
        <v>672</v>
      </c>
      <c r="Z123" s="17" t="s">
        <v>404</v>
      </c>
      <c r="AA123" s="20" t="s">
        <v>938</v>
      </c>
    </row>
    <row r="124" spans="2:27" x14ac:dyDescent="0.25">
      <c r="B124" s="142"/>
      <c r="E124" s="1"/>
      <c r="F124" s="1"/>
      <c r="G124" s="1"/>
      <c r="H124" s="1"/>
      <c r="I124" s="1"/>
      <c r="J124" s="59"/>
      <c r="K124" s="1"/>
      <c r="M124" s="17" t="s">
        <v>130</v>
      </c>
      <c r="N124" s="1" t="s">
        <v>306</v>
      </c>
      <c r="O124" s="1" t="s">
        <v>1402</v>
      </c>
      <c r="P124" s="1" t="s">
        <v>308</v>
      </c>
      <c r="Q124" s="112">
        <v>1</v>
      </c>
      <c r="R124" s="45" t="str">
        <f>IF(LEFT(CW_Metrics[[#This Row],[Namespace]], 3) = "AWS", "", TRUE)</f>
        <v/>
      </c>
      <c r="S124" s="56" t="str">
        <f>IF(CW_Metrics[[#This Row],[customs]]=TRUE, (CW_Metrics[[#This Row],[Count]] * $AD$2),"")</f>
        <v/>
      </c>
      <c r="T124" s="17" t="s">
        <v>938</v>
      </c>
      <c r="V124" s="17" t="s">
        <v>132</v>
      </c>
      <c r="W124" s="17" t="s">
        <v>306</v>
      </c>
      <c r="X124" s="17" t="s">
        <v>407</v>
      </c>
      <c r="Y124" s="17" t="s">
        <v>673</v>
      </c>
      <c r="Z124" s="17" t="s">
        <v>406</v>
      </c>
      <c r="AA124" s="20" t="s">
        <v>938</v>
      </c>
    </row>
    <row r="125" spans="2:27" x14ac:dyDescent="0.25">
      <c r="B125" s="142"/>
      <c r="E125" s="1"/>
      <c r="F125" s="1"/>
      <c r="G125" s="1"/>
      <c r="H125" s="1"/>
      <c r="I125" s="1"/>
      <c r="J125" s="59"/>
      <c r="K125" s="1"/>
      <c r="M125" s="17" t="s">
        <v>130</v>
      </c>
      <c r="N125" s="1" t="s">
        <v>306</v>
      </c>
      <c r="O125" s="1" t="s">
        <v>829</v>
      </c>
      <c r="P125" s="1" t="s">
        <v>320</v>
      </c>
      <c r="Q125" s="112">
        <v>1</v>
      </c>
      <c r="R125" s="45" t="str">
        <f>IF(LEFT(CW_Metrics[[#This Row],[Namespace]], 3) = "AWS", "", TRUE)</f>
        <v/>
      </c>
      <c r="S125" s="56" t="str">
        <f>IF(CW_Metrics[[#This Row],[customs]]=TRUE, (CW_Metrics[[#This Row],[Count]] * $AD$2),"")</f>
        <v/>
      </c>
      <c r="T125" s="17" t="s">
        <v>938</v>
      </c>
      <c r="V125" s="17" t="s">
        <v>132</v>
      </c>
      <c r="W125" s="17" t="s">
        <v>306</v>
      </c>
      <c r="X125" s="17" t="s">
        <v>410</v>
      </c>
      <c r="Y125" s="17" t="s">
        <v>674</v>
      </c>
      <c r="Z125" s="17" t="s">
        <v>409</v>
      </c>
      <c r="AA125" s="20" t="s">
        <v>938</v>
      </c>
    </row>
    <row r="126" spans="2:27" x14ac:dyDescent="0.25">
      <c r="B126" s="142"/>
      <c r="E126" s="1"/>
      <c r="F126" s="1"/>
      <c r="G126" s="1"/>
      <c r="H126" s="1"/>
      <c r="I126" s="1"/>
      <c r="J126" s="59"/>
      <c r="K126" s="1"/>
      <c r="M126" s="17" t="s">
        <v>130</v>
      </c>
      <c r="N126" s="1" t="s">
        <v>306</v>
      </c>
      <c r="O126" s="1" t="s">
        <v>319</v>
      </c>
      <c r="P126" s="1" t="s">
        <v>320</v>
      </c>
      <c r="Q126" s="112">
        <v>2</v>
      </c>
      <c r="R126" s="45" t="str">
        <f>IF(LEFT(CW_Metrics[[#This Row],[Namespace]], 3) = "AWS", "", TRUE)</f>
        <v/>
      </c>
      <c r="S126" s="56" t="str">
        <f>IF(CW_Metrics[[#This Row],[customs]]=TRUE, (CW_Metrics[[#This Row],[Count]] * $AD$2),"")</f>
        <v/>
      </c>
      <c r="T126" s="17" t="s">
        <v>938</v>
      </c>
      <c r="V126" s="17" t="s">
        <v>132</v>
      </c>
      <c r="W126" s="17" t="s">
        <v>306</v>
      </c>
      <c r="X126" s="17" t="s">
        <v>413</v>
      </c>
      <c r="Y126" s="17" t="s">
        <v>675</v>
      </c>
      <c r="Z126" s="17" t="s">
        <v>412</v>
      </c>
      <c r="AA126" s="20" t="s">
        <v>938</v>
      </c>
    </row>
    <row r="127" spans="2:27" x14ac:dyDescent="0.25">
      <c r="B127" s="142"/>
      <c r="E127" s="1"/>
      <c r="F127" s="1"/>
      <c r="G127" s="1"/>
      <c r="H127" s="1"/>
      <c r="I127" s="1"/>
      <c r="J127" s="59"/>
      <c r="K127" s="1"/>
      <c r="M127" s="17" t="s">
        <v>130</v>
      </c>
      <c r="N127" s="1" t="s">
        <v>306</v>
      </c>
      <c r="O127" s="1" t="s">
        <v>1403</v>
      </c>
      <c r="P127" s="1" t="s">
        <v>311</v>
      </c>
      <c r="Q127" s="112">
        <v>1</v>
      </c>
      <c r="R127" s="45" t="str">
        <f>IF(LEFT(CW_Metrics[[#This Row],[Namespace]], 3) = "AWS", "", TRUE)</f>
        <v/>
      </c>
      <c r="S127" s="56" t="str">
        <f>IF(CW_Metrics[[#This Row],[customs]]=TRUE, (CW_Metrics[[#This Row],[Count]] * $AD$2),"")</f>
        <v/>
      </c>
      <c r="T127" s="17" t="s">
        <v>938</v>
      </c>
      <c r="V127" s="17" t="s">
        <v>132</v>
      </c>
      <c r="W127" s="17" t="s">
        <v>306</v>
      </c>
      <c r="X127" s="17" t="s">
        <v>326</v>
      </c>
      <c r="Y127" s="17" t="s">
        <v>676</v>
      </c>
      <c r="Z127" s="17" t="s">
        <v>415</v>
      </c>
      <c r="AA127" s="20" t="s">
        <v>938</v>
      </c>
    </row>
    <row r="128" spans="2:27" x14ac:dyDescent="0.25">
      <c r="B128" s="142"/>
      <c r="E128" s="1"/>
      <c r="F128" s="1"/>
      <c r="G128" s="1"/>
      <c r="H128" s="1"/>
      <c r="I128" s="1"/>
      <c r="J128" s="59"/>
      <c r="K128" s="1"/>
      <c r="M128" s="17" t="s">
        <v>130</v>
      </c>
      <c r="N128" s="1" t="s">
        <v>306</v>
      </c>
      <c r="O128" s="1" t="s">
        <v>833</v>
      </c>
      <c r="P128" s="1" t="s">
        <v>311</v>
      </c>
      <c r="Q128" s="112">
        <v>2</v>
      </c>
      <c r="R128" s="45" t="str">
        <f>IF(LEFT(CW_Metrics[[#This Row],[Namespace]], 3) = "AWS", "", TRUE)</f>
        <v/>
      </c>
      <c r="S128" s="56" t="str">
        <f>IF(CW_Metrics[[#This Row],[customs]]=TRUE, (CW_Metrics[[#This Row],[Count]] * $AD$2),"")</f>
        <v/>
      </c>
      <c r="T128" s="17" t="s">
        <v>938</v>
      </c>
      <c r="V128" s="17" t="s">
        <v>132</v>
      </c>
      <c r="Y128" s="17" t="s">
        <v>677</v>
      </c>
      <c r="Z128" s="17" t="s">
        <v>417</v>
      </c>
      <c r="AA128" s="20" t="s">
        <v>938</v>
      </c>
    </row>
    <row r="129" spans="2:27" x14ac:dyDescent="0.25">
      <c r="B129" s="142"/>
      <c r="E129" s="1"/>
      <c r="F129" s="1"/>
      <c r="G129" s="1"/>
      <c r="H129" s="1"/>
      <c r="I129" s="1"/>
      <c r="J129" s="59"/>
      <c r="K129" s="1"/>
      <c r="M129" s="17" t="s">
        <v>130</v>
      </c>
      <c r="N129" s="1" t="s">
        <v>306</v>
      </c>
      <c r="O129" s="1" t="s">
        <v>1404</v>
      </c>
      <c r="P129" s="1" t="s">
        <v>324</v>
      </c>
      <c r="Q129" s="112">
        <v>1</v>
      </c>
      <c r="R129" s="45" t="str">
        <f>IF(LEFT(CW_Metrics[[#This Row],[Namespace]], 3) = "AWS", "", TRUE)</f>
        <v/>
      </c>
      <c r="S129" s="56" t="str">
        <f>IF(CW_Metrics[[#This Row],[customs]]=TRUE, (CW_Metrics[[#This Row],[Count]] * $AD$2),"")</f>
        <v/>
      </c>
      <c r="T129" s="17" t="s">
        <v>938</v>
      </c>
      <c r="V129" s="17" t="s">
        <v>132</v>
      </c>
      <c r="Y129" s="17" t="s">
        <v>678</v>
      </c>
      <c r="Z129" s="17" t="s">
        <v>417</v>
      </c>
      <c r="AA129" s="20" t="s">
        <v>938</v>
      </c>
    </row>
    <row r="130" spans="2:27" x14ac:dyDescent="0.25">
      <c r="B130" s="142"/>
      <c r="E130" s="1"/>
      <c r="F130" s="1"/>
      <c r="G130" s="1"/>
      <c r="H130" s="1"/>
      <c r="I130" s="1"/>
      <c r="J130" s="59"/>
      <c r="K130" s="1"/>
      <c r="M130" s="17" t="s">
        <v>130</v>
      </c>
      <c r="N130" s="1" t="s">
        <v>306</v>
      </c>
      <c r="O130" s="1" t="s">
        <v>1405</v>
      </c>
      <c r="P130" s="1" t="s">
        <v>308</v>
      </c>
      <c r="Q130" s="112">
        <v>1</v>
      </c>
      <c r="R130" s="45" t="str">
        <f>IF(LEFT(CW_Metrics[[#This Row],[Namespace]], 3) = "AWS", "", TRUE)</f>
        <v/>
      </c>
      <c r="S130" s="56" t="str">
        <f>IF(CW_Metrics[[#This Row],[customs]]=TRUE, (CW_Metrics[[#This Row],[Count]] * $AD$2),"")</f>
        <v/>
      </c>
      <c r="T130" s="17" t="s">
        <v>938</v>
      </c>
      <c r="V130" s="17" t="s">
        <v>132</v>
      </c>
      <c r="Y130" s="17" t="s">
        <v>679</v>
      </c>
      <c r="Z130" s="17" t="s">
        <v>417</v>
      </c>
      <c r="AA130" s="20" t="s">
        <v>938</v>
      </c>
    </row>
    <row r="131" spans="2:27" x14ac:dyDescent="0.25">
      <c r="B131" s="142"/>
      <c r="E131" s="1"/>
      <c r="F131" s="1"/>
      <c r="G131" s="1"/>
      <c r="H131" s="1"/>
      <c r="I131" s="1"/>
      <c r="J131" s="59"/>
      <c r="K131" s="1"/>
      <c r="M131" s="17" t="s">
        <v>130</v>
      </c>
      <c r="N131" s="1" t="s">
        <v>306</v>
      </c>
      <c r="O131" s="1" t="s">
        <v>835</v>
      </c>
      <c r="P131" s="1"/>
      <c r="Q131" s="112">
        <v>1</v>
      </c>
      <c r="R131" s="45" t="str">
        <f>IF(LEFT(CW_Metrics[[#This Row],[Namespace]], 3) = "AWS", "", TRUE)</f>
        <v/>
      </c>
      <c r="S131" s="56" t="str">
        <f>IF(CW_Metrics[[#This Row],[customs]]=TRUE, (CW_Metrics[[#This Row],[Count]] * $AD$2),"")</f>
        <v/>
      </c>
      <c r="T131" s="17" t="s">
        <v>938</v>
      </c>
      <c r="V131" s="17" t="s">
        <v>132</v>
      </c>
      <c r="Y131" s="17" t="s">
        <v>680</v>
      </c>
      <c r="Z131" s="17" t="s">
        <v>417</v>
      </c>
      <c r="AA131" s="20" t="s">
        <v>938</v>
      </c>
    </row>
    <row r="132" spans="2:27" x14ac:dyDescent="0.25">
      <c r="B132" s="142"/>
      <c r="E132" s="1"/>
      <c r="F132" s="1"/>
      <c r="G132" s="1"/>
      <c r="H132" s="1"/>
      <c r="I132" s="1"/>
      <c r="J132" s="59"/>
      <c r="K132" s="1"/>
      <c r="M132" s="17" t="s">
        <v>130</v>
      </c>
      <c r="N132" s="1" t="s">
        <v>306</v>
      </c>
      <c r="O132" s="1" t="s">
        <v>808</v>
      </c>
      <c r="P132" s="1"/>
      <c r="Q132" s="112">
        <v>1</v>
      </c>
      <c r="R132" s="45" t="str">
        <f>IF(LEFT(CW_Metrics[[#This Row],[Namespace]], 3) = "AWS", "", TRUE)</f>
        <v/>
      </c>
      <c r="S132" s="56" t="str">
        <f>IF(CW_Metrics[[#This Row],[customs]]=TRUE, (CW_Metrics[[#This Row],[Count]] * $AD$2),"")</f>
        <v/>
      </c>
      <c r="T132" s="17" t="s">
        <v>938</v>
      </c>
      <c r="V132" s="17" t="s">
        <v>132</v>
      </c>
      <c r="Y132" s="17" t="s">
        <v>681</v>
      </c>
      <c r="Z132" s="17" t="s">
        <v>417</v>
      </c>
      <c r="AA132" s="20" t="s">
        <v>938</v>
      </c>
    </row>
    <row r="133" spans="2:27" x14ac:dyDescent="0.25">
      <c r="B133" s="142"/>
      <c r="E133" s="1"/>
      <c r="F133" s="1"/>
      <c r="G133" s="1"/>
      <c r="H133" s="1"/>
      <c r="I133" s="1"/>
      <c r="J133" s="59"/>
      <c r="K133" s="1"/>
      <c r="M133" s="17" t="s">
        <v>130</v>
      </c>
      <c r="N133" s="1" t="s">
        <v>306</v>
      </c>
      <c r="O133" s="1" t="s">
        <v>836</v>
      </c>
      <c r="P133" s="1" t="s">
        <v>324</v>
      </c>
      <c r="Q133" s="112">
        <v>1</v>
      </c>
      <c r="R133" s="45" t="str">
        <f>IF(LEFT(CW_Metrics[[#This Row],[Namespace]], 3) = "AWS", "", TRUE)</f>
        <v/>
      </c>
      <c r="S133" s="56" t="str">
        <f>IF(CW_Metrics[[#This Row],[customs]]=TRUE, (CW_Metrics[[#This Row],[Count]] * $AD$2),"")</f>
        <v/>
      </c>
      <c r="T133" s="17" t="s">
        <v>938</v>
      </c>
      <c r="V133" s="17" t="s">
        <v>132</v>
      </c>
      <c r="Y133" s="17" t="s">
        <v>682</v>
      </c>
      <c r="Z133" s="17" t="s">
        <v>417</v>
      </c>
      <c r="AA133" s="20" t="s">
        <v>938</v>
      </c>
    </row>
    <row r="134" spans="2:27" x14ac:dyDescent="0.25">
      <c r="B134" s="142"/>
      <c r="E134" s="1"/>
      <c r="F134" s="1"/>
      <c r="G134" s="1"/>
      <c r="H134" s="1"/>
      <c r="I134" s="1"/>
      <c r="J134" s="59"/>
      <c r="K134" s="1"/>
      <c r="M134" s="17" t="s">
        <v>130</v>
      </c>
      <c r="N134" s="1" t="s">
        <v>306</v>
      </c>
      <c r="O134" s="1" t="s">
        <v>325</v>
      </c>
      <c r="P134" s="1" t="s">
        <v>324</v>
      </c>
      <c r="Q134" s="112">
        <v>2</v>
      </c>
      <c r="R134" s="45" t="str">
        <f>IF(LEFT(CW_Metrics[[#This Row],[Namespace]], 3) = "AWS", "", TRUE)</f>
        <v/>
      </c>
      <c r="S134" s="56" t="str">
        <f>IF(CW_Metrics[[#This Row],[customs]]=TRUE, (CW_Metrics[[#This Row],[Count]] * $AD$2),"")</f>
        <v/>
      </c>
      <c r="T134" s="17" t="s">
        <v>938</v>
      </c>
      <c r="V134" s="17" t="s">
        <v>132</v>
      </c>
      <c r="Y134" s="17" t="s">
        <v>683</v>
      </c>
      <c r="Z134" s="17" t="s">
        <v>417</v>
      </c>
      <c r="AA134" s="20" t="s">
        <v>938</v>
      </c>
    </row>
    <row r="135" spans="2:27" x14ac:dyDescent="0.25">
      <c r="B135" s="142"/>
      <c r="E135" s="1"/>
      <c r="F135" s="1"/>
      <c r="G135" s="1"/>
      <c r="H135" s="1"/>
      <c r="I135" s="1"/>
      <c r="J135" s="59"/>
      <c r="K135" s="1"/>
      <c r="M135" s="17" t="s">
        <v>130</v>
      </c>
      <c r="N135" s="1" t="s">
        <v>306</v>
      </c>
      <c r="O135" s="1" t="s">
        <v>830</v>
      </c>
      <c r="P135" s="1" t="s">
        <v>320</v>
      </c>
      <c r="Q135" s="112">
        <v>1</v>
      </c>
      <c r="R135" s="45" t="str">
        <f>IF(LEFT(CW_Metrics[[#This Row],[Namespace]], 3) = "AWS", "", TRUE)</f>
        <v/>
      </c>
      <c r="S135" s="56" t="str">
        <f>IF(CW_Metrics[[#This Row],[customs]]=TRUE, (CW_Metrics[[#This Row],[Count]] * $AD$2),"")</f>
        <v/>
      </c>
      <c r="T135" s="17" t="s">
        <v>938</v>
      </c>
      <c r="V135" s="17" t="s">
        <v>132</v>
      </c>
      <c r="Y135" s="17" t="s">
        <v>684</v>
      </c>
      <c r="Z135" s="17" t="s">
        <v>417</v>
      </c>
      <c r="AA135" s="20" t="s">
        <v>938</v>
      </c>
    </row>
    <row r="136" spans="2:27" x14ac:dyDescent="0.25">
      <c r="B136" s="142"/>
      <c r="E136" s="1"/>
      <c r="F136" s="1"/>
      <c r="G136" s="1"/>
      <c r="H136" s="1"/>
      <c r="I136" s="1"/>
      <c r="J136" s="59"/>
      <c r="K136" s="1"/>
      <c r="M136" s="17" t="s">
        <v>130</v>
      </c>
      <c r="N136" s="1" t="s">
        <v>306</v>
      </c>
      <c r="O136" s="1" t="s">
        <v>1406</v>
      </c>
      <c r="P136" s="1" t="s">
        <v>324</v>
      </c>
      <c r="Q136" s="112">
        <v>1</v>
      </c>
      <c r="R136" s="45" t="str">
        <f>IF(LEFT(CW_Metrics[[#This Row],[Namespace]], 3) = "AWS", "", TRUE)</f>
        <v/>
      </c>
      <c r="S136" s="56" t="str">
        <f>IF(CW_Metrics[[#This Row],[customs]]=TRUE, (CW_Metrics[[#This Row],[Count]] * $AD$2),"")</f>
        <v/>
      </c>
      <c r="T136" s="17" t="s">
        <v>938</v>
      </c>
      <c r="V136" s="17" t="s">
        <v>132</v>
      </c>
      <c r="Y136" s="17" t="s">
        <v>685</v>
      </c>
      <c r="Z136" s="17" t="s">
        <v>417</v>
      </c>
      <c r="AA136" s="20" t="s">
        <v>938</v>
      </c>
    </row>
    <row r="137" spans="2:27" x14ac:dyDescent="0.25">
      <c r="B137" s="142"/>
      <c r="E137" s="1"/>
      <c r="F137" s="1"/>
      <c r="G137" s="1"/>
      <c r="H137" s="1"/>
      <c r="I137" s="1"/>
      <c r="J137" s="59"/>
      <c r="K137" s="1"/>
      <c r="M137" s="17" t="s">
        <v>130</v>
      </c>
      <c r="N137" s="1" t="s">
        <v>306</v>
      </c>
      <c r="O137" s="1" t="s">
        <v>310</v>
      </c>
      <c r="P137" s="1" t="s">
        <v>311</v>
      </c>
      <c r="Q137" s="112">
        <v>1</v>
      </c>
      <c r="R137" s="45" t="str">
        <f>IF(LEFT(CW_Metrics[[#This Row],[Namespace]], 3) = "AWS", "", TRUE)</f>
        <v/>
      </c>
      <c r="S137" s="56" t="str">
        <f>IF(CW_Metrics[[#This Row],[customs]]=TRUE, (CW_Metrics[[#This Row],[Count]] * $AD$2),"")</f>
        <v/>
      </c>
      <c r="T137" s="17" t="s">
        <v>938</v>
      </c>
      <c r="V137" s="17" t="s">
        <v>132</v>
      </c>
      <c r="Y137" s="17" t="s">
        <v>686</v>
      </c>
      <c r="Z137" s="17" t="s">
        <v>417</v>
      </c>
      <c r="AA137" s="20" t="s">
        <v>938</v>
      </c>
    </row>
    <row r="138" spans="2:27" x14ac:dyDescent="0.25">
      <c r="B138" s="142"/>
      <c r="E138" s="1"/>
      <c r="F138" s="1"/>
      <c r="G138" s="1"/>
      <c r="H138" s="1"/>
      <c r="I138" s="1"/>
      <c r="J138" s="59"/>
      <c r="K138" s="1"/>
      <c r="M138" s="17" t="s">
        <v>130</v>
      </c>
      <c r="N138" s="1" t="s">
        <v>306</v>
      </c>
      <c r="O138" s="1" t="s">
        <v>820</v>
      </c>
      <c r="P138" s="1" t="s">
        <v>320</v>
      </c>
      <c r="Q138" s="112">
        <v>1</v>
      </c>
      <c r="R138" s="45" t="str">
        <f>IF(LEFT(CW_Metrics[[#This Row],[Namespace]], 3) = "AWS", "", TRUE)</f>
        <v/>
      </c>
      <c r="S138" s="56" t="str">
        <f>IF(CW_Metrics[[#This Row],[customs]]=TRUE, (CW_Metrics[[#This Row],[Count]] * $AD$2),"")</f>
        <v/>
      </c>
      <c r="T138" s="17" t="s">
        <v>938</v>
      </c>
      <c r="V138" s="17" t="s">
        <v>132</v>
      </c>
      <c r="Y138" s="17" t="s">
        <v>687</v>
      </c>
      <c r="Z138" s="17" t="s">
        <v>417</v>
      </c>
      <c r="AA138" s="20" t="s">
        <v>938</v>
      </c>
    </row>
    <row r="139" spans="2:27" x14ac:dyDescent="0.25">
      <c r="B139" s="142"/>
      <c r="E139" s="1"/>
      <c r="F139" s="1"/>
      <c r="G139" s="1"/>
      <c r="H139" s="1"/>
      <c r="I139" s="1"/>
      <c r="J139" s="59"/>
      <c r="K139" s="1"/>
      <c r="M139" s="17" t="s">
        <v>130</v>
      </c>
      <c r="N139" s="1" t="s">
        <v>306</v>
      </c>
      <c r="O139" s="1" t="s">
        <v>312</v>
      </c>
      <c r="P139" s="1" t="s">
        <v>311</v>
      </c>
      <c r="Q139" s="112">
        <v>1</v>
      </c>
      <c r="R139" s="45" t="str">
        <f>IF(LEFT(CW_Metrics[[#This Row],[Namespace]], 3) = "AWS", "", TRUE)</f>
        <v/>
      </c>
      <c r="S139" s="56" t="str">
        <f>IF(CW_Metrics[[#This Row],[customs]]=TRUE, (CW_Metrics[[#This Row],[Count]] * $AD$2),"")</f>
        <v/>
      </c>
      <c r="T139" s="17" t="s">
        <v>938</v>
      </c>
      <c r="V139" s="17" t="s">
        <v>132</v>
      </c>
      <c r="Y139" s="17" t="s">
        <v>688</v>
      </c>
      <c r="Z139" s="17" t="s">
        <v>417</v>
      </c>
      <c r="AA139" s="20" t="s">
        <v>938</v>
      </c>
    </row>
    <row r="140" spans="2:27" x14ac:dyDescent="0.25">
      <c r="B140" s="142"/>
      <c r="E140" s="1"/>
      <c r="F140" s="1"/>
      <c r="G140" s="1"/>
      <c r="H140" s="1"/>
      <c r="I140" s="1"/>
      <c r="J140" s="59"/>
      <c r="K140" s="1"/>
      <c r="M140" s="17" t="s">
        <v>130</v>
      </c>
      <c r="N140" s="1" t="s">
        <v>306</v>
      </c>
      <c r="O140" s="1" t="s">
        <v>1407</v>
      </c>
      <c r="P140" s="1" t="s">
        <v>308</v>
      </c>
      <c r="Q140" s="112">
        <v>2</v>
      </c>
      <c r="R140" s="45" t="str">
        <f>IF(LEFT(CW_Metrics[[#This Row],[Namespace]], 3) = "AWS", "", TRUE)</f>
        <v/>
      </c>
      <c r="S140" s="56" t="str">
        <f>IF(CW_Metrics[[#This Row],[customs]]=TRUE, (CW_Metrics[[#This Row],[Count]] * $AD$2),"")</f>
        <v/>
      </c>
      <c r="T140" s="17" t="s">
        <v>938</v>
      </c>
      <c r="V140" s="17" t="s">
        <v>132</v>
      </c>
      <c r="Y140" s="17" t="s">
        <v>689</v>
      </c>
      <c r="Z140" s="17" t="s">
        <v>417</v>
      </c>
      <c r="AA140" s="20" t="s">
        <v>938</v>
      </c>
    </row>
    <row r="141" spans="2:27" x14ac:dyDescent="0.25">
      <c r="B141" s="142"/>
      <c r="E141" s="1"/>
      <c r="F141" s="1"/>
      <c r="G141" s="1"/>
      <c r="H141" s="1"/>
      <c r="I141" s="1"/>
      <c r="J141" s="59"/>
      <c r="K141" s="1"/>
      <c r="M141" s="17" t="s">
        <v>130</v>
      </c>
      <c r="N141" s="1" t="s">
        <v>306</v>
      </c>
      <c r="O141" s="1" t="s">
        <v>307</v>
      </c>
      <c r="P141" s="1" t="s">
        <v>308</v>
      </c>
      <c r="Q141" s="112">
        <v>2</v>
      </c>
      <c r="R141" s="45" t="str">
        <f>IF(LEFT(CW_Metrics[[#This Row],[Namespace]], 3) = "AWS", "", TRUE)</f>
        <v/>
      </c>
      <c r="S141" s="56" t="str">
        <f>IF(CW_Metrics[[#This Row],[customs]]=TRUE, (CW_Metrics[[#This Row],[Count]] * $AD$2),"")</f>
        <v/>
      </c>
      <c r="T141" s="17" t="s">
        <v>938</v>
      </c>
      <c r="V141" s="17" t="s">
        <v>132</v>
      </c>
      <c r="Y141" s="17" t="s">
        <v>690</v>
      </c>
      <c r="Z141" s="17" t="s">
        <v>417</v>
      </c>
      <c r="AA141" s="20" t="s">
        <v>938</v>
      </c>
    </row>
    <row r="142" spans="2:27" x14ac:dyDescent="0.25">
      <c r="B142" s="142"/>
      <c r="E142" s="1"/>
      <c r="F142" s="1"/>
      <c r="G142" s="1"/>
      <c r="H142" s="1"/>
      <c r="I142" s="1"/>
      <c r="J142" s="59"/>
      <c r="K142" s="1"/>
      <c r="M142" s="17" t="s">
        <v>130</v>
      </c>
      <c r="N142" s="1" t="s">
        <v>306</v>
      </c>
      <c r="O142" s="1" t="s">
        <v>815</v>
      </c>
      <c r="P142" s="1" t="s">
        <v>317</v>
      </c>
      <c r="Q142" s="112">
        <v>2</v>
      </c>
      <c r="R142" s="45" t="str">
        <f>IF(LEFT(CW_Metrics[[#This Row],[Namespace]], 3) = "AWS", "", TRUE)</f>
        <v/>
      </c>
      <c r="S142" s="56" t="str">
        <f>IF(CW_Metrics[[#This Row],[customs]]=TRUE, (CW_Metrics[[#This Row],[Count]] * $AD$2),"")</f>
        <v/>
      </c>
      <c r="T142" s="17" t="s">
        <v>938</v>
      </c>
      <c r="V142" s="17" t="s">
        <v>132</v>
      </c>
      <c r="Y142" s="17" t="s">
        <v>691</v>
      </c>
      <c r="Z142" s="17" t="s">
        <v>417</v>
      </c>
      <c r="AA142" s="20" t="s">
        <v>938</v>
      </c>
    </row>
    <row r="143" spans="2:27" x14ac:dyDescent="0.25">
      <c r="B143" s="142"/>
      <c r="E143" s="1"/>
      <c r="F143" s="1"/>
      <c r="G143" s="1"/>
      <c r="H143" s="1"/>
      <c r="I143" s="1"/>
      <c r="J143" s="59"/>
      <c r="K143" s="1"/>
      <c r="M143" s="17" t="s">
        <v>130</v>
      </c>
      <c r="N143" s="1" t="s">
        <v>306</v>
      </c>
      <c r="O143" s="1" t="s">
        <v>827</v>
      </c>
      <c r="P143" s="1" t="s">
        <v>317</v>
      </c>
      <c r="Q143" s="112">
        <v>1</v>
      </c>
      <c r="R143" s="45" t="str">
        <f>IF(LEFT(CW_Metrics[[#This Row],[Namespace]], 3) = "AWS", "", TRUE)</f>
        <v/>
      </c>
      <c r="S143" s="56" t="str">
        <f>IF(CW_Metrics[[#This Row],[customs]]=TRUE, (CW_Metrics[[#This Row],[Count]] * $AD$2),"")</f>
        <v/>
      </c>
      <c r="T143" s="17" t="s">
        <v>938</v>
      </c>
      <c r="V143" s="17" t="s">
        <v>132</v>
      </c>
      <c r="W143" s="17" t="s">
        <v>269</v>
      </c>
      <c r="X143" s="17" t="s">
        <v>275</v>
      </c>
      <c r="Y143" s="17" t="s">
        <v>692</v>
      </c>
      <c r="Z143" s="17" t="s">
        <v>512</v>
      </c>
      <c r="AA143" s="20" t="s">
        <v>938</v>
      </c>
    </row>
    <row r="144" spans="2:27" x14ac:dyDescent="0.25">
      <c r="B144" s="142"/>
      <c r="E144" s="1"/>
      <c r="F144" s="1"/>
      <c r="G144" s="1"/>
      <c r="H144" s="1"/>
      <c r="I144" s="1"/>
      <c r="J144" s="59"/>
      <c r="K144" s="1"/>
      <c r="M144" s="17" t="s">
        <v>130</v>
      </c>
      <c r="N144" s="1" t="s">
        <v>306</v>
      </c>
      <c r="O144" s="1" t="s">
        <v>828</v>
      </c>
      <c r="P144" s="1" t="s">
        <v>317</v>
      </c>
      <c r="Q144" s="112">
        <v>2</v>
      </c>
      <c r="R144" s="45" t="str">
        <f>IF(LEFT(CW_Metrics[[#This Row],[Namespace]], 3) = "AWS", "", TRUE)</f>
        <v/>
      </c>
      <c r="S144" s="56" t="str">
        <f>IF(CW_Metrics[[#This Row],[customs]]=TRUE, (CW_Metrics[[#This Row],[Count]] * $AD$2),"")</f>
        <v/>
      </c>
      <c r="T144" s="17" t="s">
        <v>938</v>
      </c>
      <c r="V144" s="17" t="s">
        <v>132</v>
      </c>
      <c r="Y144" s="17" t="s">
        <v>693</v>
      </c>
      <c r="Z144" s="17" t="s">
        <v>417</v>
      </c>
      <c r="AA144" s="20" t="s">
        <v>938</v>
      </c>
    </row>
    <row r="145" spans="2:27" x14ac:dyDescent="0.25">
      <c r="B145" s="142"/>
      <c r="E145" s="1"/>
      <c r="F145" s="1"/>
      <c r="G145" s="1"/>
      <c r="H145" s="1"/>
      <c r="I145" s="1"/>
      <c r="J145" s="59"/>
      <c r="K145" s="1"/>
      <c r="M145" s="17" t="s">
        <v>130</v>
      </c>
      <c r="N145" s="1" t="s">
        <v>306</v>
      </c>
      <c r="O145" s="1" t="s">
        <v>816</v>
      </c>
      <c r="P145" s="1" t="s">
        <v>320</v>
      </c>
      <c r="Q145" s="112">
        <v>1</v>
      </c>
      <c r="R145" s="45" t="str">
        <f>IF(LEFT(CW_Metrics[[#This Row],[Namespace]], 3) = "AWS", "", TRUE)</f>
        <v/>
      </c>
      <c r="S145" s="56" t="str">
        <f>IF(CW_Metrics[[#This Row],[customs]]=TRUE, (CW_Metrics[[#This Row],[Count]] * $AD$2),"")</f>
        <v/>
      </c>
      <c r="T145" s="17" t="s">
        <v>938</v>
      </c>
      <c r="V145" s="17" t="s">
        <v>132</v>
      </c>
      <c r="Y145" s="17" t="s">
        <v>694</v>
      </c>
      <c r="Z145" s="17" t="s">
        <v>417</v>
      </c>
      <c r="AA145" s="20" t="s">
        <v>938</v>
      </c>
    </row>
    <row r="146" spans="2:27" x14ac:dyDescent="0.25">
      <c r="B146" s="142"/>
      <c r="E146" s="1"/>
      <c r="F146" s="1"/>
      <c r="G146" s="1"/>
      <c r="H146" s="1"/>
      <c r="I146" s="1"/>
      <c r="J146" s="59"/>
      <c r="K146" s="1"/>
      <c r="M146" s="17" t="s">
        <v>130</v>
      </c>
      <c r="N146" s="1" t="s">
        <v>306</v>
      </c>
      <c r="O146" s="1" t="s">
        <v>809</v>
      </c>
      <c r="P146" s="1"/>
      <c r="Q146" s="112">
        <v>1</v>
      </c>
      <c r="R146" s="45" t="str">
        <f>IF(LEFT(CW_Metrics[[#This Row],[Namespace]], 3) = "AWS", "", TRUE)</f>
        <v/>
      </c>
      <c r="S146" s="56" t="str">
        <f>IF(CW_Metrics[[#This Row],[customs]]=TRUE, (CW_Metrics[[#This Row],[Count]] * $AD$2),"")</f>
        <v/>
      </c>
      <c r="T146" s="17" t="s">
        <v>938</v>
      </c>
      <c r="V146" s="17" t="s">
        <v>132</v>
      </c>
      <c r="Y146" s="17" t="s">
        <v>695</v>
      </c>
      <c r="Z146" s="17" t="s">
        <v>417</v>
      </c>
      <c r="AA146" s="20" t="s">
        <v>938</v>
      </c>
    </row>
    <row r="147" spans="2:27" x14ac:dyDescent="0.25">
      <c r="B147" s="142"/>
      <c r="E147" s="1"/>
      <c r="F147" s="1"/>
      <c r="G147" s="1"/>
      <c r="H147" s="1"/>
      <c r="I147" s="1"/>
      <c r="J147" s="59"/>
      <c r="K147" s="1"/>
      <c r="M147" s="17" t="s">
        <v>130</v>
      </c>
      <c r="N147" s="1" t="s">
        <v>306</v>
      </c>
      <c r="O147" s="1" t="s">
        <v>279</v>
      </c>
      <c r="P147" s="1" t="s">
        <v>308</v>
      </c>
      <c r="Q147" s="112">
        <v>2</v>
      </c>
      <c r="R147" s="45" t="str">
        <f>IF(LEFT(CW_Metrics[[#This Row],[Namespace]], 3) = "AWS", "", TRUE)</f>
        <v/>
      </c>
      <c r="S147" s="56" t="str">
        <f>IF(CW_Metrics[[#This Row],[customs]]=TRUE, (CW_Metrics[[#This Row],[Count]] * $AD$2),"")</f>
        <v/>
      </c>
      <c r="T147" s="17" t="s">
        <v>938</v>
      </c>
      <c r="V147" s="17" t="s">
        <v>132</v>
      </c>
      <c r="W147" s="17" t="s">
        <v>337</v>
      </c>
      <c r="X147" s="17" t="s">
        <v>697</v>
      </c>
      <c r="Y147" s="17" t="s">
        <v>696</v>
      </c>
      <c r="AA147" s="20" t="s">
        <v>938</v>
      </c>
    </row>
    <row r="148" spans="2:27" x14ac:dyDescent="0.25">
      <c r="B148" s="142"/>
      <c r="E148" s="1"/>
      <c r="F148" s="1"/>
      <c r="G148" s="1"/>
      <c r="H148" s="1"/>
      <c r="I148" s="1"/>
      <c r="J148" s="59"/>
      <c r="K148" s="1"/>
      <c r="M148" s="17" t="s">
        <v>130</v>
      </c>
      <c r="N148" s="1" t="s">
        <v>306</v>
      </c>
      <c r="O148" s="1" t="s">
        <v>280</v>
      </c>
      <c r="P148" s="1" t="s">
        <v>317</v>
      </c>
      <c r="Q148" s="112">
        <v>1</v>
      </c>
      <c r="R148" s="45" t="str">
        <f>IF(LEFT(CW_Metrics[[#This Row],[Namespace]], 3) = "AWS", "", TRUE)</f>
        <v/>
      </c>
      <c r="S148" s="56" t="str">
        <f>IF(CW_Metrics[[#This Row],[customs]]=TRUE, (CW_Metrics[[#This Row],[Count]] * $AD$2),"")</f>
        <v/>
      </c>
      <c r="T148" s="17" t="s">
        <v>938</v>
      </c>
      <c r="V148" s="17" t="s">
        <v>132</v>
      </c>
      <c r="W148" s="17" t="s">
        <v>337</v>
      </c>
      <c r="X148" s="17" t="s">
        <v>697</v>
      </c>
      <c r="Y148" s="17" t="s">
        <v>698</v>
      </c>
      <c r="AA148" s="20" t="s">
        <v>938</v>
      </c>
    </row>
    <row r="149" spans="2:27" x14ac:dyDescent="0.25">
      <c r="B149" s="142"/>
      <c r="E149" s="1"/>
      <c r="F149" s="1"/>
      <c r="G149" s="1"/>
      <c r="H149" s="1"/>
      <c r="I149" s="1"/>
      <c r="J149" s="59"/>
      <c r="K149" s="1"/>
      <c r="M149" s="17" t="s">
        <v>130</v>
      </c>
      <c r="N149" s="1" t="s">
        <v>306</v>
      </c>
      <c r="O149" s="1" t="s">
        <v>281</v>
      </c>
      <c r="P149" s="1"/>
      <c r="Q149" s="112">
        <v>1</v>
      </c>
      <c r="R149" s="45" t="str">
        <f>IF(LEFT(CW_Metrics[[#This Row],[Namespace]], 3) = "AWS", "", TRUE)</f>
        <v/>
      </c>
      <c r="S149" s="56" t="str">
        <f>IF(CW_Metrics[[#This Row],[customs]]=TRUE, (CW_Metrics[[#This Row],[Count]] * $AD$2),"")</f>
        <v/>
      </c>
      <c r="T149" s="17" t="s">
        <v>938</v>
      </c>
      <c r="V149" s="17" t="s">
        <v>132</v>
      </c>
      <c r="Y149" s="17" t="s">
        <v>699</v>
      </c>
      <c r="Z149" s="17" t="s">
        <v>417</v>
      </c>
      <c r="AA149" s="20" t="s">
        <v>938</v>
      </c>
    </row>
    <row r="150" spans="2:27" x14ac:dyDescent="0.25">
      <c r="B150" s="142"/>
      <c r="E150" s="1"/>
      <c r="F150" s="1"/>
      <c r="G150" s="1"/>
      <c r="H150" s="1"/>
      <c r="I150" s="1"/>
      <c r="J150" s="59"/>
      <c r="K150" s="1"/>
      <c r="M150" s="17" t="s">
        <v>130</v>
      </c>
      <c r="N150" s="1" t="s">
        <v>306</v>
      </c>
      <c r="O150" s="1" t="s">
        <v>275</v>
      </c>
      <c r="P150" s="1" t="s">
        <v>317</v>
      </c>
      <c r="Q150" s="112">
        <v>1</v>
      </c>
      <c r="R150" s="45" t="str">
        <f>IF(LEFT(CW_Metrics[[#This Row],[Namespace]], 3) = "AWS", "", TRUE)</f>
        <v/>
      </c>
      <c r="S150" s="56" t="str">
        <f>IF(CW_Metrics[[#This Row],[customs]]=TRUE, (CW_Metrics[[#This Row],[Count]] * $AD$2),"")</f>
        <v/>
      </c>
      <c r="T150" s="17" t="s">
        <v>938</v>
      </c>
      <c r="V150" s="17" t="s">
        <v>132</v>
      </c>
      <c r="Y150" s="17" t="s">
        <v>700</v>
      </c>
      <c r="Z150" s="17" t="s">
        <v>417</v>
      </c>
      <c r="AA150" s="20" t="s">
        <v>938</v>
      </c>
    </row>
    <row r="151" spans="2:27" x14ac:dyDescent="0.25">
      <c r="B151" s="142"/>
      <c r="E151" s="1"/>
      <c r="F151" s="1"/>
      <c r="G151" s="1"/>
      <c r="H151" s="1"/>
      <c r="I151" s="1"/>
      <c r="J151" s="59"/>
      <c r="K151" s="1"/>
      <c r="M151" s="17" t="s">
        <v>130</v>
      </c>
      <c r="N151" s="1" t="s">
        <v>306</v>
      </c>
      <c r="O151" s="1" t="s">
        <v>313</v>
      </c>
      <c r="P151" s="1" t="s">
        <v>311</v>
      </c>
      <c r="Q151" s="112">
        <v>2</v>
      </c>
      <c r="R151" s="45" t="str">
        <f>IF(LEFT(CW_Metrics[[#This Row],[Namespace]], 3) = "AWS", "", TRUE)</f>
        <v/>
      </c>
      <c r="S151" s="56" t="str">
        <f>IF(CW_Metrics[[#This Row],[customs]]=TRUE, (CW_Metrics[[#This Row],[Count]] * $AD$2),"")</f>
        <v/>
      </c>
      <c r="T151" s="17" t="s">
        <v>938</v>
      </c>
      <c r="V151" s="17" t="s">
        <v>132</v>
      </c>
      <c r="Y151" s="17" t="s">
        <v>701</v>
      </c>
      <c r="Z151" s="17" t="s">
        <v>417</v>
      </c>
      <c r="AA151" s="20" t="s">
        <v>938</v>
      </c>
    </row>
    <row r="152" spans="2:27" x14ac:dyDescent="0.25">
      <c r="B152" s="142"/>
      <c r="E152" s="1"/>
      <c r="F152" s="1"/>
      <c r="G152" s="1"/>
      <c r="H152" s="1"/>
      <c r="I152" s="1"/>
      <c r="J152" s="59"/>
      <c r="K152" s="1"/>
      <c r="M152" s="17" t="s">
        <v>130</v>
      </c>
      <c r="N152" s="1" t="s">
        <v>306</v>
      </c>
      <c r="O152" s="1" t="s">
        <v>810</v>
      </c>
      <c r="P152" s="1"/>
      <c r="Q152" s="112">
        <v>1</v>
      </c>
      <c r="R152" s="45" t="str">
        <f>IF(LEFT(CW_Metrics[[#This Row],[Namespace]], 3) = "AWS", "", TRUE)</f>
        <v/>
      </c>
      <c r="S152" s="56" t="str">
        <f>IF(CW_Metrics[[#This Row],[customs]]=TRUE, (CW_Metrics[[#This Row],[Count]] * $AD$2),"")</f>
        <v/>
      </c>
      <c r="T152" s="17" t="s">
        <v>938</v>
      </c>
    </row>
    <row r="153" spans="2:27" x14ac:dyDescent="0.25">
      <c r="B153" s="142"/>
      <c r="E153" s="1"/>
      <c r="F153" s="1"/>
      <c r="G153" s="1"/>
      <c r="H153" s="1"/>
      <c r="I153" s="1"/>
      <c r="J153" s="59"/>
      <c r="K153" s="1"/>
      <c r="M153" s="17" t="s">
        <v>130</v>
      </c>
      <c r="N153" s="1" t="s">
        <v>306</v>
      </c>
      <c r="O153" s="1" t="s">
        <v>837</v>
      </c>
      <c r="P153" s="1" t="s">
        <v>324</v>
      </c>
      <c r="Q153" s="112">
        <v>1</v>
      </c>
      <c r="R153" s="45" t="str">
        <f>IF(LEFT(CW_Metrics[[#This Row],[Namespace]], 3) = "AWS", "", TRUE)</f>
        <v/>
      </c>
      <c r="S153" s="56" t="str">
        <f>IF(CW_Metrics[[#This Row],[customs]]=TRUE, (CW_Metrics[[#This Row],[Count]] * $AD$2),"")</f>
        <v/>
      </c>
      <c r="T153" s="17" t="s">
        <v>938</v>
      </c>
    </row>
    <row r="154" spans="2:27" x14ac:dyDescent="0.25">
      <c r="B154" s="142"/>
      <c r="E154" s="1"/>
      <c r="F154" s="1"/>
      <c r="G154" s="1"/>
      <c r="H154" s="1"/>
      <c r="I154" s="1"/>
      <c r="J154" s="59"/>
      <c r="K154" s="1"/>
      <c r="M154" s="17" t="s">
        <v>130</v>
      </c>
      <c r="N154" s="1" t="s">
        <v>306</v>
      </c>
      <c r="O154" s="1" t="s">
        <v>811</v>
      </c>
      <c r="P154" s="1"/>
      <c r="Q154" s="112">
        <v>3</v>
      </c>
      <c r="R154" s="45" t="str">
        <f>IF(LEFT(CW_Metrics[[#This Row],[Namespace]], 3) = "AWS", "", TRUE)</f>
        <v/>
      </c>
      <c r="S154" s="56" t="str">
        <f>IF(CW_Metrics[[#This Row],[customs]]=TRUE, (CW_Metrics[[#This Row],[Count]] * $AD$2),"")</f>
        <v/>
      </c>
      <c r="T154" s="17" t="s">
        <v>938</v>
      </c>
    </row>
    <row r="155" spans="2:27" x14ac:dyDescent="0.25">
      <c r="B155" s="142"/>
      <c r="E155" s="1"/>
      <c r="F155" s="1"/>
      <c r="G155" s="1"/>
      <c r="H155" s="1"/>
      <c r="I155" s="1"/>
      <c r="J155" s="59"/>
      <c r="K155" s="1"/>
      <c r="M155" s="17" t="s">
        <v>130</v>
      </c>
      <c r="N155" s="1" t="s">
        <v>306</v>
      </c>
      <c r="O155" s="1" t="s">
        <v>1408</v>
      </c>
      <c r="P155" s="1" t="s">
        <v>324</v>
      </c>
      <c r="Q155" s="112">
        <v>3</v>
      </c>
      <c r="R155" s="45" t="str">
        <f>IF(LEFT(CW_Metrics[[#This Row],[Namespace]], 3) = "AWS", "", TRUE)</f>
        <v/>
      </c>
      <c r="S155" s="56" t="str">
        <f>IF(CW_Metrics[[#This Row],[customs]]=TRUE, (CW_Metrics[[#This Row],[Count]] * $AD$2),"")</f>
        <v/>
      </c>
      <c r="T155" s="17" t="s">
        <v>938</v>
      </c>
    </row>
    <row r="156" spans="2:27" x14ac:dyDescent="0.25">
      <c r="B156" s="142"/>
      <c r="E156" s="1"/>
      <c r="F156" s="1"/>
      <c r="G156" s="1"/>
      <c r="H156" s="1"/>
      <c r="I156" s="1"/>
      <c r="J156" s="59"/>
      <c r="K156" s="1"/>
      <c r="M156" s="17" t="s">
        <v>130</v>
      </c>
      <c r="N156" s="1" t="s">
        <v>306</v>
      </c>
      <c r="O156" s="1" t="s">
        <v>817</v>
      </c>
      <c r="P156" s="1" t="s">
        <v>320</v>
      </c>
      <c r="Q156" s="112">
        <v>3</v>
      </c>
      <c r="R156" s="45" t="str">
        <f>IF(LEFT(CW_Metrics[[#This Row],[Namespace]], 3) = "AWS", "", TRUE)</f>
        <v/>
      </c>
      <c r="S156" s="56" t="str">
        <f>IF(CW_Metrics[[#This Row],[customs]]=TRUE, (CW_Metrics[[#This Row],[Count]] * $AD$2),"")</f>
        <v/>
      </c>
      <c r="T156" s="17" t="s">
        <v>938</v>
      </c>
    </row>
    <row r="157" spans="2:27" x14ac:dyDescent="0.25">
      <c r="B157" s="142"/>
      <c r="E157" s="1"/>
      <c r="F157" s="1"/>
      <c r="G157" s="1"/>
      <c r="H157" s="1"/>
      <c r="I157" s="1"/>
      <c r="J157" s="59"/>
      <c r="K157" s="1"/>
      <c r="M157" s="17" t="s">
        <v>130</v>
      </c>
      <c r="N157" s="1" t="s">
        <v>306</v>
      </c>
      <c r="O157" s="1" t="s">
        <v>1409</v>
      </c>
      <c r="P157" s="1"/>
      <c r="Q157" s="112">
        <v>1</v>
      </c>
      <c r="R157" s="45" t="str">
        <f>IF(LEFT(CW_Metrics[[#This Row],[Namespace]], 3) = "AWS", "", TRUE)</f>
        <v/>
      </c>
      <c r="S157" s="56" t="str">
        <f>IF(CW_Metrics[[#This Row],[customs]]=TRUE, (CW_Metrics[[#This Row],[Count]] * $AD$2),"")</f>
        <v/>
      </c>
      <c r="T157" s="17" t="s">
        <v>938</v>
      </c>
    </row>
    <row r="158" spans="2:27" x14ac:dyDescent="0.25">
      <c r="B158" s="142"/>
      <c r="E158" s="1"/>
      <c r="F158" s="1"/>
      <c r="G158" s="1"/>
      <c r="H158" s="1"/>
      <c r="I158" s="1"/>
      <c r="J158" s="59"/>
      <c r="K158" s="1"/>
      <c r="M158" s="17" t="s">
        <v>130</v>
      </c>
      <c r="N158" s="1" t="s">
        <v>306</v>
      </c>
      <c r="O158" s="1" t="s">
        <v>1410</v>
      </c>
      <c r="P158" s="1" t="s">
        <v>324</v>
      </c>
      <c r="Q158" s="112">
        <v>2</v>
      </c>
      <c r="R158" s="45" t="str">
        <f>IF(LEFT(CW_Metrics[[#This Row],[Namespace]], 3) = "AWS", "", TRUE)</f>
        <v/>
      </c>
      <c r="S158" s="56" t="str">
        <f>IF(CW_Metrics[[#This Row],[customs]]=TRUE, (CW_Metrics[[#This Row],[Count]] * $AD$2),"")</f>
        <v/>
      </c>
      <c r="T158" s="17" t="s">
        <v>938</v>
      </c>
    </row>
    <row r="159" spans="2:27" x14ac:dyDescent="0.25">
      <c r="B159" s="142"/>
      <c r="E159" s="1"/>
      <c r="F159" s="1"/>
      <c r="G159" s="1"/>
      <c r="H159" s="1"/>
      <c r="I159" s="1"/>
      <c r="J159" s="59"/>
      <c r="K159" s="1"/>
      <c r="M159" s="17" t="s">
        <v>130</v>
      </c>
      <c r="N159" s="1" t="s">
        <v>306</v>
      </c>
      <c r="O159" s="1" t="s">
        <v>284</v>
      </c>
      <c r="P159" s="1" t="s">
        <v>308</v>
      </c>
      <c r="Q159" s="112">
        <v>1</v>
      </c>
      <c r="R159" s="45" t="str">
        <f>IF(LEFT(CW_Metrics[[#This Row],[Namespace]], 3) = "AWS", "", TRUE)</f>
        <v/>
      </c>
      <c r="S159" s="56" t="str">
        <f>IF(CW_Metrics[[#This Row],[customs]]=TRUE, (CW_Metrics[[#This Row],[Count]] * $AD$2),"")</f>
        <v/>
      </c>
      <c r="T159" s="17" t="s">
        <v>938</v>
      </c>
    </row>
    <row r="160" spans="2:27" x14ac:dyDescent="0.25">
      <c r="B160" s="142"/>
      <c r="E160" s="1"/>
      <c r="F160" s="1"/>
      <c r="G160" s="1"/>
      <c r="H160" s="1"/>
      <c r="I160" s="1"/>
      <c r="J160" s="59"/>
      <c r="K160" s="1"/>
      <c r="M160" s="17" t="s">
        <v>130</v>
      </c>
      <c r="N160" s="1" t="s">
        <v>306</v>
      </c>
      <c r="O160" s="1" t="s">
        <v>314</v>
      </c>
      <c r="P160" s="1" t="s">
        <v>311</v>
      </c>
      <c r="Q160" s="112">
        <v>3</v>
      </c>
      <c r="R160" s="45" t="str">
        <f>IF(LEFT(CW_Metrics[[#This Row],[Namespace]], 3) = "AWS", "", TRUE)</f>
        <v/>
      </c>
      <c r="S160" s="56" t="str">
        <f>IF(CW_Metrics[[#This Row],[customs]]=TRUE, (CW_Metrics[[#This Row],[Count]] * $AD$2),"")</f>
        <v/>
      </c>
      <c r="T160" s="17" t="s">
        <v>938</v>
      </c>
    </row>
    <row r="161" spans="2:20" x14ac:dyDescent="0.25">
      <c r="B161" s="142"/>
      <c r="E161" s="1"/>
      <c r="F161" s="1"/>
      <c r="G161" s="1"/>
      <c r="H161" s="1"/>
      <c r="I161" s="1"/>
      <c r="J161" s="59"/>
      <c r="K161" s="1"/>
      <c r="M161" s="17" t="s">
        <v>130</v>
      </c>
      <c r="N161" s="1" t="s">
        <v>306</v>
      </c>
      <c r="O161" s="1" t="s">
        <v>831</v>
      </c>
      <c r="P161" s="1" t="s">
        <v>320</v>
      </c>
      <c r="Q161" s="112">
        <v>1</v>
      </c>
      <c r="R161" s="45" t="str">
        <f>IF(LEFT(CW_Metrics[[#This Row],[Namespace]], 3) = "AWS", "", TRUE)</f>
        <v/>
      </c>
      <c r="S161" s="56" t="str">
        <f>IF(CW_Metrics[[#This Row],[customs]]=TRUE, (CW_Metrics[[#This Row],[Count]] * $AD$2),"")</f>
        <v/>
      </c>
      <c r="T161" s="17" t="s">
        <v>938</v>
      </c>
    </row>
    <row r="162" spans="2:20" x14ac:dyDescent="0.25">
      <c r="B162" s="142"/>
      <c r="E162" s="1"/>
      <c r="F162" s="1"/>
      <c r="G162" s="1"/>
      <c r="H162" s="1"/>
      <c r="I162" s="1"/>
      <c r="J162" s="59"/>
      <c r="K162" s="1"/>
      <c r="M162" s="17" t="s">
        <v>130</v>
      </c>
      <c r="N162" s="1" t="s">
        <v>306</v>
      </c>
      <c r="O162" s="1" t="s">
        <v>812</v>
      </c>
      <c r="P162" s="1"/>
      <c r="Q162" s="112">
        <v>2</v>
      </c>
      <c r="R162" s="45" t="str">
        <f>IF(LEFT(CW_Metrics[[#This Row],[Namespace]], 3) = "AWS", "", TRUE)</f>
        <v/>
      </c>
      <c r="S162" s="56" t="str">
        <f>IF(CW_Metrics[[#This Row],[customs]]=TRUE, (CW_Metrics[[#This Row],[Count]] * $AD$2),"")</f>
        <v/>
      </c>
      <c r="T162" s="17" t="s">
        <v>938</v>
      </c>
    </row>
    <row r="163" spans="2:20" x14ac:dyDescent="0.25">
      <c r="B163" s="142"/>
      <c r="E163" s="1"/>
      <c r="F163" s="1"/>
      <c r="G163" s="1"/>
      <c r="H163" s="1"/>
      <c r="I163" s="1"/>
      <c r="J163" s="59"/>
      <c r="K163" s="1"/>
      <c r="M163" s="17" t="s">
        <v>130</v>
      </c>
      <c r="N163" s="1" t="s">
        <v>306</v>
      </c>
      <c r="O163" s="1" t="s">
        <v>318</v>
      </c>
      <c r="P163" s="1" t="s">
        <v>317</v>
      </c>
      <c r="Q163" s="112">
        <v>2</v>
      </c>
      <c r="R163" s="45" t="str">
        <f>IF(LEFT(CW_Metrics[[#This Row],[Namespace]], 3) = "AWS", "", TRUE)</f>
        <v/>
      </c>
      <c r="S163" s="56" t="str">
        <f>IF(CW_Metrics[[#This Row],[customs]]=TRUE, (CW_Metrics[[#This Row],[Count]] * $AD$2),"")</f>
        <v/>
      </c>
      <c r="T163" s="17" t="s">
        <v>938</v>
      </c>
    </row>
    <row r="164" spans="2:20" x14ac:dyDescent="0.25">
      <c r="B164" s="142"/>
      <c r="E164" s="1"/>
      <c r="F164" s="1"/>
      <c r="G164" s="1"/>
      <c r="H164" s="1"/>
      <c r="I164" s="1"/>
      <c r="J164" s="59"/>
      <c r="K164" s="1"/>
      <c r="M164" s="17" t="s">
        <v>130</v>
      </c>
      <c r="N164" s="1" t="s">
        <v>306</v>
      </c>
      <c r="O164" s="1" t="s">
        <v>309</v>
      </c>
      <c r="P164" s="1" t="s">
        <v>308</v>
      </c>
      <c r="Q164" s="112">
        <v>1</v>
      </c>
      <c r="R164" s="45" t="str">
        <f>IF(LEFT(CW_Metrics[[#This Row],[Namespace]], 3) = "AWS", "", TRUE)</f>
        <v/>
      </c>
      <c r="S164" s="56" t="str">
        <f>IF(CW_Metrics[[#This Row],[customs]]=TRUE, (CW_Metrics[[#This Row],[Count]] * $AD$2),"")</f>
        <v/>
      </c>
      <c r="T164" s="17" t="s">
        <v>938</v>
      </c>
    </row>
    <row r="165" spans="2:20" x14ac:dyDescent="0.25">
      <c r="B165" s="142"/>
      <c r="E165" s="1"/>
      <c r="F165" s="1"/>
      <c r="G165" s="1"/>
      <c r="H165" s="1"/>
      <c r="I165" s="1"/>
      <c r="J165" s="59"/>
      <c r="K165" s="1"/>
      <c r="M165" s="17" t="s">
        <v>130</v>
      </c>
      <c r="N165" s="1" t="s">
        <v>306</v>
      </c>
      <c r="O165" s="1" t="s">
        <v>410</v>
      </c>
      <c r="P165" s="1" t="s">
        <v>308</v>
      </c>
      <c r="Q165" s="112">
        <v>1</v>
      </c>
      <c r="R165" s="45" t="str">
        <f>IF(LEFT(CW_Metrics[[#This Row],[Namespace]], 3) = "AWS", "", TRUE)</f>
        <v/>
      </c>
      <c r="S165" s="56" t="str">
        <f>IF(CW_Metrics[[#This Row],[customs]]=TRUE, (CW_Metrics[[#This Row],[Count]] * $AD$2),"")</f>
        <v/>
      </c>
      <c r="T165" s="17" t="s">
        <v>938</v>
      </c>
    </row>
    <row r="166" spans="2:20" x14ac:dyDescent="0.25">
      <c r="B166" s="142"/>
      <c r="E166" s="1"/>
      <c r="F166" s="1"/>
      <c r="G166" s="1"/>
      <c r="H166" s="1"/>
      <c r="I166" s="1"/>
      <c r="J166" s="59"/>
      <c r="K166" s="1"/>
      <c r="M166" s="17" t="s">
        <v>130</v>
      </c>
      <c r="N166" s="1" t="s">
        <v>306</v>
      </c>
      <c r="O166" s="1" t="s">
        <v>321</v>
      </c>
      <c r="P166" s="1" t="s">
        <v>320</v>
      </c>
      <c r="Q166" s="112">
        <v>2</v>
      </c>
      <c r="R166" s="45" t="str">
        <f>IF(LEFT(CW_Metrics[[#This Row],[Namespace]], 3) = "AWS", "", TRUE)</f>
        <v/>
      </c>
      <c r="S166" s="56" t="str">
        <f>IF(CW_Metrics[[#This Row],[customs]]=TRUE, (CW_Metrics[[#This Row],[Count]] * $AD$2),"")</f>
        <v/>
      </c>
      <c r="T166" s="17" t="s">
        <v>938</v>
      </c>
    </row>
    <row r="167" spans="2:20" x14ac:dyDescent="0.25">
      <c r="B167" s="142"/>
      <c r="E167" s="1"/>
      <c r="F167" s="1"/>
      <c r="G167" s="1"/>
      <c r="H167" s="1"/>
      <c r="I167" s="1"/>
      <c r="J167" s="59"/>
      <c r="K167" s="1"/>
      <c r="M167" s="17" t="s">
        <v>130</v>
      </c>
      <c r="N167" s="1" t="s">
        <v>306</v>
      </c>
      <c r="O167" s="1" t="s">
        <v>822</v>
      </c>
      <c r="P167" s="1" t="s">
        <v>317</v>
      </c>
      <c r="Q167" s="112">
        <v>1</v>
      </c>
      <c r="R167" s="45" t="str">
        <f>IF(LEFT(CW_Metrics[[#This Row],[Namespace]], 3) = "AWS", "", TRUE)</f>
        <v/>
      </c>
      <c r="S167" s="56" t="str">
        <f>IF(CW_Metrics[[#This Row],[customs]]=TRUE, (CW_Metrics[[#This Row],[Count]] * $AD$2),"")</f>
        <v/>
      </c>
      <c r="T167" s="17" t="s">
        <v>938</v>
      </c>
    </row>
    <row r="168" spans="2:20" x14ac:dyDescent="0.25">
      <c r="B168" s="142"/>
      <c r="E168" s="1"/>
      <c r="F168" s="1"/>
      <c r="G168" s="1"/>
      <c r="H168" s="1"/>
      <c r="I168" s="1"/>
      <c r="J168" s="59"/>
      <c r="K168" s="1"/>
      <c r="M168" s="17" t="s">
        <v>130</v>
      </c>
      <c r="N168" s="1" t="s">
        <v>306</v>
      </c>
      <c r="O168" s="1" t="s">
        <v>1411</v>
      </c>
      <c r="P168" s="1" t="s">
        <v>311</v>
      </c>
      <c r="Q168" s="112">
        <v>1</v>
      </c>
      <c r="R168" s="45" t="str">
        <f>IF(LEFT(CW_Metrics[[#This Row],[Namespace]], 3) = "AWS", "", TRUE)</f>
        <v/>
      </c>
      <c r="S168" s="56" t="str">
        <f>IF(CW_Metrics[[#This Row],[customs]]=TRUE, (CW_Metrics[[#This Row],[Count]] * $AD$2),"")</f>
        <v/>
      </c>
      <c r="T168" s="17" t="s">
        <v>938</v>
      </c>
    </row>
    <row r="169" spans="2:20" x14ac:dyDescent="0.25">
      <c r="B169" s="142"/>
      <c r="E169" s="1"/>
      <c r="F169" s="1"/>
      <c r="G169" s="1"/>
      <c r="H169" s="1"/>
      <c r="I169" s="1"/>
      <c r="J169" s="59"/>
      <c r="K169" s="1"/>
      <c r="M169" s="17" t="s">
        <v>130</v>
      </c>
      <c r="N169" s="1" t="s">
        <v>306</v>
      </c>
      <c r="O169" s="1" t="s">
        <v>315</v>
      </c>
      <c r="P169" s="1" t="s">
        <v>311</v>
      </c>
      <c r="Q169" s="112">
        <v>3</v>
      </c>
      <c r="R169" s="45" t="str">
        <f>IF(LEFT(CW_Metrics[[#This Row],[Namespace]], 3) = "AWS", "", TRUE)</f>
        <v/>
      </c>
      <c r="S169" s="56" t="str">
        <f>IF(CW_Metrics[[#This Row],[customs]]=TRUE, (CW_Metrics[[#This Row],[Count]] * $AD$2),"")</f>
        <v/>
      </c>
      <c r="T169" s="17" t="s">
        <v>938</v>
      </c>
    </row>
    <row r="170" spans="2:20" x14ac:dyDescent="0.25">
      <c r="B170" s="142"/>
      <c r="E170" s="1"/>
      <c r="F170" s="1"/>
      <c r="G170" s="1"/>
      <c r="H170" s="1"/>
      <c r="I170" s="1"/>
      <c r="J170" s="59"/>
      <c r="K170" s="1"/>
      <c r="M170" s="17" t="s">
        <v>130</v>
      </c>
      <c r="N170" s="1" t="s">
        <v>306</v>
      </c>
      <c r="O170" s="1" t="s">
        <v>1412</v>
      </c>
      <c r="P170" s="1" t="s">
        <v>324</v>
      </c>
      <c r="Q170" s="112">
        <v>1</v>
      </c>
      <c r="R170" s="45" t="str">
        <f>IF(LEFT(CW_Metrics[[#This Row],[Namespace]], 3) = "AWS", "", TRUE)</f>
        <v/>
      </c>
      <c r="S170" s="56" t="str">
        <f>IF(CW_Metrics[[#This Row],[customs]]=TRUE, (CW_Metrics[[#This Row],[Count]] * $AD$2),"")</f>
        <v/>
      </c>
      <c r="T170" s="17" t="s">
        <v>938</v>
      </c>
    </row>
    <row r="171" spans="2:20" x14ac:dyDescent="0.25">
      <c r="B171" s="142"/>
      <c r="E171" s="1"/>
      <c r="F171" s="1"/>
      <c r="G171" s="1"/>
      <c r="H171" s="1"/>
      <c r="I171" s="1"/>
      <c r="J171" s="59"/>
      <c r="K171" s="1"/>
      <c r="M171" s="17" t="s">
        <v>130</v>
      </c>
      <c r="N171" s="1" t="s">
        <v>306</v>
      </c>
      <c r="O171" s="1" t="s">
        <v>1413</v>
      </c>
      <c r="P171" s="1" t="s">
        <v>308</v>
      </c>
      <c r="Q171" s="112">
        <v>1</v>
      </c>
      <c r="R171" s="45" t="str">
        <f>IF(LEFT(CW_Metrics[[#This Row],[Namespace]], 3) = "AWS", "", TRUE)</f>
        <v/>
      </c>
      <c r="S171" s="56" t="str">
        <f>IF(CW_Metrics[[#This Row],[customs]]=TRUE, (CW_Metrics[[#This Row],[Count]] * $AD$2),"")</f>
        <v/>
      </c>
      <c r="T171" s="17" t="s">
        <v>938</v>
      </c>
    </row>
    <row r="172" spans="2:20" x14ac:dyDescent="0.25">
      <c r="B172" s="142"/>
      <c r="E172" s="1"/>
      <c r="F172" s="1"/>
      <c r="G172" s="1"/>
      <c r="H172" s="1"/>
      <c r="I172" s="1"/>
      <c r="J172" s="59"/>
      <c r="K172" s="1"/>
      <c r="M172" s="17" t="s">
        <v>130</v>
      </c>
      <c r="N172" s="1" t="s">
        <v>306</v>
      </c>
      <c r="O172" s="1" t="s">
        <v>1414</v>
      </c>
      <c r="P172" s="1" t="s">
        <v>324</v>
      </c>
      <c r="Q172" s="112">
        <v>1</v>
      </c>
      <c r="R172" s="45" t="str">
        <f>IF(LEFT(CW_Metrics[[#This Row],[Namespace]], 3) = "AWS", "", TRUE)</f>
        <v/>
      </c>
      <c r="S172" s="56" t="str">
        <f>IF(CW_Metrics[[#This Row],[customs]]=TRUE, (CW_Metrics[[#This Row],[Count]] * $AD$2),"")</f>
        <v/>
      </c>
      <c r="T172" s="17" t="s">
        <v>938</v>
      </c>
    </row>
    <row r="173" spans="2:20" x14ac:dyDescent="0.25">
      <c r="B173" s="142"/>
      <c r="E173" s="1"/>
      <c r="F173" s="1"/>
      <c r="G173" s="1"/>
      <c r="H173" s="1"/>
      <c r="I173" s="1"/>
      <c r="J173" s="59"/>
      <c r="K173" s="1"/>
      <c r="M173" s="17" t="s">
        <v>130</v>
      </c>
      <c r="N173" s="1" t="s">
        <v>306</v>
      </c>
      <c r="O173" s="1" t="s">
        <v>818</v>
      </c>
      <c r="P173" s="1" t="s">
        <v>311</v>
      </c>
      <c r="Q173" s="112">
        <v>1</v>
      </c>
      <c r="R173" s="45" t="str">
        <f>IF(LEFT(CW_Metrics[[#This Row],[Namespace]], 3) = "AWS", "", TRUE)</f>
        <v/>
      </c>
      <c r="S173" s="56" t="str">
        <f>IF(CW_Metrics[[#This Row],[customs]]=TRUE, (CW_Metrics[[#This Row],[Count]] * $AD$2),"")</f>
        <v/>
      </c>
      <c r="T173" s="17" t="s">
        <v>938</v>
      </c>
    </row>
    <row r="174" spans="2:20" x14ac:dyDescent="0.25">
      <c r="B174" s="142"/>
      <c r="E174" s="1"/>
      <c r="F174" s="1"/>
      <c r="G174" s="1"/>
      <c r="H174" s="1"/>
      <c r="I174" s="1"/>
      <c r="J174" s="59"/>
      <c r="K174" s="1"/>
      <c r="M174" s="17" t="s">
        <v>130</v>
      </c>
      <c r="N174" s="1" t="s">
        <v>306</v>
      </c>
      <c r="O174" s="1" t="s">
        <v>1415</v>
      </c>
      <c r="P174" s="1" t="s">
        <v>311</v>
      </c>
      <c r="Q174" s="112">
        <v>1</v>
      </c>
      <c r="R174" s="45" t="str">
        <f>IF(LEFT(CW_Metrics[[#This Row],[Namespace]], 3) = "AWS", "", TRUE)</f>
        <v/>
      </c>
      <c r="S174" s="56" t="str">
        <f>IF(CW_Metrics[[#This Row],[customs]]=TRUE, (CW_Metrics[[#This Row],[Count]] * $AD$2),"")</f>
        <v/>
      </c>
      <c r="T174" s="17" t="s">
        <v>938</v>
      </c>
    </row>
    <row r="175" spans="2:20" x14ac:dyDescent="0.25">
      <c r="B175" s="142"/>
      <c r="E175" s="1"/>
      <c r="F175" s="1"/>
      <c r="G175" s="1"/>
      <c r="H175" s="1"/>
      <c r="I175" s="1"/>
      <c r="J175" s="59"/>
      <c r="K175" s="1"/>
      <c r="M175" s="17" t="s">
        <v>130</v>
      </c>
      <c r="N175" s="1" t="s">
        <v>306</v>
      </c>
      <c r="O175" s="1" t="s">
        <v>1416</v>
      </c>
      <c r="P175" s="1" t="s">
        <v>324</v>
      </c>
      <c r="Q175" s="112">
        <v>3</v>
      </c>
      <c r="R175" s="45" t="str">
        <f>IF(LEFT(CW_Metrics[[#This Row],[Namespace]], 3) = "AWS", "", TRUE)</f>
        <v/>
      </c>
      <c r="S175" s="56" t="str">
        <f>IF(CW_Metrics[[#This Row],[customs]]=TRUE, (CW_Metrics[[#This Row],[Count]] * $AD$2),"")</f>
        <v/>
      </c>
      <c r="T175" s="17" t="s">
        <v>938</v>
      </c>
    </row>
    <row r="176" spans="2:20" x14ac:dyDescent="0.25">
      <c r="B176" s="142"/>
      <c r="E176" s="1"/>
      <c r="F176" s="1"/>
      <c r="G176" s="1"/>
      <c r="H176" s="1"/>
      <c r="I176" s="1"/>
      <c r="J176" s="59"/>
      <c r="K176" s="1"/>
      <c r="M176" s="17" t="s">
        <v>130</v>
      </c>
      <c r="N176" s="1" t="s">
        <v>306</v>
      </c>
      <c r="O176" s="1" t="s">
        <v>826</v>
      </c>
      <c r="P176" s="1" t="s">
        <v>311</v>
      </c>
      <c r="Q176" s="112">
        <v>1</v>
      </c>
      <c r="R176" s="45" t="str">
        <f>IF(LEFT(CW_Metrics[[#This Row],[Namespace]], 3) = "AWS", "", TRUE)</f>
        <v/>
      </c>
      <c r="S176" s="56" t="str">
        <f>IF(CW_Metrics[[#This Row],[customs]]=TRUE, (CW_Metrics[[#This Row],[Count]] * $AD$2),"")</f>
        <v/>
      </c>
      <c r="T176" s="17" t="s">
        <v>938</v>
      </c>
    </row>
    <row r="177" spans="2:20" x14ac:dyDescent="0.25">
      <c r="B177" s="142"/>
      <c r="E177" s="1"/>
      <c r="F177" s="1"/>
      <c r="G177" s="1"/>
      <c r="H177" s="1"/>
      <c r="I177" s="1"/>
      <c r="J177" s="59"/>
      <c r="K177" s="1"/>
      <c r="M177" s="17" t="s">
        <v>130</v>
      </c>
      <c r="N177" s="1" t="s">
        <v>306</v>
      </c>
      <c r="O177" s="1" t="s">
        <v>326</v>
      </c>
      <c r="P177" s="1" t="s">
        <v>324</v>
      </c>
      <c r="Q177" s="112">
        <v>2</v>
      </c>
      <c r="R177" s="45" t="str">
        <f>IF(LEFT(CW_Metrics[[#This Row],[Namespace]], 3) = "AWS", "", TRUE)</f>
        <v/>
      </c>
      <c r="S177" s="56" t="str">
        <f>IF(CW_Metrics[[#This Row],[customs]]=TRUE, (CW_Metrics[[#This Row],[Count]] * $AD$2),"")</f>
        <v/>
      </c>
      <c r="T177" s="17" t="s">
        <v>938</v>
      </c>
    </row>
    <row r="178" spans="2:20" x14ac:dyDescent="0.25">
      <c r="B178" s="142"/>
      <c r="E178" s="1"/>
      <c r="F178" s="1"/>
      <c r="G178" s="1"/>
      <c r="H178" s="1"/>
      <c r="I178" s="1"/>
      <c r="J178" s="59"/>
      <c r="K178" s="1"/>
      <c r="M178" s="17" t="s">
        <v>130</v>
      </c>
      <c r="N178" s="1" t="s">
        <v>306</v>
      </c>
      <c r="O178" s="1" t="s">
        <v>1417</v>
      </c>
      <c r="P178" s="1" t="s">
        <v>311</v>
      </c>
      <c r="Q178" s="112">
        <v>1</v>
      </c>
      <c r="R178" s="45" t="str">
        <f>IF(LEFT(CW_Metrics[[#This Row],[Namespace]], 3) = "AWS", "", TRUE)</f>
        <v/>
      </c>
      <c r="S178" s="56" t="str">
        <f>IF(CW_Metrics[[#This Row],[customs]]=TRUE, (CW_Metrics[[#This Row],[Count]] * $AD$2),"")</f>
        <v/>
      </c>
      <c r="T178" s="17" t="s">
        <v>938</v>
      </c>
    </row>
    <row r="179" spans="2:20" x14ac:dyDescent="0.25">
      <c r="B179" s="142"/>
      <c r="E179" s="1"/>
      <c r="F179" s="1"/>
      <c r="G179" s="1"/>
      <c r="H179" s="1"/>
      <c r="I179" s="1"/>
      <c r="J179" s="59"/>
      <c r="K179" s="1"/>
      <c r="M179" s="17" t="s">
        <v>130</v>
      </c>
      <c r="N179" s="1" t="s">
        <v>306</v>
      </c>
      <c r="O179" s="1" t="s">
        <v>322</v>
      </c>
      <c r="P179" s="1" t="s">
        <v>320</v>
      </c>
      <c r="Q179" s="112">
        <v>2</v>
      </c>
      <c r="R179" s="45" t="str">
        <f>IF(LEFT(CW_Metrics[[#This Row],[Namespace]], 3) = "AWS", "", TRUE)</f>
        <v/>
      </c>
      <c r="S179" s="56" t="str">
        <f>IF(CW_Metrics[[#This Row],[customs]]=TRUE, (CW_Metrics[[#This Row],[Count]] * $AD$2),"")</f>
        <v/>
      </c>
      <c r="T179" s="17" t="s">
        <v>938</v>
      </c>
    </row>
    <row r="180" spans="2:20" x14ac:dyDescent="0.25">
      <c r="B180" s="142"/>
      <c r="E180" s="1"/>
      <c r="F180" s="1"/>
      <c r="G180" s="1"/>
      <c r="H180" s="1"/>
      <c r="I180" s="1"/>
      <c r="J180" s="59"/>
      <c r="K180" s="1"/>
      <c r="M180" s="17" t="s">
        <v>130</v>
      </c>
      <c r="N180" s="1" t="s">
        <v>306</v>
      </c>
      <c r="O180" s="1" t="s">
        <v>1418</v>
      </c>
      <c r="P180" s="1" t="s">
        <v>308</v>
      </c>
      <c r="Q180" s="112">
        <v>2</v>
      </c>
      <c r="R180" s="45" t="str">
        <f>IF(LEFT(CW_Metrics[[#This Row],[Namespace]], 3) = "AWS", "", TRUE)</f>
        <v/>
      </c>
      <c r="S180" s="56" t="str">
        <f>IF(CW_Metrics[[#This Row],[customs]]=TRUE, (CW_Metrics[[#This Row],[Count]] * $AD$2),"")</f>
        <v/>
      </c>
      <c r="T180" s="17" t="s">
        <v>938</v>
      </c>
    </row>
    <row r="181" spans="2:20" x14ac:dyDescent="0.25">
      <c r="B181" s="142"/>
      <c r="E181" s="1"/>
      <c r="F181" s="1"/>
      <c r="G181" s="1"/>
      <c r="H181" s="1"/>
      <c r="I181" s="1"/>
      <c r="J181" s="59"/>
      <c r="K181" s="1"/>
      <c r="M181" s="17" t="s">
        <v>130</v>
      </c>
      <c r="N181" s="1" t="s">
        <v>327</v>
      </c>
      <c r="O181" s="1" t="s">
        <v>328</v>
      </c>
      <c r="P181" s="1" t="s">
        <v>329</v>
      </c>
      <c r="Q181" s="112">
        <v>3</v>
      </c>
      <c r="R181" s="45" t="str">
        <f>IF(LEFT(CW_Metrics[[#This Row],[Namespace]], 3) = "AWS", "", TRUE)</f>
        <v/>
      </c>
      <c r="S181" s="56" t="str">
        <f>IF(CW_Metrics[[#This Row],[customs]]=TRUE, (CW_Metrics[[#This Row],[Count]] * $AD$2),"")</f>
        <v/>
      </c>
      <c r="T181" s="17" t="s">
        <v>938</v>
      </c>
    </row>
    <row r="182" spans="2:20" x14ac:dyDescent="0.25">
      <c r="B182" s="142"/>
      <c r="E182" s="1"/>
      <c r="F182" s="1"/>
      <c r="G182" s="1"/>
      <c r="H182" s="1"/>
      <c r="I182" s="1"/>
      <c r="J182" s="59"/>
      <c r="K182" s="1"/>
      <c r="M182" s="17" t="s">
        <v>130</v>
      </c>
      <c r="N182" s="1" t="s">
        <v>327</v>
      </c>
      <c r="O182" s="1" t="s">
        <v>839</v>
      </c>
      <c r="P182" s="1" t="s">
        <v>329</v>
      </c>
      <c r="Q182" s="112">
        <v>1</v>
      </c>
      <c r="R182" s="45" t="str">
        <f>IF(LEFT(CW_Metrics[[#This Row],[Namespace]], 3) = "AWS", "", TRUE)</f>
        <v/>
      </c>
      <c r="S182" s="56" t="str">
        <f>IF(CW_Metrics[[#This Row],[customs]]=TRUE, (CW_Metrics[[#This Row],[Count]] * $AD$2),"")</f>
        <v/>
      </c>
      <c r="T182" s="17" t="s">
        <v>938</v>
      </c>
    </row>
    <row r="183" spans="2:20" x14ac:dyDescent="0.25">
      <c r="B183" s="142"/>
      <c r="E183" s="1"/>
      <c r="F183" s="1"/>
      <c r="G183" s="1"/>
      <c r="H183" s="1"/>
      <c r="I183" s="1"/>
      <c r="J183" s="59"/>
      <c r="K183" s="1"/>
      <c r="M183" s="17" t="s">
        <v>130</v>
      </c>
      <c r="N183" s="1" t="s">
        <v>1419</v>
      </c>
      <c r="O183" s="1" t="s">
        <v>1420</v>
      </c>
      <c r="P183" s="1" t="s">
        <v>1421</v>
      </c>
      <c r="Q183" s="112">
        <v>1</v>
      </c>
      <c r="R183" s="45" t="str">
        <f>IF(LEFT(CW_Metrics[[#This Row],[Namespace]], 3) = "AWS", "", TRUE)</f>
        <v/>
      </c>
      <c r="S183" s="56" t="str">
        <f>IF(CW_Metrics[[#This Row],[customs]]=TRUE, (CW_Metrics[[#This Row],[Count]] * $AD$2),"")</f>
        <v/>
      </c>
      <c r="T183" s="17" t="s">
        <v>938</v>
      </c>
    </row>
    <row r="184" spans="2:20" x14ac:dyDescent="0.25">
      <c r="B184" s="142"/>
      <c r="E184" s="1"/>
      <c r="F184" s="1"/>
      <c r="G184" s="1"/>
      <c r="H184" s="1"/>
      <c r="I184" s="1"/>
      <c r="J184" s="59"/>
      <c r="K184" s="1"/>
      <c r="M184" s="17" t="s">
        <v>130</v>
      </c>
      <c r="N184" s="1" t="s">
        <v>1419</v>
      </c>
      <c r="O184" s="1" t="s">
        <v>1422</v>
      </c>
      <c r="P184" s="1" t="s">
        <v>1421</v>
      </c>
      <c r="Q184" s="112">
        <v>1</v>
      </c>
      <c r="R184" s="45" t="str">
        <f>IF(LEFT(CW_Metrics[[#This Row],[Namespace]], 3) = "AWS", "", TRUE)</f>
        <v/>
      </c>
      <c r="S184" s="56" t="str">
        <f>IF(CW_Metrics[[#This Row],[customs]]=TRUE, (CW_Metrics[[#This Row],[Count]] * $AD$2),"")</f>
        <v/>
      </c>
      <c r="T184" s="17" t="s">
        <v>938</v>
      </c>
    </row>
    <row r="185" spans="2:20" x14ac:dyDescent="0.25">
      <c r="B185" s="142"/>
      <c r="E185" s="1"/>
      <c r="F185" s="1"/>
      <c r="G185" s="1"/>
      <c r="H185" s="1"/>
      <c r="I185" s="1"/>
      <c r="J185" s="59"/>
      <c r="K185" s="1"/>
      <c r="M185" s="17" t="s">
        <v>130</v>
      </c>
      <c r="N185" s="1" t="s">
        <v>502</v>
      </c>
      <c r="O185" s="1" t="s">
        <v>840</v>
      </c>
      <c r="P185" s="1" t="s">
        <v>841</v>
      </c>
      <c r="Q185" s="112">
        <v>1</v>
      </c>
      <c r="R185" s="45" t="str">
        <f>IF(LEFT(CW_Metrics[[#This Row],[Namespace]], 3) = "AWS", "", TRUE)</f>
        <v/>
      </c>
      <c r="S185" s="56" t="str">
        <f>IF(CW_Metrics[[#This Row],[customs]]=TRUE, (CW_Metrics[[#This Row],[Count]] * $AD$2),"")</f>
        <v/>
      </c>
      <c r="T185" s="17" t="s">
        <v>938</v>
      </c>
    </row>
    <row r="186" spans="2:20" x14ac:dyDescent="0.25">
      <c r="B186" s="142"/>
      <c r="E186" s="1"/>
      <c r="F186" s="1"/>
      <c r="G186" s="1"/>
      <c r="H186" s="1"/>
      <c r="I186" s="1"/>
      <c r="J186" s="59"/>
      <c r="K186" s="59"/>
      <c r="M186" s="17" t="s">
        <v>130</v>
      </c>
      <c r="N186" s="1" t="s">
        <v>502</v>
      </c>
      <c r="O186" s="1" t="s">
        <v>1423</v>
      </c>
      <c r="P186" s="1" t="s">
        <v>841</v>
      </c>
      <c r="Q186" s="112">
        <v>3</v>
      </c>
      <c r="R186" s="45" t="str">
        <f>IF(LEFT(CW_Metrics[[#This Row],[Namespace]], 3) = "AWS", "", TRUE)</f>
        <v/>
      </c>
      <c r="S186" s="56" t="str">
        <f>IF(CW_Metrics[[#This Row],[customs]]=TRUE, (CW_Metrics[[#This Row],[Count]] * $AD$2),"")</f>
        <v/>
      </c>
      <c r="T186" s="17" t="s">
        <v>938</v>
      </c>
    </row>
    <row r="187" spans="2:20" x14ac:dyDescent="0.25">
      <c r="B187" s="142"/>
      <c r="E187" s="1"/>
      <c r="F187" s="1"/>
      <c r="G187" s="1"/>
      <c r="H187" s="1"/>
      <c r="I187" s="1"/>
      <c r="J187" s="59"/>
      <c r="K187" s="59"/>
      <c r="M187" s="17" t="s">
        <v>130</v>
      </c>
      <c r="N187" s="1" t="s">
        <v>502</v>
      </c>
      <c r="O187" s="1" t="s">
        <v>505</v>
      </c>
      <c r="P187" s="1" t="s">
        <v>841</v>
      </c>
      <c r="Q187" s="112">
        <v>1</v>
      </c>
      <c r="R187" s="45" t="str">
        <f>IF(LEFT(CW_Metrics[[#This Row],[Namespace]], 3) = "AWS", "", TRUE)</f>
        <v/>
      </c>
      <c r="S187" s="56" t="str">
        <f>IF(CW_Metrics[[#This Row],[customs]]=TRUE, (CW_Metrics[[#This Row],[Count]] * $AD$2),"")</f>
        <v/>
      </c>
      <c r="T187" s="17" t="s">
        <v>938</v>
      </c>
    </row>
    <row r="188" spans="2:20" x14ac:dyDescent="0.25">
      <c r="B188" s="142"/>
      <c r="E188" s="1"/>
      <c r="F188" s="1"/>
      <c r="G188" s="1"/>
      <c r="H188" s="1"/>
      <c r="I188" s="1"/>
      <c r="J188" s="59"/>
      <c r="K188" s="59"/>
      <c r="M188" s="17" t="s">
        <v>130</v>
      </c>
      <c r="N188" s="1" t="s">
        <v>502</v>
      </c>
      <c r="O188" s="1" t="s">
        <v>503</v>
      </c>
      <c r="P188" s="1" t="s">
        <v>841</v>
      </c>
      <c r="Q188" s="112">
        <v>1</v>
      </c>
      <c r="R188" s="45" t="str">
        <f>IF(LEFT(CW_Metrics[[#This Row],[Namespace]], 3) = "AWS", "", TRUE)</f>
        <v/>
      </c>
      <c r="S188" s="56" t="str">
        <f>IF(CW_Metrics[[#This Row],[customs]]=TRUE, (CW_Metrics[[#This Row],[Count]] * $AD$2),"")</f>
        <v/>
      </c>
      <c r="T188" s="17" t="s">
        <v>938</v>
      </c>
    </row>
    <row r="189" spans="2:20" x14ac:dyDescent="0.25">
      <c r="B189" s="142"/>
      <c r="E189" s="1"/>
      <c r="F189" s="1"/>
      <c r="G189" s="1"/>
      <c r="H189" s="1"/>
      <c r="I189" s="1"/>
      <c r="J189" s="59"/>
      <c r="K189" s="59"/>
      <c r="M189" s="17" t="s">
        <v>130</v>
      </c>
      <c r="N189" s="1" t="s">
        <v>502</v>
      </c>
      <c r="O189" s="1" t="s">
        <v>842</v>
      </c>
      <c r="P189" s="1" t="s">
        <v>841</v>
      </c>
      <c r="Q189" s="112">
        <v>1</v>
      </c>
      <c r="R189" s="45" t="str">
        <f>IF(LEFT(CW_Metrics[[#This Row],[Namespace]], 3) = "AWS", "", TRUE)</f>
        <v/>
      </c>
      <c r="S189" s="56" t="str">
        <f>IF(CW_Metrics[[#This Row],[customs]]=TRUE, (CW_Metrics[[#This Row],[Count]] * $AD$2),"")</f>
        <v/>
      </c>
      <c r="T189" s="17" t="s">
        <v>938</v>
      </c>
    </row>
    <row r="190" spans="2:20" x14ac:dyDescent="0.25">
      <c r="B190" s="142"/>
      <c r="E190" s="1"/>
      <c r="F190" s="1"/>
      <c r="G190" s="1"/>
      <c r="H190" s="1"/>
      <c r="I190" s="1"/>
      <c r="J190" s="59"/>
      <c r="K190" s="59"/>
      <c r="M190" s="17" t="s">
        <v>130</v>
      </c>
      <c r="N190" s="1" t="s">
        <v>502</v>
      </c>
      <c r="O190" s="1" t="s">
        <v>1424</v>
      </c>
      <c r="P190" s="1" t="s">
        <v>841</v>
      </c>
      <c r="Q190" s="112">
        <v>2</v>
      </c>
      <c r="R190" s="45" t="str">
        <f>IF(LEFT(CW_Metrics[[#This Row],[Namespace]], 3) = "AWS", "", TRUE)</f>
        <v/>
      </c>
      <c r="S190" s="56" t="str">
        <f>IF(CW_Metrics[[#This Row],[customs]]=TRUE, (CW_Metrics[[#This Row],[Count]] * $AD$2),"")</f>
        <v/>
      </c>
      <c r="T190" s="17" t="s">
        <v>938</v>
      </c>
    </row>
    <row r="191" spans="2:20" x14ac:dyDescent="0.25">
      <c r="B191" s="142"/>
      <c r="E191" s="1"/>
      <c r="F191" s="1"/>
      <c r="G191" s="1"/>
      <c r="H191" s="1"/>
      <c r="I191" s="1"/>
      <c r="J191" s="59"/>
      <c r="K191" s="59"/>
      <c r="M191" s="17" t="s">
        <v>130</v>
      </c>
      <c r="N191" s="1" t="s">
        <v>502</v>
      </c>
      <c r="O191" s="1" t="s">
        <v>843</v>
      </c>
      <c r="P191" s="1" t="s">
        <v>841</v>
      </c>
      <c r="Q191" s="112">
        <v>5</v>
      </c>
      <c r="R191" s="45" t="str">
        <f>IF(LEFT(CW_Metrics[[#This Row],[Namespace]], 3) = "AWS", "", TRUE)</f>
        <v/>
      </c>
      <c r="S191" s="56" t="str">
        <f>IF(CW_Metrics[[#This Row],[customs]]=TRUE, (CW_Metrics[[#This Row],[Count]] * $AD$2),"")</f>
        <v/>
      </c>
      <c r="T191" s="17" t="s">
        <v>938</v>
      </c>
    </row>
    <row r="192" spans="2:20" x14ac:dyDescent="0.25">
      <c r="B192" s="142"/>
      <c r="E192" s="1"/>
      <c r="F192" s="1"/>
      <c r="G192" s="1"/>
      <c r="H192" s="1"/>
      <c r="I192" s="1"/>
      <c r="J192" s="59"/>
      <c r="K192" s="59"/>
      <c r="M192" s="17" t="s">
        <v>130</v>
      </c>
      <c r="N192" s="1" t="s">
        <v>502</v>
      </c>
      <c r="O192" s="1" t="s">
        <v>844</v>
      </c>
      <c r="P192" s="1" t="s">
        <v>841</v>
      </c>
      <c r="Q192" s="112">
        <v>1</v>
      </c>
      <c r="R192" s="45" t="str">
        <f>IF(LEFT(CW_Metrics[[#This Row],[Namespace]], 3) = "AWS", "", TRUE)</f>
        <v/>
      </c>
      <c r="S192" s="56" t="str">
        <f>IF(CW_Metrics[[#This Row],[customs]]=TRUE, (CW_Metrics[[#This Row],[Count]] * $AD$2),"")</f>
        <v/>
      </c>
      <c r="T192" s="17" t="s">
        <v>938</v>
      </c>
    </row>
    <row r="193" spans="2:20" x14ac:dyDescent="0.25">
      <c r="B193" s="142"/>
      <c r="E193" s="1"/>
      <c r="F193" s="1"/>
      <c r="G193" s="1"/>
      <c r="H193" s="1"/>
      <c r="I193" s="1"/>
      <c r="J193" s="59"/>
      <c r="K193" s="59"/>
      <c r="M193" s="17" t="s">
        <v>130</v>
      </c>
      <c r="N193" s="1" t="s">
        <v>330</v>
      </c>
      <c r="O193" s="1" t="s">
        <v>331</v>
      </c>
      <c r="P193" s="1" t="s">
        <v>332</v>
      </c>
      <c r="Q193" s="112">
        <v>33</v>
      </c>
      <c r="R193" s="45" t="str">
        <f>IF(LEFT(CW_Metrics[[#This Row],[Namespace]], 3) = "AWS", "", TRUE)</f>
        <v/>
      </c>
      <c r="S193" s="56" t="str">
        <f>IF(CW_Metrics[[#This Row],[customs]]=TRUE, (CW_Metrics[[#This Row],[Count]] * $AD$2),"")</f>
        <v/>
      </c>
      <c r="T193" s="17" t="s">
        <v>938</v>
      </c>
    </row>
    <row r="194" spans="2:20" x14ac:dyDescent="0.25">
      <c r="B194" s="142"/>
      <c r="E194" s="1"/>
      <c r="F194" s="1"/>
      <c r="G194" s="1"/>
      <c r="H194" s="1"/>
      <c r="I194" s="1"/>
      <c r="J194" s="59"/>
      <c r="K194" s="59"/>
      <c r="M194" s="17" t="s">
        <v>130</v>
      </c>
      <c r="N194" s="1" t="s">
        <v>330</v>
      </c>
      <c r="O194" s="1" t="s">
        <v>333</v>
      </c>
      <c r="P194" s="1" t="s">
        <v>332</v>
      </c>
      <c r="Q194" s="112">
        <v>3</v>
      </c>
      <c r="R194" s="45" t="str">
        <f>IF(LEFT(CW_Metrics[[#This Row],[Namespace]], 3) = "AWS", "", TRUE)</f>
        <v/>
      </c>
      <c r="S194" s="56" t="str">
        <f>IF(CW_Metrics[[#This Row],[customs]]=TRUE, (CW_Metrics[[#This Row],[Count]] * $AD$2),"")</f>
        <v/>
      </c>
      <c r="T194" s="17" t="s">
        <v>938</v>
      </c>
    </row>
    <row r="195" spans="2:20" x14ac:dyDescent="0.25">
      <c r="B195" s="142"/>
      <c r="E195" s="1"/>
      <c r="F195" s="1"/>
      <c r="G195" s="1"/>
      <c r="H195" s="1"/>
      <c r="I195" s="1"/>
      <c r="J195" s="59"/>
      <c r="K195" s="59"/>
      <c r="M195" s="17" t="s">
        <v>130</v>
      </c>
      <c r="N195" s="1" t="s">
        <v>334</v>
      </c>
      <c r="O195" s="1" t="s">
        <v>335</v>
      </c>
      <c r="P195" s="1" t="s">
        <v>336</v>
      </c>
      <c r="Q195" s="112">
        <v>1</v>
      </c>
      <c r="R195" s="45" t="str">
        <f>IF(LEFT(CW_Metrics[[#This Row],[Namespace]], 3) = "AWS", "", TRUE)</f>
        <v/>
      </c>
      <c r="S195" s="56" t="str">
        <f>IF(CW_Metrics[[#This Row],[customs]]=TRUE, (CW_Metrics[[#This Row],[Count]] * $AD$2),"")</f>
        <v/>
      </c>
      <c r="T195" s="17" t="s">
        <v>938</v>
      </c>
    </row>
    <row r="196" spans="2:20" x14ac:dyDescent="0.25">
      <c r="B196" s="142"/>
      <c r="E196" s="1"/>
      <c r="F196" s="1"/>
      <c r="G196" s="1"/>
      <c r="H196" s="1"/>
      <c r="I196" s="1"/>
      <c r="J196" s="59"/>
      <c r="K196" s="59"/>
      <c r="M196" s="17" t="s">
        <v>130</v>
      </c>
      <c r="N196" s="1" t="s">
        <v>337</v>
      </c>
      <c r="O196" s="1" t="s">
        <v>338</v>
      </c>
      <c r="P196" s="1" t="s">
        <v>348</v>
      </c>
      <c r="Q196" s="112">
        <v>819</v>
      </c>
      <c r="R196" s="45" t="b">
        <f>IF(LEFT(CW_Metrics[[#This Row],[Namespace]], 3) = "AWS", "", TRUE)</f>
        <v>1</v>
      </c>
      <c r="S196" s="56">
        <f>IF(CW_Metrics[[#This Row],[customs]]=TRUE, (CW_Metrics[[#This Row],[Count]] * $AD$2),"")</f>
        <v>245.7</v>
      </c>
      <c r="T196" s="17" t="s">
        <v>938</v>
      </c>
    </row>
    <row r="197" spans="2:20" x14ac:dyDescent="0.25">
      <c r="B197" s="142"/>
      <c r="E197" s="1"/>
      <c r="F197" s="1"/>
      <c r="G197" s="1"/>
      <c r="H197" s="1"/>
      <c r="I197" s="1"/>
      <c r="J197" s="59"/>
      <c r="K197" s="59"/>
      <c r="M197" s="17" t="s">
        <v>130</v>
      </c>
      <c r="N197" s="1" t="s">
        <v>337</v>
      </c>
      <c r="O197" s="1" t="s">
        <v>349</v>
      </c>
      <c r="P197" s="1" t="s">
        <v>348</v>
      </c>
      <c r="Q197" s="112">
        <v>816</v>
      </c>
      <c r="R197" s="45" t="b">
        <f>IF(LEFT(CW_Metrics[[#This Row],[Namespace]], 3) = "AWS", "", TRUE)</f>
        <v>1</v>
      </c>
      <c r="S197" s="56">
        <f>IF(CW_Metrics[[#This Row],[customs]]=TRUE, (CW_Metrics[[#This Row],[Count]] * $AD$2),"")</f>
        <v>244.79999999999998</v>
      </c>
      <c r="T197" s="17" t="s">
        <v>938</v>
      </c>
    </row>
    <row r="198" spans="2:20" x14ac:dyDescent="0.25">
      <c r="B198" s="142"/>
      <c r="E198" s="1"/>
      <c r="F198" s="1"/>
      <c r="G198" s="1"/>
      <c r="H198" s="1"/>
      <c r="I198" s="1"/>
      <c r="J198" s="59"/>
      <c r="K198" s="59"/>
      <c r="M198" s="17" t="s">
        <v>130</v>
      </c>
      <c r="N198" s="1" t="s">
        <v>337</v>
      </c>
      <c r="O198" s="1" t="s">
        <v>352</v>
      </c>
      <c r="P198" s="1" t="s">
        <v>353</v>
      </c>
      <c r="Q198" s="112">
        <v>4</v>
      </c>
      <c r="R198" s="45" t="b">
        <f>IF(LEFT(CW_Metrics[[#This Row],[Namespace]], 3) = "AWS", "", TRUE)</f>
        <v>1</v>
      </c>
      <c r="S198" s="56">
        <f>IF(CW_Metrics[[#This Row],[customs]]=TRUE, (CW_Metrics[[#This Row],[Count]] * $AD$2),"")</f>
        <v>1.2</v>
      </c>
      <c r="T198" s="17" t="s">
        <v>938</v>
      </c>
    </row>
    <row r="199" spans="2:20" x14ac:dyDescent="0.25">
      <c r="B199" s="142"/>
      <c r="E199" s="1"/>
      <c r="F199" s="1"/>
      <c r="G199" s="1"/>
      <c r="H199" s="1"/>
      <c r="I199" s="1"/>
      <c r="J199" s="59"/>
      <c r="K199" s="59"/>
      <c r="M199" s="17" t="s">
        <v>130</v>
      </c>
      <c r="N199" s="1" t="s">
        <v>337</v>
      </c>
      <c r="O199" s="1" t="s">
        <v>1425</v>
      </c>
      <c r="P199" s="1" t="s">
        <v>345</v>
      </c>
      <c r="Q199" s="112">
        <v>4</v>
      </c>
      <c r="R199" s="45" t="b">
        <f>IF(LEFT(CW_Metrics[[#This Row],[Namespace]], 3) = "AWS", "", TRUE)</f>
        <v>1</v>
      </c>
      <c r="S199" s="56">
        <f>IF(CW_Metrics[[#This Row],[customs]]=TRUE, (CW_Metrics[[#This Row],[Count]] * $AD$2),"")</f>
        <v>1.2</v>
      </c>
      <c r="T199" s="17" t="s">
        <v>938</v>
      </c>
    </row>
    <row r="200" spans="2:20" x14ac:dyDescent="0.25">
      <c r="B200" s="142"/>
      <c r="E200" s="1"/>
      <c r="F200" s="1"/>
      <c r="G200" s="1"/>
      <c r="H200" s="1"/>
      <c r="I200" s="1"/>
      <c r="J200" s="59"/>
      <c r="K200" s="59"/>
      <c r="M200" s="17" t="s">
        <v>130</v>
      </c>
      <c r="N200" s="1" t="s">
        <v>337</v>
      </c>
      <c r="O200" s="1" t="s">
        <v>354</v>
      </c>
      <c r="P200" s="1" t="s">
        <v>353</v>
      </c>
      <c r="Q200" s="112">
        <v>6</v>
      </c>
      <c r="R200" s="45" t="b">
        <f>IF(LEFT(CW_Metrics[[#This Row],[Namespace]], 3) = "AWS", "", TRUE)</f>
        <v>1</v>
      </c>
      <c r="S200" s="56">
        <f>IF(CW_Metrics[[#This Row],[customs]]=TRUE, (CW_Metrics[[#This Row],[Count]] * $AD$2),"")</f>
        <v>1.7999999999999998</v>
      </c>
      <c r="T200" s="17" t="s">
        <v>938</v>
      </c>
    </row>
    <row r="201" spans="2:20" x14ac:dyDescent="0.25">
      <c r="E201" s="1"/>
      <c r="F201" s="1"/>
      <c r="G201" s="1"/>
      <c r="H201" s="1"/>
      <c r="I201" s="1"/>
      <c r="J201" s="59"/>
      <c r="K201" s="59"/>
      <c r="M201" s="17" t="s">
        <v>130</v>
      </c>
      <c r="N201" s="1" t="s">
        <v>337</v>
      </c>
      <c r="O201" s="1" t="s">
        <v>344</v>
      </c>
      <c r="P201" s="1" t="s">
        <v>345</v>
      </c>
      <c r="Q201" s="112">
        <v>4</v>
      </c>
      <c r="R201" s="45" t="b">
        <f>IF(LEFT(CW_Metrics[[#This Row],[Namespace]], 3) = "AWS", "", TRUE)</f>
        <v>1</v>
      </c>
      <c r="S201" s="56">
        <f>IF(CW_Metrics[[#This Row],[customs]]=TRUE, (CW_Metrics[[#This Row],[Count]] * $AD$2),"")</f>
        <v>1.2</v>
      </c>
      <c r="T201" s="17" t="s">
        <v>938</v>
      </c>
    </row>
    <row r="202" spans="2:20" x14ac:dyDescent="0.25">
      <c r="E202" s="1"/>
      <c r="F202" s="1"/>
      <c r="G202" s="1"/>
      <c r="H202" s="1"/>
      <c r="I202" s="1"/>
      <c r="J202" s="59"/>
      <c r="K202" s="59"/>
      <c r="M202" s="17" t="s">
        <v>130</v>
      </c>
      <c r="N202" s="1" t="s">
        <v>337</v>
      </c>
      <c r="O202" s="1" t="s">
        <v>1426</v>
      </c>
      <c r="P202" s="1" t="s">
        <v>353</v>
      </c>
      <c r="Q202" s="112">
        <v>5</v>
      </c>
      <c r="R202" s="45" t="b">
        <f>IF(LEFT(CW_Metrics[[#This Row],[Namespace]], 3) = "AWS", "", TRUE)</f>
        <v>1</v>
      </c>
      <c r="S202" s="56">
        <f>IF(CW_Metrics[[#This Row],[customs]]=TRUE, (CW_Metrics[[#This Row],[Count]] * $AD$2),"")</f>
        <v>1.5</v>
      </c>
      <c r="T202" s="17" t="s">
        <v>938</v>
      </c>
    </row>
    <row r="203" spans="2:20" x14ac:dyDescent="0.25">
      <c r="E203" s="1"/>
      <c r="F203" s="1"/>
      <c r="G203" s="1"/>
      <c r="H203" s="1"/>
      <c r="I203" s="1"/>
      <c r="J203" s="59"/>
      <c r="K203" s="59"/>
      <c r="M203" s="17" t="s">
        <v>130</v>
      </c>
      <c r="N203" s="1" t="s">
        <v>337</v>
      </c>
      <c r="O203" s="1" t="s">
        <v>340</v>
      </c>
      <c r="P203" s="1" t="s">
        <v>248</v>
      </c>
      <c r="Q203" s="112">
        <v>5</v>
      </c>
      <c r="R203" s="45" t="b">
        <f>IF(LEFT(CW_Metrics[[#This Row],[Namespace]], 3) = "AWS", "", TRUE)</f>
        <v>1</v>
      </c>
      <c r="S203" s="56">
        <f>IF(CW_Metrics[[#This Row],[customs]]=TRUE, (CW_Metrics[[#This Row],[Count]] * $AD$2),"")</f>
        <v>1.5</v>
      </c>
      <c r="T203" s="17" t="s">
        <v>938</v>
      </c>
    </row>
    <row r="204" spans="2:20" x14ac:dyDescent="0.25">
      <c r="E204" s="1"/>
      <c r="F204" s="1"/>
      <c r="G204" s="1"/>
      <c r="H204" s="1"/>
      <c r="I204" s="1"/>
      <c r="J204" s="59"/>
      <c r="K204" s="59"/>
      <c r="M204" s="17" t="s">
        <v>130</v>
      </c>
      <c r="N204" s="1" t="s">
        <v>337</v>
      </c>
      <c r="O204" s="1" t="s">
        <v>1427</v>
      </c>
      <c r="P204" s="1" t="s">
        <v>353</v>
      </c>
      <c r="Q204" s="112">
        <v>1</v>
      </c>
      <c r="R204" s="45" t="b">
        <f>IF(LEFT(CW_Metrics[[#This Row],[Namespace]], 3) = "AWS", "", TRUE)</f>
        <v>1</v>
      </c>
      <c r="S204" s="56">
        <f>IF(CW_Metrics[[#This Row],[customs]]=TRUE, (CW_Metrics[[#This Row],[Count]] * $AD$2),"")</f>
        <v>0.3</v>
      </c>
      <c r="T204" s="17" t="s">
        <v>938</v>
      </c>
    </row>
    <row r="205" spans="2:20" x14ac:dyDescent="0.25">
      <c r="E205" s="1"/>
      <c r="F205" s="1"/>
      <c r="G205" s="1"/>
      <c r="H205" s="1"/>
      <c r="I205" s="1"/>
      <c r="J205" s="59"/>
      <c r="K205" s="59"/>
      <c r="M205" s="17" t="s">
        <v>130</v>
      </c>
      <c r="N205" s="1" t="s">
        <v>337</v>
      </c>
      <c r="O205" s="1" t="s">
        <v>355</v>
      </c>
      <c r="P205" s="1" t="s">
        <v>353</v>
      </c>
      <c r="Q205" s="112">
        <v>4</v>
      </c>
      <c r="R205" s="45" t="b">
        <f>IF(LEFT(CW_Metrics[[#This Row],[Namespace]], 3) = "AWS", "", TRUE)</f>
        <v>1</v>
      </c>
      <c r="S205" s="56">
        <f>IF(CW_Metrics[[#This Row],[customs]]=TRUE, (CW_Metrics[[#This Row],[Count]] * $AD$2),"")</f>
        <v>1.2</v>
      </c>
      <c r="T205" s="17" t="s">
        <v>938</v>
      </c>
    </row>
    <row r="206" spans="2:20" x14ac:dyDescent="0.25">
      <c r="E206" s="1"/>
      <c r="F206" s="1"/>
      <c r="G206" s="1"/>
      <c r="H206" s="1"/>
      <c r="I206" s="1"/>
      <c r="J206" s="59"/>
      <c r="K206" s="59"/>
      <c r="M206" s="17" t="s">
        <v>130</v>
      </c>
      <c r="N206" s="1" t="s">
        <v>337</v>
      </c>
      <c r="O206" s="1" t="s">
        <v>1428</v>
      </c>
      <c r="P206" s="1" t="s">
        <v>345</v>
      </c>
      <c r="Q206" s="112">
        <v>1</v>
      </c>
      <c r="R206" s="45" t="b">
        <f>IF(LEFT(CW_Metrics[[#This Row],[Namespace]], 3) = "AWS", "", TRUE)</f>
        <v>1</v>
      </c>
      <c r="S206" s="56">
        <f>IF(CW_Metrics[[#This Row],[customs]]=TRUE, (CW_Metrics[[#This Row],[Count]] * $AD$2),"")</f>
        <v>0.3</v>
      </c>
      <c r="T206" s="17" t="s">
        <v>938</v>
      </c>
    </row>
    <row r="207" spans="2:20" x14ac:dyDescent="0.25">
      <c r="E207" s="1"/>
      <c r="F207" s="1"/>
      <c r="G207" s="1"/>
      <c r="H207" s="1"/>
      <c r="I207" s="1"/>
      <c r="J207" s="59"/>
      <c r="K207" s="59"/>
      <c r="M207" s="17" t="s">
        <v>130</v>
      </c>
      <c r="N207" s="1" t="s">
        <v>337</v>
      </c>
      <c r="O207" s="1" t="s">
        <v>1429</v>
      </c>
      <c r="P207" s="1"/>
      <c r="Q207" s="112">
        <v>1</v>
      </c>
      <c r="R207" s="45" t="b">
        <f>IF(LEFT(CW_Metrics[[#This Row],[Namespace]], 3) = "AWS", "", TRUE)</f>
        <v>1</v>
      </c>
      <c r="S207" s="56">
        <f>IF(CW_Metrics[[#This Row],[customs]]=TRUE, (CW_Metrics[[#This Row],[Count]] * $AD$2),"")</f>
        <v>0.3</v>
      </c>
      <c r="T207" s="17" t="s">
        <v>938</v>
      </c>
    </row>
    <row r="208" spans="2:20" x14ac:dyDescent="0.25">
      <c r="E208" s="1"/>
      <c r="F208" s="1"/>
      <c r="G208" s="1"/>
      <c r="H208" s="1"/>
      <c r="I208" s="1"/>
      <c r="J208" s="59"/>
      <c r="K208" s="59"/>
      <c r="M208" s="17" t="s">
        <v>130</v>
      </c>
      <c r="N208" s="1" t="s">
        <v>337</v>
      </c>
      <c r="O208" s="1" t="s">
        <v>346</v>
      </c>
      <c r="P208" s="1" t="s">
        <v>347</v>
      </c>
      <c r="Q208" s="112">
        <v>3</v>
      </c>
      <c r="R208" s="45" t="b">
        <f>IF(LEFT(CW_Metrics[[#This Row],[Namespace]], 3) = "AWS", "", TRUE)</f>
        <v>1</v>
      </c>
      <c r="S208" s="56">
        <f>IF(CW_Metrics[[#This Row],[customs]]=TRUE, (CW_Metrics[[#This Row],[Count]] * $AD$2),"")</f>
        <v>0.89999999999999991</v>
      </c>
      <c r="T208" s="17" t="s">
        <v>938</v>
      </c>
    </row>
    <row r="209" spans="5:20" x14ac:dyDescent="0.25">
      <c r="E209" s="1"/>
      <c r="F209" s="1"/>
      <c r="G209" s="1"/>
      <c r="H209" s="1"/>
      <c r="I209" s="1"/>
      <c r="J209" s="59"/>
      <c r="K209" s="59"/>
      <c r="M209" s="17" t="s">
        <v>130</v>
      </c>
      <c r="N209" s="1" t="s">
        <v>337</v>
      </c>
      <c r="O209" s="1" t="s">
        <v>1430</v>
      </c>
      <c r="P209" s="1" t="s">
        <v>351</v>
      </c>
      <c r="Q209" s="112">
        <v>2</v>
      </c>
      <c r="R209" s="45" t="b">
        <f>IF(LEFT(CW_Metrics[[#This Row],[Namespace]], 3) = "AWS", "", TRUE)</f>
        <v>1</v>
      </c>
      <c r="S209" s="56">
        <f>IF(CW_Metrics[[#This Row],[customs]]=TRUE, (CW_Metrics[[#This Row],[Count]] * $AD$2),"")</f>
        <v>0.6</v>
      </c>
      <c r="T209" s="17" t="s">
        <v>938</v>
      </c>
    </row>
    <row r="210" spans="5:20" x14ac:dyDescent="0.25">
      <c r="E210" s="1"/>
      <c r="F210" s="1"/>
      <c r="G210" s="1"/>
      <c r="H210" s="1"/>
      <c r="I210" s="1"/>
      <c r="J210" s="59"/>
      <c r="K210" s="59"/>
      <c r="M210" s="17" t="s">
        <v>130</v>
      </c>
      <c r="N210" s="1" t="s">
        <v>337</v>
      </c>
      <c r="O210" s="1" t="s">
        <v>605</v>
      </c>
      <c r="P210" s="1" t="s">
        <v>606</v>
      </c>
      <c r="Q210" s="112">
        <v>13</v>
      </c>
      <c r="R210" s="45" t="b">
        <f>IF(LEFT(CW_Metrics[[#This Row],[Namespace]], 3) = "AWS", "", TRUE)</f>
        <v>1</v>
      </c>
      <c r="S210" s="56">
        <f>IF(CW_Metrics[[#This Row],[customs]]=TRUE, (CW_Metrics[[#This Row],[Count]] * $AD$2),"")</f>
        <v>3.9</v>
      </c>
      <c r="T210" s="17" t="s">
        <v>938</v>
      </c>
    </row>
    <row r="211" spans="5:20" x14ac:dyDescent="0.25">
      <c r="E211" s="1"/>
      <c r="F211" s="1"/>
      <c r="G211" s="1"/>
      <c r="H211" s="1"/>
      <c r="I211" s="1"/>
      <c r="J211" s="59"/>
      <c r="K211" s="59"/>
      <c r="M211" s="17" t="s">
        <v>130</v>
      </c>
      <c r="N211" s="1" t="s">
        <v>337</v>
      </c>
      <c r="O211" s="1" t="s">
        <v>848</v>
      </c>
      <c r="P211" s="1" t="s">
        <v>611</v>
      </c>
      <c r="Q211" s="112">
        <v>5</v>
      </c>
      <c r="R211" s="45" t="b">
        <f>IF(LEFT(CW_Metrics[[#This Row],[Namespace]], 3) = "AWS", "", TRUE)</f>
        <v>1</v>
      </c>
      <c r="S211" s="56">
        <f>IF(CW_Metrics[[#This Row],[customs]]=TRUE, (CW_Metrics[[#This Row],[Count]] * $AD$2),"")</f>
        <v>1.5</v>
      </c>
      <c r="T211" s="17" t="s">
        <v>938</v>
      </c>
    </row>
    <row r="212" spans="5:20" x14ac:dyDescent="0.25">
      <c r="E212" s="1"/>
      <c r="F212" s="1"/>
      <c r="G212" s="1"/>
      <c r="H212" s="1"/>
      <c r="I212" s="1"/>
      <c r="J212" s="59"/>
      <c r="K212" s="59"/>
      <c r="M212" s="17" t="s">
        <v>130</v>
      </c>
      <c r="N212" s="1" t="s">
        <v>337</v>
      </c>
      <c r="O212" s="1" t="s">
        <v>1431</v>
      </c>
      <c r="P212" s="1" t="s">
        <v>611</v>
      </c>
      <c r="Q212" s="112">
        <v>1</v>
      </c>
      <c r="R212" s="45" t="b">
        <f>IF(LEFT(CW_Metrics[[#This Row],[Namespace]], 3) = "AWS", "", TRUE)</f>
        <v>1</v>
      </c>
      <c r="S212" s="56">
        <f>IF(CW_Metrics[[#This Row],[customs]]=TRUE, (CW_Metrics[[#This Row],[Count]] * $AD$2),"")</f>
        <v>0.3</v>
      </c>
      <c r="T212" s="17" t="s">
        <v>938</v>
      </c>
    </row>
    <row r="213" spans="5:20" x14ac:dyDescent="0.25">
      <c r="E213" s="1"/>
      <c r="F213" s="1"/>
      <c r="G213" s="1"/>
      <c r="H213" s="1"/>
      <c r="I213" s="1"/>
      <c r="J213" s="59"/>
      <c r="K213" s="59"/>
      <c r="M213" s="17" t="s">
        <v>130</v>
      </c>
      <c r="N213" s="1" t="s">
        <v>337</v>
      </c>
      <c r="O213" s="1" t="s">
        <v>851</v>
      </c>
      <c r="P213" s="1" t="s">
        <v>611</v>
      </c>
      <c r="Q213" s="112">
        <v>1</v>
      </c>
      <c r="R213" s="45" t="b">
        <f>IF(LEFT(CW_Metrics[[#This Row],[Namespace]], 3) = "AWS", "", TRUE)</f>
        <v>1</v>
      </c>
      <c r="S213" s="56">
        <f>IF(CW_Metrics[[#This Row],[customs]]=TRUE, (CW_Metrics[[#This Row],[Count]] * $AD$2),"")</f>
        <v>0.3</v>
      </c>
      <c r="T213" s="17" t="s">
        <v>938</v>
      </c>
    </row>
    <row r="214" spans="5:20" x14ac:dyDescent="0.25">
      <c r="E214" s="1"/>
      <c r="F214" s="1"/>
      <c r="G214" s="1"/>
      <c r="H214" s="1"/>
      <c r="I214" s="1"/>
      <c r="J214" s="59"/>
      <c r="K214" s="59"/>
      <c r="M214" s="17" t="s">
        <v>130</v>
      </c>
      <c r="N214" s="1" t="s">
        <v>337</v>
      </c>
      <c r="O214" s="1" t="s">
        <v>1432</v>
      </c>
      <c r="P214" s="1" t="s">
        <v>611</v>
      </c>
      <c r="Q214" s="112">
        <v>3</v>
      </c>
      <c r="R214" s="45" t="b">
        <f>IF(LEFT(CW_Metrics[[#This Row],[Namespace]], 3) = "AWS", "", TRUE)</f>
        <v>1</v>
      </c>
      <c r="S214" s="56">
        <f>IF(CW_Metrics[[#This Row],[customs]]=TRUE, (CW_Metrics[[#This Row],[Count]] * $AD$2),"")</f>
        <v>0.89999999999999991</v>
      </c>
      <c r="T214" s="17" t="s">
        <v>938</v>
      </c>
    </row>
    <row r="215" spans="5:20" x14ac:dyDescent="0.25">
      <c r="E215" s="1"/>
      <c r="F215" s="1"/>
      <c r="G215" s="1"/>
      <c r="H215" s="1"/>
      <c r="I215" s="1"/>
      <c r="M215" s="17" t="s">
        <v>130</v>
      </c>
      <c r="N215" s="1" t="s">
        <v>337</v>
      </c>
      <c r="O215" s="1" t="s">
        <v>697</v>
      </c>
      <c r="P215" s="1" t="s">
        <v>1433</v>
      </c>
      <c r="Q215" s="112">
        <v>3</v>
      </c>
      <c r="R215" s="45" t="b">
        <f>IF(LEFT(CW_Metrics[[#This Row],[Namespace]], 3) = "AWS", "", TRUE)</f>
        <v>1</v>
      </c>
      <c r="S215" s="56">
        <f>IF(CW_Metrics[[#This Row],[customs]]=TRUE, (CW_Metrics[[#This Row],[Count]] * $AD$2),"")</f>
        <v>0.89999999999999991</v>
      </c>
      <c r="T215" s="17" t="s">
        <v>938</v>
      </c>
    </row>
    <row r="216" spans="5:20" x14ac:dyDescent="0.25">
      <c r="E216" s="1"/>
      <c r="F216" s="1"/>
      <c r="G216" s="1"/>
      <c r="H216" s="1"/>
      <c r="I216" s="1"/>
      <c r="M216" s="17" t="s">
        <v>130</v>
      </c>
      <c r="N216" s="1" t="s">
        <v>337</v>
      </c>
      <c r="O216" s="1" t="s">
        <v>341</v>
      </c>
      <c r="P216" s="1" t="s">
        <v>342</v>
      </c>
      <c r="Q216" s="112">
        <v>107</v>
      </c>
      <c r="R216" s="45" t="b">
        <f>IF(LEFT(CW_Metrics[[#This Row],[Namespace]], 3) = "AWS", "", TRUE)</f>
        <v>1</v>
      </c>
      <c r="S216" s="56">
        <f>IF(CW_Metrics[[#This Row],[customs]]=TRUE, (CW_Metrics[[#This Row],[Count]] * $AD$2),"")</f>
        <v>32.1</v>
      </c>
      <c r="T216" s="17" t="s">
        <v>938</v>
      </c>
    </row>
    <row r="217" spans="5:20" x14ac:dyDescent="0.25">
      <c r="E217" s="1"/>
      <c r="F217" s="1"/>
      <c r="G217" s="1"/>
      <c r="H217" s="1"/>
      <c r="I217" s="1"/>
      <c r="M217" s="17" t="s">
        <v>130</v>
      </c>
      <c r="N217" s="1" t="s">
        <v>337</v>
      </c>
      <c r="O217" s="1" t="s">
        <v>339</v>
      </c>
      <c r="P217" s="1"/>
      <c r="Q217" s="112">
        <v>7</v>
      </c>
      <c r="R217" s="45" t="b">
        <f>IF(LEFT(CW_Metrics[[#This Row],[Namespace]], 3) = "AWS", "", TRUE)</f>
        <v>1</v>
      </c>
      <c r="S217" s="56">
        <f>IF(CW_Metrics[[#This Row],[customs]]=TRUE, (CW_Metrics[[#This Row],[Count]] * $AD$2),"")</f>
        <v>2.1</v>
      </c>
      <c r="T217" s="17" t="s">
        <v>938</v>
      </c>
    </row>
    <row r="218" spans="5:20" x14ac:dyDescent="0.25">
      <c r="E218" s="1"/>
      <c r="F218" s="1"/>
      <c r="G218" s="1"/>
      <c r="H218" s="1"/>
      <c r="I218" s="1"/>
      <c r="M218" s="17" t="s">
        <v>130</v>
      </c>
      <c r="N218" s="1" t="s">
        <v>337</v>
      </c>
      <c r="O218" s="1" t="s">
        <v>343</v>
      </c>
      <c r="P218" s="1" t="s">
        <v>342</v>
      </c>
      <c r="Q218" s="112">
        <v>95</v>
      </c>
      <c r="R218" s="45" t="b">
        <f>IF(LEFT(CW_Metrics[[#This Row],[Namespace]], 3) = "AWS", "", TRUE)</f>
        <v>1</v>
      </c>
      <c r="S218" s="56">
        <f>IF(CW_Metrics[[#This Row],[customs]]=TRUE, (CW_Metrics[[#This Row],[Count]] * $AD$2),"")</f>
        <v>28.5</v>
      </c>
      <c r="T218" s="17" t="s">
        <v>938</v>
      </c>
    </row>
    <row r="219" spans="5:20" x14ac:dyDescent="0.25">
      <c r="E219" s="1"/>
      <c r="F219" s="1"/>
      <c r="G219" s="1"/>
      <c r="H219" s="1"/>
      <c r="I219" s="1"/>
      <c r="M219" s="17" t="s">
        <v>130</v>
      </c>
      <c r="N219" s="1" t="s">
        <v>337</v>
      </c>
      <c r="O219" s="1" t="s">
        <v>1434</v>
      </c>
      <c r="P219" s="1" t="s">
        <v>248</v>
      </c>
      <c r="Q219" s="112">
        <v>2</v>
      </c>
      <c r="R219" s="45" t="b">
        <f>IF(LEFT(CW_Metrics[[#This Row],[Namespace]], 3) = "AWS", "", TRUE)</f>
        <v>1</v>
      </c>
      <c r="S219" s="56">
        <f>IF(CW_Metrics[[#This Row],[customs]]=TRUE, (CW_Metrics[[#This Row],[Count]] * $AD$2),"")</f>
        <v>0.6</v>
      </c>
      <c r="T219" s="17" t="s">
        <v>938</v>
      </c>
    </row>
    <row r="220" spans="5:20" x14ac:dyDescent="0.25">
      <c r="E220" s="1"/>
      <c r="F220" s="1"/>
      <c r="G220" s="1"/>
      <c r="H220" s="1"/>
      <c r="I220" s="1"/>
      <c r="M220" s="17" t="s">
        <v>130</v>
      </c>
      <c r="N220" s="1" t="s">
        <v>337</v>
      </c>
      <c r="O220" s="1" t="s">
        <v>1435</v>
      </c>
      <c r="P220" s="1" t="s">
        <v>351</v>
      </c>
      <c r="Q220" s="112">
        <v>1</v>
      </c>
      <c r="R220" s="45" t="b">
        <f>IF(LEFT(CW_Metrics[[#This Row],[Namespace]], 3) = "AWS", "", TRUE)</f>
        <v>1</v>
      </c>
      <c r="S220" s="56">
        <f>IF(CW_Metrics[[#This Row],[customs]]=TRUE, (CW_Metrics[[#This Row],[Count]] * $AD$2),"")</f>
        <v>0.3</v>
      </c>
      <c r="T220" s="17" t="s">
        <v>938</v>
      </c>
    </row>
    <row r="221" spans="5:20" x14ac:dyDescent="0.25">
      <c r="E221" s="1"/>
      <c r="F221" s="1"/>
      <c r="G221" s="1"/>
      <c r="H221" s="1"/>
      <c r="I221" s="1"/>
      <c r="M221" s="17" t="s">
        <v>130</v>
      </c>
      <c r="N221" s="1" t="s">
        <v>337</v>
      </c>
      <c r="O221" s="1" t="s">
        <v>350</v>
      </c>
      <c r="P221" s="1" t="s">
        <v>351</v>
      </c>
      <c r="Q221" s="112">
        <v>3</v>
      </c>
      <c r="R221" s="45" t="b">
        <f>IF(LEFT(CW_Metrics[[#This Row],[Namespace]], 3) = "AWS", "", TRUE)</f>
        <v>1</v>
      </c>
      <c r="S221" s="56">
        <f>IF(CW_Metrics[[#This Row],[customs]]=TRUE, (CW_Metrics[[#This Row],[Count]] * $AD$2),"")</f>
        <v>0.89999999999999991</v>
      </c>
      <c r="T221" s="17" t="s">
        <v>938</v>
      </c>
    </row>
    <row r="222" spans="5:20" x14ac:dyDescent="0.25">
      <c r="E222" s="1"/>
      <c r="F222" s="1"/>
      <c r="G222" s="1"/>
      <c r="H222" s="1"/>
      <c r="I222" s="1"/>
      <c r="M222" s="17" t="s">
        <v>130</v>
      </c>
      <c r="N222" s="1" t="s">
        <v>337</v>
      </c>
      <c r="O222" s="1" t="s">
        <v>853</v>
      </c>
      <c r="P222" s="1" t="s">
        <v>351</v>
      </c>
      <c r="Q222" s="112">
        <v>1</v>
      </c>
      <c r="R222" s="45" t="b">
        <f>IF(LEFT(CW_Metrics[[#This Row],[Namespace]], 3) = "AWS", "", TRUE)</f>
        <v>1</v>
      </c>
      <c r="S222" s="56">
        <f>IF(CW_Metrics[[#This Row],[customs]]=TRUE, (CW_Metrics[[#This Row],[Count]] * $AD$2),"")</f>
        <v>0.3</v>
      </c>
      <c r="T222" s="17" t="s">
        <v>938</v>
      </c>
    </row>
    <row r="223" spans="5:20" x14ac:dyDescent="0.25">
      <c r="E223" s="1"/>
      <c r="F223" s="1"/>
      <c r="G223" s="1"/>
      <c r="H223" s="1"/>
      <c r="I223" s="1"/>
      <c r="M223" s="17" t="s">
        <v>130</v>
      </c>
      <c r="N223" s="1" t="s">
        <v>337</v>
      </c>
      <c r="O223" s="1" t="s">
        <v>609</v>
      </c>
      <c r="P223" s="1" t="s">
        <v>351</v>
      </c>
      <c r="Q223" s="112">
        <v>4</v>
      </c>
      <c r="R223" s="45" t="b">
        <f>IF(LEFT(CW_Metrics[[#This Row],[Namespace]], 3) = "AWS", "", TRUE)</f>
        <v>1</v>
      </c>
      <c r="S223" s="56">
        <f>IF(CW_Metrics[[#This Row],[customs]]=TRUE, (CW_Metrics[[#This Row],[Count]] * $AD$2),"")</f>
        <v>1.2</v>
      </c>
      <c r="T223" s="17" t="s">
        <v>938</v>
      </c>
    </row>
    <row r="224" spans="5:20" x14ac:dyDescent="0.25">
      <c r="E224" s="1"/>
      <c r="F224" s="1"/>
      <c r="G224" s="1"/>
      <c r="H224" s="1"/>
      <c r="I224" s="1"/>
      <c r="M224" s="17" t="s">
        <v>130</v>
      </c>
      <c r="N224" s="1" t="s">
        <v>337</v>
      </c>
      <c r="O224" s="1" t="s">
        <v>1436</v>
      </c>
      <c r="P224" s="1" t="s">
        <v>351</v>
      </c>
      <c r="Q224" s="112">
        <v>1</v>
      </c>
      <c r="R224" s="45" t="b">
        <f>IF(LEFT(CW_Metrics[[#This Row],[Namespace]], 3) = "AWS", "", TRUE)</f>
        <v>1</v>
      </c>
      <c r="S224" s="56">
        <f>IF(CW_Metrics[[#This Row],[customs]]=TRUE, (CW_Metrics[[#This Row],[Count]] * $AD$2),"")</f>
        <v>0.3</v>
      </c>
      <c r="T224" s="17" t="s">
        <v>938</v>
      </c>
    </row>
    <row r="225" spans="5:20" x14ac:dyDescent="0.25">
      <c r="E225" s="1"/>
      <c r="F225" s="1"/>
      <c r="G225" s="1"/>
      <c r="H225" s="1"/>
      <c r="I225" s="1"/>
      <c r="M225" s="17" t="s">
        <v>131</v>
      </c>
      <c r="N225" s="1" t="s">
        <v>225</v>
      </c>
      <c r="O225" s="1" t="s">
        <v>226</v>
      </c>
      <c r="P225" s="1" t="s">
        <v>237</v>
      </c>
      <c r="Q225" s="112">
        <v>43</v>
      </c>
      <c r="R225" s="45" t="str">
        <f>IF(LEFT(CW_Metrics[[#This Row],[Namespace]], 3) = "AWS", "", TRUE)</f>
        <v/>
      </c>
      <c r="S225" s="56" t="str">
        <f>IF(CW_Metrics[[#This Row],[customs]]=TRUE, (CW_Metrics[[#This Row],[Count]] * $AD$2),"")</f>
        <v/>
      </c>
      <c r="T225" s="17" t="s">
        <v>938</v>
      </c>
    </row>
    <row r="226" spans="5:20" x14ac:dyDescent="0.25">
      <c r="E226" s="1"/>
      <c r="F226" s="1"/>
      <c r="G226" s="1"/>
      <c r="H226" s="1"/>
      <c r="I226" s="1"/>
      <c r="M226" s="17" t="s">
        <v>131</v>
      </c>
      <c r="N226" s="1" t="s">
        <v>225</v>
      </c>
      <c r="O226" s="1" t="s">
        <v>228</v>
      </c>
      <c r="P226" s="1" t="s">
        <v>227</v>
      </c>
      <c r="Q226" s="112">
        <v>36</v>
      </c>
      <c r="R226" s="45" t="str">
        <f>IF(LEFT(CW_Metrics[[#This Row],[Namespace]], 3) = "AWS", "", TRUE)</f>
        <v/>
      </c>
      <c r="S226" s="56" t="str">
        <f>IF(CW_Metrics[[#This Row],[customs]]=TRUE, (CW_Metrics[[#This Row],[Count]] * $AD$2),"")</f>
        <v/>
      </c>
      <c r="T226" s="17" t="s">
        <v>938</v>
      </c>
    </row>
    <row r="227" spans="5:20" x14ac:dyDescent="0.25">
      <c r="E227" s="1"/>
      <c r="F227" s="1"/>
      <c r="G227" s="1"/>
      <c r="H227" s="1"/>
      <c r="I227" s="1"/>
      <c r="M227" s="17" t="s">
        <v>131</v>
      </c>
      <c r="N227" s="1" t="s">
        <v>225</v>
      </c>
      <c r="O227" s="1" t="s">
        <v>229</v>
      </c>
      <c r="P227" s="1" t="s">
        <v>227</v>
      </c>
      <c r="Q227" s="112">
        <v>37</v>
      </c>
      <c r="R227" s="45" t="str">
        <f>IF(LEFT(CW_Metrics[[#This Row],[Namespace]], 3) = "AWS", "", TRUE)</f>
        <v/>
      </c>
      <c r="S227" s="56" t="str">
        <f>IF(CW_Metrics[[#This Row],[customs]]=TRUE, (CW_Metrics[[#This Row],[Count]] * $AD$2),"")</f>
        <v/>
      </c>
      <c r="T227" s="17" t="s">
        <v>938</v>
      </c>
    </row>
    <row r="228" spans="5:20" x14ac:dyDescent="0.25">
      <c r="E228" s="1"/>
      <c r="F228" s="1"/>
      <c r="G228" s="1"/>
      <c r="H228" s="1"/>
      <c r="I228" s="1"/>
      <c r="M228" s="17" t="s">
        <v>131</v>
      </c>
      <c r="N228" s="1" t="s">
        <v>225</v>
      </c>
      <c r="O228" s="1" t="s">
        <v>230</v>
      </c>
      <c r="P228" s="1" t="s">
        <v>227</v>
      </c>
      <c r="Q228" s="112">
        <v>45</v>
      </c>
      <c r="R228" s="45" t="str">
        <f>IF(LEFT(CW_Metrics[[#This Row],[Namespace]], 3) = "AWS", "", TRUE)</f>
        <v/>
      </c>
      <c r="S228" s="56" t="str">
        <f>IF(CW_Metrics[[#This Row],[customs]]=TRUE, (CW_Metrics[[#This Row],[Count]] * $AD$2),"")</f>
        <v/>
      </c>
      <c r="T228" s="17" t="s">
        <v>938</v>
      </c>
    </row>
    <row r="229" spans="5:20" x14ac:dyDescent="0.25">
      <c r="E229" s="1"/>
      <c r="F229" s="1"/>
      <c r="G229" s="1"/>
      <c r="H229" s="1"/>
      <c r="I229" s="1"/>
      <c r="M229" s="17" t="s">
        <v>131</v>
      </c>
      <c r="N229" s="1" t="s">
        <v>225</v>
      </c>
      <c r="O229" s="1" t="s">
        <v>231</v>
      </c>
      <c r="P229" s="1" t="s">
        <v>227</v>
      </c>
      <c r="Q229" s="112">
        <v>47</v>
      </c>
      <c r="R229" s="45" t="str">
        <f>IF(LEFT(CW_Metrics[[#This Row],[Namespace]], 3) = "AWS", "", TRUE)</f>
        <v/>
      </c>
      <c r="S229" s="56" t="str">
        <f>IF(CW_Metrics[[#This Row],[customs]]=TRUE, (CW_Metrics[[#This Row],[Count]] * $AD$2),"")</f>
        <v/>
      </c>
      <c r="T229" s="17" t="s">
        <v>938</v>
      </c>
    </row>
    <row r="230" spans="5:20" x14ac:dyDescent="0.25">
      <c r="E230" s="1"/>
      <c r="F230" s="1"/>
      <c r="G230" s="1"/>
      <c r="H230" s="1"/>
      <c r="I230" s="1"/>
      <c r="M230" s="17" t="s">
        <v>131</v>
      </c>
      <c r="N230" s="1" t="s">
        <v>225</v>
      </c>
      <c r="O230" s="1" t="s">
        <v>232</v>
      </c>
      <c r="P230" s="1" t="s">
        <v>237</v>
      </c>
      <c r="Q230" s="112">
        <v>45</v>
      </c>
      <c r="R230" s="45" t="str">
        <f>IF(LEFT(CW_Metrics[[#This Row],[Namespace]], 3) = "AWS", "", TRUE)</f>
        <v/>
      </c>
      <c r="S230" s="56" t="str">
        <f>IF(CW_Metrics[[#This Row],[customs]]=TRUE, (CW_Metrics[[#This Row],[Count]] * $AD$2),"")</f>
        <v/>
      </c>
      <c r="T230" s="17" t="s">
        <v>938</v>
      </c>
    </row>
    <row r="231" spans="5:20" x14ac:dyDescent="0.25">
      <c r="E231" s="1"/>
      <c r="F231" s="1"/>
      <c r="G231" s="1"/>
      <c r="H231" s="1"/>
      <c r="I231" s="1"/>
      <c r="M231" s="17" t="s">
        <v>131</v>
      </c>
      <c r="N231" s="1" t="s">
        <v>225</v>
      </c>
      <c r="O231" s="1" t="s">
        <v>233</v>
      </c>
      <c r="P231" s="1" t="s">
        <v>237</v>
      </c>
      <c r="Q231" s="112">
        <v>36</v>
      </c>
      <c r="R231" s="45" t="str">
        <f>IF(LEFT(CW_Metrics[[#This Row],[Namespace]], 3) = "AWS", "", TRUE)</f>
        <v/>
      </c>
      <c r="S231" s="56" t="str">
        <f>IF(CW_Metrics[[#This Row],[customs]]=TRUE, (CW_Metrics[[#This Row],[Count]] * $AD$2),"")</f>
        <v/>
      </c>
      <c r="T231" s="17" t="s">
        <v>938</v>
      </c>
    </row>
    <row r="232" spans="5:20" x14ac:dyDescent="0.25">
      <c r="E232" s="1"/>
      <c r="F232" s="1"/>
      <c r="G232" s="1"/>
      <c r="H232" s="1"/>
      <c r="I232" s="1"/>
      <c r="M232" s="17" t="s">
        <v>131</v>
      </c>
      <c r="N232" s="1" t="s">
        <v>225</v>
      </c>
      <c r="O232" s="1" t="s">
        <v>234</v>
      </c>
      <c r="P232" s="1" t="s">
        <v>237</v>
      </c>
      <c r="Q232" s="112">
        <v>51</v>
      </c>
      <c r="R232" s="45" t="str">
        <f>IF(LEFT(CW_Metrics[[#This Row],[Namespace]], 3) = "AWS", "", TRUE)</f>
        <v/>
      </c>
      <c r="S232" s="56" t="str">
        <f>IF(CW_Metrics[[#This Row],[customs]]=TRUE, (CW_Metrics[[#This Row],[Count]] * $AD$2),"")</f>
        <v/>
      </c>
      <c r="T232" s="17" t="s">
        <v>938</v>
      </c>
    </row>
    <row r="233" spans="5:20" x14ac:dyDescent="0.25">
      <c r="E233" s="1"/>
      <c r="F233" s="1"/>
      <c r="G233" s="1"/>
      <c r="H233" s="1"/>
      <c r="I233" s="1"/>
      <c r="M233" s="17" t="s">
        <v>131</v>
      </c>
      <c r="N233" s="1" t="s">
        <v>225</v>
      </c>
      <c r="O233" s="1" t="s">
        <v>235</v>
      </c>
      <c r="P233" s="1" t="s">
        <v>227</v>
      </c>
      <c r="Q233" s="112">
        <v>43</v>
      </c>
      <c r="R233" s="45" t="str">
        <f>IF(LEFT(CW_Metrics[[#This Row],[Namespace]], 3) = "AWS", "", TRUE)</f>
        <v/>
      </c>
      <c r="S233" s="56" t="str">
        <f>IF(CW_Metrics[[#This Row],[customs]]=TRUE, (CW_Metrics[[#This Row],[Count]] * $AD$2),"")</f>
        <v/>
      </c>
      <c r="T233" s="17" t="s">
        <v>938</v>
      </c>
    </row>
    <row r="234" spans="5:20" x14ac:dyDescent="0.25">
      <c r="E234" s="1"/>
      <c r="F234" s="1"/>
      <c r="G234" s="1"/>
      <c r="H234" s="1"/>
      <c r="I234" s="1"/>
      <c r="M234" s="17" t="s">
        <v>131</v>
      </c>
      <c r="N234" s="1" t="s">
        <v>225</v>
      </c>
      <c r="O234" s="1" t="s">
        <v>236</v>
      </c>
      <c r="P234" s="1" t="s">
        <v>227</v>
      </c>
      <c r="Q234" s="112">
        <v>19</v>
      </c>
      <c r="R234" s="45" t="str">
        <f>IF(LEFT(CW_Metrics[[#This Row],[Namespace]], 3) = "AWS", "", TRUE)</f>
        <v/>
      </c>
      <c r="S234" s="56" t="str">
        <f>IF(CW_Metrics[[#This Row],[customs]]=TRUE, (CW_Metrics[[#This Row],[Count]] * $AD$2),"")</f>
        <v/>
      </c>
      <c r="T234" s="17" t="s">
        <v>938</v>
      </c>
    </row>
    <row r="235" spans="5:20" x14ac:dyDescent="0.25">
      <c r="E235" s="1"/>
      <c r="F235" s="1"/>
      <c r="G235" s="1"/>
      <c r="H235" s="1"/>
      <c r="I235" s="1"/>
      <c r="M235" s="17" t="s">
        <v>131</v>
      </c>
      <c r="N235" s="1" t="s">
        <v>225</v>
      </c>
      <c r="O235" s="1" t="s">
        <v>591</v>
      </c>
      <c r="P235" s="1" t="s">
        <v>592</v>
      </c>
      <c r="Q235" s="112">
        <v>1</v>
      </c>
      <c r="R235" s="45" t="str">
        <f>IF(LEFT(CW_Metrics[[#This Row],[Namespace]], 3) = "AWS", "", TRUE)</f>
        <v/>
      </c>
      <c r="S235" s="56" t="str">
        <f>IF(CW_Metrics[[#This Row],[customs]]=TRUE, (CW_Metrics[[#This Row],[Count]] * $AD$2),"")</f>
        <v/>
      </c>
      <c r="T235" s="17" t="s">
        <v>938</v>
      </c>
    </row>
    <row r="236" spans="5:20" x14ac:dyDescent="0.25">
      <c r="E236" s="1"/>
      <c r="F236" s="1"/>
      <c r="G236" s="1"/>
      <c r="H236" s="1"/>
      <c r="I236" s="1"/>
      <c r="M236" s="17" t="s">
        <v>131</v>
      </c>
      <c r="N236" s="1" t="s">
        <v>225</v>
      </c>
      <c r="O236" s="1" t="s">
        <v>1438</v>
      </c>
      <c r="P236" s="1" t="s">
        <v>592</v>
      </c>
      <c r="Q236" s="112">
        <v>1</v>
      </c>
      <c r="R236" s="45" t="str">
        <f>IF(LEFT(CW_Metrics[[#This Row],[Namespace]], 3) = "AWS", "", TRUE)</f>
        <v/>
      </c>
      <c r="S236" s="56" t="str">
        <f>IF(CW_Metrics[[#This Row],[customs]]=TRUE, (CW_Metrics[[#This Row],[Count]] * $AD$2),"")</f>
        <v/>
      </c>
      <c r="T236" s="17" t="s">
        <v>938</v>
      </c>
    </row>
    <row r="237" spans="5:20" x14ac:dyDescent="0.25">
      <c r="E237" s="1"/>
      <c r="F237" s="1"/>
      <c r="G237" s="1"/>
      <c r="H237" s="1"/>
      <c r="I237" s="1"/>
      <c r="M237" s="17" t="s">
        <v>131</v>
      </c>
      <c r="N237" s="1" t="s">
        <v>238</v>
      </c>
      <c r="O237" s="1" t="s">
        <v>239</v>
      </c>
      <c r="P237" s="1" t="s">
        <v>242</v>
      </c>
      <c r="Q237" s="112">
        <v>1</v>
      </c>
      <c r="R237" s="45" t="str">
        <f>IF(LEFT(CW_Metrics[[#This Row],[Namespace]], 3) = "AWS", "", TRUE)</f>
        <v/>
      </c>
      <c r="S237" s="56" t="str">
        <f>IF(CW_Metrics[[#This Row],[customs]]=TRUE, (CW_Metrics[[#This Row],[Count]] * $AD$2),"")</f>
        <v/>
      </c>
      <c r="T237" s="17" t="s">
        <v>938</v>
      </c>
    </row>
    <row r="238" spans="5:20" x14ac:dyDescent="0.25">
      <c r="E238" s="1"/>
      <c r="F238" s="1"/>
      <c r="G238" s="1"/>
      <c r="H238" s="1"/>
      <c r="I238" s="1"/>
      <c r="M238" s="17" t="s">
        <v>131</v>
      </c>
      <c r="N238" s="1" t="s">
        <v>238</v>
      </c>
      <c r="O238" s="1" t="s">
        <v>593</v>
      </c>
      <c r="P238" s="1" t="s">
        <v>242</v>
      </c>
      <c r="Q238" s="112">
        <v>1</v>
      </c>
      <c r="R238" s="45" t="str">
        <f>IF(LEFT(CW_Metrics[[#This Row],[Namespace]], 3) = "AWS", "", TRUE)</f>
        <v/>
      </c>
      <c r="S238" s="56" t="str">
        <f>IF(CW_Metrics[[#This Row],[customs]]=TRUE, (CW_Metrics[[#This Row],[Count]] * $AD$2),"")</f>
        <v/>
      </c>
      <c r="T238" s="17" t="s">
        <v>938</v>
      </c>
    </row>
    <row r="239" spans="5:20" x14ac:dyDescent="0.25">
      <c r="E239" s="1"/>
      <c r="F239" s="1"/>
      <c r="G239" s="1"/>
      <c r="H239" s="1"/>
      <c r="I239" s="1"/>
      <c r="M239" s="17" t="s">
        <v>131</v>
      </c>
      <c r="N239" s="1" t="s">
        <v>238</v>
      </c>
      <c r="O239" s="1" t="s">
        <v>772</v>
      </c>
      <c r="P239" s="1" t="s">
        <v>240</v>
      </c>
      <c r="Q239" s="112">
        <v>2</v>
      </c>
      <c r="R239" s="45" t="str">
        <f>IF(LEFT(CW_Metrics[[#This Row],[Namespace]], 3) = "AWS", "", TRUE)</f>
        <v/>
      </c>
      <c r="S239" s="56" t="str">
        <f>IF(CW_Metrics[[#This Row],[customs]]=TRUE, (CW_Metrics[[#This Row],[Count]] * $AD$2),"")</f>
        <v/>
      </c>
      <c r="T239" s="17" t="s">
        <v>938</v>
      </c>
    </row>
    <row r="240" spans="5:20" x14ac:dyDescent="0.25">
      <c r="E240" s="1"/>
      <c r="F240" s="1"/>
      <c r="G240" s="1"/>
      <c r="H240" s="1"/>
      <c r="I240" s="1"/>
      <c r="M240" s="17" t="s">
        <v>131</v>
      </c>
      <c r="N240" s="1" t="s">
        <v>238</v>
      </c>
      <c r="O240" s="1" t="s">
        <v>773</v>
      </c>
      <c r="P240" s="1" t="s">
        <v>597</v>
      </c>
      <c r="Q240" s="112">
        <v>2</v>
      </c>
      <c r="R240" s="45" t="str">
        <f>IF(LEFT(CW_Metrics[[#This Row],[Namespace]], 3) = "AWS", "", TRUE)</f>
        <v/>
      </c>
      <c r="S240" s="56" t="str">
        <f>IF(CW_Metrics[[#This Row],[customs]]=TRUE, (CW_Metrics[[#This Row],[Count]] * $AD$2),"")</f>
        <v/>
      </c>
      <c r="T240" s="17" t="s">
        <v>938</v>
      </c>
    </row>
    <row r="241" spans="5:20" x14ac:dyDescent="0.25">
      <c r="E241" s="1"/>
      <c r="F241" s="1"/>
      <c r="G241" s="1"/>
      <c r="H241" s="1"/>
      <c r="I241" s="1"/>
      <c r="M241" s="17" t="s">
        <v>131</v>
      </c>
      <c r="N241" s="1" t="s">
        <v>238</v>
      </c>
      <c r="O241" s="1" t="s">
        <v>594</v>
      </c>
      <c r="P241" s="1" t="s">
        <v>242</v>
      </c>
      <c r="Q241" s="112">
        <v>2</v>
      </c>
      <c r="R241" s="45" t="str">
        <f>IF(LEFT(CW_Metrics[[#This Row],[Namespace]], 3) = "AWS", "", TRUE)</f>
        <v/>
      </c>
      <c r="S241" s="56" t="str">
        <f>IF(CW_Metrics[[#This Row],[customs]]=TRUE, (CW_Metrics[[#This Row],[Count]] * $AD$2),"")</f>
        <v/>
      </c>
      <c r="T241" s="17" t="s">
        <v>938</v>
      </c>
    </row>
    <row r="242" spans="5:20" x14ac:dyDescent="0.25">
      <c r="E242" s="1"/>
      <c r="F242" s="1"/>
      <c r="G242" s="1"/>
      <c r="H242" s="1"/>
      <c r="I242" s="1"/>
      <c r="M242" s="17" t="s">
        <v>131</v>
      </c>
      <c r="N242" s="1" t="s">
        <v>238</v>
      </c>
      <c r="O242" s="1" t="s">
        <v>774</v>
      </c>
      <c r="P242" s="1" t="s">
        <v>244</v>
      </c>
      <c r="Q242" s="112">
        <v>1</v>
      </c>
      <c r="R242" s="45" t="str">
        <f>IF(LEFT(CW_Metrics[[#This Row],[Namespace]], 3) = "AWS", "", TRUE)</f>
        <v/>
      </c>
      <c r="S242" s="56" t="str">
        <f>IF(CW_Metrics[[#This Row],[customs]]=TRUE, (CW_Metrics[[#This Row],[Count]] * $AD$2),"")</f>
        <v/>
      </c>
      <c r="T242" s="17" t="s">
        <v>938</v>
      </c>
    </row>
    <row r="243" spans="5:20" x14ac:dyDescent="0.25">
      <c r="E243" s="1"/>
      <c r="F243" s="1"/>
      <c r="G243" s="1"/>
      <c r="H243" s="1"/>
      <c r="I243" s="1"/>
      <c r="M243" s="17" t="s">
        <v>131</v>
      </c>
      <c r="N243" s="1" t="s">
        <v>238</v>
      </c>
      <c r="O243" s="1" t="s">
        <v>241</v>
      </c>
      <c r="P243" s="1" t="s">
        <v>242</v>
      </c>
      <c r="Q243" s="112">
        <v>1</v>
      </c>
      <c r="R243" s="45" t="str">
        <f>IF(LEFT(CW_Metrics[[#This Row],[Namespace]], 3) = "AWS", "", TRUE)</f>
        <v/>
      </c>
      <c r="S243" s="56" t="str">
        <f>IF(CW_Metrics[[#This Row],[customs]]=TRUE, (CW_Metrics[[#This Row],[Count]] * $AD$2),"")</f>
        <v/>
      </c>
      <c r="T243" s="17" t="s">
        <v>938</v>
      </c>
    </row>
    <row r="244" spans="5:20" x14ac:dyDescent="0.25">
      <c r="E244" s="1"/>
      <c r="F244" s="1"/>
      <c r="G244" s="1"/>
      <c r="H244" s="1"/>
      <c r="I244" s="1"/>
      <c r="M244" s="17" t="s">
        <v>131</v>
      </c>
      <c r="N244" s="1" t="s">
        <v>238</v>
      </c>
      <c r="O244" s="1" t="s">
        <v>602</v>
      </c>
      <c r="P244" s="1" t="s">
        <v>244</v>
      </c>
      <c r="Q244" s="112">
        <v>6</v>
      </c>
      <c r="R244" s="45" t="str">
        <f>IF(LEFT(CW_Metrics[[#This Row],[Namespace]], 3) = "AWS", "", TRUE)</f>
        <v/>
      </c>
      <c r="S244" s="56" t="str">
        <f>IF(CW_Metrics[[#This Row],[customs]]=TRUE, (CW_Metrics[[#This Row],[Count]] * $AD$2),"")</f>
        <v/>
      </c>
      <c r="T244" s="17" t="s">
        <v>938</v>
      </c>
    </row>
    <row r="245" spans="5:20" x14ac:dyDescent="0.25">
      <c r="E245" s="1"/>
      <c r="F245" s="1"/>
      <c r="G245" s="1"/>
      <c r="H245" s="1"/>
      <c r="I245" s="1"/>
      <c r="M245" s="17" t="s">
        <v>131</v>
      </c>
      <c r="N245" s="1" t="s">
        <v>238</v>
      </c>
      <c r="O245" s="1" t="s">
        <v>777</v>
      </c>
      <c r="P245" s="1" t="s">
        <v>244</v>
      </c>
      <c r="Q245" s="112">
        <v>3</v>
      </c>
      <c r="R245" s="45" t="str">
        <f>IF(LEFT(CW_Metrics[[#This Row],[Namespace]], 3) = "AWS", "", TRUE)</f>
        <v/>
      </c>
      <c r="S245" s="56" t="str">
        <f>IF(CW_Metrics[[#This Row],[customs]]=TRUE, (CW_Metrics[[#This Row],[Count]] * $AD$2),"")</f>
        <v/>
      </c>
      <c r="T245" s="17" t="s">
        <v>938</v>
      </c>
    </row>
    <row r="246" spans="5:20" x14ac:dyDescent="0.25">
      <c r="E246" s="1"/>
      <c r="F246" s="1"/>
      <c r="G246" s="1"/>
      <c r="H246" s="1"/>
      <c r="I246" s="1"/>
      <c r="M246" s="17" t="s">
        <v>131</v>
      </c>
      <c r="N246" s="1" t="s">
        <v>238</v>
      </c>
      <c r="O246" s="1" t="s">
        <v>595</v>
      </c>
      <c r="P246" s="1" t="s">
        <v>597</v>
      </c>
      <c r="Q246" s="112">
        <v>6</v>
      </c>
      <c r="R246" s="45" t="str">
        <f>IF(LEFT(CW_Metrics[[#This Row],[Namespace]], 3) = "AWS", "", TRUE)</f>
        <v/>
      </c>
      <c r="S246" s="56" t="str">
        <f>IF(CW_Metrics[[#This Row],[customs]]=TRUE, (CW_Metrics[[#This Row],[Count]] * $AD$2),"")</f>
        <v/>
      </c>
      <c r="T246" s="17" t="s">
        <v>938</v>
      </c>
    </row>
    <row r="247" spans="5:20" x14ac:dyDescent="0.25">
      <c r="E247" s="1"/>
      <c r="F247" s="1"/>
      <c r="G247" s="1"/>
      <c r="H247" s="1"/>
      <c r="I247" s="1"/>
      <c r="M247" s="17" t="s">
        <v>131</v>
      </c>
      <c r="N247" s="1" t="s">
        <v>238</v>
      </c>
      <c r="O247" s="1" t="s">
        <v>776</v>
      </c>
      <c r="P247" s="1" t="s">
        <v>242</v>
      </c>
      <c r="Q247" s="112">
        <v>2</v>
      </c>
      <c r="R247" s="45" t="str">
        <f>IF(LEFT(CW_Metrics[[#This Row],[Namespace]], 3) = "AWS", "", TRUE)</f>
        <v/>
      </c>
      <c r="S247" s="56" t="str">
        <f>IF(CW_Metrics[[#This Row],[customs]]=TRUE, (CW_Metrics[[#This Row],[Count]] * $AD$2),"")</f>
        <v/>
      </c>
      <c r="T247" s="17" t="s">
        <v>938</v>
      </c>
    </row>
    <row r="248" spans="5:20" x14ac:dyDescent="0.25">
      <c r="E248" s="1"/>
      <c r="F248" s="1"/>
      <c r="G248" s="1"/>
      <c r="H248" s="1"/>
      <c r="I248" s="1"/>
      <c r="M248" s="17" t="s">
        <v>131</v>
      </c>
      <c r="N248" s="1" t="s">
        <v>238</v>
      </c>
      <c r="O248" s="1" t="s">
        <v>245</v>
      </c>
      <c r="P248" s="1" t="s">
        <v>597</v>
      </c>
      <c r="Q248" s="112">
        <v>5</v>
      </c>
      <c r="R248" s="45" t="str">
        <f>IF(LEFT(CW_Metrics[[#This Row],[Namespace]], 3) = "AWS", "", TRUE)</f>
        <v/>
      </c>
      <c r="S248" s="56" t="str">
        <f>IF(CW_Metrics[[#This Row],[customs]]=TRUE, (CW_Metrics[[#This Row],[Count]] * $AD$2),"")</f>
        <v/>
      </c>
      <c r="T248" s="17" t="s">
        <v>938</v>
      </c>
    </row>
    <row r="249" spans="5:20" x14ac:dyDescent="0.25">
      <c r="E249" s="1"/>
      <c r="F249" s="1"/>
      <c r="G249" s="1"/>
      <c r="H249" s="1"/>
      <c r="I249" s="1"/>
      <c r="M249" s="17" t="s">
        <v>131</v>
      </c>
      <c r="N249" s="1" t="s">
        <v>246</v>
      </c>
      <c r="O249" s="1" t="s">
        <v>247</v>
      </c>
      <c r="P249" s="1" t="s">
        <v>248</v>
      </c>
      <c r="Q249" s="112">
        <v>1</v>
      </c>
      <c r="R249" s="45" t="str">
        <f>IF(LEFT(CW_Metrics[[#This Row],[Namespace]], 3) = "AWS", "", TRUE)</f>
        <v/>
      </c>
      <c r="S249" s="56" t="str">
        <f>IF(CW_Metrics[[#This Row],[customs]]=TRUE, (CW_Metrics[[#This Row],[Count]] * $AD$2),"")</f>
        <v/>
      </c>
      <c r="T249" s="17" t="s">
        <v>938</v>
      </c>
    </row>
    <row r="250" spans="5:20" x14ac:dyDescent="0.25">
      <c r="E250" s="1"/>
      <c r="F250" s="1"/>
      <c r="G250" s="1"/>
      <c r="H250" s="1"/>
      <c r="I250" s="1"/>
      <c r="M250" s="17" t="s">
        <v>131</v>
      </c>
      <c r="N250" s="1" t="s">
        <v>246</v>
      </c>
      <c r="O250" s="1" t="s">
        <v>249</v>
      </c>
      <c r="P250" s="1" t="s">
        <v>248</v>
      </c>
      <c r="Q250" s="112">
        <v>2</v>
      </c>
      <c r="R250" s="45" t="str">
        <f>IF(LEFT(CW_Metrics[[#This Row],[Namespace]], 3) = "AWS", "", TRUE)</f>
        <v/>
      </c>
      <c r="S250" s="56" t="str">
        <f>IF(CW_Metrics[[#This Row],[customs]]=TRUE, (CW_Metrics[[#This Row],[Count]] * $AD$2),"")</f>
        <v/>
      </c>
      <c r="T250" s="17" t="s">
        <v>938</v>
      </c>
    </row>
    <row r="251" spans="5:20" x14ac:dyDescent="0.25">
      <c r="E251" s="1"/>
      <c r="F251" s="1"/>
      <c r="G251" s="1"/>
      <c r="H251" s="1"/>
      <c r="I251" s="1"/>
      <c r="M251" s="17" t="s">
        <v>131</v>
      </c>
      <c r="N251" s="1" t="s">
        <v>246</v>
      </c>
      <c r="O251" s="1" t="s">
        <v>778</v>
      </c>
      <c r="P251" s="1" t="s">
        <v>248</v>
      </c>
      <c r="Q251" s="112">
        <v>1</v>
      </c>
      <c r="R251" s="45" t="str">
        <f>IF(LEFT(CW_Metrics[[#This Row],[Namespace]], 3) = "AWS", "", TRUE)</f>
        <v/>
      </c>
      <c r="S251" s="56" t="str">
        <f>IF(CW_Metrics[[#This Row],[customs]]=TRUE, (CW_Metrics[[#This Row],[Count]] * $AD$2),"")</f>
        <v/>
      </c>
      <c r="T251" s="17" t="s">
        <v>938</v>
      </c>
    </row>
    <row r="252" spans="5:20" x14ac:dyDescent="0.25">
      <c r="E252" s="1"/>
      <c r="F252" s="1"/>
      <c r="G252" s="1"/>
      <c r="H252" s="1"/>
      <c r="I252" s="1"/>
      <c r="M252" s="17" t="s">
        <v>131</v>
      </c>
      <c r="N252" s="1" t="s">
        <v>246</v>
      </c>
      <c r="O252" s="1" t="s">
        <v>779</v>
      </c>
      <c r="P252" s="1" t="s">
        <v>248</v>
      </c>
      <c r="Q252" s="112">
        <v>1</v>
      </c>
      <c r="R252" s="45" t="str">
        <f>IF(LEFT(CW_Metrics[[#This Row],[Namespace]], 3) = "AWS", "", TRUE)</f>
        <v/>
      </c>
      <c r="S252" s="56" t="str">
        <f>IF(CW_Metrics[[#This Row],[customs]]=TRUE, (CW_Metrics[[#This Row],[Count]] * $AD$2),"")</f>
        <v/>
      </c>
      <c r="T252" s="17" t="s">
        <v>938</v>
      </c>
    </row>
    <row r="253" spans="5:20" x14ac:dyDescent="0.25">
      <c r="E253" s="1"/>
      <c r="F253" s="1"/>
      <c r="G253" s="1"/>
      <c r="H253" s="1"/>
      <c r="I253" s="1"/>
      <c r="M253" s="17" t="s">
        <v>131</v>
      </c>
      <c r="N253" s="1" t="s">
        <v>246</v>
      </c>
      <c r="O253" s="1" t="s">
        <v>598</v>
      </c>
      <c r="P253" s="1" t="s">
        <v>248</v>
      </c>
      <c r="Q253" s="112">
        <v>1</v>
      </c>
      <c r="R253" s="45" t="str">
        <f>IF(LEFT(CW_Metrics[[#This Row],[Namespace]], 3) = "AWS", "", TRUE)</f>
        <v/>
      </c>
      <c r="S253" s="56" t="str">
        <f>IF(CW_Metrics[[#This Row],[customs]]=TRUE, (CW_Metrics[[#This Row],[Count]] * $AD$2),"")</f>
        <v/>
      </c>
      <c r="T253" s="17" t="s">
        <v>938</v>
      </c>
    </row>
    <row r="254" spans="5:20" x14ac:dyDescent="0.25">
      <c r="E254" s="1"/>
      <c r="F254" s="1"/>
      <c r="G254" s="1"/>
      <c r="H254" s="1"/>
      <c r="I254" s="1"/>
      <c r="M254" s="17" t="s">
        <v>131</v>
      </c>
      <c r="N254" s="1" t="s">
        <v>252</v>
      </c>
      <c r="O254" s="1" t="s">
        <v>253</v>
      </c>
      <c r="P254" s="1" t="s">
        <v>254</v>
      </c>
      <c r="Q254" s="112">
        <v>1</v>
      </c>
      <c r="R254" s="45" t="str">
        <f>IF(LEFT(CW_Metrics[[#This Row],[Namespace]], 3) = "AWS", "", TRUE)</f>
        <v/>
      </c>
      <c r="S254" s="56" t="str">
        <f>IF(CW_Metrics[[#This Row],[customs]]=TRUE, (CW_Metrics[[#This Row],[Count]] * $AD$2),"")</f>
        <v/>
      </c>
      <c r="T254" s="17" t="s">
        <v>938</v>
      </c>
    </row>
    <row r="255" spans="5:20" x14ac:dyDescent="0.25">
      <c r="E255" s="1"/>
      <c r="F255" s="1"/>
      <c r="G255" s="1"/>
      <c r="H255" s="1"/>
      <c r="I255" s="1"/>
      <c r="M255" s="17" t="s">
        <v>131</v>
      </c>
      <c r="N255" s="1" t="s">
        <v>255</v>
      </c>
      <c r="O255" s="1" t="s">
        <v>256</v>
      </c>
      <c r="P255" s="1" t="s">
        <v>257</v>
      </c>
      <c r="Q255" s="112">
        <v>4</v>
      </c>
      <c r="R255" s="45" t="str">
        <f>IF(LEFT(CW_Metrics[[#This Row],[Namespace]], 3) = "AWS", "", TRUE)</f>
        <v/>
      </c>
      <c r="S255" s="56" t="str">
        <f>IF(CW_Metrics[[#This Row],[customs]]=TRUE, (CW_Metrics[[#This Row],[Count]] * $AD$2),"")</f>
        <v/>
      </c>
      <c r="T255" s="17" t="s">
        <v>938</v>
      </c>
    </row>
    <row r="256" spans="5:20" x14ac:dyDescent="0.25">
      <c r="E256" s="1"/>
      <c r="F256" s="1"/>
      <c r="G256" s="1"/>
      <c r="H256" s="1"/>
      <c r="I256" s="1"/>
      <c r="M256" s="17" t="s">
        <v>131</v>
      </c>
      <c r="N256" s="1" t="s">
        <v>781</v>
      </c>
      <c r="O256" s="1" t="s">
        <v>782</v>
      </c>
      <c r="P256" s="1"/>
      <c r="Q256" s="112">
        <v>1</v>
      </c>
      <c r="R256" s="45" t="str">
        <f>IF(LEFT(CW_Metrics[[#This Row],[Namespace]], 3) = "AWS", "", TRUE)</f>
        <v/>
      </c>
      <c r="S256" s="56" t="str">
        <f>IF(CW_Metrics[[#This Row],[customs]]=TRUE, (CW_Metrics[[#This Row],[Count]] * $AD$2),"")</f>
        <v/>
      </c>
      <c r="T256" s="17" t="s">
        <v>938</v>
      </c>
    </row>
    <row r="257" spans="5:20" x14ac:dyDescent="0.25">
      <c r="E257" s="1"/>
      <c r="F257" s="1"/>
      <c r="G257" s="1"/>
      <c r="H257" s="1"/>
      <c r="I257" s="1"/>
      <c r="M257" s="17" t="s">
        <v>131</v>
      </c>
      <c r="N257" s="1" t="s">
        <v>258</v>
      </c>
      <c r="O257" s="1" t="s">
        <v>259</v>
      </c>
      <c r="P257" s="1" t="s">
        <v>260</v>
      </c>
      <c r="Q257" s="112">
        <v>141</v>
      </c>
      <c r="R257" s="45" t="str">
        <f>IF(LEFT(CW_Metrics[[#This Row],[Namespace]], 3) = "AWS", "", TRUE)</f>
        <v/>
      </c>
      <c r="S257" s="56" t="str">
        <f>IF(CW_Metrics[[#This Row],[customs]]=TRUE, (CW_Metrics[[#This Row],[Count]] * $AD$2),"")</f>
        <v/>
      </c>
      <c r="T257" s="17" t="s">
        <v>938</v>
      </c>
    </row>
    <row r="258" spans="5:20" x14ac:dyDescent="0.25">
      <c r="E258" s="1"/>
      <c r="F258" s="1"/>
      <c r="G258" s="1"/>
      <c r="H258" s="1"/>
      <c r="I258" s="1"/>
      <c r="M258" s="17" t="s">
        <v>131</v>
      </c>
      <c r="N258" s="1" t="s">
        <v>258</v>
      </c>
      <c r="O258" s="1" t="s">
        <v>261</v>
      </c>
      <c r="P258" s="1" t="s">
        <v>260</v>
      </c>
      <c r="Q258" s="112">
        <v>144</v>
      </c>
      <c r="R258" s="45" t="str">
        <f>IF(LEFT(CW_Metrics[[#This Row],[Namespace]], 3) = "AWS", "", TRUE)</f>
        <v/>
      </c>
      <c r="S258" s="56" t="str">
        <f>IF(CW_Metrics[[#This Row],[customs]]=TRUE, (CW_Metrics[[#This Row],[Count]] * $AD$2),"")</f>
        <v/>
      </c>
      <c r="T258" s="17" t="s">
        <v>938</v>
      </c>
    </row>
    <row r="259" spans="5:20" x14ac:dyDescent="0.25">
      <c r="E259" s="1"/>
      <c r="F259" s="1"/>
      <c r="G259" s="1"/>
      <c r="H259" s="1"/>
      <c r="I259" s="1"/>
      <c r="M259" s="17" t="s">
        <v>131</v>
      </c>
      <c r="N259" s="1" t="s">
        <v>258</v>
      </c>
      <c r="O259" s="1" t="s">
        <v>262</v>
      </c>
      <c r="P259" s="1" t="s">
        <v>260</v>
      </c>
      <c r="Q259" s="112">
        <v>144</v>
      </c>
      <c r="R259" s="45" t="str">
        <f>IF(LEFT(CW_Metrics[[#This Row],[Namespace]], 3) = "AWS", "", TRUE)</f>
        <v/>
      </c>
      <c r="S259" s="56" t="str">
        <f>IF(CW_Metrics[[#This Row],[customs]]=TRUE, (CW_Metrics[[#This Row],[Count]] * $AD$2),"")</f>
        <v/>
      </c>
      <c r="T259" s="17" t="s">
        <v>938</v>
      </c>
    </row>
    <row r="260" spans="5:20" x14ac:dyDescent="0.25">
      <c r="E260" s="1"/>
      <c r="F260" s="1"/>
      <c r="G260" s="1"/>
      <c r="H260" s="1"/>
      <c r="I260" s="1"/>
      <c r="M260" s="17" t="s">
        <v>131</v>
      </c>
      <c r="N260" s="1" t="s">
        <v>258</v>
      </c>
      <c r="O260" s="1" t="s">
        <v>263</v>
      </c>
      <c r="P260" s="1" t="s">
        <v>260</v>
      </c>
      <c r="Q260" s="112">
        <v>133</v>
      </c>
      <c r="R260" s="45" t="str">
        <f>IF(LEFT(CW_Metrics[[#This Row],[Namespace]], 3) = "AWS", "", TRUE)</f>
        <v/>
      </c>
      <c r="S260" s="56" t="str">
        <f>IF(CW_Metrics[[#This Row],[customs]]=TRUE, (CW_Metrics[[#This Row],[Count]] * $AD$2),"")</f>
        <v/>
      </c>
      <c r="T260" s="17" t="s">
        <v>938</v>
      </c>
    </row>
    <row r="261" spans="5:20" x14ac:dyDescent="0.25">
      <c r="E261" s="1"/>
      <c r="F261" s="1"/>
      <c r="G261" s="1"/>
      <c r="H261" s="1"/>
      <c r="I261" s="1"/>
      <c r="M261" s="17" t="s">
        <v>131</v>
      </c>
      <c r="N261" s="1" t="s">
        <v>258</v>
      </c>
      <c r="O261" s="1" t="s">
        <v>264</v>
      </c>
      <c r="P261" s="1" t="s">
        <v>260</v>
      </c>
      <c r="Q261" s="112">
        <v>128</v>
      </c>
      <c r="R261" s="45" t="str">
        <f>IF(LEFT(CW_Metrics[[#This Row],[Namespace]], 3) = "AWS", "", TRUE)</f>
        <v/>
      </c>
      <c r="S261" s="56" t="str">
        <f>IF(CW_Metrics[[#This Row],[customs]]=TRUE, (CW_Metrics[[#This Row],[Count]] * $AD$2),"")</f>
        <v/>
      </c>
      <c r="T261" s="17" t="s">
        <v>938</v>
      </c>
    </row>
    <row r="262" spans="5:20" x14ac:dyDescent="0.25">
      <c r="E262" s="1"/>
      <c r="F262" s="1"/>
      <c r="G262" s="1"/>
      <c r="H262" s="1"/>
      <c r="I262" s="1"/>
      <c r="M262" s="17" t="s">
        <v>131</v>
      </c>
      <c r="N262" s="1" t="s">
        <v>258</v>
      </c>
      <c r="O262" s="1" t="s">
        <v>265</v>
      </c>
      <c r="P262" s="1" t="s">
        <v>260</v>
      </c>
      <c r="Q262" s="112">
        <v>126</v>
      </c>
      <c r="R262" s="45" t="str">
        <f>IF(LEFT(CW_Metrics[[#This Row],[Namespace]], 3) = "AWS", "", TRUE)</f>
        <v/>
      </c>
      <c r="S262" s="56" t="str">
        <f>IF(CW_Metrics[[#This Row],[customs]]=TRUE, (CW_Metrics[[#This Row],[Count]] * $AD$2),"")</f>
        <v/>
      </c>
      <c r="T262" s="17" t="s">
        <v>938</v>
      </c>
    </row>
    <row r="263" spans="5:20" x14ac:dyDescent="0.25">
      <c r="E263" s="1"/>
      <c r="F263" s="1"/>
      <c r="G263" s="1"/>
      <c r="H263" s="1"/>
      <c r="I263" s="1"/>
      <c r="M263" s="17" t="s">
        <v>131</v>
      </c>
      <c r="N263" s="1" t="s">
        <v>258</v>
      </c>
      <c r="O263" s="1" t="s">
        <v>266</v>
      </c>
      <c r="P263" s="1" t="s">
        <v>260</v>
      </c>
      <c r="Q263" s="112">
        <v>137</v>
      </c>
      <c r="R263" s="45" t="str">
        <f>IF(LEFT(CW_Metrics[[#This Row],[Namespace]], 3) = "AWS", "", TRUE)</f>
        <v/>
      </c>
      <c r="S263" s="56" t="str">
        <f>IF(CW_Metrics[[#This Row],[customs]]=TRUE, (CW_Metrics[[#This Row],[Count]] * $AD$2),"")</f>
        <v/>
      </c>
      <c r="T263" s="17" t="s">
        <v>938</v>
      </c>
    </row>
    <row r="264" spans="5:20" x14ac:dyDescent="0.25">
      <c r="E264" s="1"/>
      <c r="F264" s="1"/>
      <c r="G264" s="1"/>
      <c r="H264" s="1"/>
      <c r="I264" s="1"/>
      <c r="M264" s="17" t="s">
        <v>131</v>
      </c>
      <c r="N264" s="1" t="s">
        <v>258</v>
      </c>
      <c r="O264" s="1" t="s">
        <v>267</v>
      </c>
      <c r="P264" s="1" t="s">
        <v>260</v>
      </c>
      <c r="Q264" s="112">
        <v>140</v>
      </c>
      <c r="R264" s="45" t="str">
        <f>IF(LEFT(CW_Metrics[[#This Row],[Namespace]], 3) = "AWS", "", TRUE)</f>
        <v/>
      </c>
      <c r="S264" s="56" t="str">
        <f>IF(CW_Metrics[[#This Row],[customs]]=TRUE, (CW_Metrics[[#This Row],[Count]] * $AD$2),"")</f>
        <v/>
      </c>
      <c r="T264" s="17" t="s">
        <v>938</v>
      </c>
    </row>
    <row r="265" spans="5:20" x14ac:dyDescent="0.25">
      <c r="E265" s="1"/>
      <c r="F265" s="1"/>
      <c r="G265" s="1"/>
      <c r="H265" s="1"/>
      <c r="I265" s="1"/>
      <c r="M265" s="17" t="s">
        <v>131</v>
      </c>
      <c r="N265" s="1" t="s">
        <v>258</v>
      </c>
      <c r="O265" s="1" t="s">
        <v>268</v>
      </c>
      <c r="P265" s="1" t="s">
        <v>260</v>
      </c>
      <c r="Q265" s="112">
        <v>139</v>
      </c>
      <c r="R265" s="45" t="str">
        <f>IF(LEFT(CW_Metrics[[#This Row],[Namespace]], 3) = "AWS", "", TRUE)</f>
        <v/>
      </c>
      <c r="S265" s="56" t="str">
        <f>IF(CW_Metrics[[#This Row],[customs]]=TRUE, (CW_Metrics[[#This Row],[Count]] * $AD$2),"")</f>
        <v/>
      </c>
      <c r="T265" s="17" t="s">
        <v>938</v>
      </c>
    </row>
    <row r="266" spans="5:20" x14ac:dyDescent="0.25">
      <c r="E266" s="1"/>
      <c r="F266" s="1"/>
      <c r="G266" s="1"/>
      <c r="H266" s="1"/>
      <c r="I266" s="1"/>
      <c r="M266" s="17" t="s">
        <v>131</v>
      </c>
      <c r="N266" s="1" t="s">
        <v>269</v>
      </c>
      <c r="O266" s="1" t="s">
        <v>279</v>
      </c>
      <c r="P266" s="1" t="s">
        <v>122</v>
      </c>
      <c r="Q266" s="112">
        <v>126</v>
      </c>
      <c r="R266" s="45" t="str">
        <f>IF(LEFT(CW_Metrics[[#This Row],[Namespace]], 3) = "AWS", "", TRUE)</f>
        <v/>
      </c>
      <c r="S266" s="56" t="str">
        <f>IF(CW_Metrics[[#This Row],[customs]]=TRUE, (CW_Metrics[[#This Row],[Count]] * $AD$2),"")</f>
        <v/>
      </c>
      <c r="T266" s="17" t="s">
        <v>938</v>
      </c>
    </row>
    <row r="267" spans="5:20" x14ac:dyDescent="0.25">
      <c r="E267" s="1"/>
      <c r="F267" s="1"/>
      <c r="G267" s="1"/>
      <c r="H267" s="1"/>
      <c r="I267" s="1"/>
      <c r="M267" s="17" t="s">
        <v>131</v>
      </c>
      <c r="N267" s="1" t="s">
        <v>269</v>
      </c>
      <c r="O267" s="1" t="s">
        <v>280</v>
      </c>
      <c r="P267" s="1" t="s">
        <v>122</v>
      </c>
      <c r="Q267" s="112">
        <v>109</v>
      </c>
      <c r="R267" s="45" t="str">
        <f>IF(LEFT(CW_Metrics[[#This Row],[Namespace]], 3) = "AWS", "", TRUE)</f>
        <v/>
      </c>
      <c r="S267" s="56" t="str">
        <f>IF(CW_Metrics[[#This Row],[customs]]=TRUE, (CW_Metrics[[#This Row],[Count]] * $AD$2),"")</f>
        <v/>
      </c>
      <c r="T267" s="17" t="s">
        <v>938</v>
      </c>
    </row>
    <row r="268" spans="5:20" x14ac:dyDescent="0.25">
      <c r="E268" s="1"/>
      <c r="F268" s="1"/>
      <c r="G268" s="1"/>
      <c r="H268" s="1"/>
      <c r="I268" s="1"/>
      <c r="M268" s="17" t="s">
        <v>131</v>
      </c>
      <c r="N268" s="1" t="s">
        <v>269</v>
      </c>
      <c r="O268" s="1" t="s">
        <v>599</v>
      </c>
      <c r="P268" s="1" t="s">
        <v>122</v>
      </c>
      <c r="Q268" s="112">
        <v>126</v>
      </c>
      <c r="R268" s="45" t="str">
        <f>IF(LEFT(CW_Metrics[[#This Row],[Namespace]], 3) = "AWS", "", TRUE)</f>
        <v/>
      </c>
      <c r="S268" s="56" t="str">
        <f>IF(CW_Metrics[[#This Row],[customs]]=TRUE, (CW_Metrics[[#This Row],[Count]] * $AD$2),"")</f>
        <v/>
      </c>
      <c r="T268" s="17" t="s">
        <v>938</v>
      </c>
    </row>
    <row r="269" spans="5:20" x14ac:dyDescent="0.25">
      <c r="E269" s="1"/>
      <c r="F269" s="1"/>
      <c r="G269" s="1"/>
      <c r="H269" s="1"/>
      <c r="I269" s="1"/>
      <c r="M269" s="17" t="s">
        <v>131</v>
      </c>
      <c r="N269" s="1" t="s">
        <v>269</v>
      </c>
      <c r="O269" s="1" t="s">
        <v>281</v>
      </c>
      <c r="P269" s="1" t="s">
        <v>122</v>
      </c>
      <c r="Q269" s="112">
        <v>130</v>
      </c>
      <c r="R269" s="45" t="str">
        <f>IF(LEFT(CW_Metrics[[#This Row],[Namespace]], 3) = "AWS", "", TRUE)</f>
        <v/>
      </c>
      <c r="S269" s="56" t="str">
        <f>IF(CW_Metrics[[#This Row],[customs]]=TRUE, (CW_Metrics[[#This Row],[Count]] * $AD$2),"")</f>
        <v/>
      </c>
      <c r="T269" s="17" t="s">
        <v>938</v>
      </c>
    </row>
    <row r="270" spans="5:20" x14ac:dyDescent="0.25">
      <c r="E270" s="1"/>
      <c r="F270" s="1"/>
      <c r="G270" s="1"/>
      <c r="H270" s="1"/>
      <c r="I270" s="1"/>
      <c r="M270" s="17" t="s">
        <v>131</v>
      </c>
      <c r="N270" s="1" t="s">
        <v>269</v>
      </c>
      <c r="O270" s="1" t="s">
        <v>275</v>
      </c>
      <c r="P270" s="1" t="s">
        <v>122</v>
      </c>
      <c r="Q270" s="112">
        <v>130</v>
      </c>
      <c r="R270" s="45" t="str">
        <f>IF(LEFT(CW_Metrics[[#This Row],[Namespace]], 3) = "AWS", "", TRUE)</f>
        <v/>
      </c>
      <c r="S270" s="56" t="str">
        <f>IF(CW_Metrics[[#This Row],[customs]]=TRUE, (CW_Metrics[[#This Row],[Count]] * $AD$2),"")</f>
        <v/>
      </c>
      <c r="T270" s="17" t="s">
        <v>938</v>
      </c>
    </row>
    <row r="271" spans="5:20" x14ac:dyDescent="0.25">
      <c r="E271" s="1"/>
      <c r="F271" s="1"/>
      <c r="G271" s="1"/>
      <c r="H271" s="1"/>
      <c r="I271" s="1"/>
      <c r="M271" s="17" t="s">
        <v>131</v>
      </c>
      <c r="N271" s="1" t="s">
        <v>269</v>
      </c>
      <c r="O271" s="1" t="s">
        <v>282</v>
      </c>
      <c r="P271" s="1" t="s">
        <v>122</v>
      </c>
      <c r="Q271" s="112">
        <v>1</v>
      </c>
      <c r="R271" s="45" t="str">
        <f>IF(LEFT(CW_Metrics[[#This Row],[Namespace]], 3) = "AWS", "", TRUE)</f>
        <v/>
      </c>
      <c r="S271" s="56" t="str">
        <f>IF(CW_Metrics[[#This Row],[customs]]=TRUE, (CW_Metrics[[#This Row],[Count]] * $AD$2),"")</f>
        <v/>
      </c>
      <c r="T271" s="17" t="s">
        <v>938</v>
      </c>
    </row>
    <row r="272" spans="5:20" x14ac:dyDescent="0.25">
      <c r="E272" s="1"/>
      <c r="F272" s="1"/>
      <c r="G272" s="1"/>
      <c r="H272" s="1"/>
      <c r="I272" s="1"/>
      <c r="M272" s="17" t="s">
        <v>131</v>
      </c>
      <c r="N272" s="1" t="s">
        <v>269</v>
      </c>
      <c r="O272" s="1" t="s">
        <v>1378</v>
      </c>
      <c r="P272" s="1" t="s">
        <v>122</v>
      </c>
      <c r="Q272" s="112">
        <v>7</v>
      </c>
      <c r="R272" s="45" t="str">
        <f>IF(LEFT(CW_Metrics[[#This Row],[Namespace]], 3) = "AWS", "", TRUE)</f>
        <v/>
      </c>
      <c r="S272" s="56" t="str">
        <f>IF(CW_Metrics[[#This Row],[customs]]=TRUE, (CW_Metrics[[#This Row],[Count]] * $AD$2),"")</f>
        <v/>
      </c>
      <c r="T272" s="17" t="s">
        <v>938</v>
      </c>
    </row>
    <row r="273" spans="5:20" x14ac:dyDescent="0.25">
      <c r="E273" s="1"/>
      <c r="F273" s="1"/>
      <c r="G273" s="1"/>
      <c r="H273" s="1"/>
      <c r="I273" s="1"/>
      <c r="M273" s="17" t="s">
        <v>131</v>
      </c>
      <c r="N273" s="1" t="s">
        <v>269</v>
      </c>
      <c r="O273" s="1" t="s">
        <v>1379</v>
      </c>
      <c r="P273" s="1" t="s">
        <v>122</v>
      </c>
      <c r="Q273" s="112">
        <v>4</v>
      </c>
      <c r="R273" s="45" t="str">
        <f>IF(LEFT(CW_Metrics[[#This Row],[Namespace]], 3) = "AWS", "", TRUE)</f>
        <v/>
      </c>
      <c r="S273" s="56" t="str">
        <f>IF(CW_Metrics[[#This Row],[customs]]=TRUE, (CW_Metrics[[#This Row],[Count]] * $AD$2),"")</f>
        <v/>
      </c>
      <c r="T273" s="17" t="s">
        <v>938</v>
      </c>
    </row>
    <row r="274" spans="5:20" x14ac:dyDescent="0.25">
      <c r="E274" s="1"/>
      <c r="F274" s="1"/>
      <c r="G274" s="1"/>
      <c r="H274" s="1"/>
      <c r="I274" s="1"/>
      <c r="M274" s="17" t="s">
        <v>131</v>
      </c>
      <c r="N274" s="1" t="s">
        <v>269</v>
      </c>
      <c r="O274" s="1" t="s">
        <v>1380</v>
      </c>
      <c r="P274" s="1" t="s">
        <v>122</v>
      </c>
      <c r="Q274" s="112">
        <v>6</v>
      </c>
      <c r="R274" s="45" t="str">
        <f>IF(LEFT(CW_Metrics[[#This Row],[Namespace]], 3) = "AWS", "", TRUE)</f>
        <v/>
      </c>
      <c r="S274" s="56" t="str">
        <f>IF(CW_Metrics[[#This Row],[customs]]=TRUE, (CW_Metrics[[#This Row],[Count]] * $AD$2),"")</f>
        <v/>
      </c>
      <c r="T274" s="17" t="s">
        <v>938</v>
      </c>
    </row>
    <row r="275" spans="5:20" x14ac:dyDescent="0.25">
      <c r="E275" s="1"/>
      <c r="F275" s="1"/>
      <c r="G275" s="1"/>
      <c r="H275" s="1"/>
      <c r="I275" s="1"/>
      <c r="M275" s="17" t="s">
        <v>131</v>
      </c>
      <c r="N275" s="1" t="s">
        <v>269</v>
      </c>
      <c r="O275" s="1" t="s">
        <v>283</v>
      </c>
      <c r="P275" s="1" t="s">
        <v>122</v>
      </c>
      <c r="Q275" s="112">
        <v>126</v>
      </c>
      <c r="R275" s="45" t="str">
        <f>IF(LEFT(CW_Metrics[[#This Row],[Namespace]], 3) = "AWS", "", TRUE)</f>
        <v/>
      </c>
      <c r="S275" s="56" t="str">
        <f>IF(CW_Metrics[[#This Row],[customs]]=TRUE, (CW_Metrics[[#This Row],[Count]] * $AD$2),"")</f>
        <v/>
      </c>
      <c r="T275" s="17" t="s">
        <v>938</v>
      </c>
    </row>
    <row r="276" spans="5:20" x14ac:dyDescent="0.25">
      <c r="E276" s="1"/>
      <c r="F276" s="1"/>
      <c r="G276" s="1"/>
      <c r="H276" s="1"/>
      <c r="I276" s="1"/>
      <c r="M276" s="17" t="s">
        <v>131</v>
      </c>
      <c r="N276" s="1" t="s">
        <v>269</v>
      </c>
      <c r="O276" s="1" t="s">
        <v>284</v>
      </c>
      <c r="P276" s="1" t="s">
        <v>122</v>
      </c>
      <c r="Q276" s="112">
        <v>158</v>
      </c>
      <c r="R276" s="45" t="str">
        <f>IF(LEFT(CW_Metrics[[#This Row],[Namespace]], 3) = "AWS", "", TRUE)</f>
        <v/>
      </c>
      <c r="S276" s="56" t="str">
        <f>IF(CW_Metrics[[#This Row],[customs]]=TRUE, (CW_Metrics[[#This Row],[Count]] * $AD$2),"")</f>
        <v/>
      </c>
      <c r="T276" s="17" t="s">
        <v>938</v>
      </c>
    </row>
    <row r="277" spans="5:20" x14ac:dyDescent="0.25">
      <c r="E277" s="1"/>
      <c r="F277" s="1"/>
      <c r="G277" s="1"/>
      <c r="H277" s="1"/>
      <c r="I277" s="1"/>
      <c r="M277" s="17" t="s">
        <v>131</v>
      </c>
      <c r="N277" s="1" t="s">
        <v>269</v>
      </c>
      <c r="O277" s="1" t="s">
        <v>285</v>
      </c>
      <c r="P277" s="1" t="s">
        <v>122</v>
      </c>
      <c r="Q277" s="112">
        <v>147</v>
      </c>
      <c r="R277" s="45" t="str">
        <f>IF(LEFT(CW_Metrics[[#This Row],[Namespace]], 3) = "AWS", "", TRUE)</f>
        <v/>
      </c>
      <c r="S277" s="56" t="str">
        <f>IF(CW_Metrics[[#This Row],[customs]]=TRUE, (CW_Metrics[[#This Row],[Count]] * $AD$2),"")</f>
        <v/>
      </c>
      <c r="T277" s="17" t="s">
        <v>938</v>
      </c>
    </row>
    <row r="278" spans="5:20" x14ac:dyDescent="0.25">
      <c r="E278" s="1"/>
      <c r="F278" s="1"/>
      <c r="G278" s="1"/>
      <c r="H278" s="1"/>
      <c r="I278" s="1"/>
      <c r="M278" s="17" t="s">
        <v>131</v>
      </c>
      <c r="N278" s="1" t="s">
        <v>269</v>
      </c>
      <c r="O278" s="1" t="s">
        <v>286</v>
      </c>
      <c r="P278" s="1" t="s">
        <v>122</v>
      </c>
      <c r="Q278" s="112">
        <v>134</v>
      </c>
      <c r="R278" s="45" t="str">
        <f>IF(LEFT(CW_Metrics[[#This Row],[Namespace]], 3) = "AWS", "", TRUE)</f>
        <v/>
      </c>
      <c r="S278" s="56" t="str">
        <f>IF(CW_Metrics[[#This Row],[customs]]=TRUE, (CW_Metrics[[#This Row],[Count]] * $AD$2),"")</f>
        <v/>
      </c>
      <c r="T278" s="17" t="s">
        <v>938</v>
      </c>
    </row>
    <row r="279" spans="5:20" x14ac:dyDescent="0.25">
      <c r="E279" s="1"/>
      <c r="F279" s="1"/>
      <c r="G279" s="1"/>
      <c r="H279" s="1"/>
      <c r="I279" s="1"/>
      <c r="M279" s="17" t="s">
        <v>131</v>
      </c>
      <c r="N279" s="1" t="s">
        <v>269</v>
      </c>
      <c r="O279" s="1" t="s">
        <v>287</v>
      </c>
      <c r="P279" s="1" t="s">
        <v>122</v>
      </c>
      <c r="Q279" s="112">
        <v>136</v>
      </c>
      <c r="R279" s="45" t="str">
        <f>IF(LEFT(CW_Metrics[[#This Row],[Namespace]], 3) = "AWS", "", TRUE)</f>
        <v/>
      </c>
      <c r="S279" s="56" t="str">
        <f>IF(CW_Metrics[[#This Row],[customs]]=TRUE, (CW_Metrics[[#This Row],[Count]] * $AD$2),"")</f>
        <v/>
      </c>
      <c r="T279" s="17" t="s">
        <v>938</v>
      </c>
    </row>
    <row r="280" spans="5:20" x14ac:dyDescent="0.25">
      <c r="E280" s="1"/>
      <c r="F280" s="1"/>
      <c r="G280" s="1"/>
      <c r="H280" s="1"/>
      <c r="I280" s="1"/>
      <c r="M280" s="17" t="s">
        <v>131</v>
      </c>
      <c r="N280" s="1" t="s">
        <v>269</v>
      </c>
      <c r="O280" s="1" t="s">
        <v>277</v>
      </c>
      <c r="P280" s="1" t="s">
        <v>122</v>
      </c>
      <c r="Q280" s="112">
        <v>129</v>
      </c>
      <c r="R280" s="45" t="str">
        <f>IF(LEFT(CW_Metrics[[#This Row],[Namespace]], 3) = "AWS", "", TRUE)</f>
        <v/>
      </c>
      <c r="S280" s="56" t="str">
        <f>IF(CW_Metrics[[#This Row],[customs]]=TRUE, (CW_Metrics[[#This Row],[Count]] * $AD$2),"")</f>
        <v/>
      </c>
      <c r="T280" s="17" t="s">
        <v>938</v>
      </c>
    </row>
    <row r="281" spans="5:20" x14ac:dyDescent="0.25">
      <c r="E281" s="1"/>
      <c r="F281" s="1"/>
      <c r="G281" s="1"/>
      <c r="H281" s="1"/>
      <c r="I281" s="1"/>
      <c r="M281" s="17" t="s">
        <v>131</v>
      </c>
      <c r="N281" s="1" t="s">
        <v>269</v>
      </c>
      <c r="O281" s="1" t="s">
        <v>270</v>
      </c>
      <c r="P281" s="1" t="s">
        <v>122</v>
      </c>
      <c r="Q281" s="112">
        <v>120</v>
      </c>
      <c r="R281" s="45" t="str">
        <f>IF(LEFT(CW_Metrics[[#This Row],[Namespace]], 3) = "AWS", "", TRUE)</f>
        <v/>
      </c>
      <c r="S281" s="56" t="str">
        <f>IF(CW_Metrics[[#This Row],[customs]]=TRUE, (CW_Metrics[[#This Row],[Count]] * $AD$2),"")</f>
        <v/>
      </c>
      <c r="T281" s="17" t="s">
        <v>938</v>
      </c>
    </row>
    <row r="282" spans="5:20" x14ac:dyDescent="0.25">
      <c r="E282" s="1"/>
      <c r="F282" s="1"/>
      <c r="G282" s="1"/>
      <c r="H282" s="1"/>
      <c r="I282" s="1"/>
      <c r="M282" s="17" t="s">
        <v>131</v>
      </c>
      <c r="N282" s="1" t="s">
        <v>269</v>
      </c>
      <c r="O282" s="1" t="s">
        <v>278</v>
      </c>
      <c r="P282" s="1" t="s">
        <v>122</v>
      </c>
      <c r="Q282" s="112">
        <v>145</v>
      </c>
      <c r="R282" s="45" t="str">
        <f>IF(LEFT(CW_Metrics[[#This Row],[Namespace]], 3) = "AWS", "", TRUE)</f>
        <v/>
      </c>
      <c r="S282" s="56" t="str">
        <f>IF(CW_Metrics[[#This Row],[customs]]=TRUE, (CW_Metrics[[#This Row],[Count]] * $AD$2),"")</f>
        <v/>
      </c>
      <c r="T282" s="17" t="s">
        <v>938</v>
      </c>
    </row>
    <row r="283" spans="5:20" x14ac:dyDescent="0.25">
      <c r="E283" s="1"/>
      <c r="F283" s="1"/>
      <c r="G283" s="1"/>
      <c r="H283" s="1"/>
      <c r="I283" s="1"/>
      <c r="M283" s="17" t="s">
        <v>131</v>
      </c>
      <c r="N283" s="1" t="s">
        <v>269</v>
      </c>
      <c r="O283" s="1" t="s">
        <v>288</v>
      </c>
      <c r="P283" s="1" t="s">
        <v>122</v>
      </c>
      <c r="Q283" s="112">
        <v>148</v>
      </c>
      <c r="R283" s="45" t="str">
        <f>IF(LEFT(CW_Metrics[[#This Row],[Namespace]], 3) = "AWS", "", TRUE)</f>
        <v/>
      </c>
      <c r="S283" s="56" t="str">
        <f>IF(CW_Metrics[[#This Row],[customs]]=TRUE, (CW_Metrics[[#This Row],[Count]] * $AD$2),"")</f>
        <v/>
      </c>
      <c r="T283" s="17" t="s">
        <v>938</v>
      </c>
    </row>
    <row r="284" spans="5:20" x14ac:dyDescent="0.25">
      <c r="E284" s="1"/>
      <c r="F284" s="1"/>
      <c r="G284" s="1"/>
      <c r="H284" s="1"/>
      <c r="I284" s="1"/>
      <c r="M284" s="17" t="s">
        <v>131</v>
      </c>
      <c r="N284" s="1" t="s">
        <v>269</v>
      </c>
      <c r="O284" s="1" t="s">
        <v>289</v>
      </c>
      <c r="P284" s="1" t="s">
        <v>122</v>
      </c>
      <c r="Q284" s="112">
        <v>131</v>
      </c>
      <c r="R284" s="45" t="str">
        <f>IF(LEFT(CW_Metrics[[#This Row],[Namespace]], 3) = "AWS", "", TRUE)</f>
        <v/>
      </c>
      <c r="S284" s="56" t="str">
        <f>IF(CW_Metrics[[#This Row],[customs]]=TRUE, (CW_Metrics[[#This Row],[Count]] * $AD$2),"")</f>
        <v/>
      </c>
      <c r="T284" s="17" t="s">
        <v>938</v>
      </c>
    </row>
    <row r="285" spans="5:20" x14ac:dyDescent="0.25">
      <c r="E285" s="1"/>
      <c r="F285" s="1"/>
      <c r="G285" s="1"/>
      <c r="H285" s="1"/>
      <c r="I285" s="1"/>
      <c r="M285" s="17" t="s">
        <v>131</v>
      </c>
      <c r="N285" s="1" t="s">
        <v>269</v>
      </c>
      <c r="O285" s="1" t="s">
        <v>271</v>
      </c>
      <c r="P285" s="1" t="s">
        <v>122</v>
      </c>
      <c r="Q285" s="112">
        <v>135</v>
      </c>
      <c r="R285" s="45" t="str">
        <f>IF(LEFT(CW_Metrics[[#This Row],[Namespace]], 3) = "AWS", "", TRUE)</f>
        <v/>
      </c>
      <c r="S285" s="56" t="str">
        <f>IF(CW_Metrics[[#This Row],[customs]]=TRUE, (CW_Metrics[[#This Row],[Count]] * $AD$2),"")</f>
        <v/>
      </c>
      <c r="T285" s="17" t="s">
        <v>938</v>
      </c>
    </row>
    <row r="286" spans="5:20" x14ac:dyDescent="0.25">
      <c r="E286" s="1"/>
      <c r="F286" s="1"/>
      <c r="G286" s="1"/>
      <c r="H286" s="1"/>
      <c r="I286" s="1"/>
      <c r="M286" s="17" t="s">
        <v>131</v>
      </c>
      <c r="N286" s="1" t="s">
        <v>269</v>
      </c>
      <c r="O286" s="1" t="s">
        <v>272</v>
      </c>
      <c r="P286" s="1" t="s">
        <v>122</v>
      </c>
      <c r="Q286" s="112">
        <v>142</v>
      </c>
      <c r="R286" s="45" t="str">
        <f>IF(LEFT(CW_Metrics[[#This Row],[Namespace]], 3) = "AWS", "", TRUE)</f>
        <v/>
      </c>
      <c r="S286" s="56" t="str">
        <f>IF(CW_Metrics[[#This Row],[customs]]=TRUE, (CW_Metrics[[#This Row],[Count]] * $AD$2),"")</f>
        <v/>
      </c>
      <c r="T286" s="17" t="s">
        <v>938</v>
      </c>
    </row>
    <row r="287" spans="5:20" x14ac:dyDescent="0.25">
      <c r="E287" s="1"/>
      <c r="F287" s="1"/>
      <c r="G287" s="1"/>
      <c r="H287" s="1"/>
      <c r="I287" s="1"/>
      <c r="M287" s="17" t="s">
        <v>131</v>
      </c>
      <c r="N287" s="1" t="s">
        <v>269</v>
      </c>
      <c r="O287" s="1" t="s">
        <v>273</v>
      </c>
      <c r="P287" s="1" t="s">
        <v>122</v>
      </c>
      <c r="Q287" s="112">
        <v>123</v>
      </c>
      <c r="R287" s="45" t="str">
        <f>IF(LEFT(CW_Metrics[[#This Row],[Namespace]], 3) = "AWS", "", TRUE)</f>
        <v/>
      </c>
      <c r="S287" s="56" t="str">
        <f>IF(CW_Metrics[[#This Row],[customs]]=TRUE, (CW_Metrics[[#This Row],[Count]] * $AD$2),"")</f>
        <v/>
      </c>
      <c r="T287" s="17" t="s">
        <v>938</v>
      </c>
    </row>
    <row r="288" spans="5:20" x14ac:dyDescent="0.25">
      <c r="E288" s="1"/>
      <c r="F288" s="1"/>
      <c r="G288" s="1"/>
      <c r="H288" s="1"/>
      <c r="I288" s="1"/>
      <c r="M288" s="17" t="s">
        <v>131</v>
      </c>
      <c r="N288" s="1" t="s">
        <v>269</v>
      </c>
      <c r="O288" s="1" t="s">
        <v>274</v>
      </c>
      <c r="P288" s="1" t="s">
        <v>122</v>
      </c>
      <c r="Q288" s="112">
        <v>132</v>
      </c>
      <c r="R288" s="45" t="str">
        <f>IF(LEFT(CW_Metrics[[#This Row],[Namespace]], 3) = "AWS", "", TRUE)</f>
        <v/>
      </c>
      <c r="S288" s="56" t="str">
        <f>IF(CW_Metrics[[#This Row],[customs]]=TRUE, (CW_Metrics[[#This Row],[Count]] * $AD$2),"")</f>
        <v/>
      </c>
      <c r="T288" s="17" t="s">
        <v>938</v>
      </c>
    </row>
    <row r="289" spans="5:20" x14ac:dyDescent="0.25">
      <c r="E289" s="1"/>
      <c r="F289" s="1"/>
      <c r="G289" s="1"/>
      <c r="H289" s="1"/>
      <c r="I289" s="1"/>
      <c r="M289" s="17" t="s">
        <v>131</v>
      </c>
      <c r="N289" s="1" t="s">
        <v>291</v>
      </c>
      <c r="O289" s="1" t="s">
        <v>783</v>
      </c>
      <c r="P289" s="1"/>
      <c r="Q289" s="112">
        <v>1</v>
      </c>
      <c r="R289" s="45" t="str">
        <f>IF(LEFT(CW_Metrics[[#This Row],[Namespace]], 3) = "AWS", "", TRUE)</f>
        <v/>
      </c>
      <c r="S289" s="56" t="str">
        <f>IF(CW_Metrics[[#This Row],[customs]]=TRUE, (CW_Metrics[[#This Row],[Count]] * $AD$2),"")</f>
        <v/>
      </c>
      <c r="T289" s="17" t="s">
        <v>938</v>
      </c>
    </row>
    <row r="290" spans="5:20" x14ac:dyDescent="0.25">
      <c r="E290" s="1"/>
      <c r="F290" s="1"/>
      <c r="G290" s="1"/>
      <c r="H290" s="1"/>
      <c r="I290" s="1"/>
      <c r="M290" s="17" t="s">
        <v>131</v>
      </c>
      <c r="N290" s="1" t="s">
        <v>291</v>
      </c>
      <c r="O290" s="1" t="s">
        <v>1439</v>
      </c>
      <c r="P290" s="1" t="s">
        <v>788</v>
      </c>
      <c r="Q290" s="112">
        <v>1</v>
      </c>
      <c r="R290" s="45" t="str">
        <f>IF(LEFT(CW_Metrics[[#This Row],[Namespace]], 3) = "AWS", "", TRUE)</f>
        <v/>
      </c>
      <c r="S290" s="56" t="str">
        <f>IF(CW_Metrics[[#This Row],[customs]]=TRUE, (CW_Metrics[[#This Row],[Count]] * $AD$2),"")</f>
        <v/>
      </c>
      <c r="T290" s="17" t="s">
        <v>938</v>
      </c>
    </row>
    <row r="291" spans="5:20" x14ac:dyDescent="0.25">
      <c r="E291" s="1"/>
      <c r="F291" s="1"/>
      <c r="G291" s="1"/>
      <c r="H291" s="1"/>
      <c r="I291" s="1"/>
      <c r="M291" s="17" t="s">
        <v>131</v>
      </c>
      <c r="N291" s="1" t="s">
        <v>291</v>
      </c>
      <c r="O291" s="1" t="s">
        <v>410</v>
      </c>
      <c r="P291" s="1" t="s">
        <v>293</v>
      </c>
      <c r="Q291" s="112">
        <v>2</v>
      </c>
      <c r="R291" s="45" t="str">
        <f>IF(LEFT(CW_Metrics[[#This Row],[Namespace]], 3) = "AWS", "", TRUE)</f>
        <v/>
      </c>
      <c r="S291" s="56" t="str">
        <f>IF(CW_Metrics[[#This Row],[customs]]=TRUE, (CW_Metrics[[#This Row],[Count]] * $AD$2),"")</f>
        <v/>
      </c>
      <c r="T291" s="17" t="s">
        <v>938</v>
      </c>
    </row>
    <row r="292" spans="5:20" x14ac:dyDescent="0.25">
      <c r="E292" s="1"/>
      <c r="F292" s="1"/>
      <c r="G292" s="1"/>
      <c r="H292" s="1"/>
      <c r="I292" s="1"/>
      <c r="M292" s="17" t="s">
        <v>131</v>
      </c>
      <c r="N292" s="1" t="s">
        <v>291</v>
      </c>
      <c r="O292" s="1" t="s">
        <v>784</v>
      </c>
      <c r="P292" s="1"/>
      <c r="Q292" s="112">
        <v>1</v>
      </c>
      <c r="R292" s="45" t="str">
        <f>IF(LEFT(CW_Metrics[[#This Row],[Namespace]], 3) = "AWS", "", TRUE)</f>
        <v/>
      </c>
      <c r="S292" s="56" t="str">
        <f>IF(CW_Metrics[[#This Row],[customs]]=TRUE, (CW_Metrics[[#This Row],[Count]] * $AD$2),"")</f>
        <v/>
      </c>
      <c r="T292" s="17" t="s">
        <v>938</v>
      </c>
    </row>
    <row r="293" spans="5:20" x14ac:dyDescent="0.25">
      <c r="E293" s="1"/>
      <c r="F293" s="1"/>
      <c r="G293" s="1"/>
      <c r="H293" s="1"/>
      <c r="I293" s="1"/>
      <c r="M293" s="17" t="s">
        <v>131</v>
      </c>
      <c r="N293" s="1" t="s">
        <v>291</v>
      </c>
      <c r="O293" s="1" t="s">
        <v>292</v>
      </c>
      <c r="P293" s="1" t="s">
        <v>293</v>
      </c>
      <c r="Q293" s="112">
        <v>1</v>
      </c>
      <c r="R293" s="45" t="str">
        <f>IF(LEFT(CW_Metrics[[#This Row],[Namespace]], 3) = "AWS", "", TRUE)</f>
        <v/>
      </c>
      <c r="S293" s="56" t="str">
        <f>IF(CW_Metrics[[#This Row],[customs]]=TRUE, (CW_Metrics[[#This Row],[Count]] * $AD$2),"")</f>
        <v/>
      </c>
      <c r="T293" s="17" t="s">
        <v>938</v>
      </c>
    </row>
    <row r="294" spans="5:20" x14ac:dyDescent="0.25">
      <c r="E294" s="1"/>
      <c r="F294" s="1"/>
      <c r="G294" s="1"/>
      <c r="H294" s="1"/>
      <c r="I294" s="1"/>
      <c r="M294" s="17" t="s">
        <v>131</v>
      </c>
      <c r="N294" s="1" t="s">
        <v>291</v>
      </c>
      <c r="O294" s="1" t="s">
        <v>1440</v>
      </c>
      <c r="P294" s="1" t="s">
        <v>293</v>
      </c>
      <c r="Q294" s="112">
        <v>1</v>
      </c>
      <c r="R294" s="45" t="str">
        <f>IF(LEFT(CW_Metrics[[#This Row],[Namespace]], 3) = "AWS", "", TRUE)</f>
        <v/>
      </c>
      <c r="S294" s="56" t="str">
        <f>IF(CW_Metrics[[#This Row],[customs]]=TRUE, (CW_Metrics[[#This Row],[Count]] * $AD$2),"")</f>
        <v/>
      </c>
      <c r="T294" s="17" t="s">
        <v>938</v>
      </c>
    </row>
    <row r="295" spans="5:20" x14ac:dyDescent="0.25">
      <c r="E295" s="1"/>
      <c r="F295" s="1"/>
      <c r="G295" s="1"/>
      <c r="H295" s="1"/>
      <c r="I295" s="1"/>
      <c r="M295" s="17" t="s">
        <v>131</v>
      </c>
      <c r="N295" s="1" t="s">
        <v>291</v>
      </c>
      <c r="O295" s="1" t="s">
        <v>785</v>
      </c>
      <c r="P295" s="1"/>
      <c r="Q295" s="112">
        <v>2</v>
      </c>
      <c r="R295" s="45" t="str">
        <f>IF(LEFT(CW_Metrics[[#This Row],[Namespace]], 3) = "AWS", "", TRUE)</f>
        <v/>
      </c>
      <c r="S295" s="56" t="str">
        <f>IF(CW_Metrics[[#This Row],[customs]]=TRUE, (CW_Metrics[[#This Row],[Count]] * $AD$2),"")</f>
        <v/>
      </c>
      <c r="T295" s="17" t="s">
        <v>938</v>
      </c>
    </row>
    <row r="296" spans="5:20" x14ac:dyDescent="0.25">
      <c r="E296" s="1"/>
      <c r="F296" s="1"/>
      <c r="G296" s="1"/>
      <c r="H296" s="1"/>
      <c r="I296" s="1"/>
      <c r="M296" s="17" t="s">
        <v>131</v>
      </c>
      <c r="N296" s="1" t="s">
        <v>291</v>
      </c>
      <c r="O296" s="1" t="s">
        <v>1389</v>
      </c>
      <c r="P296" s="1"/>
      <c r="Q296" s="112">
        <v>1</v>
      </c>
      <c r="R296" s="45" t="str">
        <f>IF(LEFT(CW_Metrics[[#This Row],[Namespace]], 3) = "AWS", "", TRUE)</f>
        <v/>
      </c>
      <c r="S296" s="56" t="str">
        <f>IF(CW_Metrics[[#This Row],[customs]]=TRUE, (CW_Metrics[[#This Row],[Count]] * $AD$2),"")</f>
        <v/>
      </c>
      <c r="T296" s="17" t="s">
        <v>938</v>
      </c>
    </row>
    <row r="297" spans="5:20" x14ac:dyDescent="0.25">
      <c r="E297" s="1"/>
      <c r="F297" s="1"/>
      <c r="G297" s="1"/>
      <c r="H297" s="1"/>
      <c r="I297" s="1"/>
      <c r="M297" s="17" t="s">
        <v>131</v>
      </c>
      <c r="N297" s="1" t="s">
        <v>297</v>
      </c>
      <c r="O297" s="1" t="s">
        <v>794</v>
      </c>
      <c r="P297" s="1" t="s">
        <v>793</v>
      </c>
      <c r="Q297" s="112">
        <v>1</v>
      </c>
      <c r="R297" s="45" t="str">
        <f>IF(LEFT(CW_Metrics[[#This Row],[Namespace]], 3) = "AWS", "", TRUE)</f>
        <v/>
      </c>
      <c r="S297" s="56" t="str">
        <f>IF(CW_Metrics[[#This Row],[customs]]=TRUE, (CW_Metrics[[#This Row],[Count]] * $AD$2),"")</f>
        <v/>
      </c>
      <c r="T297" s="17" t="s">
        <v>938</v>
      </c>
    </row>
    <row r="298" spans="5:20" x14ac:dyDescent="0.25">
      <c r="E298" s="1"/>
      <c r="F298" s="1"/>
      <c r="G298" s="1"/>
      <c r="H298" s="1"/>
      <c r="I298" s="1"/>
      <c r="M298" s="17" t="s">
        <v>131</v>
      </c>
      <c r="N298" s="1" t="s">
        <v>300</v>
      </c>
      <c r="O298" s="1" t="s">
        <v>301</v>
      </c>
      <c r="P298" s="1" t="s">
        <v>302</v>
      </c>
      <c r="Q298" s="112">
        <v>5</v>
      </c>
      <c r="R298" s="45" t="str">
        <f>IF(LEFT(CW_Metrics[[#This Row],[Namespace]], 3) = "AWS", "", TRUE)</f>
        <v/>
      </c>
      <c r="S298" s="56" t="str">
        <f>IF(CW_Metrics[[#This Row],[customs]]=TRUE, (CW_Metrics[[#This Row],[Count]] * $AD$2),"")</f>
        <v/>
      </c>
      <c r="T298" s="17" t="s">
        <v>938</v>
      </c>
    </row>
    <row r="299" spans="5:20" x14ac:dyDescent="0.25">
      <c r="E299" s="1"/>
      <c r="F299" s="1"/>
      <c r="G299" s="1"/>
      <c r="H299" s="1"/>
      <c r="I299" s="1"/>
      <c r="M299" s="17" t="s">
        <v>131</v>
      </c>
      <c r="N299" s="1" t="s">
        <v>300</v>
      </c>
      <c r="O299" s="1" t="s">
        <v>303</v>
      </c>
      <c r="P299" s="1" t="s">
        <v>302</v>
      </c>
      <c r="Q299" s="112">
        <v>5</v>
      </c>
      <c r="R299" s="45" t="str">
        <f>IF(LEFT(CW_Metrics[[#This Row],[Namespace]], 3) = "AWS", "", TRUE)</f>
        <v/>
      </c>
      <c r="S299" s="56" t="str">
        <f>IF(CW_Metrics[[#This Row],[customs]]=TRUE, (CW_Metrics[[#This Row],[Count]] * $AD$2),"")</f>
        <v/>
      </c>
      <c r="T299" s="17" t="s">
        <v>938</v>
      </c>
    </row>
    <row r="300" spans="5:20" x14ac:dyDescent="0.25">
      <c r="E300" s="1"/>
      <c r="F300" s="1"/>
      <c r="G300" s="1"/>
      <c r="H300" s="1"/>
      <c r="I300" s="1"/>
      <c r="M300" s="17" t="s">
        <v>131</v>
      </c>
      <c r="N300" s="1" t="s">
        <v>304</v>
      </c>
      <c r="O300" s="1" t="s">
        <v>601</v>
      </c>
      <c r="P300" s="1" t="s">
        <v>242</v>
      </c>
      <c r="Q300" s="112">
        <v>2</v>
      </c>
      <c r="R300" s="45" t="str">
        <f>IF(LEFT(CW_Metrics[[#This Row],[Namespace]], 3) = "AWS", "", TRUE)</f>
        <v/>
      </c>
      <c r="S300" s="56" t="str">
        <f>IF(CW_Metrics[[#This Row],[customs]]=TRUE, (CW_Metrics[[#This Row],[Count]] * $AD$2),"")</f>
        <v/>
      </c>
      <c r="T300" s="17" t="s">
        <v>938</v>
      </c>
    </row>
    <row r="301" spans="5:20" x14ac:dyDescent="0.25">
      <c r="E301" s="1"/>
      <c r="F301" s="1"/>
      <c r="G301" s="1"/>
      <c r="H301" s="1"/>
      <c r="I301" s="1"/>
      <c r="M301" s="17" t="s">
        <v>131</v>
      </c>
      <c r="N301" s="1" t="s">
        <v>304</v>
      </c>
      <c r="O301" s="1" t="s">
        <v>804</v>
      </c>
      <c r="P301" s="1" t="s">
        <v>242</v>
      </c>
      <c r="Q301" s="112">
        <v>1</v>
      </c>
      <c r="R301" s="45" t="str">
        <f>IF(LEFT(CW_Metrics[[#This Row],[Namespace]], 3) = "AWS", "", TRUE)</f>
        <v/>
      </c>
      <c r="S301" s="56" t="str">
        <f>IF(CW_Metrics[[#This Row],[customs]]=TRUE, (CW_Metrics[[#This Row],[Count]] * $AD$2),"")</f>
        <v/>
      </c>
      <c r="T301" s="17" t="s">
        <v>938</v>
      </c>
    </row>
    <row r="302" spans="5:20" x14ac:dyDescent="0.25">
      <c r="E302" s="1"/>
      <c r="F302" s="1"/>
      <c r="G302" s="1"/>
      <c r="H302" s="1"/>
      <c r="I302" s="1"/>
      <c r="M302" s="17" t="s">
        <v>131</v>
      </c>
      <c r="N302" s="1" t="s">
        <v>304</v>
      </c>
      <c r="O302" s="1" t="s">
        <v>600</v>
      </c>
      <c r="P302" s="1" t="s">
        <v>240</v>
      </c>
      <c r="Q302" s="112">
        <v>1</v>
      </c>
      <c r="R302" s="45" t="str">
        <f>IF(LEFT(CW_Metrics[[#This Row],[Namespace]], 3) = "AWS", "", TRUE)</f>
        <v/>
      </c>
      <c r="S302" s="56" t="str">
        <f>IF(CW_Metrics[[#This Row],[customs]]=TRUE, (CW_Metrics[[#This Row],[Count]] * $AD$2),"")</f>
        <v/>
      </c>
      <c r="T302" s="17" t="s">
        <v>938</v>
      </c>
    </row>
    <row r="303" spans="5:20" x14ac:dyDescent="0.25">
      <c r="E303" s="1"/>
      <c r="F303" s="1"/>
      <c r="G303" s="1"/>
      <c r="H303" s="1"/>
      <c r="I303" s="1"/>
      <c r="M303" s="17" t="s">
        <v>131</v>
      </c>
      <c r="N303" s="1" t="s">
        <v>304</v>
      </c>
      <c r="O303" s="1" t="s">
        <v>602</v>
      </c>
      <c r="P303" s="1" t="s">
        <v>244</v>
      </c>
      <c r="Q303" s="112">
        <v>2</v>
      </c>
      <c r="R303" s="45" t="str">
        <f>IF(LEFT(CW_Metrics[[#This Row],[Namespace]], 3) = "AWS", "", TRUE)</f>
        <v/>
      </c>
      <c r="S303" s="56" t="str">
        <f>IF(CW_Metrics[[#This Row],[customs]]=TRUE, (CW_Metrics[[#This Row],[Count]] * $AD$2),"")</f>
        <v/>
      </c>
      <c r="T303" s="17" t="s">
        <v>938</v>
      </c>
    </row>
    <row r="304" spans="5:20" x14ac:dyDescent="0.25">
      <c r="E304" s="1"/>
      <c r="F304" s="1"/>
      <c r="G304" s="1"/>
      <c r="H304" s="1"/>
      <c r="I304" s="1"/>
      <c r="M304" s="17" t="s">
        <v>131</v>
      </c>
      <c r="N304" s="1" t="s">
        <v>304</v>
      </c>
      <c r="O304" s="1" t="s">
        <v>806</v>
      </c>
      <c r="P304" s="1" t="s">
        <v>240</v>
      </c>
      <c r="Q304" s="112">
        <v>2</v>
      </c>
      <c r="R304" s="45" t="str">
        <f>IF(LEFT(CW_Metrics[[#This Row],[Namespace]], 3) = "AWS", "", TRUE)</f>
        <v/>
      </c>
      <c r="S304" s="56" t="str">
        <f>IF(CW_Metrics[[#This Row],[customs]]=TRUE, (CW_Metrics[[#This Row],[Count]] * $AD$2),"")</f>
        <v/>
      </c>
      <c r="T304" s="17" t="s">
        <v>938</v>
      </c>
    </row>
    <row r="305" spans="5:20" x14ac:dyDescent="0.25">
      <c r="E305" s="1"/>
      <c r="F305" s="1"/>
      <c r="G305" s="1"/>
      <c r="H305" s="1"/>
      <c r="I305" s="1"/>
      <c r="M305" s="17" t="s">
        <v>131</v>
      </c>
      <c r="N305" s="1" t="s">
        <v>304</v>
      </c>
      <c r="O305" s="1" t="s">
        <v>1399</v>
      </c>
      <c r="P305" s="1" t="s">
        <v>240</v>
      </c>
      <c r="Q305" s="112">
        <v>3</v>
      </c>
      <c r="R305" s="45" t="str">
        <f>IF(LEFT(CW_Metrics[[#This Row],[Namespace]], 3) = "AWS", "", TRUE)</f>
        <v/>
      </c>
      <c r="S305" s="56" t="str">
        <f>IF(CW_Metrics[[#This Row],[customs]]=TRUE, (CW_Metrics[[#This Row],[Count]] * $AD$2),"")</f>
        <v/>
      </c>
      <c r="T305" s="17" t="s">
        <v>938</v>
      </c>
    </row>
    <row r="306" spans="5:20" x14ac:dyDescent="0.25">
      <c r="E306" s="1"/>
      <c r="F306" s="1"/>
      <c r="G306" s="1"/>
      <c r="H306" s="1"/>
      <c r="I306" s="1"/>
      <c r="M306" s="17" t="s">
        <v>131</v>
      </c>
      <c r="N306" s="1" t="s">
        <v>304</v>
      </c>
      <c r="O306" s="1" t="s">
        <v>1400</v>
      </c>
      <c r="P306" s="1" t="s">
        <v>240</v>
      </c>
      <c r="Q306" s="112">
        <v>1</v>
      </c>
      <c r="R306" s="45" t="str">
        <f>IF(LEFT(CW_Metrics[[#This Row],[Namespace]], 3) = "AWS", "", TRUE)</f>
        <v/>
      </c>
      <c r="S306" s="56" t="str">
        <f>IF(CW_Metrics[[#This Row],[customs]]=TRUE, (CW_Metrics[[#This Row],[Count]] * $AD$2),"")</f>
        <v/>
      </c>
      <c r="T306" s="17" t="s">
        <v>938</v>
      </c>
    </row>
    <row r="307" spans="5:20" x14ac:dyDescent="0.25">
      <c r="E307" s="1"/>
      <c r="F307" s="1"/>
      <c r="G307" s="1"/>
      <c r="H307" s="1"/>
      <c r="I307" s="1"/>
      <c r="M307" s="17" t="s">
        <v>131</v>
      </c>
      <c r="N307" s="1" t="s">
        <v>304</v>
      </c>
      <c r="O307" s="1" t="s">
        <v>1401</v>
      </c>
      <c r="P307" s="1" t="s">
        <v>242</v>
      </c>
      <c r="Q307" s="112">
        <v>1</v>
      </c>
      <c r="R307" s="45" t="str">
        <f>IF(LEFT(CW_Metrics[[#This Row],[Namespace]], 3) = "AWS", "", TRUE)</f>
        <v/>
      </c>
      <c r="S307" s="56" t="str">
        <f>IF(CW_Metrics[[#This Row],[customs]]=TRUE, (CW_Metrics[[#This Row],[Count]] * $AD$2),"")</f>
        <v/>
      </c>
      <c r="T307" s="17" t="s">
        <v>938</v>
      </c>
    </row>
    <row r="308" spans="5:20" x14ac:dyDescent="0.25">
      <c r="E308" s="1"/>
      <c r="F308" s="1"/>
      <c r="G308" s="1"/>
      <c r="H308" s="1"/>
      <c r="I308" s="1"/>
      <c r="M308" s="17" t="s">
        <v>131</v>
      </c>
      <c r="N308" s="1" t="s">
        <v>304</v>
      </c>
      <c r="O308" s="1" t="s">
        <v>245</v>
      </c>
      <c r="P308" s="1" t="s">
        <v>244</v>
      </c>
      <c r="Q308" s="112">
        <v>1</v>
      </c>
      <c r="R308" s="45" t="str">
        <f>IF(LEFT(CW_Metrics[[#This Row],[Namespace]], 3) = "AWS", "", TRUE)</f>
        <v/>
      </c>
      <c r="S308" s="56" t="str">
        <f>IF(CW_Metrics[[#This Row],[customs]]=TRUE, (CW_Metrics[[#This Row],[Count]] * $AD$2),"")</f>
        <v/>
      </c>
      <c r="T308" s="17" t="s">
        <v>938</v>
      </c>
    </row>
    <row r="309" spans="5:20" x14ac:dyDescent="0.25">
      <c r="E309" s="1"/>
      <c r="F309" s="1"/>
      <c r="G309" s="1"/>
      <c r="H309" s="1"/>
      <c r="I309" s="1"/>
      <c r="M309" s="17" t="s">
        <v>131</v>
      </c>
      <c r="N309" s="1" t="s">
        <v>306</v>
      </c>
      <c r="O309" s="1" t="s">
        <v>316</v>
      </c>
      <c r="P309" s="1" t="s">
        <v>317</v>
      </c>
      <c r="Q309" s="112">
        <v>2</v>
      </c>
      <c r="R309" s="45" t="str">
        <f>IF(LEFT(CW_Metrics[[#This Row],[Namespace]], 3) = "AWS", "", TRUE)</f>
        <v/>
      </c>
      <c r="S309" s="56" t="str">
        <f>IF(CW_Metrics[[#This Row],[customs]]=TRUE, (CW_Metrics[[#This Row],[Count]] * $AD$2),"")</f>
        <v/>
      </c>
      <c r="T309" s="17" t="s">
        <v>938</v>
      </c>
    </row>
    <row r="310" spans="5:20" x14ac:dyDescent="0.25">
      <c r="E310" s="1"/>
      <c r="F310" s="1"/>
      <c r="G310" s="1"/>
      <c r="H310" s="1"/>
      <c r="I310" s="1"/>
      <c r="M310" s="17" t="s">
        <v>131</v>
      </c>
      <c r="N310" s="1" t="s">
        <v>306</v>
      </c>
      <c r="O310" s="1" t="s">
        <v>832</v>
      </c>
      <c r="P310" s="1" t="s">
        <v>311</v>
      </c>
      <c r="Q310" s="112">
        <v>1</v>
      </c>
      <c r="R310" s="45" t="str">
        <f>IF(LEFT(CW_Metrics[[#This Row],[Namespace]], 3) = "AWS", "", TRUE)</f>
        <v/>
      </c>
      <c r="S310" s="56" t="str">
        <f>IF(CW_Metrics[[#This Row],[customs]]=TRUE, (CW_Metrics[[#This Row],[Count]] * $AD$2),"")</f>
        <v/>
      </c>
      <c r="T310" s="17" t="s">
        <v>938</v>
      </c>
    </row>
    <row r="311" spans="5:20" x14ac:dyDescent="0.25">
      <c r="E311" s="1"/>
      <c r="F311" s="1"/>
      <c r="G311" s="1"/>
      <c r="H311" s="1"/>
      <c r="I311" s="1"/>
      <c r="M311" s="17" t="s">
        <v>131</v>
      </c>
      <c r="N311" s="1" t="s">
        <v>306</v>
      </c>
      <c r="O311" s="1" t="s">
        <v>829</v>
      </c>
      <c r="P311" s="1" t="s">
        <v>320</v>
      </c>
      <c r="Q311" s="112">
        <v>1</v>
      </c>
      <c r="R311" s="45" t="str">
        <f>IF(LEFT(CW_Metrics[[#This Row],[Namespace]], 3) = "AWS", "", TRUE)</f>
        <v/>
      </c>
      <c r="S311" s="56" t="str">
        <f>IF(CW_Metrics[[#This Row],[customs]]=TRUE, (CW_Metrics[[#This Row],[Count]] * $AD$2),"")</f>
        <v/>
      </c>
      <c r="T311" s="17" t="s">
        <v>938</v>
      </c>
    </row>
    <row r="312" spans="5:20" x14ac:dyDescent="0.25">
      <c r="E312" s="1"/>
      <c r="F312" s="1"/>
      <c r="G312" s="1"/>
      <c r="H312" s="1"/>
      <c r="I312" s="1"/>
      <c r="M312" s="17" t="s">
        <v>131</v>
      </c>
      <c r="N312" s="1" t="s">
        <v>306</v>
      </c>
      <c r="O312" s="1" t="s">
        <v>319</v>
      </c>
      <c r="P312" s="1" t="s">
        <v>320</v>
      </c>
      <c r="Q312" s="112">
        <v>1</v>
      </c>
      <c r="R312" s="45" t="str">
        <f>IF(LEFT(CW_Metrics[[#This Row],[Namespace]], 3) = "AWS", "", TRUE)</f>
        <v/>
      </c>
      <c r="S312" s="56" t="str">
        <f>IF(CW_Metrics[[#This Row],[customs]]=TRUE, (CW_Metrics[[#This Row],[Count]] * $AD$2),"")</f>
        <v/>
      </c>
      <c r="T312" s="17" t="s">
        <v>938</v>
      </c>
    </row>
    <row r="313" spans="5:20" x14ac:dyDescent="0.25">
      <c r="E313" s="1"/>
      <c r="F313" s="1"/>
      <c r="G313" s="1"/>
      <c r="H313" s="1"/>
      <c r="I313" s="1"/>
      <c r="M313" s="17" t="s">
        <v>131</v>
      </c>
      <c r="N313" s="1" t="s">
        <v>306</v>
      </c>
      <c r="O313" s="1" t="s">
        <v>1404</v>
      </c>
      <c r="P313" s="1" t="s">
        <v>308</v>
      </c>
      <c r="Q313" s="112">
        <v>1</v>
      </c>
      <c r="R313" s="45" t="str">
        <f>IF(LEFT(CW_Metrics[[#This Row],[Namespace]], 3) = "AWS", "", TRUE)</f>
        <v/>
      </c>
      <c r="S313" s="56" t="str">
        <f>IF(CW_Metrics[[#This Row],[customs]]=TRUE, (CW_Metrics[[#This Row],[Count]] * $AD$2),"")</f>
        <v/>
      </c>
      <c r="T313" s="17" t="s">
        <v>938</v>
      </c>
    </row>
    <row r="314" spans="5:20" x14ac:dyDescent="0.25">
      <c r="E314" s="1"/>
      <c r="F314" s="1"/>
      <c r="G314" s="1"/>
      <c r="H314" s="1"/>
      <c r="I314" s="1"/>
      <c r="M314" s="17" t="s">
        <v>131</v>
      </c>
      <c r="N314" s="1" t="s">
        <v>306</v>
      </c>
      <c r="O314" s="1" t="s">
        <v>1405</v>
      </c>
      <c r="P314" s="1" t="s">
        <v>311</v>
      </c>
      <c r="Q314" s="112">
        <v>1</v>
      </c>
      <c r="R314" s="45" t="str">
        <f>IF(LEFT(CW_Metrics[[#This Row],[Namespace]], 3) = "AWS", "", TRUE)</f>
        <v/>
      </c>
      <c r="S314" s="56" t="str">
        <f>IF(CW_Metrics[[#This Row],[customs]]=TRUE, (CW_Metrics[[#This Row],[Count]] * $AD$2),"")</f>
        <v/>
      </c>
      <c r="T314" s="17" t="s">
        <v>938</v>
      </c>
    </row>
    <row r="315" spans="5:20" x14ac:dyDescent="0.25">
      <c r="E315" s="1"/>
      <c r="F315" s="1"/>
      <c r="G315" s="1"/>
      <c r="H315" s="1"/>
      <c r="I315" s="1"/>
      <c r="M315" s="17" t="s">
        <v>131</v>
      </c>
      <c r="N315" s="1" t="s">
        <v>306</v>
      </c>
      <c r="O315" s="1" t="s">
        <v>1441</v>
      </c>
      <c r="P315" s="1" t="s">
        <v>308</v>
      </c>
      <c r="Q315" s="112">
        <v>1</v>
      </c>
      <c r="R315" s="45" t="str">
        <f>IF(LEFT(CW_Metrics[[#This Row],[Namespace]], 3) = "AWS", "", TRUE)</f>
        <v/>
      </c>
      <c r="S315" s="56" t="str">
        <f>IF(CW_Metrics[[#This Row],[customs]]=TRUE, (CW_Metrics[[#This Row],[Count]] * $AD$2),"")</f>
        <v/>
      </c>
      <c r="T315" s="17" t="s">
        <v>938</v>
      </c>
    </row>
    <row r="316" spans="5:20" x14ac:dyDescent="0.25">
      <c r="E316" s="1"/>
      <c r="F316" s="1"/>
      <c r="G316" s="1"/>
      <c r="H316" s="1"/>
      <c r="I316" s="1"/>
      <c r="M316" s="17" t="s">
        <v>131</v>
      </c>
      <c r="N316" s="1" t="s">
        <v>306</v>
      </c>
      <c r="O316" s="1" t="s">
        <v>808</v>
      </c>
      <c r="P316" s="1"/>
      <c r="Q316" s="112">
        <v>1</v>
      </c>
      <c r="R316" s="45" t="str">
        <f>IF(LEFT(CW_Metrics[[#This Row],[Namespace]], 3) = "AWS", "", TRUE)</f>
        <v/>
      </c>
      <c r="S316" s="56" t="str">
        <f>IF(CW_Metrics[[#This Row],[customs]]=TRUE, (CW_Metrics[[#This Row],[Count]] * $AD$2),"")</f>
        <v/>
      </c>
      <c r="T316" s="17" t="s">
        <v>938</v>
      </c>
    </row>
    <row r="317" spans="5:20" x14ac:dyDescent="0.25">
      <c r="E317" s="1"/>
      <c r="F317" s="1"/>
      <c r="G317" s="1"/>
      <c r="H317" s="1"/>
      <c r="I317" s="1"/>
      <c r="M317" s="17" t="s">
        <v>131</v>
      </c>
      <c r="N317" s="1" t="s">
        <v>306</v>
      </c>
      <c r="O317" s="1" t="s">
        <v>830</v>
      </c>
      <c r="P317" s="1" t="s">
        <v>320</v>
      </c>
      <c r="Q317" s="112">
        <v>1</v>
      </c>
      <c r="R317" s="45" t="str">
        <f>IF(LEFT(CW_Metrics[[#This Row],[Namespace]], 3) = "AWS", "", TRUE)</f>
        <v/>
      </c>
      <c r="S317" s="56" t="str">
        <f>IF(CW_Metrics[[#This Row],[customs]]=TRUE, (CW_Metrics[[#This Row],[Count]] * $AD$2),"")</f>
        <v/>
      </c>
      <c r="T317" s="17" t="s">
        <v>938</v>
      </c>
    </row>
    <row r="318" spans="5:20" x14ac:dyDescent="0.25">
      <c r="E318" s="1"/>
      <c r="F318" s="1"/>
      <c r="G318" s="1"/>
      <c r="H318" s="1"/>
      <c r="I318" s="1"/>
      <c r="M318" s="17" t="s">
        <v>131</v>
      </c>
      <c r="N318" s="1" t="s">
        <v>306</v>
      </c>
      <c r="O318" s="1" t="s">
        <v>1442</v>
      </c>
      <c r="P318" s="1" t="s">
        <v>308</v>
      </c>
      <c r="Q318" s="112">
        <v>2</v>
      </c>
      <c r="R318" s="45" t="str">
        <f>IF(LEFT(CW_Metrics[[#This Row],[Namespace]], 3) = "AWS", "", TRUE)</f>
        <v/>
      </c>
      <c r="S318" s="56" t="str">
        <f>IF(CW_Metrics[[#This Row],[customs]]=TRUE, (CW_Metrics[[#This Row],[Count]] * $AD$2),"")</f>
        <v/>
      </c>
      <c r="T318" s="17" t="s">
        <v>938</v>
      </c>
    </row>
    <row r="319" spans="5:20" x14ac:dyDescent="0.25">
      <c r="E319" s="1"/>
      <c r="F319" s="1"/>
      <c r="G319" s="1"/>
      <c r="H319" s="1"/>
      <c r="I319" s="1"/>
      <c r="M319" s="17" t="s">
        <v>131</v>
      </c>
      <c r="N319" s="1" t="s">
        <v>306</v>
      </c>
      <c r="O319" s="1" t="s">
        <v>820</v>
      </c>
      <c r="P319" s="1" t="s">
        <v>320</v>
      </c>
      <c r="Q319" s="112">
        <v>1</v>
      </c>
      <c r="R319" s="45" t="str">
        <f>IF(LEFT(CW_Metrics[[#This Row],[Namespace]], 3) = "AWS", "", TRUE)</f>
        <v/>
      </c>
      <c r="S319" s="56" t="str">
        <f>IF(CW_Metrics[[#This Row],[customs]]=TRUE, (CW_Metrics[[#This Row],[Count]] * $AD$2),"")</f>
        <v/>
      </c>
      <c r="T319" s="17" t="s">
        <v>938</v>
      </c>
    </row>
    <row r="320" spans="5:20" x14ac:dyDescent="0.25">
      <c r="E320" s="1"/>
      <c r="F320" s="1"/>
      <c r="G320" s="1"/>
      <c r="H320" s="1"/>
      <c r="I320" s="1"/>
      <c r="M320" s="17" t="s">
        <v>131</v>
      </c>
      <c r="N320" s="1" t="s">
        <v>306</v>
      </c>
      <c r="O320" s="1" t="s">
        <v>815</v>
      </c>
      <c r="P320" s="1" t="s">
        <v>317</v>
      </c>
      <c r="Q320" s="112">
        <v>1</v>
      </c>
      <c r="R320" s="45" t="str">
        <f>IF(LEFT(CW_Metrics[[#This Row],[Namespace]], 3) = "AWS", "", TRUE)</f>
        <v/>
      </c>
      <c r="S320" s="56" t="str">
        <f>IF(CW_Metrics[[#This Row],[customs]]=TRUE, (CW_Metrics[[#This Row],[Count]] * $AD$2),"")</f>
        <v/>
      </c>
      <c r="T320" s="17" t="s">
        <v>938</v>
      </c>
    </row>
    <row r="321" spans="5:20" x14ac:dyDescent="0.25">
      <c r="E321" s="1"/>
      <c r="F321" s="1"/>
      <c r="G321" s="1"/>
      <c r="H321" s="1"/>
      <c r="I321" s="1"/>
      <c r="M321" s="17" t="s">
        <v>131</v>
      </c>
      <c r="N321" s="1" t="s">
        <v>306</v>
      </c>
      <c r="O321" s="1" t="s">
        <v>809</v>
      </c>
      <c r="P321" s="1"/>
      <c r="Q321" s="112">
        <v>1</v>
      </c>
      <c r="R321" s="45" t="str">
        <f>IF(LEFT(CW_Metrics[[#This Row],[Namespace]], 3) = "AWS", "", TRUE)</f>
        <v/>
      </c>
      <c r="S321" s="56" t="str">
        <f>IF(CW_Metrics[[#This Row],[customs]]=TRUE, (CW_Metrics[[#This Row],[Count]] * $AD$2),"")</f>
        <v/>
      </c>
      <c r="T321" s="17" t="s">
        <v>938</v>
      </c>
    </row>
    <row r="322" spans="5:20" x14ac:dyDescent="0.25">
      <c r="E322" s="1"/>
      <c r="F322" s="1"/>
      <c r="G322" s="1"/>
      <c r="H322" s="1"/>
      <c r="I322" s="1"/>
      <c r="M322" s="17" t="s">
        <v>131</v>
      </c>
      <c r="N322" s="1" t="s">
        <v>306</v>
      </c>
      <c r="O322" s="1" t="s">
        <v>279</v>
      </c>
      <c r="P322" s="1" t="s">
        <v>320</v>
      </c>
      <c r="Q322" s="112">
        <v>2</v>
      </c>
      <c r="R322" s="45" t="str">
        <f>IF(LEFT(CW_Metrics[[#This Row],[Namespace]], 3) = "AWS", "", TRUE)</f>
        <v/>
      </c>
      <c r="S322" s="56" t="str">
        <f>IF(CW_Metrics[[#This Row],[customs]]=TRUE, (CW_Metrics[[#This Row],[Count]] * $AD$2),"")</f>
        <v/>
      </c>
      <c r="T322" s="17" t="s">
        <v>938</v>
      </c>
    </row>
    <row r="323" spans="5:20" x14ac:dyDescent="0.25">
      <c r="E323" s="1"/>
      <c r="F323" s="1"/>
      <c r="G323" s="1"/>
      <c r="H323" s="1"/>
      <c r="I323" s="1"/>
      <c r="M323" s="17" t="s">
        <v>131</v>
      </c>
      <c r="N323" s="1" t="s">
        <v>306</v>
      </c>
      <c r="O323" s="1" t="s">
        <v>599</v>
      </c>
      <c r="P323" s="1" t="s">
        <v>324</v>
      </c>
      <c r="Q323" s="112">
        <v>1</v>
      </c>
      <c r="R323" s="45" t="str">
        <f>IF(LEFT(CW_Metrics[[#This Row],[Namespace]], 3) = "AWS", "", TRUE)</f>
        <v/>
      </c>
      <c r="S323" s="56" t="str">
        <f>IF(CW_Metrics[[#This Row],[customs]]=TRUE, (CW_Metrics[[#This Row],[Count]] * $AD$2),"")</f>
        <v/>
      </c>
      <c r="T323" s="17" t="s">
        <v>938</v>
      </c>
    </row>
    <row r="324" spans="5:20" x14ac:dyDescent="0.25">
      <c r="E324" s="1"/>
      <c r="F324" s="1"/>
      <c r="G324" s="1"/>
      <c r="H324" s="1"/>
      <c r="I324" s="1"/>
      <c r="M324" s="17" t="s">
        <v>131</v>
      </c>
      <c r="N324" s="1" t="s">
        <v>306</v>
      </c>
      <c r="O324" s="1" t="s">
        <v>281</v>
      </c>
      <c r="P324" s="1" t="s">
        <v>311</v>
      </c>
      <c r="Q324" s="112">
        <v>2</v>
      </c>
      <c r="R324" s="45" t="str">
        <f>IF(LEFT(CW_Metrics[[#This Row],[Namespace]], 3) = "AWS", "", TRUE)</f>
        <v/>
      </c>
      <c r="S324" s="56" t="str">
        <f>IF(CW_Metrics[[#This Row],[customs]]=TRUE, (CW_Metrics[[#This Row],[Count]] * $AD$2),"")</f>
        <v/>
      </c>
      <c r="T324" s="17" t="s">
        <v>938</v>
      </c>
    </row>
    <row r="325" spans="5:20" x14ac:dyDescent="0.25">
      <c r="E325" s="1"/>
      <c r="F325" s="1"/>
      <c r="G325" s="1"/>
      <c r="H325" s="1"/>
      <c r="I325" s="1"/>
      <c r="M325" s="17" t="s">
        <v>131</v>
      </c>
      <c r="N325" s="1" t="s">
        <v>306</v>
      </c>
      <c r="O325" s="1" t="s">
        <v>275</v>
      </c>
      <c r="P325" s="1" t="s">
        <v>324</v>
      </c>
      <c r="Q325" s="112">
        <v>1</v>
      </c>
      <c r="R325" s="45" t="str">
        <f>IF(LEFT(CW_Metrics[[#This Row],[Namespace]], 3) = "AWS", "", TRUE)</f>
        <v/>
      </c>
      <c r="S325" s="56" t="str">
        <f>IF(CW_Metrics[[#This Row],[customs]]=TRUE, (CW_Metrics[[#This Row],[Count]] * $AD$2),"")</f>
        <v/>
      </c>
      <c r="T325" s="17" t="s">
        <v>938</v>
      </c>
    </row>
    <row r="326" spans="5:20" x14ac:dyDescent="0.25">
      <c r="E326" s="1"/>
      <c r="F326" s="1"/>
      <c r="G326" s="1"/>
      <c r="H326" s="1"/>
      <c r="I326" s="1"/>
      <c r="M326" s="17" t="s">
        <v>131</v>
      </c>
      <c r="N326" s="1" t="s">
        <v>306</v>
      </c>
      <c r="O326" s="1" t="s">
        <v>313</v>
      </c>
      <c r="P326" s="1" t="s">
        <v>320</v>
      </c>
      <c r="Q326" s="112">
        <v>1</v>
      </c>
      <c r="R326" s="45" t="str">
        <f>IF(LEFT(CW_Metrics[[#This Row],[Namespace]], 3) = "AWS", "", TRUE)</f>
        <v/>
      </c>
      <c r="S326" s="56" t="str">
        <f>IF(CW_Metrics[[#This Row],[customs]]=TRUE, (CW_Metrics[[#This Row],[Count]] * $AD$2),"")</f>
        <v/>
      </c>
      <c r="T326" s="17" t="s">
        <v>938</v>
      </c>
    </row>
    <row r="327" spans="5:20" x14ac:dyDescent="0.25">
      <c r="E327" s="1"/>
      <c r="F327" s="1"/>
      <c r="G327" s="1"/>
      <c r="H327" s="1"/>
      <c r="I327" s="1"/>
      <c r="M327" s="17" t="s">
        <v>131</v>
      </c>
      <c r="N327" s="1" t="s">
        <v>306</v>
      </c>
      <c r="O327" s="1" t="s">
        <v>810</v>
      </c>
      <c r="P327" s="1"/>
      <c r="Q327" s="112">
        <v>1</v>
      </c>
      <c r="R327" s="45" t="str">
        <f>IF(LEFT(CW_Metrics[[#This Row],[Namespace]], 3) = "AWS", "", TRUE)</f>
        <v/>
      </c>
      <c r="S327" s="56" t="str">
        <f>IF(CW_Metrics[[#This Row],[customs]]=TRUE, (CW_Metrics[[#This Row],[Count]] * $AD$2),"")</f>
        <v/>
      </c>
      <c r="T327" s="17" t="s">
        <v>938</v>
      </c>
    </row>
    <row r="328" spans="5:20" x14ac:dyDescent="0.25">
      <c r="E328" s="1"/>
      <c r="F328" s="1"/>
      <c r="G328" s="1"/>
      <c r="H328" s="1"/>
      <c r="I328" s="1"/>
      <c r="M328" s="17" t="s">
        <v>131</v>
      </c>
      <c r="N328" s="1" t="s">
        <v>306</v>
      </c>
      <c r="O328" s="1" t="s">
        <v>811</v>
      </c>
      <c r="P328" s="1"/>
      <c r="Q328" s="112">
        <v>1</v>
      </c>
      <c r="R328" s="45" t="str">
        <f>IF(LEFT(CW_Metrics[[#This Row],[Namespace]], 3) = "AWS", "", TRUE)</f>
        <v/>
      </c>
      <c r="S328" s="56" t="str">
        <f>IF(CW_Metrics[[#This Row],[customs]]=TRUE, (CW_Metrics[[#This Row],[Count]] * $AD$2),"")</f>
        <v/>
      </c>
      <c r="T328" s="17" t="s">
        <v>938</v>
      </c>
    </row>
    <row r="329" spans="5:20" x14ac:dyDescent="0.25">
      <c r="E329" s="1"/>
      <c r="F329" s="1"/>
      <c r="G329" s="1"/>
      <c r="H329" s="1"/>
      <c r="I329" s="1"/>
      <c r="M329" s="17" t="s">
        <v>131</v>
      </c>
      <c r="N329" s="1" t="s">
        <v>306</v>
      </c>
      <c r="O329" s="1" t="s">
        <v>817</v>
      </c>
      <c r="P329" s="1" t="s">
        <v>308</v>
      </c>
      <c r="Q329" s="112">
        <v>1</v>
      </c>
      <c r="R329" s="45" t="str">
        <f>IF(LEFT(CW_Metrics[[#This Row],[Namespace]], 3) = "AWS", "", TRUE)</f>
        <v/>
      </c>
      <c r="S329" s="56" t="str">
        <f>IF(CW_Metrics[[#This Row],[customs]]=TRUE, (CW_Metrics[[#This Row],[Count]] * $AD$2),"")</f>
        <v/>
      </c>
      <c r="T329" s="17" t="s">
        <v>938</v>
      </c>
    </row>
    <row r="330" spans="5:20" x14ac:dyDescent="0.25">
      <c r="E330" s="1"/>
      <c r="F330" s="1"/>
      <c r="G330" s="1"/>
      <c r="H330" s="1"/>
      <c r="I330" s="1"/>
      <c r="M330" s="17" t="s">
        <v>131</v>
      </c>
      <c r="N330" s="1" t="s">
        <v>306</v>
      </c>
      <c r="O330" s="1" t="s">
        <v>1410</v>
      </c>
      <c r="P330" s="1" t="s">
        <v>324</v>
      </c>
      <c r="Q330" s="112">
        <v>1</v>
      </c>
      <c r="R330" s="45" t="str">
        <f>IF(LEFT(CW_Metrics[[#This Row],[Namespace]], 3) = "AWS", "", TRUE)</f>
        <v/>
      </c>
      <c r="S330" s="56" t="str">
        <f>IF(CW_Metrics[[#This Row],[customs]]=TRUE, (CW_Metrics[[#This Row],[Count]] * $AD$2),"")</f>
        <v/>
      </c>
      <c r="T330" s="17" t="s">
        <v>938</v>
      </c>
    </row>
    <row r="331" spans="5:20" x14ac:dyDescent="0.25">
      <c r="E331" s="1"/>
      <c r="F331" s="1"/>
      <c r="G331" s="1"/>
      <c r="H331" s="1"/>
      <c r="I331" s="1"/>
      <c r="M331" s="17" t="s">
        <v>131</v>
      </c>
      <c r="N331" s="1" t="s">
        <v>306</v>
      </c>
      <c r="O331" s="1" t="s">
        <v>603</v>
      </c>
      <c r="P331" s="1" t="s">
        <v>324</v>
      </c>
      <c r="Q331" s="112">
        <v>2</v>
      </c>
      <c r="R331" s="45" t="str">
        <f>IF(LEFT(CW_Metrics[[#This Row],[Namespace]], 3) = "AWS", "", TRUE)</f>
        <v/>
      </c>
      <c r="S331" s="56" t="str">
        <f>IF(CW_Metrics[[#This Row],[customs]]=TRUE, (CW_Metrics[[#This Row],[Count]] * $AD$2),"")</f>
        <v/>
      </c>
      <c r="T331" s="17" t="s">
        <v>938</v>
      </c>
    </row>
    <row r="332" spans="5:20" x14ac:dyDescent="0.25">
      <c r="E332" s="1"/>
      <c r="F332" s="1"/>
      <c r="G332" s="1"/>
      <c r="H332" s="1"/>
      <c r="I332" s="1"/>
      <c r="M332" s="17" t="s">
        <v>131</v>
      </c>
      <c r="N332" s="1" t="s">
        <v>306</v>
      </c>
      <c r="O332" s="1" t="s">
        <v>821</v>
      </c>
      <c r="P332" s="1" t="s">
        <v>308</v>
      </c>
      <c r="Q332" s="112">
        <v>1</v>
      </c>
      <c r="R332" s="45" t="str">
        <f>IF(LEFT(CW_Metrics[[#This Row],[Namespace]], 3) = "AWS", "", TRUE)</f>
        <v/>
      </c>
      <c r="S332" s="56" t="str">
        <f>IF(CW_Metrics[[#This Row],[customs]]=TRUE, (CW_Metrics[[#This Row],[Count]] * $AD$2),"")</f>
        <v/>
      </c>
      <c r="T332" s="17" t="s">
        <v>938</v>
      </c>
    </row>
    <row r="333" spans="5:20" x14ac:dyDescent="0.25">
      <c r="E333" s="1"/>
      <c r="F333" s="1"/>
      <c r="G333" s="1"/>
      <c r="H333" s="1"/>
      <c r="I333" s="1"/>
      <c r="M333" s="17" t="s">
        <v>131</v>
      </c>
      <c r="N333" s="1" t="s">
        <v>306</v>
      </c>
      <c r="O333" s="1" t="s">
        <v>831</v>
      </c>
      <c r="P333" s="1" t="s">
        <v>320</v>
      </c>
      <c r="Q333" s="112">
        <v>1</v>
      </c>
      <c r="R333" s="45" t="str">
        <f>IF(LEFT(CW_Metrics[[#This Row],[Namespace]], 3) = "AWS", "", TRUE)</f>
        <v/>
      </c>
      <c r="S333" s="56" t="str">
        <f>IF(CW_Metrics[[#This Row],[customs]]=TRUE, (CW_Metrics[[#This Row],[Count]] * $AD$2),"")</f>
        <v/>
      </c>
      <c r="T333" s="17" t="s">
        <v>938</v>
      </c>
    </row>
    <row r="334" spans="5:20" x14ac:dyDescent="0.25">
      <c r="E334" s="1"/>
      <c r="F334" s="1"/>
      <c r="G334" s="1"/>
      <c r="H334" s="1"/>
      <c r="I334" s="1"/>
      <c r="M334" s="17" t="s">
        <v>131</v>
      </c>
      <c r="N334" s="1" t="s">
        <v>306</v>
      </c>
      <c r="O334" s="1" t="s">
        <v>318</v>
      </c>
      <c r="P334" s="1" t="s">
        <v>317</v>
      </c>
      <c r="Q334" s="112">
        <v>1</v>
      </c>
      <c r="R334" s="45" t="str">
        <f>IF(LEFT(CW_Metrics[[#This Row],[Namespace]], 3) = "AWS", "", TRUE)</f>
        <v/>
      </c>
      <c r="S334" s="56" t="str">
        <f>IF(CW_Metrics[[#This Row],[customs]]=TRUE, (CW_Metrics[[#This Row],[Count]] * $AD$2),"")</f>
        <v/>
      </c>
      <c r="T334" s="17" t="s">
        <v>938</v>
      </c>
    </row>
    <row r="335" spans="5:20" x14ac:dyDescent="0.25">
      <c r="E335" s="1"/>
      <c r="F335" s="1"/>
      <c r="G335" s="1"/>
      <c r="H335" s="1"/>
      <c r="I335" s="1"/>
      <c r="M335" s="17" t="s">
        <v>131</v>
      </c>
      <c r="N335" s="1" t="s">
        <v>306</v>
      </c>
      <c r="O335" s="1" t="s">
        <v>321</v>
      </c>
      <c r="P335" s="1" t="s">
        <v>320</v>
      </c>
      <c r="Q335" s="112">
        <v>3</v>
      </c>
      <c r="R335" s="45" t="str">
        <f>IF(LEFT(CW_Metrics[[#This Row],[Namespace]], 3) = "AWS", "", TRUE)</f>
        <v/>
      </c>
      <c r="S335" s="56" t="str">
        <f>IF(CW_Metrics[[#This Row],[customs]]=TRUE, (CW_Metrics[[#This Row],[Count]] * $AD$2),"")</f>
        <v/>
      </c>
      <c r="T335" s="17" t="s">
        <v>938</v>
      </c>
    </row>
    <row r="336" spans="5:20" x14ac:dyDescent="0.25">
      <c r="E336" s="1"/>
      <c r="F336" s="1"/>
      <c r="G336" s="1"/>
      <c r="H336" s="1"/>
      <c r="I336" s="1"/>
      <c r="M336" s="17" t="s">
        <v>131</v>
      </c>
      <c r="N336" s="1" t="s">
        <v>306</v>
      </c>
      <c r="O336" s="1" t="s">
        <v>315</v>
      </c>
      <c r="P336" s="1" t="s">
        <v>317</v>
      </c>
      <c r="Q336" s="112">
        <v>2</v>
      </c>
      <c r="R336" s="45" t="str">
        <f>IF(LEFT(CW_Metrics[[#This Row],[Namespace]], 3) = "AWS", "", TRUE)</f>
        <v/>
      </c>
      <c r="S336" s="56" t="str">
        <f>IF(CW_Metrics[[#This Row],[customs]]=TRUE, (CW_Metrics[[#This Row],[Count]] * $AD$2),"")</f>
        <v/>
      </c>
      <c r="T336" s="17" t="s">
        <v>938</v>
      </c>
    </row>
    <row r="337" spans="5:20" x14ac:dyDescent="0.25">
      <c r="E337" s="1"/>
      <c r="F337" s="1"/>
      <c r="G337" s="1"/>
      <c r="H337" s="1"/>
      <c r="I337" s="1"/>
      <c r="M337" s="17" t="s">
        <v>131</v>
      </c>
      <c r="N337" s="1" t="s">
        <v>306</v>
      </c>
      <c r="O337" s="1" t="s">
        <v>1413</v>
      </c>
      <c r="P337" s="1" t="s">
        <v>324</v>
      </c>
      <c r="Q337" s="112">
        <v>1</v>
      </c>
      <c r="R337" s="45" t="str">
        <f>IF(LEFT(CW_Metrics[[#This Row],[Namespace]], 3) = "AWS", "", TRUE)</f>
        <v/>
      </c>
      <c r="S337" s="56" t="str">
        <f>IF(CW_Metrics[[#This Row],[customs]]=TRUE, (CW_Metrics[[#This Row],[Count]] * $AD$2),"")</f>
        <v/>
      </c>
      <c r="T337" s="17" t="s">
        <v>938</v>
      </c>
    </row>
    <row r="338" spans="5:20" x14ac:dyDescent="0.25">
      <c r="E338" s="1"/>
      <c r="F338" s="1"/>
      <c r="G338" s="1"/>
      <c r="H338" s="1"/>
      <c r="I338" s="1"/>
      <c r="M338" s="17" t="s">
        <v>131</v>
      </c>
      <c r="N338" s="1" t="s">
        <v>306</v>
      </c>
      <c r="O338" s="1" t="s">
        <v>824</v>
      </c>
      <c r="P338" s="1" t="s">
        <v>311</v>
      </c>
      <c r="Q338" s="112">
        <v>1</v>
      </c>
      <c r="R338" s="45" t="str">
        <f>IF(LEFT(CW_Metrics[[#This Row],[Namespace]], 3) = "AWS", "", TRUE)</f>
        <v/>
      </c>
      <c r="S338" s="56" t="str">
        <f>IF(CW_Metrics[[#This Row],[customs]]=TRUE, (CW_Metrics[[#This Row],[Count]] * $AD$2),"")</f>
        <v/>
      </c>
      <c r="T338" s="17" t="s">
        <v>938</v>
      </c>
    </row>
    <row r="339" spans="5:20" x14ac:dyDescent="0.25">
      <c r="E339" s="1"/>
      <c r="F339" s="1"/>
      <c r="G339" s="1"/>
      <c r="H339" s="1"/>
      <c r="I339" s="1"/>
      <c r="M339" s="17" t="s">
        <v>131</v>
      </c>
      <c r="N339" s="1" t="s">
        <v>306</v>
      </c>
      <c r="O339" s="1" t="s">
        <v>825</v>
      </c>
      <c r="P339" s="1" t="s">
        <v>308</v>
      </c>
      <c r="Q339" s="112">
        <v>1</v>
      </c>
      <c r="R339" s="45" t="str">
        <f>IF(LEFT(CW_Metrics[[#This Row],[Namespace]], 3) = "AWS", "", TRUE)</f>
        <v/>
      </c>
      <c r="S339" s="56" t="str">
        <f>IF(CW_Metrics[[#This Row],[customs]]=TRUE, (CW_Metrics[[#This Row],[Count]] * $AD$2),"")</f>
        <v/>
      </c>
      <c r="T339" s="17" t="s">
        <v>938</v>
      </c>
    </row>
    <row r="340" spans="5:20" x14ac:dyDescent="0.25">
      <c r="E340" s="1"/>
      <c r="F340" s="1"/>
      <c r="G340" s="1"/>
      <c r="H340" s="1"/>
      <c r="I340" s="1"/>
      <c r="M340" s="17" t="s">
        <v>131</v>
      </c>
      <c r="N340" s="1" t="s">
        <v>306</v>
      </c>
      <c r="O340" s="1" t="s">
        <v>326</v>
      </c>
      <c r="P340" s="1"/>
      <c r="Q340" s="112">
        <v>1</v>
      </c>
      <c r="R340" s="45" t="str">
        <f>IF(LEFT(CW_Metrics[[#This Row],[Namespace]], 3) = "AWS", "", TRUE)</f>
        <v/>
      </c>
      <c r="S340" s="56" t="str">
        <f>IF(CW_Metrics[[#This Row],[customs]]=TRUE, (CW_Metrics[[#This Row],[Count]] * $AD$2),"")</f>
        <v/>
      </c>
      <c r="T340" s="17" t="s">
        <v>938</v>
      </c>
    </row>
    <row r="341" spans="5:20" x14ac:dyDescent="0.25">
      <c r="E341" s="1"/>
      <c r="F341" s="1"/>
      <c r="G341" s="1"/>
      <c r="H341" s="1"/>
      <c r="I341" s="1"/>
      <c r="M341" s="17" t="s">
        <v>131</v>
      </c>
      <c r="N341" s="1" t="s">
        <v>306</v>
      </c>
      <c r="O341" s="1" t="s">
        <v>1443</v>
      </c>
      <c r="P341" s="1" t="s">
        <v>308</v>
      </c>
      <c r="Q341" s="112">
        <v>1</v>
      </c>
      <c r="R341" s="45" t="str">
        <f>IF(LEFT(CW_Metrics[[#This Row],[Namespace]], 3) = "AWS", "", TRUE)</f>
        <v/>
      </c>
      <c r="S341" s="56" t="str">
        <f>IF(CW_Metrics[[#This Row],[customs]]=TRUE, (CW_Metrics[[#This Row],[Count]] * $AD$2),"")</f>
        <v/>
      </c>
      <c r="T341" s="17" t="s">
        <v>938</v>
      </c>
    </row>
    <row r="342" spans="5:20" x14ac:dyDescent="0.25">
      <c r="E342" s="1"/>
      <c r="F342" s="1"/>
      <c r="G342" s="1"/>
      <c r="H342" s="1"/>
      <c r="I342" s="1"/>
      <c r="M342" s="17" t="s">
        <v>131</v>
      </c>
      <c r="N342" s="1" t="s">
        <v>306</v>
      </c>
      <c r="O342" s="1" t="s">
        <v>322</v>
      </c>
      <c r="P342" s="1" t="s">
        <v>320</v>
      </c>
      <c r="Q342" s="112">
        <v>2</v>
      </c>
      <c r="R342" s="45" t="str">
        <f>IF(LEFT(CW_Metrics[[#This Row],[Namespace]], 3) = "AWS", "", TRUE)</f>
        <v/>
      </c>
      <c r="S342" s="56" t="str">
        <f>IF(CW_Metrics[[#This Row],[customs]]=TRUE, (CW_Metrics[[#This Row],[Count]] * $AD$2),"")</f>
        <v/>
      </c>
      <c r="T342" s="17" t="s">
        <v>938</v>
      </c>
    </row>
    <row r="343" spans="5:20" x14ac:dyDescent="0.25">
      <c r="E343" s="1"/>
      <c r="F343" s="1"/>
      <c r="G343" s="1"/>
      <c r="H343" s="1"/>
      <c r="I343" s="1"/>
      <c r="M343" s="17" t="s">
        <v>131</v>
      </c>
      <c r="N343" s="1" t="s">
        <v>306</v>
      </c>
      <c r="O343" s="1" t="s">
        <v>1418</v>
      </c>
      <c r="P343" s="1" t="s">
        <v>308</v>
      </c>
      <c r="Q343" s="112">
        <v>1</v>
      </c>
      <c r="R343" s="45" t="str">
        <f>IF(LEFT(CW_Metrics[[#This Row],[Namespace]], 3) = "AWS", "", TRUE)</f>
        <v/>
      </c>
      <c r="S343" s="56" t="str">
        <f>IF(CW_Metrics[[#This Row],[customs]]=TRUE, (CW_Metrics[[#This Row],[Count]] * $AD$2),"")</f>
        <v/>
      </c>
      <c r="T343" s="17" t="s">
        <v>938</v>
      </c>
    </row>
    <row r="344" spans="5:20" x14ac:dyDescent="0.25">
      <c r="E344" s="1"/>
      <c r="F344" s="1"/>
      <c r="G344" s="1"/>
      <c r="H344" s="1"/>
      <c r="I344" s="1"/>
      <c r="M344" s="17" t="s">
        <v>131</v>
      </c>
      <c r="N344" s="1" t="s">
        <v>327</v>
      </c>
      <c r="O344" s="1" t="s">
        <v>839</v>
      </c>
      <c r="P344" s="1" t="s">
        <v>329</v>
      </c>
      <c r="Q344" s="112">
        <v>1</v>
      </c>
      <c r="R344" s="45" t="str">
        <f>IF(LEFT(CW_Metrics[[#This Row],[Namespace]], 3) = "AWS", "", TRUE)</f>
        <v/>
      </c>
      <c r="S344" s="56" t="str">
        <f>IF(CW_Metrics[[#This Row],[customs]]=TRUE, (CW_Metrics[[#This Row],[Count]] * $AD$2),"")</f>
        <v/>
      </c>
      <c r="T344" s="17" t="s">
        <v>938</v>
      </c>
    </row>
    <row r="345" spans="5:20" x14ac:dyDescent="0.25">
      <c r="E345" s="1"/>
      <c r="F345" s="1"/>
      <c r="G345" s="1"/>
      <c r="H345" s="1"/>
      <c r="I345" s="1"/>
      <c r="M345" s="17" t="s">
        <v>131</v>
      </c>
      <c r="N345" s="1" t="s">
        <v>1419</v>
      </c>
      <c r="O345" s="1" t="s">
        <v>1444</v>
      </c>
      <c r="P345" s="1" t="s">
        <v>1421</v>
      </c>
      <c r="Q345" s="112">
        <v>1</v>
      </c>
      <c r="R345" s="45" t="str">
        <f>IF(LEFT(CW_Metrics[[#This Row],[Namespace]], 3) = "AWS", "", TRUE)</f>
        <v/>
      </c>
      <c r="S345" s="56" t="str">
        <f>IF(CW_Metrics[[#This Row],[customs]]=TRUE, (CW_Metrics[[#This Row],[Count]] * $AD$2),"")</f>
        <v/>
      </c>
      <c r="T345" s="17" t="s">
        <v>938</v>
      </c>
    </row>
    <row r="346" spans="5:20" x14ac:dyDescent="0.25">
      <c r="E346" s="1"/>
      <c r="F346" s="1"/>
      <c r="G346" s="1"/>
      <c r="H346" s="1"/>
      <c r="I346" s="1"/>
      <c r="M346" s="17" t="s">
        <v>131</v>
      </c>
      <c r="N346" s="1" t="s">
        <v>502</v>
      </c>
      <c r="O346" s="1" t="s">
        <v>1423</v>
      </c>
      <c r="P346" s="1" t="s">
        <v>841</v>
      </c>
      <c r="Q346" s="112">
        <v>1</v>
      </c>
      <c r="R346" s="45" t="str">
        <f>IF(LEFT(CW_Metrics[[#This Row],[Namespace]], 3) = "AWS", "", TRUE)</f>
        <v/>
      </c>
      <c r="S346" s="56" t="str">
        <f>IF(CW_Metrics[[#This Row],[customs]]=TRUE, (CW_Metrics[[#This Row],[Count]] * $AD$2),"")</f>
        <v/>
      </c>
      <c r="T346" s="17" t="s">
        <v>938</v>
      </c>
    </row>
    <row r="347" spans="5:20" x14ac:dyDescent="0.25">
      <c r="E347" s="1"/>
      <c r="F347" s="1"/>
      <c r="G347" s="1"/>
      <c r="H347" s="1"/>
      <c r="I347" s="1"/>
      <c r="M347" s="17" t="s">
        <v>131</v>
      </c>
      <c r="N347" s="1" t="s">
        <v>502</v>
      </c>
      <c r="O347" s="1" t="s">
        <v>503</v>
      </c>
      <c r="P347" s="1" t="s">
        <v>841</v>
      </c>
      <c r="Q347" s="112">
        <v>2</v>
      </c>
      <c r="R347" s="45" t="str">
        <f>IF(LEFT(CW_Metrics[[#This Row],[Namespace]], 3) = "AWS", "", TRUE)</f>
        <v/>
      </c>
      <c r="S347" s="56" t="str">
        <f>IF(CW_Metrics[[#This Row],[customs]]=TRUE, (CW_Metrics[[#This Row],[Count]] * $AD$2),"")</f>
        <v/>
      </c>
      <c r="T347" s="17" t="s">
        <v>938</v>
      </c>
    </row>
    <row r="348" spans="5:20" x14ac:dyDescent="0.25">
      <c r="E348" s="1"/>
      <c r="F348" s="1"/>
      <c r="G348" s="1"/>
      <c r="H348" s="1"/>
      <c r="I348" s="1"/>
      <c r="M348" s="17" t="s">
        <v>131</v>
      </c>
      <c r="N348" s="1" t="s">
        <v>502</v>
      </c>
      <c r="O348" s="1" t="s">
        <v>1424</v>
      </c>
      <c r="P348" s="1" t="s">
        <v>841</v>
      </c>
      <c r="Q348" s="112">
        <v>1</v>
      </c>
      <c r="R348" s="45" t="str">
        <f>IF(LEFT(CW_Metrics[[#This Row],[Namespace]], 3) = "AWS", "", TRUE)</f>
        <v/>
      </c>
      <c r="S348" s="56" t="str">
        <f>IF(CW_Metrics[[#This Row],[customs]]=TRUE, (CW_Metrics[[#This Row],[Count]] * $AD$2),"")</f>
        <v/>
      </c>
      <c r="T348" s="17" t="s">
        <v>938</v>
      </c>
    </row>
    <row r="349" spans="5:20" x14ac:dyDescent="0.25">
      <c r="E349" s="1"/>
      <c r="F349" s="1"/>
      <c r="G349" s="1"/>
      <c r="H349" s="1"/>
      <c r="I349" s="1"/>
      <c r="M349" s="17" t="s">
        <v>131</v>
      </c>
      <c r="N349" s="1" t="s">
        <v>502</v>
      </c>
      <c r="O349" s="1" t="s">
        <v>843</v>
      </c>
      <c r="P349" s="1" t="s">
        <v>841</v>
      </c>
      <c r="Q349" s="112">
        <v>2</v>
      </c>
      <c r="R349" s="45" t="str">
        <f>IF(LEFT(CW_Metrics[[#This Row],[Namespace]], 3) = "AWS", "", TRUE)</f>
        <v/>
      </c>
      <c r="S349" s="56" t="str">
        <f>IF(CW_Metrics[[#This Row],[customs]]=TRUE, (CW_Metrics[[#This Row],[Count]] * $AD$2),"")</f>
        <v/>
      </c>
      <c r="T349" s="17" t="s">
        <v>938</v>
      </c>
    </row>
    <row r="350" spans="5:20" x14ac:dyDescent="0.25">
      <c r="E350" s="1"/>
      <c r="F350" s="1"/>
      <c r="G350" s="1"/>
      <c r="H350" s="1"/>
      <c r="I350" s="1"/>
      <c r="M350" s="17" t="s">
        <v>131</v>
      </c>
      <c r="N350" s="1" t="s">
        <v>330</v>
      </c>
      <c r="O350" s="1" t="s">
        <v>331</v>
      </c>
      <c r="P350" s="1" t="s">
        <v>332</v>
      </c>
      <c r="Q350" s="112">
        <v>14</v>
      </c>
      <c r="R350" s="45" t="str">
        <f>IF(LEFT(CW_Metrics[[#This Row],[Namespace]], 3) = "AWS", "", TRUE)</f>
        <v/>
      </c>
      <c r="S350" s="56" t="str">
        <f>IF(CW_Metrics[[#This Row],[customs]]=TRUE, (CW_Metrics[[#This Row],[Count]] * $AD$2),"")</f>
        <v/>
      </c>
      <c r="T350" s="17" t="s">
        <v>938</v>
      </c>
    </row>
    <row r="351" spans="5:20" x14ac:dyDescent="0.25">
      <c r="E351" s="1"/>
      <c r="F351" s="1"/>
      <c r="G351" s="1"/>
      <c r="H351" s="1"/>
      <c r="I351" s="1"/>
      <c r="M351" s="17" t="s">
        <v>131</v>
      </c>
      <c r="N351" s="1" t="s">
        <v>330</v>
      </c>
      <c r="O351" s="1" t="s">
        <v>333</v>
      </c>
      <c r="P351" s="1" t="s">
        <v>332</v>
      </c>
      <c r="Q351" s="112">
        <v>2</v>
      </c>
      <c r="R351" s="45" t="str">
        <f>IF(LEFT(CW_Metrics[[#This Row],[Namespace]], 3) = "AWS", "", TRUE)</f>
        <v/>
      </c>
      <c r="S351" s="56" t="str">
        <f>IF(CW_Metrics[[#This Row],[customs]]=TRUE, (CW_Metrics[[#This Row],[Count]] * $AD$2),"")</f>
        <v/>
      </c>
      <c r="T351" s="17" t="s">
        <v>938</v>
      </c>
    </row>
    <row r="352" spans="5:20" x14ac:dyDescent="0.25">
      <c r="E352" s="1"/>
      <c r="F352" s="1"/>
      <c r="G352" s="1"/>
      <c r="H352" s="1"/>
      <c r="I352" s="1"/>
      <c r="M352" s="17" t="s">
        <v>131</v>
      </c>
      <c r="N352" s="1" t="s">
        <v>337</v>
      </c>
      <c r="O352" s="1" t="s">
        <v>1445</v>
      </c>
      <c r="P352" s="1" t="s">
        <v>248</v>
      </c>
      <c r="Q352" s="112">
        <v>1</v>
      </c>
      <c r="R352" s="45" t="b">
        <f>IF(LEFT(CW_Metrics[[#This Row],[Namespace]], 3) = "AWS", "", TRUE)</f>
        <v>1</v>
      </c>
      <c r="S352" s="56">
        <f>IF(CW_Metrics[[#This Row],[customs]]=TRUE, (CW_Metrics[[#This Row],[Count]] * $AD$2),"")</f>
        <v>0.3</v>
      </c>
      <c r="T352" s="17" t="s">
        <v>938</v>
      </c>
    </row>
    <row r="353" spans="5:20" x14ac:dyDescent="0.25">
      <c r="E353" s="1"/>
      <c r="F353" s="1"/>
      <c r="G353" s="1"/>
      <c r="H353" s="1"/>
      <c r="I353" s="1"/>
      <c r="M353" s="17" t="s">
        <v>131</v>
      </c>
      <c r="N353" s="1" t="s">
        <v>337</v>
      </c>
      <c r="O353" s="1" t="s">
        <v>1446</v>
      </c>
      <c r="P353" s="1" t="s">
        <v>608</v>
      </c>
      <c r="Q353" s="112">
        <v>2</v>
      </c>
      <c r="R353" s="45" t="b">
        <f>IF(LEFT(CW_Metrics[[#This Row],[Namespace]], 3) = "AWS", "", TRUE)</f>
        <v>1</v>
      </c>
      <c r="S353" s="56">
        <f>IF(CW_Metrics[[#This Row],[customs]]=TRUE, (CW_Metrics[[#This Row],[Count]] * $AD$2),"")</f>
        <v>0.6</v>
      </c>
      <c r="T353" s="17" t="s">
        <v>938</v>
      </c>
    </row>
    <row r="354" spans="5:20" x14ac:dyDescent="0.25">
      <c r="E354" s="1"/>
      <c r="F354" s="1"/>
      <c r="G354" s="1"/>
      <c r="H354" s="1"/>
      <c r="I354" s="1"/>
      <c r="M354" s="17" t="s">
        <v>131</v>
      </c>
      <c r="N354" s="1" t="s">
        <v>337</v>
      </c>
      <c r="O354" s="1" t="s">
        <v>604</v>
      </c>
      <c r="P354" s="1" t="s">
        <v>248</v>
      </c>
      <c r="Q354" s="112">
        <v>2</v>
      </c>
      <c r="R354" s="45" t="b">
        <f>IF(LEFT(CW_Metrics[[#This Row],[Namespace]], 3) = "AWS", "", TRUE)</f>
        <v>1</v>
      </c>
      <c r="S354" s="56">
        <f>IF(CW_Metrics[[#This Row],[customs]]=TRUE, (CW_Metrics[[#This Row],[Count]] * $AD$2),"")</f>
        <v>0.6</v>
      </c>
      <c r="T354" s="17" t="s">
        <v>938</v>
      </c>
    </row>
    <row r="355" spans="5:20" x14ac:dyDescent="0.25">
      <c r="E355" s="1"/>
      <c r="F355" s="1"/>
      <c r="G355" s="1"/>
      <c r="H355" s="1"/>
      <c r="I355" s="1"/>
      <c r="M355" s="17" t="s">
        <v>131</v>
      </c>
      <c r="N355" s="1" t="s">
        <v>337</v>
      </c>
      <c r="O355" s="1" t="s">
        <v>607</v>
      </c>
      <c r="P355" s="1" t="s">
        <v>608</v>
      </c>
      <c r="Q355" s="112">
        <v>1</v>
      </c>
      <c r="R355" s="45" t="b">
        <f>IF(LEFT(CW_Metrics[[#This Row],[Namespace]], 3) = "AWS", "", TRUE)</f>
        <v>1</v>
      </c>
      <c r="S355" s="56">
        <f>IF(CW_Metrics[[#This Row],[customs]]=TRUE, (CW_Metrics[[#This Row],[Count]] * $AD$2),"")</f>
        <v>0.3</v>
      </c>
      <c r="T355" s="17" t="s">
        <v>938</v>
      </c>
    </row>
    <row r="356" spans="5:20" x14ac:dyDescent="0.25">
      <c r="E356" s="1"/>
      <c r="F356" s="1"/>
      <c r="G356" s="1"/>
      <c r="H356" s="1"/>
      <c r="I356" s="1"/>
      <c r="M356" s="17" t="s">
        <v>131</v>
      </c>
      <c r="N356" s="1" t="s">
        <v>337</v>
      </c>
      <c r="O356" s="1" t="s">
        <v>1447</v>
      </c>
      <c r="P356" s="1" t="s">
        <v>608</v>
      </c>
      <c r="Q356" s="112">
        <v>1</v>
      </c>
      <c r="R356" s="45" t="b">
        <f>IF(LEFT(CW_Metrics[[#This Row],[Namespace]], 3) = "AWS", "", TRUE)</f>
        <v>1</v>
      </c>
      <c r="S356" s="56">
        <f>IF(CW_Metrics[[#This Row],[customs]]=TRUE, (CW_Metrics[[#This Row],[Count]] * $AD$2),"")</f>
        <v>0.3</v>
      </c>
      <c r="T356" s="17" t="s">
        <v>938</v>
      </c>
    </row>
    <row r="357" spans="5:20" x14ac:dyDescent="0.25">
      <c r="E357" s="1"/>
      <c r="F357" s="1"/>
      <c r="G357" s="1"/>
      <c r="H357" s="1"/>
      <c r="I357" s="1"/>
      <c r="M357" s="17" t="s">
        <v>131</v>
      </c>
      <c r="N357" s="1" t="s">
        <v>337</v>
      </c>
      <c r="O357" s="1" t="s">
        <v>847</v>
      </c>
      <c r="P357" s="1" t="s">
        <v>608</v>
      </c>
      <c r="Q357" s="112">
        <v>4</v>
      </c>
      <c r="R357" s="45" t="b">
        <f>IF(LEFT(CW_Metrics[[#This Row],[Namespace]], 3) = "AWS", "", TRUE)</f>
        <v>1</v>
      </c>
      <c r="S357" s="56">
        <f>IF(CW_Metrics[[#This Row],[customs]]=TRUE, (CW_Metrics[[#This Row],[Count]] * $AD$2),"")</f>
        <v>1.2</v>
      </c>
      <c r="T357" s="17" t="s">
        <v>938</v>
      </c>
    </row>
    <row r="358" spans="5:20" x14ac:dyDescent="0.25">
      <c r="E358" s="1"/>
      <c r="F358" s="1"/>
      <c r="G358" s="1"/>
      <c r="H358" s="1"/>
      <c r="I358" s="1"/>
      <c r="M358" s="17" t="s">
        <v>131</v>
      </c>
      <c r="N358" s="1" t="s">
        <v>337</v>
      </c>
      <c r="O358" s="1" t="s">
        <v>1448</v>
      </c>
      <c r="P358" s="1" t="s">
        <v>351</v>
      </c>
      <c r="Q358" s="112">
        <v>1</v>
      </c>
      <c r="R358" s="45" t="b">
        <f>IF(LEFT(CW_Metrics[[#This Row],[Namespace]], 3) = "AWS", "", TRUE)</f>
        <v>1</v>
      </c>
      <c r="S358" s="56">
        <f>IF(CW_Metrics[[#This Row],[customs]]=TRUE, (CW_Metrics[[#This Row],[Count]] * $AD$2),"")</f>
        <v>0.3</v>
      </c>
      <c r="T358" s="17" t="s">
        <v>938</v>
      </c>
    </row>
    <row r="359" spans="5:20" x14ac:dyDescent="0.25">
      <c r="E359" s="1"/>
      <c r="F359" s="1"/>
      <c r="G359" s="1"/>
      <c r="H359" s="1"/>
      <c r="I359" s="1"/>
      <c r="M359" s="17" t="s">
        <v>131</v>
      </c>
      <c r="N359" s="1" t="s">
        <v>337</v>
      </c>
      <c r="O359" s="1" t="s">
        <v>338</v>
      </c>
      <c r="P359" s="1" t="s">
        <v>348</v>
      </c>
      <c r="Q359" s="112">
        <v>948</v>
      </c>
      <c r="R359" s="45" t="b">
        <f>IF(LEFT(CW_Metrics[[#This Row],[Namespace]], 3) = "AWS", "", TRUE)</f>
        <v>1</v>
      </c>
      <c r="S359" s="56">
        <f>IF(CW_Metrics[[#This Row],[customs]]=TRUE, (CW_Metrics[[#This Row],[Count]] * $AD$2),"")</f>
        <v>284.39999999999998</v>
      </c>
      <c r="T359" s="17" t="s">
        <v>938</v>
      </c>
    </row>
    <row r="360" spans="5:20" x14ac:dyDescent="0.25">
      <c r="E360" s="1"/>
      <c r="F360" s="1"/>
      <c r="G360" s="1"/>
      <c r="H360" s="1"/>
      <c r="I360" s="1"/>
      <c r="M360" s="17" t="s">
        <v>131</v>
      </c>
      <c r="N360" s="1" t="s">
        <v>337</v>
      </c>
      <c r="O360" s="1" t="s">
        <v>349</v>
      </c>
      <c r="P360" s="1" t="s">
        <v>348</v>
      </c>
      <c r="Q360" s="112">
        <v>916</v>
      </c>
      <c r="R360" s="45" t="b">
        <f>IF(LEFT(CW_Metrics[[#This Row],[Namespace]], 3) = "AWS", "", TRUE)</f>
        <v>1</v>
      </c>
      <c r="S360" s="56">
        <f>IF(CW_Metrics[[#This Row],[customs]]=TRUE, (CW_Metrics[[#This Row],[Count]] * $AD$2),"")</f>
        <v>274.8</v>
      </c>
      <c r="T360" s="17" t="s">
        <v>938</v>
      </c>
    </row>
    <row r="361" spans="5:20" x14ac:dyDescent="0.25">
      <c r="E361" s="1"/>
      <c r="F361" s="1"/>
      <c r="G361" s="1"/>
      <c r="H361" s="1"/>
      <c r="I361" s="1"/>
      <c r="M361" s="17" t="s">
        <v>131</v>
      </c>
      <c r="N361" s="1" t="s">
        <v>337</v>
      </c>
      <c r="O361" s="1" t="s">
        <v>352</v>
      </c>
      <c r="P361" s="1" t="s">
        <v>353</v>
      </c>
      <c r="Q361" s="112">
        <v>1</v>
      </c>
      <c r="R361" s="45" t="b">
        <f>IF(LEFT(CW_Metrics[[#This Row],[Namespace]], 3) = "AWS", "", TRUE)</f>
        <v>1</v>
      </c>
      <c r="S361" s="56">
        <f>IF(CW_Metrics[[#This Row],[customs]]=TRUE, (CW_Metrics[[#This Row],[Count]] * $AD$2),"")</f>
        <v>0.3</v>
      </c>
      <c r="T361" s="17" t="s">
        <v>938</v>
      </c>
    </row>
    <row r="362" spans="5:20" x14ac:dyDescent="0.25">
      <c r="E362" s="1"/>
      <c r="F362" s="1"/>
      <c r="G362" s="1"/>
      <c r="H362" s="1"/>
      <c r="I362" s="1"/>
      <c r="M362" s="17" t="s">
        <v>131</v>
      </c>
      <c r="N362" s="1" t="s">
        <v>337</v>
      </c>
      <c r="O362" s="1" t="s">
        <v>354</v>
      </c>
      <c r="P362" s="1" t="s">
        <v>353</v>
      </c>
      <c r="Q362" s="112">
        <v>1</v>
      </c>
      <c r="R362" s="45" t="b">
        <f>IF(LEFT(CW_Metrics[[#This Row],[Namespace]], 3) = "AWS", "", TRUE)</f>
        <v>1</v>
      </c>
      <c r="S362" s="56">
        <f>IF(CW_Metrics[[#This Row],[customs]]=TRUE, (CW_Metrics[[#This Row],[Count]] * $AD$2),"")</f>
        <v>0.3</v>
      </c>
      <c r="T362" s="17" t="s">
        <v>938</v>
      </c>
    </row>
    <row r="363" spans="5:20" x14ac:dyDescent="0.25">
      <c r="E363" s="1"/>
      <c r="F363" s="1"/>
      <c r="G363" s="1"/>
      <c r="H363" s="1"/>
      <c r="I363" s="1"/>
      <c r="M363" s="17" t="s">
        <v>131</v>
      </c>
      <c r="N363" s="1" t="s">
        <v>337</v>
      </c>
      <c r="O363" s="1" t="s">
        <v>340</v>
      </c>
      <c r="P363" s="1" t="s">
        <v>353</v>
      </c>
      <c r="Q363" s="112">
        <v>1</v>
      </c>
      <c r="R363" s="45" t="b">
        <f>IF(LEFT(CW_Metrics[[#This Row],[Namespace]], 3) = "AWS", "", TRUE)</f>
        <v>1</v>
      </c>
      <c r="S363" s="56">
        <f>IF(CW_Metrics[[#This Row],[customs]]=TRUE, (CW_Metrics[[#This Row],[Count]] * $AD$2),"")</f>
        <v>0.3</v>
      </c>
      <c r="T363" s="17" t="s">
        <v>938</v>
      </c>
    </row>
    <row r="364" spans="5:20" x14ac:dyDescent="0.25">
      <c r="E364" s="1"/>
      <c r="F364" s="1"/>
      <c r="G364" s="1"/>
      <c r="H364" s="1"/>
      <c r="I364" s="1"/>
      <c r="M364" s="17" t="s">
        <v>131</v>
      </c>
      <c r="N364" s="1" t="s">
        <v>337</v>
      </c>
      <c r="O364" s="1" t="s">
        <v>355</v>
      </c>
      <c r="P364" s="1" t="s">
        <v>353</v>
      </c>
      <c r="Q364" s="112">
        <v>2</v>
      </c>
      <c r="R364" s="45" t="b">
        <f>IF(LEFT(CW_Metrics[[#This Row],[Namespace]], 3) = "AWS", "", TRUE)</f>
        <v>1</v>
      </c>
      <c r="S364" s="56">
        <f>IF(CW_Metrics[[#This Row],[customs]]=TRUE, (CW_Metrics[[#This Row],[Count]] * $AD$2),"")</f>
        <v>0.6</v>
      </c>
      <c r="T364" s="17" t="s">
        <v>938</v>
      </c>
    </row>
    <row r="365" spans="5:20" x14ac:dyDescent="0.25">
      <c r="E365" s="1"/>
      <c r="F365" s="1"/>
      <c r="G365" s="1"/>
      <c r="H365" s="1"/>
      <c r="I365" s="1"/>
      <c r="M365" s="17" t="s">
        <v>131</v>
      </c>
      <c r="N365" s="1" t="s">
        <v>337</v>
      </c>
      <c r="O365" s="1" t="s">
        <v>605</v>
      </c>
      <c r="P365" s="1" t="s">
        <v>606</v>
      </c>
      <c r="Q365" s="112">
        <v>5</v>
      </c>
      <c r="R365" s="45" t="b">
        <f>IF(LEFT(CW_Metrics[[#This Row],[Namespace]], 3) = "AWS", "", TRUE)</f>
        <v>1</v>
      </c>
      <c r="S365" s="56">
        <f>IF(CW_Metrics[[#This Row],[customs]]=TRUE, (CW_Metrics[[#This Row],[Count]] * $AD$2),"")</f>
        <v>1.5</v>
      </c>
      <c r="T365" s="17" t="s">
        <v>938</v>
      </c>
    </row>
    <row r="366" spans="5:20" x14ac:dyDescent="0.25">
      <c r="E366" s="1"/>
      <c r="F366" s="1"/>
      <c r="G366" s="1"/>
      <c r="H366" s="1"/>
      <c r="I366" s="1"/>
      <c r="M366" s="17" t="s">
        <v>131</v>
      </c>
      <c r="N366" s="1" t="s">
        <v>337</v>
      </c>
      <c r="O366" s="1" t="s">
        <v>848</v>
      </c>
      <c r="P366" s="1"/>
      <c r="Q366" s="112">
        <v>2</v>
      </c>
      <c r="R366" s="45" t="b">
        <f>IF(LEFT(CW_Metrics[[#This Row],[Namespace]], 3) = "AWS", "", TRUE)</f>
        <v>1</v>
      </c>
      <c r="S366" s="56">
        <f>IF(CW_Metrics[[#This Row],[customs]]=TRUE, (CW_Metrics[[#This Row],[Count]] * $AD$2),"")</f>
        <v>0.6</v>
      </c>
      <c r="T366" s="17" t="s">
        <v>938</v>
      </c>
    </row>
    <row r="367" spans="5:20" x14ac:dyDescent="0.25">
      <c r="E367" s="1"/>
      <c r="F367" s="1"/>
      <c r="G367" s="1"/>
      <c r="H367" s="1"/>
      <c r="I367" s="1"/>
      <c r="M367" s="17" t="s">
        <v>131</v>
      </c>
      <c r="N367" s="1" t="s">
        <v>337</v>
      </c>
      <c r="O367" s="1" t="s">
        <v>697</v>
      </c>
      <c r="P367" s="1" t="s">
        <v>1433</v>
      </c>
      <c r="Q367" s="112">
        <v>2</v>
      </c>
      <c r="R367" s="45" t="b">
        <f>IF(LEFT(CW_Metrics[[#This Row],[Namespace]], 3) = "AWS", "", TRUE)</f>
        <v>1</v>
      </c>
      <c r="S367" s="56">
        <f>IF(CW_Metrics[[#This Row],[customs]]=TRUE, (CW_Metrics[[#This Row],[Count]] * $AD$2),"")</f>
        <v>0.6</v>
      </c>
      <c r="T367" s="17" t="s">
        <v>938</v>
      </c>
    </row>
    <row r="368" spans="5:20" x14ac:dyDescent="0.25">
      <c r="E368" s="1"/>
      <c r="F368" s="1"/>
      <c r="G368" s="1"/>
      <c r="H368" s="1"/>
      <c r="I368" s="1"/>
      <c r="M368" s="17" t="s">
        <v>131</v>
      </c>
      <c r="N368" s="1" t="s">
        <v>337</v>
      </c>
      <c r="O368" s="1" t="s">
        <v>341</v>
      </c>
      <c r="P368" s="1" t="s">
        <v>342</v>
      </c>
      <c r="Q368" s="112">
        <v>137</v>
      </c>
      <c r="R368" s="45" t="b">
        <f>IF(LEFT(CW_Metrics[[#This Row],[Namespace]], 3) = "AWS", "", TRUE)</f>
        <v>1</v>
      </c>
      <c r="S368" s="56">
        <f>IF(CW_Metrics[[#This Row],[customs]]=TRUE, (CW_Metrics[[#This Row],[Count]] * $AD$2),"")</f>
        <v>41.1</v>
      </c>
      <c r="T368" s="17" t="s">
        <v>938</v>
      </c>
    </row>
    <row r="369" spans="5:20" x14ac:dyDescent="0.25">
      <c r="E369" s="1"/>
      <c r="F369" s="1"/>
      <c r="G369" s="1"/>
      <c r="H369" s="1"/>
      <c r="I369" s="1"/>
      <c r="M369" s="17" t="s">
        <v>131</v>
      </c>
      <c r="N369" s="1" t="s">
        <v>337</v>
      </c>
      <c r="O369" s="1" t="s">
        <v>343</v>
      </c>
      <c r="P369" s="1" t="s">
        <v>342</v>
      </c>
      <c r="Q369" s="112">
        <v>134</v>
      </c>
      <c r="R369" s="45" t="b">
        <f>IF(LEFT(CW_Metrics[[#This Row],[Namespace]], 3) = "AWS", "", TRUE)</f>
        <v>1</v>
      </c>
      <c r="S369" s="56">
        <f>IF(CW_Metrics[[#This Row],[customs]]=TRUE, (CW_Metrics[[#This Row],[Count]] * $AD$2),"")</f>
        <v>40.199999999999996</v>
      </c>
      <c r="T369" s="17" t="s">
        <v>938</v>
      </c>
    </row>
    <row r="370" spans="5:20" x14ac:dyDescent="0.25">
      <c r="E370" s="1"/>
      <c r="F370" s="1"/>
      <c r="G370" s="1"/>
      <c r="H370" s="1"/>
      <c r="I370" s="1"/>
      <c r="M370" s="17" t="s">
        <v>131</v>
      </c>
      <c r="N370" s="1" t="s">
        <v>337</v>
      </c>
      <c r="O370" s="1" t="s">
        <v>849</v>
      </c>
      <c r="P370" s="1"/>
      <c r="Q370" s="112">
        <v>1</v>
      </c>
      <c r="R370" s="45" t="b">
        <f>IF(LEFT(CW_Metrics[[#This Row],[Namespace]], 3) = "AWS", "", TRUE)</f>
        <v>1</v>
      </c>
      <c r="S370" s="56">
        <f>IF(CW_Metrics[[#This Row],[customs]]=TRUE, (CW_Metrics[[#This Row],[Count]] * $AD$2),"")</f>
        <v>0.3</v>
      </c>
      <c r="T370" s="17" t="s">
        <v>938</v>
      </c>
    </row>
    <row r="371" spans="5:20" x14ac:dyDescent="0.25">
      <c r="E371" s="1"/>
      <c r="F371" s="1"/>
      <c r="G371" s="1"/>
      <c r="H371" s="1"/>
      <c r="I371" s="1"/>
      <c r="M371" s="17" t="s">
        <v>131</v>
      </c>
      <c r="N371" s="1" t="s">
        <v>337</v>
      </c>
      <c r="O371" s="1" t="s">
        <v>1449</v>
      </c>
      <c r="P371" s="1" t="s">
        <v>611</v>
      </c>
      <c r="Q371" s="112">
        <v>1</v>
      </c>
      <c r="R371" s="45" t="b">
        <f>IF(LEFT(CW_Metrics[[#This Row],[Namespace]], 3) = "AWS", "", TRUE)</f>
        <v>1</v>
      </c>
      <c r="S371" s="56">
        <f>IF(CW_Metrics[[#This Row],[customs]]=TRUE, (CW_Metrics[[#This Row],[Count]] * $AD$2),"")</f>
        <v>0.3</v>
      </c>
      <c r="T371" s="17" t="s">
        <v>938</v>
      </c>
    </row>
    <row r="372" spans="5:20" x14ac:dyDescent="0.25">
      <c r="E372" s="1"/>
      <c r="F372" s="1"/>
      <c r="G372" s="1"/>
      <c r="H372" s="1"/>
      <c r="I372" s="1"/>
      <c r="M372" s="17" t="s">
        <v>131</v>
      </c>
      <c r="N372" s="1" t="s">
        <v>337</v>
      </c>
      <c r="O372" s="1" t="s">
        <v>610</v>
      </c>
      <c r="P372" s="1" t="s">
        <v>611</v>
      </c>
      <c r="Q372" s="112">
        <v>1</v>
      </c>
      <c r="R372" s="45" t="b">
        <f>IF(LEFT(CW_Metrics[[#This Row],[Namespace]], 3) = "AWS", "", TRUE)</f>
        <v>1</v>
      </c>
      <c r="S372" s="56">
        <f>IF(CW_Metrics[[#This Row],[customs]]=TRUE, (CW_Metrics[[#This Row],[Count]] * $AD$2),"")</f>
        <v>0.3</v>
      </c>
      <c r="T372" s="17" t="s">
        <v>938</v>
      </c>
    </row>
    <row r="373" spans="5:20" x14ac:dyDescent="0.25">
      <c r="E373" s="1"/>
      <c r="F373" s="1"/>
      <c r="G373" s="1"/>
      <c r="H373" s="1"/>
      <c r="I373" s="1"/>
      <c r="M373" s="17" t="s">
        <v>131</v>
      </c>
      <c r="N373" s="1" t="s">
        <v>337</v>
      </c>
      <c r="O373" s="1" t="s">
        <v>1434</v>
      </c>
      <c r="P373" s="1" t="s">
        <v>351</v>
      </c>
      <c r="Q373" s="112">
        <v>1</v>
      </c>
      <c r="R373" s="45" t="b">
        <f>IF(LEFT(CW_Metrics[[#This Row],[Namespace]], 3) = "AWS", "", TRUE)</f>
        <v>1</v>
      </c>
      <c r="S373" s="56">
        <f>IF(CW_Metrics[[#This Row],[customs]]=TRUE, (CW_Metrics[[#This Row],[Count]] * $AD$2),"")</f>
        <v>0.3</v>
      </c>
      <c r="T373" s="17" t="s">
        <v>938</v>
      </c>
    </row>
    <row r="374" spans="5:20" x14ac:dyDescent="0.25">
      <c r="E374" s="1"/>
      <c r="F374" s="1"/>
      <c r="G374" s="1"/>
      <c r="H374" s="1"/>
      <c r="I374" s="1"/>
      <c r="M374" s="17" t="s">
        <v>131</v>
      </c>
      <c r="N374" s="1" t="s">
        <v>337</v>
      </c>
      <c r="O374" s="1" t="s">
        <v>609</v>
      </c>
      <c r="P374" s="1" t="s">
        <v>351</v>
      </c>
      <c r="Q374" s="112">
        <v>1</v>
      </c>
      <c r="R374" s="45" t="b">
        <f>IF(LEFT(CW_Metrics[[#This Row],[Namespace]], 3) = "AWS", "", TRUE)</f>
        <v>1</v>
      </c>
      <c r="S374" s="56">
        <f>IF(CW_Metrics[[#This Row],[customs]]=TRUE, (CW_Metrics[[#This Row],[Count]] * $AD$2),"")</f>
        <v>0.3</v>
      </c>
      <c r="T374" s="17" t="s">
        <v>938</v>
      </c>
    </row>
    <row r="375" spans="5:20" x14ac:dyDescent="0.25">
      <c r="E375" s="1"/>
      <c r="F375" s="1"/>
      <c r="G375" s="1"/>
      <c r="H375" s="1"/>
      <c r="I375" s="1"/>
      <c r="M375" s="17" t="s">
        <v>131</v>
      </c>
      <c r="N375" s="1" t="s">
        <v>337</v>
      </c>
      <c r="O375" s="1" t="s">
        <v>854</v>
      </c>
      <c r="P375" s="1" t="s">
        <v>248</v>
      </c>
      <c r="Q375" s="112">
        <v>3</v>
      </c>
      <c r="R375" s="45" t="b">
        <f>IF(LEFT(CW_Metrics[[#This Row],[Namespace]], 3) = "AWS", "", TRUE)</f>
        <v>1</v>
      </c>
      <c r="S375" s="56">
        <f>IF(CW_Metrics[[#This Row],[customs]]=TRUE, (CW_Metrics[[#This Row],[Count]] * $AD$2),"")</f>
        <v>0.89999999999999991</v>
      </c>
      <c r="T375" s="17" t="s">
        <v>938</v>
      </c>
    </row>
    <row r="376" spans="5:20" x14ac:dyDescent="0.25">
      <c r="E376" s="1"/>
      <c r="F376" s="1"/>
      <c r="G376" s="1"/>
      <c r="H376" s="1"/>
      <c r="I376" s="1"/>
      <c r="M376" s="17" t="s">
        <v>131</v>
      </c>
      <c r="N376" s="1" t="s">
        <v>337</v>
      </c>
      <c r="O376" s="1" t="s">
        <v>1450</v>
      </c>
      <c r="P376" s="1" t="s">
        <v>248</v>
      </c>
      <c r="Q376" s="112">
        <v>1</v>
      </c>
      <c r="R376" s="45" t="b">
        <f>IF(LEFT(CW_Metrics[[#This Row],[Namespace]], 3) = "AWS", "", TRUE)</f>
        <v>1</v>
      </c>
      <c r="S376" s="56">
        <f>IF(CW_Metrics[[#This Row],[customs]]=TRUE, (CW_Metrics[[#This Row],[Count]] * $AD$2),"")</f>
        <v>0.3</v>
      </c>
      <c r="T376" s="17" t="s">
        <v>938</v>
      </c>
    </row>
    <row r="377" spans="5:20" x14ac:dyDescent="0.25">
      <c r="E377" s="1"/>
      <c r="F377" s="1"/>
      <c r="G377" s="1"/>
      <c r="H377" s="1"/>
      <c r="I377" s="1"/>
      <c r="M377" s="17" t="s">
        <v>131</v>
      </c>
      <c r="N377" s="1" t="s">
        <v>337</v>
      </c>
      <c r="O377" s="1" t="s">
        <v>850</v>
      </c>
      <c r="P377" s="1"/>
      <c r="Q377" s="112">
        <v>2</v>
      </c>
      <c r="R377" s="45" t="b">
        <f>IF(LEFT(CW_Metrics[[#This Row],[Namespace]], 3) = "AWS", "", TRUE)</f>
        <v>1</v>
      </c>
      <c r="S377" s="56">
        <f>IF(CW_Metrics[[#This Row],[customs]]=TRUE, (CW_Metrics[[#This Row],[Count]] * $AD$2),"")</f>
        <v>0.6</v>
      </c>
      <c r="T377" s="17" t="s">
        <v>938</v>
      </c>
    </row>
    <row r="378" spans="5:20" x14ac:dyDescent="0.25">
      <c r="E378" s="1"/>
      <c r="F378" s="1"/>
      <c r="G378" s="1"/>
      <c r="H378" s="1"/>
      <c r="I378" s="1"/>
      <c r="M378" s="17" t="s">
        <v>132</v>
      </c>
      <c r="N378" s="1" t="s">
        <v>225</v>
      </c>
      <c r="O378" s="1" t="s">
        <v>1371</v>
      </c>
      <c r="P378" s="1" t="s">
        <v>592</v>
      </c>
      <c r="Q378" s="112">
        <v>2</v>
      </c>
      <c r="R378" s="45" t="str">
        <f>IF(LEFT(CW_Metrics[[#This Row],[Namespace]], 3) = "AWS", "", TRUE)</f>
        <v/>
      </c>
      <c r="S378" s="56" t="str">
        <f>IF(CW_Metrics[[#This Row],[customs]]=TRUE, (CW_Metrics[[#This Row],[Count]] * $AD$2),"")</f>
        <v/>
      </c>
      <c r="T378" s="17" t="s">
        <v>938</v>
      </c>
    </row>
    <row r="379" spans="5:20" x14ac:dyDescent="0.25">
      <c r="E379" s="1"/>
      <c r="F379" s="1"/>
      <c r="G379" s="1"/>
      <c r="H379" s="1"/>
      <c r="I379" s="1"/>
      <c r="M379" s="17" t="s">
        <v>132</v>
      </c>
      <c r="N379" s="1" t="s">
        <v>225</v>
      </c>
      <c r="O379" s="1" t="s">
        <v>226</v>
      </c>
      <c r="P379" s="1" t="s">
        <v>227</v>
      </c>
      <c r="Q379" s="112">
        <v>150</v>
      </c>
      <c r="R379" s="45" t="str">
        <f>IF(LEFT(CW_Metrics[[#This Row],[Namespace]], 3) = "AWS", "", TRUE)</f>
        <v/>
      </c>
      <c r="S379" s="56" t="str">
        <f>IF(CW_Metrics[[#This Row],[customs]]=TRUE, (CW_Metrics[[#This Row],[Count]] * $AD$2),"")</f>
        <v/>
      </c>
      <c r="T379" s="17" t="s">
        <v>938</v>
      </c>
    </row>
    <row r="380" spans="5:20" x14ac:dyDescent="0.25">
      <c r="E380" s="1"/>
      <c r="F380" s="1"/>
      <c r="G380" s="1"/>
      <c r="H380" s="1"/>
      <c r="I380" s="1"/>
      <c r="M380" s="17" t="s">
        <v>132</v>
      </c>
      <c r="N380" s="1" t="s">
        <v>225</v>
      </c>
      <c r="O380" s="1" t="s">
        <v>1559</v>
      </c>
      <c r="P380" s="1" t="s">
        <v>592</v>
      </c>
      <c r="Q380" s="112">
        <v>2</v>
      </c>
      <c r="R380" s="45" t="str">
        <f>IF(LEFT(CW_Metrics[[#This Row],[Namespace]], 3) = "AWS", "", TRUE)</f>
        <v/>
      </c>
      <c r="S380" s="56" t="str">
        <f>IF(CW_Metrics[[#This Row],[customs]]=TRUE, (CW_Metrics[[#This Row],[Count]] * $AD$2),"")</f>
        <v/>
      </c>
      <c r="T380" s="17" t="s">
        <v>938</v>
      </c>
    </row>
    <row r="381" spans="5:20" x14ac:dyDescent="0.25">
      <c r="E381" s="1"/>
      <c r="F381" s="1"/>
      <c r="G381" s="1"/>
      <c r="H381" s="1"/>
      <c r="I381" s="1"/>
      <c r="M381" s="17" t="s">
        <v>132</v>
      </c>
      <c r="N381" s="1" t="s">
        <v>225</v>
      </c>
      <c r="O381" s="1" t="s">
        <v>1558</v>
      </c>
      <c r="P381" s="1" t="s">
        <v>592</v>
      </c>
      <c r="Q381" s="112">
        <v>2</v>
      </c>
      <c r="R381" s="45" t="str">
        <f>IF(LEFT(CW_Metrics[[#This Row],[Namespace]], 3) = "AWS", "", TRUE)</f>
        <v/>
      </c>
      <c r="S381" s="56" t="str">
        <f>IF(CW_Metrics[[#This Row],[customs]]=TRUE, (CW_Metrics[[#This Row],[Count]] * $AD$2),"")</f>
        <v/>
      </c>
      <c r="T381" s="17" t="s">
        <v>938</v>
      </c>
    </row>
    <row r="382" spans="5:20" x14ac:dyDescent="0.25">
      <c r="E382" s="1"/>
      <c r="F382" s="1"/>
      <c r="G382" s="1"/>
      <c r="H382" s="1"/>
      <c r="I382" s="1"/>
      <c r="M382" s="17" t="s">
        <v>132</v>
      </c>
      <c r="N382" s="1" t="s">
        <v>225</v>
      </c>
      <c r="O382" s="1" t="s">
        <v>228</v>
      </c>
      <c r="P382" s="1" t="s">
        <v>227</v>
      </c>
      <c r="Q382" s="112">
        <v>160</v>
      </c>
      <c r="R382" s="45" t="str">
        <f>IF(LEFT(CW_Metrics[[#This Row],[Namespace]], 3) = "AWS", "", TRUE)</f>
        <v/>
      </c>
      <c r="S382" s="56" t="str">
        <f>IF(CW_Metrics[[#This Row],[customs]]=TRUE, (CW_Metrics[[#This Row],[Count]] * $AD$2),"")</f>
        <v/>
      </c>
      <c r="T382" s="17" t="s">
        <v>938</v>
      </c>
    </row>
    <row r="383" spans="5:20" x14ac:dyDescent="0.25">
      <c r="E383" s="1"/>
      <c r="F383" s="1"/>
      <c r="G383" s="1"/>
      <c r="H383" s="1"/>
      <c r="I383" s="1"/>
      <c r="M383" s="17" t="s">
        <v>132</v>
      </c>
      <c r="N383" s="1" t="s">
        <v>225</v>
      </c>
      <c r="O383" s="1" t="s">
        <v>229</v>
      </c>
      <c r="P383" s="1" t="s">
        <v>227</v>
      </c>
      <c r="Q383" s="112">
        <v>153</v>
      </c>
      <c r="R383" s="45" t="str">
        <f>IF(LEFT(CW_Metrics[[#This Row],[Namespace]], 3) = "AWS", "", TRUE)</f>
        <v/>
      </c>
      <c r="S383" s="56" t="str">
        <f>IF(CW_Metrics[[#This Row],[customs]]=TRUE, (CW_Metrics[[#This Row],[Count]] * $AD$2),"")</f>
        <v/>
      </c>
      <c r="T383" s="17" t="s">
        <v>938</v>
      </c>
    </row>
    <row r="384" spans="5:20" x14ac:dyDescent="0.25">
      <c r="E384" s="1"/>
      <c r="F384" s="1"/>
      <c r="G384" s="1"/>
      <c r="H384" s="1"/>
      <c r="I384" s="1"/>
      <c r="M384" s="17" t="s">
        <v>132</v>
      </c>
      <c r="N384" s="1" t="s">
        <v>225</v>
      </c>
      <c r="O384" s="1" t="s">
        <v>230</v>
      </c>
      <c r="P384" s="1" t="s">
        <v>227</v>
      </c>
      <c r="Q384" s="112">
        <v>155</v>
      </c>
      <c r="R384" s="45" t="str">
        <f>IF(LEFT(CW_Metrics[[#This Row],[Namespace]], 3) = "AWS", "", TRUE)</f>
        <v/>
      </c>
      <c r="S384" s="56" t="str">
        <f>IF(CW_Metrics[[#This Row],[customs]]=TRUE, (CW_Metrics[[#This Row],[Count]] * $AD$2),"")</f>
        <v/>
      </c>
      <c r="T384" s="17" t="s">
        <v>938</v>
      </c>
    </row>
    <row r="385" spans="5:20" x14ac:dyDescent="0.25">
      <c r="E385" s="1"/>
      <c r="F385" s="1"/>
      <c r="G385" s="1"/>
      <c r="H385" s="1"/>
      <c r="I385" s="1"/>
      <c r="M385" s="17" t="s">
        <v>132</v>
      </c>
      <c r="N385" s="1" t="s">
        <v>225</v>
      </c>
      <c r="O385" s="1" t="s">
        <v>231</v>
      </c>
      <c r="P385" s="1" t="s">
        <v>227</v>
      </c>
      <c r="Q385" s="112">
        <v>160</v>
      </c>
      <c r="R385" s="45" t="str">
        <f>IF(LEFT(CW_Metrics[[#This Row],[Namespace]], 3) = "AWS", "", TRUE)</f>
        <v/>
      </c>
      <c r="S385" s="56" t="str">
        <f>IF(CW_Metrics[[#This Row],[customs]]=TRUE, (CW_Metrics[[#This Row],[Count]] * $AD$2),"")</f>
        <v/>
      </c>
      <c r="T385" s="17" t="s">
        <v>938</v>
      </c>
    </row>
    <row r="386" spans="5:20" x14ac:dyDescent="0.25">
      <c r="E386" s="1"/>
      <c r="F386" s="1"/>
      <c r="G386" s="1"/>
      <c r="H386" s="1"/>
      <c r="I386" s="1"/>
      <c r="M386" s="17" t="s">
        <v>132</v>
      </c>
      <c r="N386" s="1" t="s">
        <v>225</v>
      </c>
      <c r="O386" s="1" t="s">
        <v>1557</v>
      </c>
      <c r="P386" s="1" t="s">
        <v>592</v>
      </c>
      <c r="Q386" s="112">
        <v>2</v>
      </c>
      <c r="R386" s="45" t="str">
        <f>IF(LEFT(CW_Metrics[[#This Row],[Namespace]], 3) = "AWS", "", TRUE)</f>
        <v/>
      </c>
      <c r="S386" s="56" t="str">
        <f>IF(CW_Metrics[[#This Row],[customs]]=TRUE, (CW_Metrics[[#This Row],[Count]] * $AD$2),"")</f>
        <v/>
      </c>
      <c r="T386" s="17" t="s">
        <v>938</v>
      </c>
    </row>
    <row r="387" spans="5:20" x14ac:dyDescent="0.25">
      <c r="E387" s="1"/>
      <c r="F387" s="1"/>
      <c r="G387" s="1"/>
      <c r="H387" s="1"/>
      <c r="I387" s="1"/>
      <c r="M387" s="17" t="s">
        <v>132</v>
      </c>
      <c r="N387" s="1" t="s">
        <v>225</v>
      </c>
      <c r="O387" s="1" t="s">
        <v>232</v>
      </c>
      <c r="P387" s="1" t="s">
        <v>227</v>
      </c>
      <c r="Q387" s="112">
        <v>155</v>
      </c>
      <c r="R387" s="45" t="str">
        <f>IF(LEFT(CW_Metrics[[#This Row],[Namespace]], 3) = "AWS", "", TRUE)</f>
        <v/>
      </c>
      <c r="S387" s="56" t="str">
        <f>IF(CW_Metrics[[#This Row],[customs]]=TRUE, (CW_Metrics[[#This Row],[Count]] * $AD$2),"")</f>
        <v/>
      </c>
      <c r="T387" s="17" t="s">
        <v>938</v>
      </c>
    </row>
    <row r="388" spans="5:20" x14ac:dyDescent="0.25">
      <c r="E388" s="1"/>
      <c r="F388" s="1"/>
      <c r="G388" s="1"/>
      <c r="H388" s="1"/>
      <c r="I388" s="1"/>
      <c r="M388" s="17" t="s">
        <v>132</v>
      </c>
      <c r="N388" s="1" t="s">
        <v>225</v>
      </c>
      <c r="O388" s="1" t="s">
        <v>1556</v>
      </c>
      <c r="P388" s="1" t="s">
        <v>592</v>
      </c>
      <c r="Q388" s="112">
        <v>2</v>
      </c>
      <c r="R388" s="45" t="str">
        <f>IF(LEFT(CW_Metrics[[#This Row],[Namespace]], 3) = "AWS", "", TRUE)</f>
        <v/>
      </c>
      <c r="S388" s="56" t="str">
        <f>IF(CW_Metrics[[#This Row],[customs]]=TRUE, (CW_Metrics[[#This Row],[Count]] * $AD$2),"")</f>
        <v/>
      </c>
      <c r="T388" s="17" t="s">
        <v>938</v>
      </c>
    </row>
    <row r="389" spans="5:20" x14ac:dyDescent="0.25">
      <c r="E389" s="1"/>
      <c r="F389" s="1"/>
      <c r="G389" s="1"/>
      <c r="H389" s="1"/>
      <c r="I389" s="1"/>
      <c r="M389" s="17" t="s">
        <v>132</v>
      </c>
      <c r="N389" s="1" t="s">
        <v>225</v>
      </c>
      <c r="O389" s="1" t="s">
        <v>233</v>
      </c>
      <c r="P389" s="1" t="s">
        <v>227</v>
      </c>
      <c r="Q389" s="112">
        <v>160</v>
      </c>
      <c r="R389" s="45" t="str">
        <f>IF(LEFT(CW_Metrics[[#This Row],[Namespace]], 3) = "AWS", "", TRUE)</f>
        <v/>
      </c>
      <c r="S389" s="56" t="str">
        <f>IF(CW_Metrics[[#This Row],[customs]]=TRUE, (CW_Metrics[[#This Row],[Count]] * $AD$2),"")</f>
        <v/>
      </c>
      <c r="T389" s="17" t="s">
        <v>938</v>
      </c>
    </row>
    <row r="390" spans="5:20" x14ac:dyDescent="0.25">
      <c r="E390" s="1"/>
      <c r="F390" s="1"/>
      <c r="G390" s="1"/>
      <c r="H390" s="1"/>
      <c r="I390" s="1"/>
      <c r="M390" s="17" t="s">
        <v>132</v>
      </c>
      <c r="N390" s="1" t="s">
        <v>225</v>
      </c>
      <c r="O390" s="1" t="s">
        <v>1555</v>
      </c>
      <c r="P390" s="1" t="s">
        <v>592</v>
      </c>
      <c r="Q390" s="112">
        <v>2</v>
      </c>
      <c r="R390" s="45" t="str">
        <f>IF(LEFT(CW_Metrics[[#This Row],[Namespace]], 3) = "AWS", "", TRUE)</f>
        <v/>
      </c>
      <c r="S390" s="56" t="str">
        <f>IF(CW_Metrics[[#This Row],[customs]]=TRUE, (CW_Metrics[[#This Row],[Count]] * $AD$2),"")</f>
        <v/>
      </c>
      <c r="T390" s="17" t="s">
        <v>938</v>
      </c>
    </row>
    <row r="391" spans="5:20" x14ac:dyDescent="0.25">
      <c r="E391" s="1"/>
      <c r="F391" s="1"/>
      <c r="G391" s="1"/>
      <c r="H391" s="1"/>
      <c r="I391" s="1"/>
      <c r="M391" s="17" t="s">
        <v>132</v>
      </c>
      <c r="N391" s="1" t="s">
        <v>225</v>
      </c>
      <c r="O391" s="1" t="s">
        <v>1554</v>
      </c>
      <c r="P391" s="1" t="s">
        <v>592</v>
      </c>
      <c r="Q391" s="112">
        <v>2</v>
      </c>
      <c r="R391" s="45" t="str">
        <f>IF(LEFT(CW_Metrics[[#This Row],[Namespace]], 3) = "AWS", "", TRUE)</f>
        <v/>
      </c>
      <c r="S391" s="56" t="str">
        <f>IF(CW_Metrics[[#This Row],[customs]]=TRUE, (CW_Metrics[[#This Row],[Count]] * $AD$2),"")</f>
        <v/>
      </c>
      <c r="T391" s="17" t="s">
        <v>938</v>
      </c>
    </row>
    <row r="392" spans="5:20" x14ac:dyDescent="0.25">
      <c r="E392" s="1"/>
      <c r="F392" s="1"/>
      <c r="G392" s="1"/>
      <c r="H392" s="1"/>
      <c r="I392" s="1"/>
      <c r="M392" s="17" t="s">
        <v>132</v>
      </c>
      <c r="N392" s="1" t="s">
        <v>225</v>
      </c>
      <c r="O392" s="1" t="s">
        <v>1553</v>
      </c>
      <c r="P392" s="1" t="s">
        <v>592</v>
      </c>
      <c r="Q392" s="112">
        <v>2</v>
      </c>
      <c r="R392" s="45" t="str">
        <f>IF(LEFT(CW_Metrics[[#This Row],[Namespace]], 3) = "AWS", "", TRUE)</f>
        <v/>
      </c>
      <c r="S392" s="56" t="str">
        <f>IF(CW_Metrics[[#This Row],[customs]]=TRUE, (CW_Metrics[[#This Row],[Count]] * $AD$2),"")</f>
        <v/>
      </c>
      <c r="T392" s="17" t="s">
        <v>938</v>
      </c>
    </row>
    <row r="393" spans="5:20" x14ac:dyDescent="0.25">
      <c r="E393" s="1"/>
      <c r="F393" s="1"/>
      <c r="G393" s="1"/>
      <c r="H393" s="1"/>
      <c r="I393" s="1"/>
      <c r="M393" s="17" t="s">
        <v>132</v>
      </c>
      <c r="N393" s="1" t="s">
        <v>225</v>
      </c>
      <c r="O393" s="1" t="s">
        <v>1552</v>
      </c>
      <c r="P393" s="1" t="s">
        <v>592</v>
      </c>
      <c r="Q393" s="112">
        <v>2</v>
      </c>
      <c r="R393" s="45" t="str">
        <f>IF(LEFT(CW_Metrics[[#This Row],[Namespace]], 3) = "AWS", "", TRUE)</f>
        <v/>
      </c>
      <c r="S393" s="56" t="str">
        <f>IF(CW_Metrics[[#This Row],[customs]]=TRUE, (CW_Metrics[[#This Row],[Count]] * $AD$2),"")</f>
        <v/>
      </c>
      <c r="T393" s="17" t="s">
        <v>938</v>
      </c>
    </row>
    <row r="394" spans="5:20" x14ac:dyDescent="0.25">
      <c r="E394" s="1"/>
      <c r="F394" s="1"/>
      <c r="G394" s="1"/>
      <c r="H394" s="1"/>
      <c r="I394" s="1"/>
      <c r="M394" s="17" t="s">
        <v>132</v>
      </c>
      <c r="N394" s="1" t="s">
        <v>225</v>
      </c>
      <c r="O394" s="1" t="s">
        <v>234</v>
      </c>
      <c r="P394" s="1" t="s">
        <v>227</v>
      </c>
      <c r="Q394" s="112">
        <v>156</v>
      </c>
      <c r="R394" s="45" t="str">
        <f>IF(LEFT(CW_Metrics[[#This Row],[Namespace]], 3) = "AWS", "", TRUE)</f>
        <v/>
      </c>
      <c r="S394" s="56" t="str">
        <f>IF(CW_Metrics[[#This Row],[customs]]=TRUE, (CW_Metrics[[#This Row],[Count]] * $AD$2),"")</f>
        <v/>
      </c>
      <c r="T394" s="17" t="s">
        <v>938</v>
      </c>
    </row>
    <row r="395" spans="5:20" x14ac:dyDescent="0.25">
      <c r="E395" s="1"/>
      <c r="F395" s="1"/>
      <c r="G395" s="1"/>
      <c r="H395" s="1"/>
      <c r="I395" s="1"/>
      <c r="M395" s="17" t="s">
        <v>132</v>
      </c>
      <c r="N395" s="1" t="s">
        <v>225</v>
      </c>
      <c r="O395" s="1" t="s">
        <v>1551</v>
      </c>
      <c r="P395" s="1" t="s">
        <v>592</v>
      </c>
      <c r="Q395" s="112">
        <v>2</v>
      </c>
      <c r="R395" s="45" t="str">
        <f>IF(LEFT(CW_Metrics[[#This Row],[Namespace]], 3) = "AWS", "", TRUE)</f>
        <v/>
      </c>
      <c r="S395" s="56" t="str">
        <f>IF(CW_Metrics[[#This Row],[customs]]=TRUE, (CW_Metrics[[#This Row],[Count]] * $AD$2),"")</f>
        <v/>
      </c>
      <c r="T395" s="17" t="s">
        <v>938</v>
      </c>
    </row>
    <row r="396" spans="5:20" x14ac:dyDescent="0.25">
      <c r="E396" s="1"/>
      <c r="F396" s="1"/>
      <c r="G396" s="1"/>
      <c r="H396" s="1"/>
      <c r="I396" s="1"/>
      <c r="M396" s="17" t="s">
        <v>132</v>
      </c>
      <c r="N396" s="1" t="s">
        <v>225</v>
      </c>
      <c r="O396" s="1" t="s">
        <v>278</v>
      </c>
      <c r="P396" s="1" t="s">
        <v>592</v>
      </c>
      <c r="Q396" s="112">
        <v>2</v>
      </c>
      <c r="R396" s="45" t="str">
        <f>IF(LEFT(CW_Metrics[[#This Row],[Namespace]], 3) = "AWS", "", TRUE)</f>
        <v/>
      </c>
      <c r="S396" s="56" t="str">
        <f>IF(CW_Metrics[[#This Row],[customs]]=TRUE, (CW_Metrics[[#This Row],[Count]] * $AD$2),"")</f>
        <v/>
      </c>
      <c r="T396" s="17" t="s">
        <v>938</v>
      </c>
    </row>
    <row r="397" spans="5:20" x14ac:dyDescent="0.25">
      <c r="E397" s="1"/>
      <c r="F397" s="1"/>
      <c r="G397" s="1"/>
      <c r="H397" s="1"/>
      <c r="I397" s="1"/>
      <c r="M397" s="17" t="s">
        <v>132</v>
      </c>
      <c r="N397" s="1" t="s">
        <v>225</v>
      </c>
      <c r="O397" s="1" t="s">
        <v>288</v>
      </c>
      <c r="P397" s="1" t="s">
        <v>592</v>
      </c>
      <c r="Q397" s="112">
        <v>2</v>
      </c>
      <c r="R397" s="45" t="str">
        <f>IF(LEFT(CW_Metrics[[#This Row],[Namespace]], 3) = "AWS", "", TRUE)</f>
        <v/>
      </c>
      <c r="S397" s="56" t="str">
        <f>IF(CW_Metrics[[#This Row],[customs]]=TRUE, (CW_Metrics[[#This Row],[Count]] * $AD$2),"")</f>
        <v/>
      </c>
      <c r="T397" s="17" t="s">
        <v>938</v>
      </c>
    </row>
    <row r="398" spans="5:20" x14ac:dyDescent="0.25">
      <c r="E398" s="1"/>
      <c r="F398" s="1"/>
      <c r="G398" s="1"/>
      <c r="H398" s="1"/>
      <c r="I398" s="1"/>
      <c r="M398" s="17" t="s">
        <v>132</v>
      </c>
      <c r="N398" s="1" t="s">
        <v>225</v>
      </c>
      <c r="O398" s="1" t="s">
        <v>1550</v>
      </c>
      <c r="P398" s="1" t="s">
        <v>592</v>
      </c>
      <c r="Q398" s="112">
        <v>2</v>
      </c>
      <c r="R398" s="45" t="str">
        <f>IF(LEFT(CW_Metrics[[#This Row],[Namespace]], 3) = "AWS", "", TRUE)</f>
        <v/>
      </c>
      <c r="S398" s="56" t="str">
        <f>IF(CW_Metrics[[#This Row],[customs]]=TRUE, (CW_Metrics[[#This Row],[Count]] * $AD$2),"")</f>
        <v/>
      </c>
      <c r="T398" s="17" t="s">
        <v>938</v>
      </c>
    </row>
    <row r="399" spans="5:20" x14ac:dyDescent="0.25">
      <c r="E399" s="1"/>
      <c r="F399" s="1"/>
      <c r="G399" s="1"/>
      <c r="H399" s="1"/>
      <c r="I399" s="1"/>
      <c r="M399" s="17" t="s">
        <v>132</v>
      </c>
      <c r="N399" s="1" t="s">
        <v>225</v>
      </c>
      <c r="O399" s="1" t="s">
        <v>1549</v>
      </c>
      <c r="P399" s="1" t="s">
        <v>592</v>
      </c>
      <c r="Q399" s="112">
        <v>2</v>
      </c>
      <c r="R399" s="45" t="str">
        <f>IF(LEFT(CW_Metrics[[#This Row],[Namespace]], 3) = "AWS", "", TRUE)</f>
        <v/>
      </c>
      <c r="S399" s="56" t="str">
        <f>IF(CW_Metrics[[#This Row],[customs]]=TRUE, (CW_Metrics[[#This Row],[Count]] * $AD$2),"")</f>
        <v/>
      </c>
      <c r="T399" s="17" t="s">
        <v>938</v>
      </c>
    </row>
    <row r="400" spans="5:20" x14ac:dyDescent="0.25">
      <c r="E400" s="1"/>
      <c r="F400" s="1"/>
      <c r="G400" s="1"/>
      <c r="H400" s="1"/>
      <c r="I400" s="1"/>
      <c r="M400" s="17" t="s">
        <v>132</v>
      </c>
      <c r="N400" s="1" t="s">
        <v>225</v>
      </c>
      <c r="O400" s="1" t="s">
        <v>235</v>
      </c>
      <c r="P400" s="1" t="s">
        <v>237</v>
      </c>
      <c r="Q400" s="112">
        <v>158</v>
      </c>
      <c r="R400" s="45" t="str">
        <f>IF(LEFT(CW_Metrics[[#This Row],[Namespace]], 3) = "AWS", "", TRUE)</f>
        <v/>
      </c>
      <c r="S400" s="56" t="str">
        <f>IF(CW_Metrics[[#This Row],[customs]]=TRUE, (CW_Metrics[[#This Row],[Count]] * $AD$2),"")</f>
        <v/>
      </c>
      <c r="T400" s="17" t="s">
        <v>938</v>
      </c>
    </row>
    <row r="401" spans="5:20" x14ac:dyDescent="0.25">
      <c r="E401" s="1"/>
      <c r="F401" s="1"/>
      <c r="G401" s="1"/>
      <c r="H401" s="1"/>
      <c r="I401" s="1"/>
      <c r="M401" s="17" t="s">
        <v>132</v>
      </c>
      <c r="N401" s="1" t="s">
        <v>225</v>
      </c>
      <c r="O401" s="1" t="s">
        <v>236</v>
      </c>
      <c r="P401" s="1" t="s">
        <v>227</v>
      </c>
      <c r="Q401" s="112">
        <v>64</v>
      </c>
      <c r="R401" s="45" t="str">
        <f>IF(LEFT(CW_Metrics[[#This Row],[Namespace]], 3) = "AWS", "", TRUE)</f>
        <v/>
      </c>
      <c r="S401" s="56" t="str">
        <f>IF(CW_Metrics[[#This Row],[customs]]=TRUE, (CW_Metrics[[#This Row],[Count]] * $AD$2),"")</f>
        <v/>
      </c>
      <c r="T401" s="17" t="s">
        <v>938</v>
      </c>
    </row>
    <row r="402" spans="5:20" x14ac:dyDescent="0.25">
      <c r="E402" s="1"/>
      <c r="F402" s="1"/>
      <c r="G402" s="1"/>
      <c r="H402" s="1"/>
      <c r="I402" s="1"/>
      <c r="M402" s="17" t="s">
        <v>132</v>
      </c>
      <c r="N402" s="1" t="s">
        <v>225</v>
      </c>
      <c r="O402" s="1" t="s">
        <v>768</v>
      </c>
      <c r="P402" s="1" t="s">
        <v>592</v>
      </c>
      <c r="Q402" s="112">
        <v>2</v>
      </c>
      <c r="R402" s="45" t="str">
        <f>IF(LEFT(CW_Metrics[[#This Row],[Namespace]], 3) = "AWS", "", TRUE)</f>
        <v/>
      </c>
      <c r="S402" s="56" t="str">
        <f>IF(CW_Metrics[[#This Row],[customs]]=TRUE, (CW_Metrics[[#This Row],[Count]] * $AD$2),"")</f>
        <v/>
      </c>
      <c r="T402" s="17" t="s">
        <v>938</v>
      </c>
    </row>
    <row r="403" spans="5:20" x14ac:dyDescent="0.25">
      <c r="E403" s="1"/>
      <c r="F403" s="1"/>
      <c r="G403" s="1"/>
      <c r="H403" s="1"/>
      <c r="I403" s="1"/>
      <c r="M403" s="17" t="s">
        <v>132</v>
      </c>
      <c r="N403" s="1" t="s">
        <v>225</v>
      </c>
      <c r="O403" s="1" t="s">
        <v>591</v>
      </c>
      <c r="P403" s="1" t="s">
        <v>592</v>
      </c>
      <c r="Q403" s="112">
        <v>2</v>
      </c>
      <c r="R403" s="45" t="str">
        <f>IF(LEFT(CW_Metrics[[#This Row],[Namespace]], 3) = "AWS", "", TRUE)</f>
        <v/>
      </c>
      <c r="S403" s="56" t="str">
        <f>IF(CW_Metrics[[#This Row],[customs]]=TRUE, (CW_Metrics[[#This Row],[Count]] * $AD$2),"")</f>
        <v/>
      </c>
      <c r="T403" s="17" t="s">
        <v>938</v>
      </c>
    </row>
    <row r="404" spans="5:20" x14ac:dyDescent="0.25">
      <c r="E404" s="1"/>
      <c r="F404" s="1"/>
      <c r="G404" s="1"/>
      <c r="H404" s="1"/>
      <c r="I404" s="1"/>
      <c r="M404" s="17" t="s">
        <v>132</v>
      </c>
      <c r="N404" s="1" t="s">
        <v>225</v>
      </c>
      <c r="O404" s="1" t="s">
        <v>1548</v>
      </c>
      <c r="P404" s="1" t="s">
        <v>592</v>
      </c>
      <c r="Q404" s="112">
        <v>2</v>
      </c>
      <c r="R404" s="45" t="str">
        <f>IF(LEFT(CW_Metrics[[#This Row],[Namespace]], 3) = "AWS", "", TRUE)</f>
        <v/>
      </c>
      <c r="S404" s="56" t="str">
        <f>IF(CW_Metrics[[#This Row],[customs]]=TRUE, (CW_Metrics[[#This Row],[Count]] * $AD$2),"")</f>
        <v/>
      </c>
      <c r="T404" s="17" t="s">
        <v>938</v>
      </c>
    </row>
    <row r="405" spans="5:20" x14ac:dyDescent="0.25">
      <c r="E405" s="1"/>
      <c r="F405" s="1"/>
      <c r="G405" s="1"/>
      <c r="H405" s="1"/>
      <c r="I405" s="1"/>
      <c r="M405" s="17" t="s">
        <v>132</v>
      </c>
      <c r="N405" s="1" t="s">
        <v>225</v>
      </c>
      <c r="O405" s="1" t="s">
        <v>1438</v>
      </c>
      <c r="P405" s="1" t="s">
        <v>592</v>
      </c>
      <c r="Q405" s="112">
        <v>2</v>
      </c>
      <c r="R405" s="45" t="str">
        <f>IF(LEFT(CW_Metrics[[#This Row],[Namespace]], 3) = "AWS", "", TRUE)</f>
        <v/>
      </c>
      <c r="S405" s="56" t="str">
        <f>IF(CW_Metrics[[#This Row],[customs]]=TRUE, (CW_Metrics[[#This Row],[Count]] * $AD$2),"")</f>
        <v/>
      </c>
      <c r="T405" s="17" t="s">
        <v>938</v>
      </c>
    </row>
    <row r="406" spans="5:20" x14ac:dyDescent="0.25">
      <c r="E406" s="1"/>
      <c r="F406" s="1"/>
      <c r="G406" s="1"/>
      <c r="H406" s="1"/>
      <c r="I406" s="1"/>
      <c r="M406" s="17" t="s">
        <v>132</v>
      </c>
      <c r="N406" s="1" t="s">
        <v>225</v>
      </c>
      <c r="O406" s="1" t="s">
        <v>1547</v>
      </c>
      <c r="P406" s="1" t="s">
        <v>592</v>
      </c>
      <c r="Q406" s="112">
        <v>2</v>
      </c>
      <c r="R406" s="45" t="str">
        <f>IF(LEFT(CW_Metrics[[#This Row],[Namespace]], 3) = "AWS", "", TRUE)</f>
        <v/>
      </c>
      <c r="S406" s="56" t="str">
        <f>IF(CW_Metrics[[#This Row],[customs]]=TRUE, (CW_Metrics[[#This Row],[Count]] * $AD$2),"")</f>
        <v/>
      </c>
      <c r="T406" s="17" t="s">
        <v>938</v>
      </c>
    </row>
    <row r="407" spans="5:20" x14ac:dyDescent="0.25">
      <c r="E407" s="1"/>
      <c r="F407" s="1"/>
      <c r="G407" s="1"/>
      <c r="H407" s="1"/>
      <c r="I407" s="1"/>
      <c r="M407" s="17" t="s">
        <v>132</v>
      </c>
      <c r="N407" s="1" t="s">
        <v>225</v>
      </c>
      <c r="O407" s="1" t="s">
        <v>1546</v>
      </c>
      <c r="P407" s="1" t="s">
        <v>592</v>
      </c>
      <c r="Q407" s="112">
        <v>2</v>
      </c>
      <c r="R407" s="45" t="str">
        <f>IF(LEFT(CW_Metrics[[#This Row],[Namespace]], 3) = "AWS", "", TRUE)</f>
        <v/>
      </c>
      <c r="S407" s="56" t="str">
        <f>IF(CW_Metrics[[#This Row],[customs]]=TRUE, (CW_Metrics[[#This Row],[Count]] * $AD$2),"")</f>
        <v/>
      </c>
      <c r="T407" s="17" t="s">
        <v>938</v>
      </c>
    </row>
    <row r="408" spans="5:20" x14ac:dyDescent="0.25">
      <c r="E408" s="1"/>
      <c r="F408" s="1"/>
      <c r="G408" s="1"/>
      <c r="H408" s="1"/>
      <c r="I408" s="1"/>
      <c r="M408" s="17" t="s">
        <v>132</v>
      </c>
      <c r="N408" s="1" t="s">
        <v>225</v>
      </c>
      <c r="O408" s="1" t="s">
        <v>769</v>
      </c>
      <c r="P408" s="1" t="s">
        <v>592</v>
      </c>
      <c r="Q408" s="112">
        <v>2</v>
      </c>
      <c r="R408" s="45" t="str">
        <f>IF(LEFT(CW_Metrics[[#This Row],[Namespace]], 3) = "AWS", "", TRUE)</f>
        <v/>
      </c>
      <c r="S408" s="56" t="str">
        <f>IF(CW_Metrics[[#This Row],[customs]]=TRUE, (CW_Metrics[[#This Row],[Count]] * $AD$2),"")</f>
        <v/>
      </c>
      <c r="T408" s="17" t="s">
        <v>938</v>
      </c>
    </row>
    <row r="409" spans="5:20" x14ac:dyDescent="0.25">
      <c r="E409" s="1"/>
      <c r="F409" s="1"/>
      <c r="G409" s="1"/>
      <c r="H409" s="1"/>
      <c r="I409" s="1"/>
      <c r="M409" s="17" t="s">
        <v>132</v>
      </c>
      <c r="N409" s="1" t="s">
        <v>225</v>
      </c>
      <c r="O409" s="1" t="s">
        <v>1545</v>
      </c>
      <c r="P409" s="1" t="s">
        <v>592</v>
      </c>
      <c r="Q409" s="112">
        <v>2</v>
      </c>
      <c r="R409" s="45" t="str">
        <f>IF(LEFT(CW_Metrics[[#This Row],[Namespace]], 3) = "AWS", "", TRUE)</f>
        <v/>
      </c>
      <c r="S409" s="56" t="str">
        <f>IF(CW_Metrics[[#This Row],[customs]]=TRUE, (CW_Metrics[[#This Row],[Count]] * $AD$2),"")</f>
        <v/>
      </c>
      <c r="T409" s="17" t="s">
        <v>938</v>
      </c>
    </row>
    <row r="410" spans="5:20" x14ac:dyDescent="0.25">
      <c r="E410" s="1"/>
      <c r="F410" s="1"/>
      <c r="G410" s="1"/>
      <c r="H410" s="1"/>
      <c r="I410" s="1"/>
      <c r="M410" s="17" t="s">
        <v>132</v>
      </c>
      <c r="N410" s="1" t="s">
        <v>225</v>
      </c>
      <c r="O410" s="1" t="s">
        <v>1544</v>
      </c>
      <c r="P410" s="1" t="s">
        <v>592</v>
      </c>
      <c r="Q410" s="112">
        <v>2</v>
      </c>
      <c r="R410" s="45" t="str">
        <f>IF(LEFT(CW_Metrics[[#This Row],[Namespace]], 3) = "AWS", "", TRUE)</f>
        <v/>
      </c>
      <c r="S410" s="56" t="str">
        <f>IF(CW_Metrics[[#This Row],[customs]]=TRUE, (CW_Metrics[[#This Row],[Count]] * $AD$2),"")</f>
        <v/>
      </c>
      <c r="T410" s="17" t="s">
        <v>938</v>
      </c>
    </row>
    <row r="411" spans="5:20" x14ac:dyDescent="0.25">
      <c r="E411" s="1"/>
      <c r="F411" s="1"/>
      <c r="G411" s="1"/>
      <c r="H411" s="1"/>
      <c r="I411" s="1"/>
      <c r="M411" s="17" t="s">
        <v>132</v>
      </c>
      <c r="N411" s="1" t="s">
        <v>238</v>
      </c>
      <c r="O411" s="1" t="s">
        <v>770</v>
      </c>
      <c r="P411" s="1" t="s">
        <v>240</v>
      </c>
      <c r="Q411" s="112">
        <v>2</v>
      </c>
      <c r="R411" s="45" t="str">
        <f>IF(LEFT(CW_Metrics[[#This Row],[Namespace]], 3) = "AWS", "", TRUE)</f>
        <v/>
      </c>
      <c r="S411" s="56" t="str">
        <f>IF(CW_Metrics[[#This Row],[customs]]=TRUE, (CW_Metrics[[#This Row],[Count]] * $AD$2),"")</f>
        <v/>
      </c>
      <c r="T411" s="17" t="s">
        <v>938</v>
      </c>
    </row>
    <row r="412" spans="5:20" x14ac:dyDescent="0.25">
      <c r="E412" s="1"/>
      <c r="F412" s="1"/>
      <c r="G412" s="1"/>
      <c r="H412" s="1"/>
      <c r="I412" s="1"/>
      <c r="M412" s="17" t="s">
        <v>132</v>
      </c>
      <c r="N412" s="1" t="s">
        <v>238</v>
      </c>
      <c r="O412" s="1" t="s">
        <v>1372</v>
      </c>
      <c r="P412" s="1" t="s">
        <v>242</v>
      </c>
      <c r="Q412" s="112">
        <v>3</v>
      </c>
      <c r="R412" s="45" t="str">
        <f>IF(LEFT(CW_Metrics[[#This Row],[Namespace]], 3) = "AWS", "", TRUE)</f>
        <v/>
      </c>
      <c r="S412" s="56" t="str">
        <f>IF(CW_Metrics[[#This Row],[customs]]=TRUE, (CW_Metrics[[#This Row],[Count]] * $AD$2),"")</f>
        <v/>
      </c>
      <c r="T412" s="17" t="s">
        <v>938</v>
      </c>
    </row>
    <row r="413" spans="5:20" x14ac:dyDescent="0.25">
      <c r="E413" s="1"/>
      <c r="F413" s="1"/>
      <c r="G413" s="1"/>
      <c r="H413" s="1"/>
      <c r="I413" s="1"/>
      <c r="M413" s="17" t="s">
        <v>132</v>
      </c>
      <c r="N413" s="1" t="s">
        <v>238</v>
      </c>
      <c r="O413" s="1" t="s">
        <v>600</v>
      </c>
      <c r="P413" s="1" t="s">
        <v>240</v>
      </c>
      <c r="Q413" s="112">
        <v>2</v>
      </c>
      <c r="R413" s="45" t="str">
        <f>IF(LEFT(CW_Metrics[[#This Row],[Namespace]], 3) = "AWS", "", TRUE)</f>
        <v/>
      </c>
      <c r="S413" s="56" t="str">
        <f>IF(CW_Metrics[[#This Row],[customs]]=TRUE, (CW_Metrics[[#This Row],[Count]] * $AD$2),"")</f>
        <v/>
      </c>
      <c r="T413" s="17" t="s">
        <v>938</v>
      </c>
    </row>
    <row r="414" spans="5:20" x14ac:dyDescent="0.25">
      <c r="E414" s="1"/>
      <c r="F414" s="1"/>
      <c r="G414" s="1"/>
      <c r="H414" s="1"/>
      <c r="I414" s="1"/>
      <c r="M414" s="17" t="s">
        <v>132</v>
      </c>
      <c r="N414" s="1" t="s">
        <v>238</v>
      </c>
      <c r="O414" s="1" t="s">
        <v>1543</v>
      </c>
      <c r="P414" s="1" t="s">
        <v>242</v>
      </c>
      <c r="Q414" s="112">
        <v>4</v>
      </c>
      <c r="R414" s="45" t="str">
        <f>IF(LEFT(CW_Metrics[[#This Row],[Namespace]], 3) = "AWS", "", TRUE)</f>
        <v/>
      </c>
      <c r="S414" s="56" t="str">
        <f>IF(CW_Metrics[[#This Row],[customs]]=TRUE, (CW_Metrics[[#This Row],[Count]] * $AD$2),"")</f>
        <v/>
      </c>
      <c r="T414" s="17" t="s">
        <v>938</v>
      </c>
    </row>
    <row r="415" spans="5:20" x14ac:dyDescent="0.25">
      <c r="E415" s="1"/>
      <c r="F415" s="1"/>
      <c r="G415" s="1"/>
      <c r="H415" s="1"/>
      <c r="I415" s="1"/>
      <c r="M415" s="17" t="s">
        <v>132</v>
      </c>
      <c r="N415" s="1" t="s">
        <v>238</v>
      </c>
      <c r="O415" s="1" t="s">
        <v>771</v>
      </c>
      <c r="P415" s="1" t="s">
        <v>242</v>
      </c>
      <c r="Q415" s="112">
        <v>4</v>
      </c>
      <c r="R415" s="45" t="str">
        <f>IF(LEFT(CW_Metrics[[#This Row],[Namespace]], 3) = "AWS", "", TRUE)</f>
        <v/>
      </c>
      <c r="S415" s="56" t="str">
        <f>IF(CW_Metrics[[#This Row],[customs]]=TRUE, (CW_Metrics[[#This Row],[Count]] * $AD$2),"")</f>
        <v/>
      </c>
      <c r="T415" s="17" t="s">
        <v>938</v>
      </c>
    </row>
    <row r="416" spans="5:20" x14ac:dyDescent="0.25">
      <c r="E416" s="1"/>
      <c r="F416" s="1"/>
      <c r="G416" s="1"/>
      <c r="H416" s="1"/>
      <c r="I416" s="1"/>
      <c r="M416" s="17" t="s">
        <v>132</v>
      </c>
      <c r="N416" s="1" t="s">
        <v>238</v>
      </c>
      <c r="O416" s="1" t="s">
        <v>239</v>
      </c>
      <c r="P416" s="1" t="s">
        <v>242</v>
      </c>
      <c r="Q416" s="112">
        <v>3</v>
      </c>
      <c r="R416" s="45" t="str">
        <f>IF(LEFT(CW_Metrics[[#This Row],[Namespace]], 3) = "AWS", "", TRUE)</f>
        <v/>
      </c>
      <c r="S416" s="56" t="str">
        <f>IF(CW_Metrics[[#This Row],[customs]]=TRUE, (CW_Metrics[[#This Row],[Count]] * $AD$2),"")</f>
        <v/>
      </c>
      <c r="T416" s="17" t="s">
        <v>938</v>
      </c>
    </row>
    <row r="417" spans="5:20" x14ac:dyDescent="0.25">
      <c r="E417" s="1"/>
      <c r="F417" s="1"/>
      <c r="G417" s="1"/>
      <c r="H417" s="1"/>
      <c r="I417" s="1"/>
      <c r="M417" s="17" t="s">
        <v>132</v>
      </c>
      <c r="N417" s="1" t="s">
        <v>238</v>
      </c>
      <c r="O417" s="1" t="s">
        <v>593</v>
      </c>
      <c r="P417" s="1" t="s">
        <v>242</v>
      </c>
      <c r="Q417" s="112">
        <v>6</v>
      </c>
      <c r="R417" s="45" t="str">
        <f>IF(LEFT(CW_Metrics[[#This Row],[Namespace]], 3) = "AWS", "", TRUE)</f>
        <v/>
      </c>
      <c r="S417" s="56" t="str">
        <f>IF(CW_Metrics[[#This Row],[customs]]=TRUE, (CW_Metrics[[#This Row],[Count]] * $AD$2),"")</f>
        <v/>
      </c>
      <c r="T417" s="17" t="s">
        <v>938</v>
      </c>
    </row>
    <row r="418" spans="5:20" x14ac:dyDescent="0.25">
      <c r="E418" s="1"/>
      <c r="F418" s="1"/>
      <c r="G418" s="1"/>
      <c r="H418" s="1"/>
      <c r="I418" s="1"/>
      <c r="M418" s="17" t="s">
        <v>132</v>
      </c>
      <c r="N418" s="1" t="s">
        <v>238</v>
      </c>
      <c r="O418" s="1" t="s">
        <v>772</v>
      </c>
      <c r="P418" s="1" t="s">
        <v>242</v>
      </c>
      <c r="Q418" s="112">
        <v>5</v>
      </c>
      <c r="R418" s="45" t="str">
        <f>IF(LEFT(CW_Metrics[[#This Row],[Namespace]], 3) = "AWS", "", TRUE)</f>
        <v/>
      </c>
      <c r="S418" s="56" t="str">
        <f>IF(CW_Metrics[[#This Row],[customs]]=TRUE, (CW_Metrics[[#This Row],[Count]] * $AD$2),"")</f>
        <v/>
      </c>
      <c r="T418" s="17" t="s">
        <v>938</v>
      </c>
    </row>
    <row r="419" spans="5:20" x14ac:dyDescent="0.25">
      <c r="E419" s="1"/>
      <c r="F419" s="1"/>
      <c r="G419" s="1"/>
      <c r="H419" s="1"/>
      <c r="I419" s="1"/>
      <c r="M419" s="17" t="s">
        <v>132</v>
      </c>
      <c r="N419" s="1" t="s">
        <v>238</v>
      </c>
      <c r="O419" s="1" t="s">
        <v>773</v>
      </c>
      <c r="P419" s="1" t="s">
        <v>597</v>
      </c>
      <c r="Q419" s="112">
        <v>34</v>
      </c>
      <c r="R419" s="45" t="str">
        <f>IF(LEFT(CW_Metrics[[#This Row],[Namespace]], 3) = "AWS", "", TRUE)</f>
        <v/>
      </c>
      <c r="S419" s="56" t="str">
        <f>IF(CW_Metrics[[#This Row],[customs]]=TRUE, (CW_Metrics[[#This Row],[Count]] * $AD$2),"")</f>
        <v/>
      </c>
      <c r="T419" s="17" t="s">
        <v>938</v>
      </c>
    </row>
    <row r="420" spans="5:20" x14ac:dyDescent="0.25">
      <c r="E420" s="1"/>
      <c r="F420" s="1"/>
      <c r="G420" s="1"/>
      <c r="H420" s="1"/>
      <c r="I420" s="1"/>
      <c r="M420" s="17" t="s">
        <v>132</v>
      </c>
      <c r="N420" s="1" t="s">
        <v>238</v>
      </c>
      <c r="O420" s="1" t="s">
        <v>243</v>
      </c>
      <c r="P420" s="1" t="s">
        <v>597</v>
      </c>
      <c r="Q420" s="112">
        <v>4</v>
      </c>
      <c r="R420" s="45" t="str">
        <f>IF(LEFT(CW_Metrics[[#This Row],[Namespace]], 3) = "AWS", "", TRUE)</f>
        <v/>
      </c>
      <c r="S420" s="56" t="str">
        <f>IF(CW_Metrics[[#This Row],[customs]]=TRUE, (CW_Metrics[[#This Row],[Count]] * $AD$2),"")</f>
        <v/>
      </c>
      <c r="T420" s="17" t="s">
        <v>938</v>
      </c>
    </row>
    <row r="421" spans="5:20" x14ac:dyDescent="0.25">
      <c r="E421" s="1"/>
      <c r="F421" s="1"/>
      <c r="G421" s="1"/>
      <c r="H421" s="1"/>
      <c r="I421" s="1"/>
      <c r="M421" s="17" t="s">
        <v>132</v>
      </c>
      <c r="N421" s="1" t="s">
        <v>238</v>
      </c>
      <c r="O421" s="1" t="s">
        <v>594</v>
      </c>
      <c r="P421" s="1" t="s">
        <v>242</v>
      </c>
      <c r="Q421" s="112">
        <v>28</v>
      </c>
      <c r="R421" s="45" t="str">
        <f>IF(LEFT(CW_Metrics[[#This Row],[Namespace]], 3) = "AWS", "", TRUE)</f>
        <v/>
      </c>
      <c r="S421" s="56" t="str">
        <f>IF(CW_Metrics[[#This Row],[customs]]=TRUE, (CW_Metrics[[#This Row],[Count]] * $AD$2),"")</f>
        <v/>
      </c>
      <c r="T421" s="17" t="s">
        <v>938</v>
      </c>
    </row>
    <row r="422" spans="5:20" x14ac:dyDescent="0.25">
      <c r="E422" s="1"/>
      <c r="F422" s="1"/>
      <c r="G422" s="1"/>
      <c r="H422" s="1"/>
      <c r="I422" s="1"/>
      <c r="M422" s="17" t="s">
        <v>132</v>
      </c>
      <c r="N422" s="1" t="s">
        <v>238</v>
      </c>
      <c r="O422" s="1" t="s">
        <v>774</v>
      </c>
      <c r="P422" s="1" t="s">
        <v>242</v>
      </c>
      <c r="Q422" s="112">
        <v>17</v>
      </c>
      <c r="R422" s="45" t="str">
        <f>IF(LEFT(CW_Metrics[[#This Row],[Namespace]], 3) = "AWS", "", TRUE)</f>
        <v/>
      </c>
      <c r="S422" s="56" t="str">
        <f>IF(CW_Metrics[[#This Row],[customs]]=TRUE, (CW_Metrics[[#This Row],[Count]] * $AD$2),"")</f>
        <v/>
      </c>
      <c r="T422" s="17" t="s">
        <v>938</v>
      </c>
    </row>
    <row r="423" spans="5:20" x14ac:dyDescent="0.25">
      <c r="E423" s="1"/>
      <c r="F423" s="1"/>
      <c r="G423" s="1"/>
      <c r="H423" s="1"/>
      <c r="I423" s="1"/>
      <c r="M423" s="17" t="s">
        <v>132</v>
      </c>
      <c r="N423" s="1" t="s">
        <v>238</v>
      </c>
      <c r="O423" s="1" t="s">
        <v>241</v>
      </c>
      <c r="P423" s="1" t="s">
        <v>242</v>
      </c>
      <c r="Q423" s="112">
        <v>3</v>
      </c>
      <c r="R423" s="45" t="str">
        <f>IF(LEFT(CW_Metrics[[#This Row],[Namespace]], 3) = "AWS", "", TRUE)</f>
        <v/>
      </c>
      <c r="S423" s="56" t="str">
        <f>IF(CW_Metrics[[#This Row],[customs]]=TRUE, (CW_Metrics[[#This Row],[Count]] * $AD$2),"")</f>
        <v/>
      </c>
      <c r="T423" s="17" t="s">
        <v>938</v>
      </c>
    </row>
    <row r="424" spans="5:20" x14ac:dyDescent="0.25">
      <c r="E424" s="1"/>
      <c r="F424" s="1"/>
      <c r="G424" s="1"/>
      <c r="H424" s="1"/>
      <c r="I424" s="1"/>
      <c r="M424" s="17" t="s">
        <v>132</v>
      </c>
      <c r="N424" s="1" t="s">
        <v>238</v>
      </c>
      <c r="O424" s="1" t="s">
        <v>775</v>
      </c>
      <c r="P424" s="1" t="s">
        <v>242</v>
      </c>
      <c r="Q424" s="112">
        <v>3</v>
      </c>
      <c r="R424" s="45" t="str">
        <f>IF(LEFT(CW_Metrics[[#This Row],[Namespace]], 3) = "AWS", "", TRUE)</f>
        <v/>
      </c>
      <c r="S424" s="56" t="str">
        <f>IF(CW_Metrics[[#This Row],[customs]]=TRUE, (CW_Metrics[[#This Row],[Count]] * $AD$2),"")</f>
        <v/>
      </c>
      <c r="T424" s="17" t="s">
        <v>938</v>
      </c>
    </row>
    <row r="425" spans="5:20" x14ac:dyDescent="0.25">
      <c r="E425" s="1"/>
      <c r="F425" s="1"/>
      <c r="G425" s="1"/>
      <c r="H425" s="1"/>
      <c r="I425" s="1"/>
      <c r="M425" s="17" t="s">
        <v>132</v>
      </c>
      <c r="N425" s="1" t="s">
        <v>238</v>
      </c>
      <c r="O425" s="1" t="s">
        <v>602</v>
      </c>
      <c r="P425" s="1" t="s">
        <v>597</v>
      </c>
      <c r="Q425" s="112">
        <v>57</v>
      </c>
      <c r="R425" s="45" t="str">
        <f>IF(LEFT(CW_Metrics[[#This Row],[Namespace]], 3) = "AWS", "", TRUE)</f>
        <v/>
      </c>
      <c r="S425" s="56" t="str">
        <f>IF(CW_Metrics[[#This Row],[customs]]=TRUE, (CW_Metrics[[#This Row],[Count]] * $AD$2),"")</f>
        <v/>
      </c>
      <c r="T425" s="17" t="s">
        <v>938</v>
      </c>
    </row>
    <row r="426" spans="5:20" x14ac:dyDescent="0.25">
      <c r="E426" s="1"/>
      <c r="F426" s="1"/>
      <c r="G426" s="1"/>
      <c r="H426" s="1"/>
      <c r="I426" s="1"/>
      <c r="M426" s="17" t="s">
        <v>132</v>
      </c>
      <c r="N426" s="1" t="s">
        <v>238</v>
      </c>
      <c r="O426" s="1" t="s">
        <v>1542</v>
      </c>
      <c r="P426" s="1" t="s">
        <v>240</v>
      </c>
      <c r="Q426" s="112">
        <v>1</v>
      </c>
      <c r="R426" s="45" t="str">
        <f>IF(LEFT(CW_Metrics[[#This Row],[Namespace]], 3) = "AWS", "", TRUE)</f>
        <v/>
      </c>
      <c r="S426" s="56" t="str">
        <f>IF(CW_Metrics[[#This Row],[customs]]=TRUE, (CW_Metrics[[#This Row],[Count]] * $AD$2),"")</f>
        <v/>
      </c>
      <c r="T426" s="17" t="s">
        <v>938</v>
      </c>
    </row>
    <row r="427" spans="5:20" x14ac:dyDescent="0.25">
      <c r="E427" s="1"/>
      <c r="F427" s="1"/>
      <c r="G427" s="1"/>
      <c r="H427" s="1"/>
      <c r="I427" s="1"/>
      <c r="M427" s="17" t="s">
        <v>132</v>
      </c>
      <c r="N427" s="1" t="s">
        <v>238</v>
      </c>
      <c r="O427" s="1" t="s">
        <v>1373</v>
      </c>
      <c r="P427" s="1" t="s">
        <v>240</v>
      </c>
      <c r="Q427" s="112">
        <v>2</v>
      </c>
      <c r="R427" s="45" t="str">
        <f>IF(LEFT(CW_Metrics[[#This Row],[Namespace]], 3) = "AWS", "", TRUE)</f>
        <v/>
      </c>
      <c r="S427" s="56" t="str">
        <f>IF(CW_Metrics[[#This Row],[customs]]=TRUE, (CW_Metrics[[#This Row],[Count]] * $AD$2),"")</f>
        <v/>
      </c>
      <c r="T427" s="17" t="s">
        <v>938</v>
      </c>
    </row>
    <row r="428" spans="5:20" x14ac:dyDescent="0.25">
      <c r="E428" s="1"/>
      <c r="F428" s="1"/>
      <c r="G428" s="1"/>
      <c r="H428" s="1"/>
      <c r="I428" s="1"/>
      <c r="M428" s="17" t="s">
        <v>132</v>
      </c>
      <c r="N428" s="1" t="s">
        <v>238</v>
      </c>
      <c r="O428" s="1" t="s">
        <v>777</v>
      </c>
      <c r="P428" s="1" t="s">
        <v>597</v>
      </c>
      <c r="Q428" s="112">
        <v>64</v>
      </c>
      <c r="R428" s="45" t="str">
        <f>IF(LEFT(CW_Metrics[[#This Row],[Namespace]], 3) = "AWS", "", TRUE)</f>
        <v/>
      </c>
      <c r="S428" s="56" t="str">
        <f>IF(CW_Metrics[[#This Row],[customs]]=TRUE, (CW_Metrics[[#This Row],[Count]] * $AD$2),"")</f>
        <v/>
      </c>
      <c r="T428" s="17" t="s">
        <v>938</v>
      </c>
    </row>
    <row r="429" spans="5:20" x14ac:dyDescent="0.25">
      <c r="E429" s="1"/>
      <c r="F429" s="1"/>
      <c r="G429" s="1"/>
      <c r="H429" s="1"/>
      <c r="I429" s="1"/>
      <c r="M429" s="17" t="s">
        <v>132</v>
      </c>
      <c r="N429" s="1" t="s">
        <v>238</v>
      </c>
      <c r="O429" s="1" t="s">
        <v>595</v>
      </c>
      <c r="P429" s="1" t="s">
        <v>596</v>
      </c>
      <c r="Q429" s="112">
        <v>58</v>
      </c>
      <c r="R429" s="45" t="str">
        <f>IF(LEFT(CW_Metrics[[#This Row],[Namespace]], 3) = "AWS", "", TRUE)</f>
        <v/>
      </c>
      <c r="S429" s="56" t="str">
        <f>IF(CW_Metrics[[#This Row],[customs]]=TRUE, (CW_Metrics[[#This Row],[Count]] * $AD$2),"")</f>
        <v/>
      </c>
      <c r="T429" s="17" t="s">
        <v>938</v>
      </c>
    </row>
    <row r="430" spans="5:20" x14ac:dyDescent="0.25">
      <c r="E430" s="1"/>
      <c r="F430" s="1"/>
      <c r="G430" s="1"/>
      <c r="H430" s="1"/>
      <c r="I430" s="1"/>
      <c r="M430" s="17" t="s">
        <v>132</v>
      </c>
      <c r="N430" s="1" t="s">
        <v>238</v>
      </c>
      <c r="O430" s="1" t="s">
        <v>1541</v>
      </c>
      <c r="P430" s="1" t="s">
        <v>240</v>
      </c>
      <c r="Q430" s="112">
        <v>1</v>
      </c>
      <c r="R430" s="45" t="str">
        <f>IF(LEFT(CW_Metrics[[#This Row],[Namespace]], 3) = "AWS", "", TRUE)</f>
        <v/>
      </c>
      <c r="S430" s="56" t="str">
        <f>IF(CW_Metrics[[#This Row],[customs]]=TRUE, (CW_Metrics[[#This Row],[Count]] * $AD$2),"")</f>
        <v/>
      </c>
      <c r="T430" s="17" t="s">
        <v>938</v>
      </c>
    </row>
    <row r="431" spans="5:20" x14ac:dyDescent="0.25">
      <c r="E431" s="1"/>
      <c r="F431" s="1"/>
      <c r="G431" s="1"/>
      <c r="H431" s="1"/>
      <c r="I431" s="1"/>
      <c r="M431" s="17" t="s">
        <v>132</v>
      </c>
      <c r="N431" s="1" t="s">
        <v>238</v>
      </c>
      <c r="O431" s="1" t="s">
        <v>776</v>
      </c>
      <c r="P431" s="1" t="s">
        <v>242</v>
      </c>
      <c r="Q431" s="112">
        <v>38</v>
      </c>
      <c r="R431" s="45" t="str">
        <f>IF(LEFT(CW_Metrics[[#This Row],[Namespace]], 3) = "AWS", "", TRUE)</f>
        <v/>
      </c>
      <c r="S431" s="56" t="str">
        <f>IF(CW_Metrics[[#This Row],[customs]]=TRUE, (CW_Metrics[[#This Row],[Count]] * $AD$2),"")</f>
        <v/>
      </c>
      <c r="T431" s="17" t="s">
        <v>938</v>
      </c>
    </row>
    <row r="432" spans="5:20" x14ac:dyDescent="0.25">
      <c r="E432" s="1"/>
      <c r="F432" s="1"/>
      <c r="G432" s="1"/>
      <c r="H432" s="1"/>
      <c r="I432" s="1"/>
      <c r="M432" s="17" t="s">
        <v>132</v>
      </c>
      <c r="N432" s="1" t="s">
        <v>238</v>
      </c>
      <c r="O432" s="1" t="s">
        <v>245</v>
      </c>
      <c r="P432" s="1" t="s">
        <v>244</v>
      </c>
      <c r="Q432" s="112">
        <v>57</v>
      </c>
      <c r="R432" s="45" t="str">
        <f>IF(LEFT(CW_Metrics[[#This Row],[Namespace]], 3) = "AWS", "", TRUE)</f>
        <v/>
      </c>
      <c r="S432" s="56" t="str">
        <f>IF(CW_Metrics[[#This Row],[customs]]=TRUE, (CW_Metrics[[#This Row],[Count]] * $AD$2),"")</f>
        <v/>
      </c>
      <c r="T432" s="17" t="s">
        <v>938</v>
      </c>
    </row>
    <row r="433" spans="5:20" x14ac:dyDescent="0.25">
      <c r="E433" s="1"/>
      <c r="F433" s="1"/>
      <c r="G433" s="1"/>
      <c r="H433" s="1"/>
      <c r="I433" s="1"/>
      <c r="M433" s="17" t="s">
        <v>132</v>
      </c>
      <c r="N433" s="1" t="s">
        <v>246</v>
      </c>
      <c r="O433" s="1" t="s">
        <v>247</v>
      </c>
      <c r="P433" s="1" t="s">
        <v>248</v>
      </c>
      <c r="Q433" s="112">
        <v>21</v>
      </c>
      <c r="R433" s="45" t="str">
        <f>IF(LEFT(CW_Metrics[[#This Row],[Namespace]], 3) = "AWS", "", TRUE)</f>
        <v/>
      </c>
      <c r="S433" s="56" t="str">
        <f>IF(CW_Metrics[[#This Row],[customs]]=TRUE, (CW_Metrics[[#This Row],[Count]] * $AD$2),"")</f>
        <v/>
      </c>
      <c r="T433" s="17" t="s">
        <v>938</v>
      </c>
    </row>
    <row r="434" spans="5:20" x14ac:dyDescent="0.25">
      <c r="E434" s="1"/>
      <c r="F434" s="1"/>
      <c r="G434" s="1"/>
      <c r="H434" s="1"/>
      <c r="I434" s="1"/>
      <c r="M434" s="17" t="s">
        <v>132</v>
      </c>
      <c r="N434" s="1" t="s">
        <v>246</v>
      </c>
      <c r="O434" s="1" t="s">
        <v>249</v>
      </c>
      <c r="P434" s="1" t="s">
        <v>248</v>
      </c>
      <c r="Q434" s="112">
        <v>22</v>
      </c>
      <c r="R434" s="45" t="str">
        <f>IF(LEFT(CW_Metrics[[#This Row],[Namespace]], 3) = "AWS", "", TRUE)</f>
        <v/>
      </c>
      <c r="S434" s="56" t="str">
        <f>IF(CW_Metrics[[#This Row],[customs]]=TRUE, (CW_Metrics[[#This Row],[Count]] * $AD$2),"")</f>
        <v/>
      </c>
      <c r="T434" s="17" t="s">
        <v>938</v>
      </c>
    </row>
    <row r="435" spans="5:20" x14ac:dyDescent="0.25">
      <c r="E435" s="1"/>
      <c r="F435" s="1"/>
      <c r="G435" s="1"/>
      <c r="H435" s="1"/>
      <c r="I435" s="1"/>
      <c r="M435" s="17" t="s">
        <v>132</v>
      </c>
      <c r="N435" s="1" t="s">
        <v>246</v>
      </c>
      <c r="O435" s="1" t="s">
        <v>778</v>
      </c>
      <c r="P435" s="1" t="s">
        <v>248</v>
      </c>
      <c r="Q435" s="112">
        <v>18</v>
      </c>
      <c r="R435" s="45" t="str">
        <f>IF(LEFT(CW_Metrics[[#This Row],[Namespace]], 3) = "AWS", "", TRUE)</f>
        <v/>
      </c>
      <c r="S435" s="56" t="str">
        <f>IF(CW_Metrics[[#This Row],[customs]]=TRUE, (CW_Metrics[[#This Row],[Count]] * $AD$2),"")</f>
        <v/>
      </c>
      <c r="T435" s="17" t="s">
        <v>938</v>
      </c>
    </row>
    <row r="436" spans="5:20" x14ac:dyDescent="0.25">
      <c r="E436" s="1"/>
      <c r="F436" s="1"/>
      <c r="G436" s="1"/>
      <c r="H436" s="1"/>
      <c r="I436" s="1"/>
      <c r="M436" s="17" t="s">
        <v>132</v>
      </c>
      <c r="N436" s="1" t="s">
        <v>246</v>
      </c>
      <c r="O436" s="1" t="s">
        <v>779</v>
      </c>
      <c r="P436" s="1" t="s">
        <v>248</v>
      </c>
      <c r="Q436" s="112">
        <v>20</v>
      </c>
      <c r="R436" s="45" t="str">
        <f>IF(LEFT(CW_Metrics[[#This Row],[Namespace]], 3) = "AWS", "", TRUE)</f>
        <v/>
      </c>
      <c r="S436" s="56" t="str">
        <f>IF(CW_Metrics[[#This Row],[customs]]=TRUE, (CW_Metrics[[#This Row],[Count]] * $AD$2),"")</f>
        <v/>
      </c>
      <c r="T436" s="17" t="s">
        <v>938</v>
      </c>
    </row>
    <row r="437" spans="5:20" x14ac:dyDescent="0.25">
      <c r="E437" s="1"/>
      <c r="F437" s="1"/>
      <c r="G437" s="1"/>
      <c r="H437" s="1"/>
      <c r="I437" s="1"/>
      <c r="M437" s="17" t="s">
        <v>132</v>
      </c>
      <c r="N437" s="1" t="s">
        <v>246</v>
      </c>
      <c r="O437" s="1" t="s">
        <v>250</v>
      </c>
      <c r="P437" s="1" t="s">
        <v>248</v>
      </c>
      <c r="Q437" s="112">
        <v>21</v>
      </c>
      <c r="R437" s="45" t="str">
        <f>IF(LEFT(CW_Metrics[[#This Row],[Namespace]], 3) = "AWS", "", TRUE)</f>
        <v/>
      </c>
      <c r="S437" s="56" t="str">
        <f>IF(CW_Metrics[[#This Row],[customs]]=TRUE, (CW_Metrics[[#This Row],[Count]] * $AD$2),"")</f>
        <v/>
      </c>
      <c r="T437" s="17" t="s">
        <v>938</v>
      </c>
    </row>
    <row r="438" spans="5:20" x14ac:dyDescent="0.25">
      <c r="E438" s="1"/>
      <c r="F438" s="1"/>
      <c r="G438" s="1"/>
      <c r="H438" s="1"/>
      <c r="I438" s="1"/>
      <c r="M438" s="17" t="s">
        <v>132</v>
      </c>
      <c r="N438" s="1" t="s">
        <v>246</v>
      </c>
      <c r="O438" s="1" t="s">
        <v>251</v>
      </c>
      <c r="P438" s="1" t="s">
        <v>248</v>
      </c>
      <c r="Q438" s="112">
        <v>21</v>
      </c>
      <c r="R438" s="45" t="str">
        <f>IF(LEFT(CW_Metrics[[#This Row],[Namespace]], 3) = "AWS", "", TRUE)</f>
        <v/>
      </c>
      <c r="S438" s="56" t="str">
        <f>IF(CW_Metrics[[#This Row],[customs]]=TRUE, (CW_Metrics[[#This Row],[Count]] * $AD$2),"")</f>
        <v/>
      </c>
      <c r="T438" s="17" t="s">
        <v>938</v>
      </c>
    </row>
    <row r="439" spans="5:20" x14ac:dyDescent="0.25">
      <c r="E439" s="1"/>
      <c r="F439" s="1"/>
      <c r="G439" s="1"/>
      <c r="H439" s="1"/>
      <c r="I439" s="1"/>
      <c r="M439" s="17" t="s">
        <v>132</v>
      </c>
      <c r="N439" s="1" t="s">
        <v>246</v>
      </c>
      <c r="O439" s="1" t="s">
        <v>780</v>
      </c>
      <c r="P439" s="1" t="s">
        <v>248</v>
      </c>
      <c r="Q439" s="112">
        <v>21</v>
      </c>
      <c r="R439" s="45" t="str">
        <f>IF(LEFT(CW_Metrics[[#This Row],[Namespace]], 3) = "AWS", "", TRUE)</f>
        <v/>
      </c>
      <c r="S439" s="56" t="str">
        <f>IF(CW_Metrics[[#This Row],[customs]]=TRUE, (CW_Metrics[[#This Row],[Count]] * $AD$2),"")</f>
        <v/>
      </c>
      <c r="T439" s="17" t="s">
        <v>938</v>
      </c>
    </row>
    <row r="440" spans="5:20" x14ac:dyDescent="0.25">
      <c r="E440" s="1"/>
      <c r="F440" s="1"/>
      <c r="G440" s="1"/>
      <c r="H440" s="1"/>
      <c r="I440" s="1"/>
      <c r="M440" s="17" t="s">
        <v>132</v>
      </c>
      <c r="N440" s="1" t="s">
        <v>246</v>
      </c>
      <c r="O440" s="1" t="s">
        <v>598</v>
      </c>
      <c r="P440" s="1" t="s">
        <v>248</v>
      </c>
      <c r="Q440" s="112">
        <v>19</v>
      </c>
      <c r="R440" s="45" t="str">
        <f>IF(LEFT(CW_Metrics[[#This Row],[Namespace]], 3) = "AWS", "", TRUE)</f>
        <v/>
      </c>
      <c r="S440" s="56" t="str">
        <f>IF(CW_Metrics[[#This Row],[customs]]=TRUE, (CW_Metrics[[#This Row],[Count]] * $AD$2),"")</f>
        <v/>
      </c>
      <c r="T440" s="17" t="s">
        <v>938</v>
      </c>
    </row>
    <row r="441" spans="5:20" x14ac:dyDescent="0.25">
      <c r="E441" s="1"/>
      <c r="F441" s="1"/>
      <c r="G441" s="1"/>
      <c r="H441" s="1"/>
      <c r="I441" s="1"/>
      <c r="M441" s="17" t="s">
        <v>132</v>
      </c>
      <c r="N441" s="1" t="s">
        <v>252</v>
      </c>
      <c r="O441" s="1" t="s">
        <v>253</v>
      </c>
      <c r="P441" s="1" t="s">
        <v>254</v>
      </c>
      <c r="Q441" s="112">
        <v>18</v>
      </c>
      <c r="R441" s="45" t="str">
        <f>IF(LEFT(CW_Metrics[[#This Row],[Namespace]], 3) = "AWS", "", TRUE)</f>
        <v/>
      </c>
      <c r="S441" s="56" t="str">
        <f>IF(CW_Metrics[[#This Row],[customs]]=TRUE, (CW_Metrics[[#This Row],[Count]] * $AD$2),"")</f>
        <v/>
      </c>
      <c r="T441" s="17" t="s">
        <v>938</v>
      </c>
    </row>
    <row r="442" spans="5:20" x14ac:dyDescent="0.25">
      <c r="E442" s="1"/>
      <c r="F442" s="1"/>
      <c r="G442" s="1"/>
      <c r="H442" s="1"/>
      <c r="I442" s="1"/>
      <c r="M442" s="17" t="s">
        <v>132</v>
      </c>
      <c r="N442" s="1" t="s">
        <v>1540</v>
      </c>
      <c r="O442" s="1" t="s">
        <v>1539</v>
      </c>
      <c r="P442" s="1" t="s">
        <v>1538</v>
      </c>
      <c r="Q442" s="112">
        <v>1</v>
      </c>
      <c r="R442" s="45" t="str">
        <f>IF(LEFT(CW_Metrics[[#This Row],[Namespace]], 3) = "AWS", "", TRUE)</f>
        <v/>
      </c>
      <c r="S442" s="56" t="str">
        <f>IF(CW_Metrics[[#This Row],[customs]]=TRUE, (CW_Metrics[[#This Row],[Count]] * $AD$2),"")</f>
        <v/>
      </c>
      <c r="T442" s="17" t="s">
        <v>938</v>
      </c>
    </row>
    <row r="443" spans="5:20" x14ac:dyDescent="0.25">
      <c r="E443" s="1"/>
      <c r="F443" s="1"/>
      <c r="G443" s="1"/>
      <c r="H443" s="1"/>
      <c r="I443" s="1"/>
      <c r="M443" s="17" t="s">
        <v>132</v>
      </c>
      <c r="N443" s="1" t="s">
        <v>1374</v>
      </c>
      <c r="O443" s="1" t="s">
        <v>1375</v>
      </c>
      <c r="P443" s="1" t="s">
        <v>1376</v>
      </c>
      <c r="Q443" s="112">
        <v>1</v>
      </c>
      <c r="R443" s="45" t="str">
        <f>IF(LEFT(CW_Metrics[[#This Row],[Namespace]], 3) = "AWS", "", TRUE)</f>
        <v/>
      </c>
      <c r="S443" s="56" t="str">
        <f>IF(CW_Metrics[[#This Row],[customs]]=TRUE, (CW_Metrics[[#This Row],[Count]] * $AD$2),"")</f>
        <v/>
      </c>
      <c r="T443" s="17" t="s">
        <v>938</v>
      </c>
    </row>
    <row r="444" spans="5:20" x14ac:dyDescent="0.25">
      <c r="E444" s="1"/>
      <c r="F444" s="1"/>
      <c r="G444" s="1"/>
      <c r="H444" s="1"/>
      <c r="I444" s="1"/>
      <c r="M444" s="17" t="s">
        <v>132</v>
      </c>
      <c r="N444" s="1" t="s">
        <v>255</v>
      </c>
      <c r="O444" s="1" t="s">
        <v>1537</v>
      </c>
      <c r="P444" s="1"/>
      <c r="Q444" s="112">
        <v>1</v>
      </c>
      <c r="R444" s="45" t="str">
        <f>IF(LEFT(CW_Metrics[[#This Row],[Namespace]], 3) = "AWS", "", TRUE)</f>
        <v/>
      </c>
      <c r="S444" s="56" t="str">
        <f>IF(CW_Metrics[[#This Row],[customs]]=TRUE, (CW_Metrics[[#This Row],[Count]] * $AD$2),"")</f>
        <v/>
      </c>
      <c r="T444" s="17" t="s">
        <v>938</v>
      </c>
    </row>
    <row r="445" spans="5:20" x14ac:dyDescent="0.25">
      <c r="E445" s="1"/>
      <c r="F445" s="1"/>
      <c r="G445" s="1"/>
      <c r="H445" s="1"/>
      <c r="I445" s="1"/>
      <c r="M445" s="17" t="s">
        <v>132</v>
      </c>
      <c r="N445" s="1" t="s">
        <v>255</v>
      </c>
      <c r="O445" s="1" t="s">
        <v>1536</v>
      </c>
      <c r="P445" s="1"/>
      <c r="Q445" s="112">
        <v>1</v>
      </c>
      <c r="R445" s="45" t="str">
        <f>IF(LEFT(CW_Metrics[[#This Row],[Namespace]], 3) = "AWS", "", TRUE)</f>
        <v/>
      </c>
      <c r="S445" s="56" t="str">
        <f>IF(CW_Metrics[[#This Row],[customs]]=TRUE, (CW_Metrics[[#This Row],[Count]] * $AD$2),"")</f>
        <v/>
      </c>
      <c r="T445" s="17" t="s">
        <v>938</v>
      </c>
    </row>
    <row r="446" spans="5:20" x14ac:dyDescent="0.25">
      <c r="E446" s="1"/>
      <c r="F446" s="1"/>
      <c r="G446" s="1"/>
      <c r="H446" s="1"/>
      <c r="I446" s="1"/>
      <c r="M446" s="17" t="s">
        <v>132</v>
      </c>
      <c r="N446" s="1" t="s">
        <v>255</v>
      </c>
      <c r="O446" s="1" t="s">
        <v>1377</v>
      </c>
      <c r="P446" s="1" t="s">
        <v>257</v>
      </c>
      <c r="Q446" s="112">
        <v>11</v>
      </c>
      <c r="R446" s="45" t="str">
        <f>IF(LEFT(CW_Metrics[[#This Row],[Namespace]], 3) = "AWS", "", TRUE)</f>
        <v/>
      </c>
      <c r="S446" s="56" t="str">
        <f>IF(CW_Metrics[[#This Row],[customs]]=TRUE, (CW_Metrics[[#This Row],[Count]] * $AD$2),"")</f>
        <v/>
      </c>
      <c r="T446" s="17" t="s">
        <v>938</v>
      </c>
    </row>
    <row r="447" spans="5:20" x14ac:dyDescent="0.25">
      <c r="E447" s="1"/>
      <c r="F447" s="1"/>
      <c r="G447" s="1"/>
      <c r="H447" s="1"/>
      <c r="I447" s="1"/>
      <c r="M447" s="17" t="s">
        <v>132</v>
      </c>
      <c r="N447" s="1" t="s">
        <v>255</v>
      </c>
      <c r="O447" s="1" t="s">
        <v>256</v>
      </c>
      <c r="P447" s="1" t="s">
        <v>257</v>
      </c>
      <c r="Q447" s="112">
        <v>91</v>
      </c>
      <c r="R447" s="45" t="str">
        <f>IF(LEFT(CW_Metrics[[#This Row],[Namespace]], 3) = "AWS", "", TRUE)</f>
        <v/>
      </c>
      <c r="S447" s="56" t="str">
        <f>IF(CW_Metrics[[#This Row],[customs]]=TRUE, (CW_Metrics[[#This Row],[Count]] * $AD$2),"")</f>
        <v/>
      </c>
      <c r="T447" s="17" t="s">
        <v>938</v>
      </c>
    </row>
    <row r="448" spans="5:20" x14ac:dyDescent="0.25">
      <c r="E448" s="1"/>
      <c r="F448" s="1"/>
      <c r="G448" s="1"/>
      <c r="H448" s="1"/>
      <c r="I448" s="1"/>
      <c r="M448" s="17" t="s">
        <v>132</v>
      </c>
      <c r="N448" s="1" t="s">
        <v>781</v>
      </c>
      <c r="O448" s="1" t="s">
        <v>782</v>
      </c>
      <c r="P448" s="1"/>
      <c r="Q448" s="112">
        <v>1</v>
      </c>
      <c r="R448" s="45" t="str">
        <f>IF(LEFT(CW_Metrics[[#This Row],[Namespace]], 3) = "AWS", "", TRUE)</f>
        <v/>
      </c>
      <c r="S448" s="56" t="str">
        <f>IF(CW_Metrics[[#This Row],[customs]]=TRUE, (CW_Metrics[[#This Row],[Count]] * $AD$2),"")</f>
        <v/>
      </c>
      <c r="T448" s="17" t="s">
        <v>938</v>
      </c>
    </row>
    <row r="449" spans="5:20" x14ac:dyDescent="0.25">
      <c r="E449" s="1"/>
      <c r="F449" s="1"/>
      <c r="G449" s="1"/>
      <c r="H449" s="1"/>
      <c r="I449" s="1"/>
      <c r="M449" s="17" t="s">
        <v>132</v>
      </c>
      <c r="N449" s="1" t="s">
        <v>781</v>
      </c>
      <c r="O449" s="1" t="s">
        <v>1535</v>
      </c>
      <c r="P449" s="1"/>
      <c r="Q449" s="112">
        <v>1</v>
      </c>
      <c r="R449" s="45" t="str">
        <f>IF(LEFT(CW_Metrics[[#This Row],[Namespace]], 3) = "AWS", "", TRUE)</f>
        <v/>
      </c>
      <c r="S449" s="56" t="str">
        <f>IF(CW_Metrics[[#This Row],[customs]]=TRUE, (CW_Metrics[[#This Row],[Count]] * $AD$2),"")</f>
        <v/>
      </c>
      <c r="T449" s="17" t="s">
        <v>938</v>
      </c>
    </row>
    <row r="450" spans="5:20" x14ac:dyDescent="0.25">
      <c r="E450" s="1"/>
      <c r="F450" s="1"/>
      <c r="G450" s="1"/>
      <c r="H450" s="1"/>
      <c r="I450" s="1"/>
      <c r="M450" s="17" t="s">
        <v>132</v>
      </c>
      <c r="N450" s="1" t="s">
        <v>781</v>
      </c>
      <c r="O450" s="1" t="s">
        <v>1534</v>
      </c>
      <c r="P450" s="1"/>
      <c r="Q450" s="112">
        <v>1</v>
      </c>
      <c r="R450" s="45" t="str">
        <f>IF(LEFT(CW_Metrics[[#This Row],[Namespace]], 3) = "AWS", "", TRUE)</f>
        <v/>
      </c>
      <c r="S450" s="56" t="str">
        <f>IF(CW_Metrics[[#This Row],[customs]]=TRUE, (CW_Metrics[[#This Row],[Count]] * $AD$2),"")</f>
        <v/>
      </c>
      <c r="T450" s="17" t="s">
        <v>938</v>
      </c>
    </row>
    <row r="451" spans="5:20" x14ac:dyDescent="0.25">
      <c r="E451" s="1"/>
      <c r="F451" s="1"/>
      <c r="G451" s="1"/>
      <c r="H451" s="1"/>
      <c r="I451" s="1"/>
      <c r="M451" s="17" t="s">
        <v>132</v>
      </c>
      <c r="N451" s="1" t="s">
        <v>781</v>
      </c>
      <c r="O451" s="1" t="s">
        <v>1533</v>
      </c>
      <c r="P451" s="1"/>
      <c r="Q451" s="112">
        <v>1</v>
      </c>
      <c r="R451" s="45" t="str">
        <f>IF(LEFT(CW_Metrics[[#This Row],[Namespace]], 3) = "AWS", "", TRUE)</f>
        <v/>
      </c>
      <c r="S451" s="56" t="str">
        <f>IF(CW_Metrics[[#This Row],[customs]]=TRUE, (CW_Metrics[[#This Row],[Count]] * $AD$2),"")</f>
        <v/>
      </c>
      <c r="T451" s="17" t="s">
        <v>938</v>
      </c>
    </row>
    <row r="452" spans="5:20" x14ac:dyDescent="0.25">
      <c r="E452" s="1"/>
      <c r="F452" s="1"/>
      <c r="G452" s="1"/>
      <c r="H452" s="1"/>
      <c r="I452" s="1"/>
      <c r="M452" s="17" t="s">
        <v>132</v>
      </c>
      <c r="N452" s="1" t="s">
        <v>781</v>
      </c>
      <c r="O452" s="1" t="s">
        <v>1532</v>
      </c>
      <c r="P452" s="1"/>
      <c r="Q452" s="112">
        <v>1</v>
      </c>
      <c r="R452" s="45" t="str">
        <f>IF(LEFT(CW_Metrics[[#This Row],[Namespace]], 3) = "AWS", "", TRUE)</f>
        <v/>
      </c>
      <c r="S452" s="56" t="str">
        <f>IF(CW_Metrics[[#This Row],[customs]]=TRUE, (CW_Metrics[[#This Row],[Count]] * $AD$2),"")</f>
        <v/>
      </c>
      <c r="T452" s="17" t="s">
        <v>938</v>
      </c>
    </row>
    <row r="453" spans="5:20" x14ac:dyDescent="0.25">
      <c r="E453" s="1"/>
      <c r="F453" s="1"/>
      <c r="G453" s="1"/>
      <c r="H453" s="1"/>
      <c r="I453" s="1"/>
      <c r="M453" s="17" t="s">
        <v>132</v>
      </c>
      <c r="N453" s="1" t="s">
        <v>781</v>
      </c>
      <c r="O453" s="1" t="s">
        <v>1531</v>
      </c>
      <c r="P453" s="1"/>
      <c r="Q453" s="112">
        <v>1</v>
      </c>
      <c r="R453" s="45" t="str">
        <f>IF(LEFT(CW_Metrics[[#This Row],[Namespace]], 3) = "AWS", "", TRUE)</f>
        <v/>
      </c>
      <c r="S453" s="56" t="str">
        <f>IF(CW_Metrics[[#This Row],[customs]]=TRUE, (CW_Metrics[[#This Row],[Count]] * $AD$2),"")</f>
        <v/>
      </c>
      <c r="T453" s="17" t="s">
        <v>938</v>
      </c>
    </row>
    <row r="454" spans="5:20" x14ac:dyDescent="0.25">
      <c r="E454" s="1"/>
      <c r="F454" s="1"/>
      <c r="G454" s="1"/>
      <c r="H454" s="1"/>
      <c r="I454" s="1"/>
      <c r="M454" s="17" t="s">
        <v>132</v>
      </c>
      <c r="N454" s="1" t="s">
        <v>781</v>
      </c>
      <c r="O454" s="1" t="s">
        <v>1530</v>
      </c>
      <c r="P454" s="1" t="s">
        <v>1527</v>
      </c>
      <c r="Q454" s="112">
        <v>1</v>
      </c>
      <c r="R454" s="45" t="str">
        <f>IF(LEFT(CW_Metrics[[#This Row],[Namespace]], 3) = "AWS", "", TRUE)</f>
        <v/>
      </c>
      <c r="S454" s="56" t="str">
        <f>IF(CW_Metrics[[#This Row],[customs]]=TRUE, (CW_Metrics[[#This Row],[Count]] * $AD$2),"")</f>
        <v/>
      </c>
      <c r="T454" s="17" t="s">
        <v>938</v>
      </c>
    </row>
    <row r="455" spans="5:20" x14ac:dyDescent="0.25">
      <c r="E455" s="1"/>
      <c r="F455" s="1"/>
      <c r="G455" s="1"/>
      <c r="H455" s="1"/>
      <c r="I455" s="1"/>
      <c r="M455" s="17" t="s">
        <v>132</v>
      </c>
      <c r="N455" s="1" t="s">
        <v>781</v>
      </c>
      <c r="O455" s="1" t="s">
        <v>1529</v>
      </c>
      <c r="P455" s="1" t="s">
        <v>1527</v>
      </c>
      <c r="Q455" s="112">
        <v>2</v>
      </c>
      <c r="R455" s="45" t="str">
        <f>IF(LEFT(CW_Metrics[[#This Row],[Namespace]], 3) = "AWS", "", TRUE)</f>
        <v/>
      </c>
      <c r="S455" s="56" t="str">
        <f>IF(CW_Metrics[[#This Row],[customs]]=TRUE, (CW_Metrics[[#This Row],[Count]] * $AD$2),"")</f>
        <v/>
      </c>
      <c r="T455" s="17" t="s">
        <v>938</v>
      </c>
    </row>
    <row r="456" spans="5:20" x14ac:dyDescent="0.25">
      <c r="E456" s="1"/>
      <c r="F456" s="1"/>
      <c r="G456" s="1"/>
      <c r="H456" s="1"/>
      <c r="I456" s="1"/>
      <c r="M456" s="17" t="s">
        <v>132</v>
      </c>
      <c r="N456" s="1" t="s">
        <v>781</v>
      </c>
      <c r="O456" s="1" t="s">
        <v>1528</v>
      </c>
      <c r="P456" s="1" t="s">
        <v>1527</v>
      </c>
      <c r="Q456" s="112">
        <v>2</v>
      </c>
      <c r="R456" s="45" t="str">
        <f>IF(LEFT(CW_Metrics[[#This Row],[Namespace]], 3) = "AWS", "", TRUE)</f>
        <v/>
      </c>
      <c r="S456" s="56" t="str">
        <f>IF(CW_Metrics[[#This Row],[customs]]=TRUE, (CW_Metrics[[#This Row],[Count]] * $AD$2),"")</f>
        <v/>
      </c>
      <c r="T456" s="17" t="s">
        <v>938</v>
      </c>
    </row>
    <row r="457" spans="5:20" x14ac:dyDescent="0.25">
      <c r="E457" s="1"/>
      <c r="F457" s="1"/>
      <c r="G457" s="1"/>
      <c r="H457" s="1"/>
      <c r="I457" s="1"/>
      <c r="M457" s="17" t="s">
        <v>132</v>
      </c>
      <c r="N457" s="1" t="s">
        <v>781</v>
      </c>
      <c r="O457" s="1" t="s">
        <v>1526</v>
      </c>
      <c r="P457" s="1"/>
      <c r="Q457" s="112">
        <v>1</v>
      </c>
      <c r="R457" s="45" t="str">
        <f>IF(LEFT(CW_Metrics[[#This Row],[Namespace]], 3) = "AWS", "", TRUE)</f>
        <v/>
      </c>
      <c r="S457" s="56" t="str">
        <f>IF(CW_Metrics[[#This Row],[customs]]=TRUE, (CW_Metrics[[#This Row],[Count]] * $AD$2),"")</f>
        <v/>
      </c>
      <c r="T457" s="17" t="s">
        <v>938</v>
      </c>
    </row>
    <row r="458" spans="5:20" x14ac:dyDescent="0.25">
      <c r="E458" s="1"/>
      <c r="F458" s="1"/>
      <c r="G458" s="1"/>
      <c r="H458" s="1"/>
      <c r="I458" s="1"/>
      <c r="M458" s="17" t="s">
        <v>132</v>
      </c>
      <c r="N458" s="1" t="s">
        <v>781</v>
      </c>
      <c r="O458" s="1" t="s">
        <v>1525</v>
      </c>
      <c r="P458" s="1"/>
      <c r="Q458" s="112">
        <v>1</v>
      </c>
      <c r="R458" s="45" t="str">
        <f>IF(LEFT(CW_Metrics[[#This Row],[Namespace]], 3) = "AWS", "", TRUE)</f>
        <v/>
      </c>
      <c r="S458" s="56" t="str">
        <f>IF(CW_Metrics[[#This Row],[customs]]=TRUE, (CW_Metrics[[#This Row],[Count]] * $AD$2),"")</f>
        <v/>
      </c>
      <c r="T458" s="17" t="s">
        <v>938</v>
      </c>
    </row>
    <row r="459" spans="5:20" x14ac:dyDescent="0.25">
      <c r="E459" s="1"/>
      <c r="F459" s="1"/>
      <c r="G459" s="1"/>
      <c r="H459" s="1"/>
      <c r="I459" s="1"/>
      <c r="M459" s="17" t="s">
        <v>132</v>
      </c>
      <c r="N459" s="1" t="s">
        <v>781</v>
      </c>
      <c r="O459" s="1" t="s">
        <v>1524</v>
      </c>
      <c r="P459" s="1" t="s">
        <v>1523</v>
      </c>
      <c r="Q459" s="112">
        <v>2</v>
      </c>
      <c r="R459" s="45" t="str">
        <f>IF(LEFT(CW_Metrics[[#This Row],[Namespace]], 3) = "AWS", "", TRUE)</f>
        <v/>
      </c>
      <c r="S459" s="56" t="str">
        <f>IF(CW_Metrics[[#This Row],[customs]]=TRUE, (CW_Metrics[[#This Row],[Count]] * $AD$2),"")</f>
        <v/>
      </c>
      <c r="T459" s="17" t="s">
        <v>938</v>
      </c>
    </row>
    <row r="460" spans="5:20" x14ac:dyDescent="0.25">
      <c r="E460" s="1"/>
      <c r="F460" s="1"/>
      <c r="G460" s="1"/>
      <c r="H460" s="1"/>
      <c r="I460" s="1"/>
      <c r="M460" s="17" t="s">
        <v>132</v>
      </c>
      <c r="N460" s="1" t="s">
        <v>258</v>
      </c>
      <c r="O460" s="1" t="s">
        <v>259</v>
      </c>
      <c r="P460" s="1" t="s">
        <v>260</v>
      </c>
      <c r="Q460" s="112">
        <v>40</v>
      </c>
      <c r="R460" s="45" t="str">
        <f>IF(LEFT(CW_Metrics[[#This Row],[Namespace]], 3) = "AWS", "", TRUE)</f>
        <v/>
      </c>
      <c r="S460" s="56" t="str">
        <f>IF(CW_Metrics[[#This Row],[customs]]=TRUE, (CW_Metrics[[#This Row],[Count]] * $AD$2),"")</f>
        <v/>
      </c>
      <c r="T460" s="17" t="s">
        <v>938</v>
      </c>
    </row>
    <row r="461" spans="5:20" x14ac:dyDescent="0.25">
      <c r="E461" s="1"/>
      <c r="F461" s="1"/>
      <c r="G461" s="1"/>
      <c r="H461" s="1"/>
      <c r="I461" s="1"/>
      <c r="M461" s="17" t="s">
        <v>132</v>
      </c>
      <c r="N461" s="1" t="s">
        <v>258</v>
      </c>
      <c r="O461" s="1" t="s">
        <v>261</v>
      </c>
      <c r="P461" s="1" t="s">
        <v>260</v>
      </c>
      <c r="Q461" s="112">
        <v>40</v>
      </c>
      <c r="R461" s="45" t="str">
        <f>IF(LEFT(CW_Metrics[[#This Row],[Namespace]], 3) = "AWS", "", TRUE)</f>
        <v/>
      </c>
      <c r="S461" s="56" t="str">
        <f>IF(CW_Metrics[[#This Row],[customs]]=TRUE, (CW_Metrics[[#This Row],[Count]] * $AD$2),"")</f>
        <v/>
      </c>
      <c r="T461" s="17" t="s">
        <v>938</v>
      </c>
    </row>
    <row r="462" spans="5:20" x14ac:dyDescent="0.25">
      <c r="E462" s="1"/>
      <c r="F462" s="1"/>
      <c r="G462" s="1"/>
      <c r="H462" s="1"/>
      <c r="I462" s="1"/>
      <c r="M462" s="17" t="s">
        <v>132</v>
      </c>
      <c r="N462" s="1" t="s">
        <v>258</v>
      </c>
      <c r="O462" s="1" t="s">
        <v>262</v>
      </c>
      <c r="P462" s="1" t="s">
        <v>260</v>
      </c>
      <c r="Q462" s="112">
        <v>36</v>
      </c>
      <c r="R462" s="45" t="str">
        <f>IF(LEFT(CW_Metrics[[#This Row],[Namespace]], 3) = "AWS", "", TRUE)</f>
        <v/>
      </c>
      <c r="S462" s="56" t="str">
        <f>IF(CW_Metrics[[#This Row],[customs]]=TRUE, (CW_Metrics[[#This Row],[Count]] * $AD$2),"")</f>
        <v/>
      </c>
      <c r="T462" s="17" t="s">
        <v>938</v>
      </c>
    </row>
    <row r="463" spans="5:20" x14ac:dyDescent="0.25">
      <c r="E463" s="1"/>
      <c r="F463" s="1"/>
      <c r="G463" s="1"/>
      <c r="H463" s="1"/>
      <c r="I463" s="1"/>
      <c r="M463" s="17" t="s">
        <v>132</v>
      </c>
      <c r="N463" s="1" t="s">
        <v>258</v>
      </c>
      <c r="O463" s="1" t="s">
        <v>263</v>
      </c>
      <c r="P463" s="1" t="s">
        <v>260</v>
      </c>
      <c r="Q463" s="112">
        <v>40</v>
      </c>
      <c r="R463" s="45" t="str">
        <f>IF(LEFT(CW_Metrics[[#This Row],[Namespace]], 3) = "AWS", "", TRUE)</f>
        <v/>
      </c>
      <c r="S463" s="56" t="str">
        <f>IF(CW_Metrics[[#This Row],[customs]]=TRUE, (CW_Metrics[[#This Row],[Count]] * $AD$2),"")</f>
        <v/>
      </c>
      <c r="T463" s="17" t="s">
        <v>938</v>
      </c>
    </row>
    <row r="464" spans="5:20" x14ac:dyDescent="0.25">
      <c r="E464" s="1"/>
      <c r="F464" s="1"/>
      <c r="G464" s="1"/>
      <c r="H464" s="1"/>
      <c r="I464" s="1"/>
      <c r="M464" s="17" t="s">
        <v>132</v>
      </c>
      <c r="N464" s="1" t="s">
        <v>258</v>
      </c>
      <c r="O464" s="1" t="s">
        <v>264</v>
      </c>
      <c r="P464" s="1" t="s">
        <v>260</v>
      </c>
      <c r="Q464" s="112">
        <v>38</v>
      </c>
      <c r="R464" s="45" t="str">
        <f>IF(LEFT(CW_Metrics[[#This Row],[Namespace]], 3) = "AWS", "", TRUE)</f>
        <v/>
      </c>
      <c r="S464" s="56" t="str">
        <f>IF(CW_Metrics[[#This Row],[customs]]=TRUE, (CW_Metrics[[#This Row],[Count]] * $AD$2),"")</f>
        <v/>
      </c>
      <c r="T464" s="17" t="s">
        <v>938</v>
      </c>
    </row>
    <row r="465" spans="5:20" x14ac:dyDescent="0.25">
      <c r="E465" s="1"/>
      <c r="F465" s="1"/>
      <c r="G465" s="1"/>
      <c r="H465" s="1"/>
      <c r="I465" s="1"/>
      <c r="M465" s="17" t="s">
        <v>132</v>
      </c>
      <c r="N465" s="1" t="s">
        <v>258</v>
      </c>
      <c r="O465" s="1" t="s">
        <v>265</v>
      </c>
      <c r="P465" s="1" t="s">
        <v>260</v>
      </c>
      <c r="Q465" s="112">
        <v>37</v>
      </c>
      <c r="R465" s="45" t="str">
        <f>IF(LEFT(CW_Metrics[[#This Row],[Namespace]], 3) = "AWS", "", TRUE)</f>
        <v/>
      </c>
      <c r="S465" s="56" t="str">
        <f>IF(CW_Metrics[[#This Row],[customs]]=TRUE, (CW_Metrics[[#This Row],[Count]] * $AD$2),"")</f>
        <v/>
      </c>
      <c r="T465" s="17" t="s">
        <v>938</v>
      </c>
    </row>
    <row r="466" spans="5:20" x14ac:dyDescent="0.25">
      <c r="E466" s="1"/>
      <c r="F466" s="1"/>
      <c r="G466" s="1"/>
      <c r="H466" s="1"/>
      <c r="I466" s="1"/>
      <c r="M466" s="17" t="s">
        <v>132</v>
      </c>
      <c r="N466" s="1" t="s">
        <v>258</v>
      </c>
      <c r="O466" s="1" t="s">
        <v>266</v>
      </c>
      <c r="P466" s="1" t="s">
        <v>260</v>
      </c>
      <c r="Q466" s="112">
        <v>40</v>
      </c>
      <c r="R466" s="45" t="str">
        <f>IF(LEFT(CW_Metrics[[#This Row],[Namespace]], 3) = "AWS", "", TRUE)</f>
        <v/>
      </c>
      <c r="S466" s="56" t="str">
        <f>IF(CW_Metrics[[#This Row],[customs]]=TRUE, (CW_Metrics[[#This Row],[Count]] * $AD$2),"")</f>
        <v/>
      </c>
      <c r="T466" s="17" t="s">
        <v>938</v>
      </c>
    </row>
    <row r="467" spans="5:20" x14ac:dyDescent="0.25">
      <c r="E467" s="1"/>
      <c r="F467" s="1"/>
      <c r="G467" s="1"/>
      <c r="H467" s="1"/>
      <c r="I467" s="1"/>
      <c r="M467" s="17" t="s">
        <v>132</v>
      </c>
      <c r="N467" s="1" t="s">
        <v>258</v>
      </c>
      <c r="O467" s="1" t="s">
        <v>267</v>
      </c>
      <c r="P467" s="1" t="s">
        <v>260</v>
      </c>
      <c r="Q467" s="112">
        <v>35</v>
      </c>
      <c r="R467" s="45" t="str">
        <f>IF(LEFT(CW_Metrics[[#This Row],[Namespace]], 3) = "AWS", "", TRUE)</f>
        <v/>
      </c>
      <c r="S467" s="56" t="str">
        <f>IF(CW_Metrics[[#This Row],[customs]]=TRUE, (CW_Metrics[[#This Row],[Count]] * $AD$2),"")</f>
        <v/>
      </c>
      <c r="T467" s="17" t="s">
        <v>938</v>
      </c>
    </row>
    <row r="468" spans="5:20" x14ac:dyDescent="0.25">
      <c r="E468" s="1"/>
      <c r="F468" s="1"/>
      <c r="G468" s="1"/>
      <c r="H468" s="1"/>
      <c r="I468" s="1"/>
      <c r="M468" s="17" t="s">
        <v>132</v>
      </c>
      <c r="N468" s="1" t="s">
        <v>258</v>
      </c>
      <c r="O468" s="1" t="s">
        <v>268</v>
      </c>
      <c r="P468" s="1" t="s">
        <v>260</v>
      </c>
      <c r="Q468" s="112">
        <v>38</v>
      </c>
      <c r="R468" s="45" t="str">
        <f>IF(LEFT(CW_Metrics[[#This Row],[Namespace]], 3) = "AWS", "", TRUE)</f>
        <v/>
      </c>
      <c r="S468" s="56" t="str">
        <f>IF(CW_Metrics[[#This Row],[customs]]=TRUE, (CW_Metrics[[#This Row],[Count]] * $AD$2),"")</f>
        <v/>
      </c>
      <c r="T468" s="17" t="s">
        <v>938</v>
      </c>
    </row>
    <row r="469" spans="5:20" x14ac:dyDescent="0.25">
      <c r="E469" s="1"/>
      <c r="F469" s="1"/>
      <c r="G469" s="1"/>
      <c r="H469" s="1"/>
      <c r="I469" s="1"/>
      <c r="M469" s="17" t="s">
        <v>132</v>
      </c>
      <c r="N469" s="1" t="s">
        <v>269</v>
      </c>
      <c r="O469" s="1" t="s">
        <v>279</v>
      </c>
      <c r="P469" s="1" t="s">
        <v>122</v>
      </c>
      <c r="Q469" s="112">
        <v>49</v>
      </c>
      <c r="R469" s="45" t="str">
        <f>IF(LEFT(CW_Metrics[[#This Row],[Namespace]], 3) = "AWS", "", TRUE)</f>
        <v/>
      </c>
      <c r="S469" s="56" t="str">
        <f>IF(CW_Metrics[[#This Row],[customs]]=TRUE, (CW_Metrics[[#This Row],[Count]] * $AD$2),"")</f>
        <v/>
      </c>
      <c r="T469" s="17" t="s">
        <v>938</v>
      </c>
    </row>
    <row r="470" spans="5:20" x14ac:dyDescent="0.25">
      <c r="E470" s="1"/>
      <c r="F470" s="1"/>
      <c r="G470" s="1"/>
      <c r="H470" s="1"/>
      <c r="I470" s="1"/>
      <c r="M470" s="17" t="s">
        <v>132</v>
      </c>
      <c r="N470" s="1" t="s">
        <v>269</v>
      </c>
      <c r="O470" s="1" t="s">
        <v>280</v>
      </c>
      <c r="P470" s="1" t="s">
        <v>248</v>
      </c>
      <c r="Q470" s="112">
        <v>53</v>
      </c>
      <c r="R470" s="45" t="str">
        <f>IF(LEFT(CW_Metrics[[#This Row],[Namespace]], 3) = "AWS", "", TRUE)</f>
        <v/>
      </c>
      <c r="S470" s="56" t="str">
        <f>IF(CW_Metrics[[#This Row],[customs]]=TRUE, (CW_Metrics[[#This Row],[Count]] * $AD$2),"")</f>
        <v/>
      </c>
      <c r="T470" s="17" t="s">
        <v>938</v>
      </c>
    </row>
    <row r="471" spans="5:20" x14ac:dyDescent="0.25">
      <c r="E471" s="1"/>
      <c r="F471" s="1"/>
      <c r="G471" s="1"/>
      <c r="H471" s="1"/>
      <c r="I471" s="1"/>
      <c r="M471" s="17" t="s">
        <v>132</v>
      </c>
      <c r="N471" s="1" t="s">
        <v>269</v>
      </c>
      <c r="O471" s="1" t="s">
        <v>599</v>
      </c>
      <c r="P471" s="1" t="s">
        <v>122</v>
      </c>
      <c r="Q471" s="112">
        <v>51</v>
      </c>
      <c r="R471" s="45" t="str">
        <f>IF(LEFT(CW_Metrics[[#This Row],[Namespace]], 3) = "AWS", "", TRUE)</f>
        <v/>
      </c>
      <c r="S471" s="56" t="str">
        <f>IF(CW_Metrics[[#This Row],[customs]]=TRUE, (CW_Metrics[[#This Row],[Count]] * $AD$2),"")</f>
        <v/>
      </c>
      <c r="T471" s="17" t="s">
        <v>938</v>
      </c>
    </row>
    <row r="472" spans="5:20" x14ac:dyDescent="0.25">
      <c r="E472" s="1"/>
      <c r="F472" s="1"/>
      <c r="G472" s="1"/>
      <c r="H472" s="1"/>
      <c r="I472" s="1"/>
      <c r="M472" s="17" t="s">
        <v>132</v>
      </c>
      <c r="N472" s="1" t="s">
        <v>269</v>
      </c>
      <c r="O472" s="1" t="s">
        <v>281</v>
      </c>
      <c r="P472" s="1" t="s">
        <v>248</v>
      </c>
      <c r="Q472" s="112">
        <v>53</v>
      </c>
      <c r="R472" s="45" t="str">
        <f>IF(LEFT(CW_Metrics[[#This Row],[Namespace]], 3) = "AWS", "", TRUE)</f>
        <v/>
      </c>
      <c r="S472" s="56" t="str">
        <f>IF(CW_Metrics[[#This Row],[customs]]=TRUE, (CW_Metrics[[#This Row],[Count]] * $AD$2),"")</f>
        <v/>
      </c>
      <c r="T472" s="17" t="s">
        <v>938</v>
      </c>
    </row>
    <row r="473" spans="5:20" x14ac:dyDescent="0.25">
      <c r="E473" s="1"/>
      <c r="F473" s="1"/>
      <c r="G473" s="1"/>
      <c r="H473" s="1"/>
      <c r="I473" s="1"/>
      <c r="M473" s="17" t="s">
        <v>132</v>
      </c>
      <c r="N473" s="1" t="s">
        <v>269</v>
      </c>
      <c r="O473" s="1" t="s">
        <v>275</v>
      </c>
      <c r="P473" s="1" t="s">
        <v>276</v>
      </c>
      <c r="Q473" s="112">
        <v>100</v>
      </c>
      <c r="R473" s="45" t="str">
        <f>IF(LEFT(CW_Metrics[[#This Row],[Namespace]], 3) = "AWS", "", TRUE)</f>
        <v/>
      </c>
      <c r="S473" s="56" t="str">
        <f>IF(CW_Metrics[[#This Row],[customs]]=TRUE, (CW_Metrics[[#This Row],[Count]] * $AD$2),"")</f>
        <v/>
      </c>
      <c r="T473" s="17" t="s">
        <v>938</v>
      </c>
    </row>
    <row r="474" spans="5:20" x14ac:dyDescent="0.25">
      <c r="E474" s="1"/>
      <c r="F474" s="1"/>
      <c r="G474" s="1"/>
      <c r="H474" s="1"/>
      <c r="I474" s="1"/>
      <c r="M474" s="17" t="s">
        <v>132</v>
      </c>
      <c r="N474" s="1" t="s">
        <v>269</v>
      </c>
      <c r="O474" s="1" t="s">
        <v>283</v>
      </c>
      <c r="P474" s="1" t="s">
        <v>248</v>
      </c>
      <c r="Q474" s="112">
        <v>63</v>
      </c>
      <c r="R474" s="45" t="str">
        <f>IF(LEFT(CW_Metrics[[#This Row],[Namespace]], 3) = "AWS", "", TRUE)</f>
        <v/>
      </c>
      <c r="S474" s="56" t="str">
        <f>IF(CW_Metrics[[#This Row],[customs]]=TRUE, (CW_Metrics[[#This Row],[Count]] * $AD$2),"")</f>
        <v/>
      </c>
      <c r="T474" s="17" t="s">
        <v>938</v>
      </c>
    </row>
    <row r="475" spans="5:20" x14ac:dyDescent="0.25">
      <c r="E475" s="1"/>
      <c r="F475" s="1"/>
      <c r="G475" s="1"/>
      <c r="H475" s="1"/>
      <c r="I475" s="1"/>
      <c r="M475" s="17" t="s">
        <v>132</v>
      </c>
      <c r="N475" s="1" t="s">
        <v>269</v>
      </c>
      <c r="O475" s="1" t="s">
        <v>284</v>
      </c>
      <c r="P475" s="1" t="s">
        <v>122</v>
      </c>
      <c r="Q475" s="112">
        <v>65</v>
      </c>
      <c r="R475" s="45" t="str">
        <f>IF(LEFT(CW_Metrics[[#This Row],[Namespace]], 3) = "AWS", "", TRUE)</f>
        <v/>
      </c>
      <c r="S475" s="56" t="str">
        <f>IF(CW_Metrics[[#This Row],[customs]]=TRUE, (CW_Metrics[[#This Row],[Count]] * $AD$2),"")</f>
        <v/>
      </c>
      <c r="T475" s="17" t="s">
        <v>938</v>
      </c>
    </row>
    <row r="476" spans="5:20" x14ac:dyDescent="0.25">
      <c r="E476" s="1"/>
      <c r="F476" s="1"/>
      <c r="G476" s="1"/>
      <c r="H476" s="1"/>
      <c r="I476" s="1"/>
      <c r="M476" s="17" t="s">
        <v>132</v>
      </c>
      <c r="N476" s="1" t="s">
        <v>269</v>
      </c>
      <c r="O476" s="1" t="s">
        <v>285</v>
      </c>
      <c r="P476" s="1" t="s">
        <v>122</v>
      </c>
      <c r="Q476" s="112">
        <v>102</v>
      </c>
      <c r="R476" s="45" t="str">
        <f>IF(LEFT(CW_Metrics[[#This Row],[Namespace]], 3) = "AWS", "", TRUE)</f>
        <v/>
      </c>
      <c r="S476" s="56" t="str">
        <f>IF(CW_Metrics[[#This Row],[customs]]=TRUE, (CW_Metrics[[#This Row],[Count]] * $AD$2),"")</f>
        <v/>
      </c>
      <c r="T476" s="17" t="s">
        <v>938</v>
      </c>
    </row>
    <row r="477" spans="5:20" x14ac:dyDescent="0.25">
      <c r="E477" s="1"/>
      <c r="F477" s="1"/>
      <c r="G477" s="1"/>
      <c r="H477" s="1"/>
      <c r="I477" s="1"/>
      <c r="M477" s="17" t="s">
        <v>132</v>
      </c>
      <c r="N477" s="1" t="s">
        <v>269</v>
      </c>
      <c r="O477" s="1" t="s">
        <v>286</v>
      </c>
      <c r="P477" s="1" t="s">
        <v>122</v>
      </c>
      <c r="Q477" s="112">
        <v>101</v>
      </c>
      <c r="R477" s="45" t="str">
        <f>IF(LEFT(CW_Metrics[[#This Row],[Namespace]], 3) = "AWS", "", TRUE)</f>
        <v/>
      </c>
      <c r="S477" s="56" t="str">
        <f>IF(CW_Metrics[[#This Row],[customs]]=TRUE, (CW_Metrics[[#This Row],[Count]] * $AD$2),"")</f>
        <v/>
      </c>
      <c r="T477" s="17" t="s">
        <v>938</v>
      </c>
    </row>
    <row r="478" spans="5:20" x14ac:dyDescent="0.25">
      <c r="E478" s="1"/>
      <c r="F478" s="1"/>
      <c r="G478" s="1"/>
      <c r="H478" s="1"/>
      <c r="I478" s="1"/>
      <c r="M478" s="17" t="s">
        <v>132</v>
      </c>
      <c r="N478" s="1" t="s">
        <v>269</v>
      </c>
      <c r="O478" s="1" t="s">
        <v>287</v>
      </c>
      <c r="P478" s="1" t="s">
        <v>276</v>
      </c>
      <c r="Q478" s="112">
        <v>99</v>
      </c>
      <c r="R478" s="45" t="str">
        <f>IF(LEFT(CW_Metrics[[#This Row],[Namespace]], 3) = "AWS", "", TRUE)</f>
        <v/>
      </c>
      <c r="S478" s="56" t="str">
        <f>IF(CW_Metrics[[#This Row],[customs]]=TRUE, (CW_Metrics[[#This Row],[Count]] * $AD$2),"")</f>
        <v/>
      </c>
      <c r="T478" s="17" t="s">
        <v>938</v>
      </c>
    </row>
    <row r="479" spans="5:20" x14ac:dyDescent="0.25">
      <c r="E479" s="1"/>
      <c r="F479" s="1"/>
      <c r="G479" s="1"/>
      <c r="H479" s="1"/>
      <c r="I479" s="1"/>
      <c r="M479" s="17" t="s">
        <v>132</v>
      </c>
      <c r="N479" s="1" t="s">
        <v>269</v>
      </c>
      <c r="O479" s="1" t="s">
        <v>277</v>
      </c>
      <c r="P479" s="1" t="s">
        <v>122</v>
      </c>
      <c r="Q479" s="112">
        <v>101</v>
      </c>
      <c r="R479" s="45" t="str">
        <f>IF(LEFT(CW_Metrics[[#This Row],[Namespace]], 3) = "AWS", "", TRUE)</f>
        <v/>
      </c>
      <c r="S479" s="56" t="str">
        <f>IF(CW_Metrics[[#This Row],[customs]]=TRUE, (CW_Metrics[[#This Row],[Count]] * $AD$2),"")</f>
        <v/>
      </c>
      <c r="T479" s="17" t="s">
        <v>938</v>
      </c>
    </row>
    <row r="480" spans="5:20" x14ac:dyDescent="0.25">
      <c r="E480" s="1"/>
      <c r="F480" s="1"/>
      <c r="G480" s="1"/>
      <c r="H480" s="1"/>
      <c r="I480" s="1"/>
      <c r="M480" s="17" t="s">
        <v>132</v>
      </c>
      <c r="N480" s="1" t="s">
        <v>269</v>
      </c>
      <c r="O480" s="1" t="s">
        <v>270</v>
      </c>
      <c r="P480" s="1" t="s">
        <v>248</v>
      </c>
      <c r="Q480" s="112">
        <v>98</v>
      </c>
      <c r="R480" s="45" t="str">
        <f>IF(LEFT(CW_Metrics[[#This Row],[Namespace]], 3) = "AWS", "", TRUE)</f>
        <v/>
      </c>
      <c r="S480" s="56" t="str">
        <f>IF(CW_Metrics[[#This Row],[customs]]=TRUE, (CW_Metrics[[#This Row],[Count]] * $AD$2),"")</f>
        <v/>
      </c>
      <c r="T480" s="17" t="s">
        <v>938</v>
      </c>
    </row>
    <row r="481" spans="5:20" x14ac:dyDescent="0.25">
      <c r="E481" s="1"/>
      <c r="F481" s="1"/>
      <c r="G481" s="1"/>
      <c r="H481" s="1"/>
      <c r="I481" s="1"/>
      <c r="M481" s="17" t="s">
        <v>132</v>
      </c>
      <c r="N481" s="1" t="s">
        <v>269</v>
      </c>
      <c r="O481" s="1" t="s">
        <v>278</v>
      </c>
      <c r="P481" s="1" t="s">
        <v>276</v>
      </c>
      <c r="Q481" s="112">
        <v>97</v>
      </c>
      <c r="R481" s="45" t="str">
        <f>IF(LEFT(CW_Metrics[[#This Row],[Namespace]], 3) = "AWS", "", TRUE)</f>
        <v/>
      </c>
      <c r="S481" s="56" t="str">
        <f>IF(CW_Metrics[[#This Row],[customs]]=TRUE, (CW_Metrics[[#This Row],[Count]] * $AD$2),"")</f>
        <v/>
      </c>
      <c r="T481" s="17" t="s">
        <v>938</v>
      </c>
    </row>
    <row r="482" spans="5:20" x14ac:dyDescent="0.25">
      <c r="E482" s="1"/>
      <c r="F482" s="1"/>
      <c r="G482" s="1"/>
      <c r="H482" s="1"/>
      <c r="I482" s="1"/>
      <c r="M482" s="17" t="s">
        <v>132</v>
      </c>
      <c r="N482" s="1" t="s">
        <v>269</v>
      </c>
      <c r="O482" s="1" t="s">
        <v>288</v>
      </c>
      <c r="P482" s="1" t="s">
        <v>248</v>
      </c>
      <c r="Q482" s="112">
        <v>100</v>
      </c>
      <c r="R482" s="45" t="str">
        <f>IF(LEFT(CW_Metrics[[#This Row],[Namespace]], 3) = "AWS", "", TRUE)</f>
        <v/>
      </c>
      <c r="S482" s="56" t="str">
        <f>IF(CW_Metrics[[#This Row],[customs]]=TRUE, (CW_Metrics[[#This Row],[Count]] * $AD$2),"")</f>
        <v/>
      </c>
      <c r="T482" s="17" t="s">
        <v>938</v>
      </c>
    </row>
    <row r="483" spans="5:20" x14ac:dyDescent="0.25">
      <c r="E483" s="1"/>
      <c r="F483" s="1"/>
      <c r="G483" s="1"/>
      <c r="H483" s="1"/>
      <c r="I483" s="1"/>
      <c r="M483" s="17" t="s">
        <v>132</v>
      </c>
      <c r="N483" s="1" t="s">
        <v>269</v>
      </c>
      <c r="O483" s="1" t="s">
        <v>289</v>
      </c>
      <c r="P483" s="1" t="s">
        <v>122</v>
      </c>
      <c r="Q483" s="112">
        <v>66</v>
      </c>
      <c r="R483" s="45" t="str">
        <f>IF(LEFT(CW_Metrics[[#This Row],[Namespace]], 3) = "AWS", "", TRUE)</f>
        <v/>
      </c>
      <c r="S483" s="56" t="str">
        <f>IF(CW_Metrics[[#This Row],[customs]]=TRUE, (CW_Metrics[[#This Row],[Count]] * $AD$2),"")</f>
        <v/>
      </c>
      <c r="T483" s="17" t="s">
        <v>938</v>
      </c>
    </row>
    <row r="484" spans="5:20" x14ac:dyDescent="0.25">
      <c r="E484" s="1"/>
      <c r="F484" s="1"/>
      <c r="G484" s="1"/>
      <c r="H484" s="1"/>
      <c r="I484" s="1"/>
      <c r="M484" s="17" t="s">
        <v>132</v>
      </c>
      <c r="N484" s="1" t="s">
        <v>269</v>
      </c>
      <c r="O484" s="1" t="s">
        <v>271</v>
      </c>
      <c r="P484" s="1" t="s">
        <v>248</v>
      </c>
      <c r="Q484" s="112">
        <v>70</v>
      </c>
      <c r="R484" s="45" t="str">
        <f>IF(LEFT(CW_Metrics[[#This Row],[Namespace]], 3) = "AWS", "", TRUE)</f>
        <v/>
      </c>
      <c r="S484" s="56" t="str">
        <f>IF(CW_Metrics[[#This Row],[customs]]=TRUE, (CW_Metrics[[#This Row],[Count]] * $AD$2),"")</f>
        <v/>
      </c>
      <c r="T484" s="17" t="s">
        <v>938</v>
      </c>
    </row>
    <row r="485" spans="5:20" x14ac:dyDescent="0.25">
      <c r="E485" s="1"/>
      <c r="F485" s="1"/>
      <c r="G485" s="1"/>
      <c r="H485" s="1"/>
      <c r="I485" s="1"/>
      <c r="M485" s="17" t="s">
        <v>132</v>
      </c>
      <c r="N485" s="1" t="s">
        <v>269</v>
      </c>
      <c r="O485" s="1" t="s">
        <v>272</v>
      </c>
      <c r="P485" s="1" t="s">
        <v>248</v>
      </c>
      <c r="Q485" s="112">
        <v>64</v>
      </c>
      <c r="R485" s="45" t="str">
        <f>IF(LEFT(CW_Metrics[[#This Row],[Namespace]], 3) = "AWS", "", TRUE)</f>
        <v/>
      </c>
      <c r="S485" s="56" t="str">
        <f>IF(CW_Metrics[[#This Row],[customs]]=TRUE, (CW_Metrics[[#This Row],[Count]] * $AD$2),"")</f>
        <v/>
      </c>
      <c r="T485" s="17" t="s">
        <v>938</v>
      </c>
    </row>
    <row r="486" spans="5:20" x14ac:dyDescent="0.25">
      <c r="E486" s="1"/>
      <c r="F486" s="1"/>
      <c r="G486" s="1"/>
      <c r="H486" s="1"/>
      <c r="I486" s="1"/>
      <c r="M486" s="17" t="s">
        <v>132</v>
      </c>
      <c r="N486" s="1" t="s">
        <v>269</v>
      </c>
      <c r="O486" s="1" t="s">
        <v>273</v>
      </c>
      <c r="P486" s="1" t="s">
        <v>122</v>
      </c>
      <c r="Q486" s="112">
        <v>65</v>
      </c>
      <c r="R486" s="45" t="str">
        <f>IF(LEFT(CW_Metrics[[#This Row],[Namespace]], 3) = "AWS", "", TRUE)</f>
        <v/>
      </c>
      <c r="S486" s="56" t="str">
        <f>IF(CW_Metrics[[#This Row],[customs]]=TRUE, (CW_Metrics[[#This Row],[Count]] * $AD$2),"")</f>
        <v/>
      </c>
      <c r="T486" s="17" t="s">
        <v>938</v>
      </c>
    </row>
    <row r="487" spans="5:20" x14ac:dyDescent="0.25">
      <c r="E487" s="1"/>
      <c r="F487" s="1"/>
      <c r="G487" s="1"/>
      <c r="H487" s="1"/>
      <c r="I487" s="1"/>
      <c r="M487" s="17" t="s">
        <v>132</v>
      </c>
      <c r="N487" s="1" t="s">
        <v>269</v>
      </c>
      <c r="O487" s="1" t="s">
        <v>274</v>
      </c>
      <c r="P487" s="1" t="s">
        <v>122</v>
      </c>
      <c r="Q487" s="112">
        <v>67</v>
      </c>
      <c r="R487" s="45" t="str">
        <f>IF(LEFT(CW_Metrics[[#This Row],[Namespace]], 3) = "AWS", "", TRUE)</f>
        <v/>
      </c>
      <c r="S487" s="56" t="str">
        <f>IF(CW_Metrics[[#This Row],[customs]]=TRUE, (CW_Metrics[[#This Row],[Count]] * $AD$2),"")</f>
        <v/>
      </c>
      <c r="T487" s="17" t="s">
        <v>938</v>
      </c>
    </row>
    <row r="488" spans="5:20" x14ac:dyDescent="0.25">
      <c r="E488" s="1"/>
      <c r="F488" s="1"/>
      <c r="G488" s="1"/>
      <c r="H488" s="1"/>
      <c r="I488" s="1"/>
      <c r="M488" s="17" t="s">
        <v>132</v>
      </c>
      <c r="N488" s="1" t="s">
        <v>291</v>
      </c>
      <c r="O488" s="1" t="s">
        <v>783</v>
      </c>
      <c r="P488" s="1"/>
      <c r="Q488" s="112">
        <v>3</v>
      </c>
      <c r="R488" s="45" t="str">
        <f>IF(LEFT(CW_Metrics[[#This Row],[Namespace]], 3) = "AWS", "", TRUE)</f>
        <v/>
      </c>
      <c r="S488" s="56" t="str">
        <f>IF(CW_Metrics[[#This Row],[customs]]=TRUE, (CW_Metrics[[#This Row],[Count]] * $AD$2),"")</f>
        <v/>
      </c>
      <c r="T488" s="17" t="s">
        <v>938</v>
      </c>
    </row>
    <row r="489" spans="5:20" x14ac:dyDescent="0.25">
      <c r="E489" s="1"/>
      <c r="F489" s="1"/>
      <c r="G489" s="1"/>
      <c r="H489" s="1"/>
      <c r="I489" s="1"/>
      <c r="M489" s="17" t="s">
        <v>132</v>
      </c>
      <c r="N489" s="1" t="s">
        <v>291</v>
      </c>
      <c r="O489" s="1" t="s">
        <v>1522</v>
      </c>
      <c r="P489" s="1" t="s">
        <v>788</v>
      </c>
      <c r="Q489" s="112">
        <v>2</v>
      </c>
      <c r="R489" s="45" t="str">
        <f>IF(LEFT(CW_Metrics[[#This Row],[Namespace]], 3) = "AWS", "", TRUE)</f>
        <v/>
      </c>
      <c r="S489" s="56" t="str">
        <f>IF(CW_Metrics[[#This Row],[customs]]=TRUE, (CW_Metrics[[#This Row],[Count]] * $AD$2),"")</f>
        <v/>
      </c>
      <c r="T489" s="17" t="s">
        <v>938</v>
      </c>
    </row>
    <row r="490" spans="5:20" x14ac:dyDescent="0.25">
      <c r="E490" s="1"/>
      <c r="F490" s="1"/>
      <c r="G490" s="1"/>
      <c r="H490" s="1"/>
      <c r="I490" s="1"/>
      <c r="M490" s="17" t="s">
        <v>132</v>
      </c>
      <c r="N490" s="1" t="s">
        <v>291</v>
      </c>
      <c r="O490" s="1" t="s">
        <v>275</v>
      </c>
      <c r="P490" s="1" t="s">
        <v>788</v>
      </c>
      <c r="Q490" s="112">
        <v>2</v>
      </c>
      <c r="R490" s="45" t="str">
        <f>IF(LEFT(CW_Metrics[[#This Row],[Namespace]], 3) = "AWS", "", TRUE)</f>
        <v/>
      </c>
      <c r="S490" s="56" t="str">
        <f>IF(CW_Metrics[[#This Row],[customs]]=TRUE, (CW_Metrics[[#This Row],[Count]] * $AD$2),"")</f>
        <v/>
      </c>
      <c r="T490" s="17" t="s">
        <v>938</v>
      </c>
    </row>
    <row r="491" spans="5:20" x14ac:dyDescent="0.25">
      <c r="E491" s="1"/>
      <c r="F491" s="1"/>
      <c r="G491" s="1"/>
      <c r="H491" s="1"/>
      <c r="I491" s="1"/>
      <c r="M491" s="17" t="s">
        <v>132</v>
      </c>
      <c r="N491" s="1" t="s">
        <v>291</v>
      </c>
      <c r="O491" s="1" t="s">
        <v>1381</v>
      </c>
      <c r="P491" s="1" t="s">
        <v>788</v>
      </c>
      <c r="Q491" s="112">
        <v>3</v>
      </c>
      <c r="R491" s="45" t="str">
        <f>IF(LEFT(CW_Metrics[[#This Row],[Namespace]], 3) = "AWS", "", TRUE)</f>
        <v/>
      </c>
      <c r="S491" s="56" t="str">
        <f>IF(CW_Metrics[[#This Row],[customs]]=TRUE, (CW_Metrics[[#This Row],[Count]] * $AD$2),"")</f>
        <v/>
      </c>
      <c r="T491" s="17" t="s">
        <v>938</v>
      </c>
    </row>
    <row r="492" spans="5:20" x14ac:dyDescent="0.25">
      <c r="E492" s="1"/>
      <c r="F492" s="1"/>
      <c r="G492" s="1"/>
      <c r="H492" s="1"/>
      <c r="I492" s="1"/>
      <c r="M492" s="17" t="s">
        <v>132</v>
      </c>
      <c r="N492" s="1" t="s">
        <v>291</v>
      </c>
      <c r="O492" s="1" t="s">
        <v>786</v>
      </c>
      <c r="P492" s="1" t="s">
        <v>293</v>
      </c>
      <c r="Q492" s="112">
        <v>3</v>
      </c>
      <c r="R492" s="45" t="str">
        <f>IF(LEFT(CW_Metrics[[#This Row],[Namespace]], 3) = "AWS", "", TRUE)</f>
        <v/>
      </c>
      <c r="S492" s="56" t="str">
        <f>IF(CW_Metrics[[#This Row],[customs]]=TRUE, (CW_Metrics[[#This Row],[Count]] * $AD$2),"")</f>
        <v/>
      </c>
      <c r="T492" s="17" t="s">
        <v>938</v>
      </c>
    </row>
    <row r="493" spans="5:20" x14ac:dyDescent="0.25">
      <c r="E493" s="1"/>
      <c r="F493" s="1"/>
      <c r="G493" s="1"/>
      <c r="H493" s="1"/>
      <c r="I493" s="1"/>
      <c r="M493" s="17" t="s">
        <v>132</v>
      </c>
      <c r="N493" s="1" t="s">
        <v>291</v>
      </c>
      <c r="O493" s="1" t="s">
        <v>1382</v>
      </c>
      <c r="P493" s="1"/>
      <c r="Q493" s="112">
        <v>2</v>
      </c>
      <c r="R493" s="45" t="str">
        <f>IF(LEFT(CW_Metrics[[#This Row],[Namespace]], 3) = "AWS", "", TRUE)</f>
        <v/>
      </c>
      <c r="S493" s="56" t="str">
        <f>IF(CW_Metrics[[#This Row],[customs]]=TRUE, (CW_Metrics[[#This Row],[Count]] * $AD$2),"")</f>
        <v/>
      </c>
      <c r="T493" s="17" t="s">
        <v>938</v>
      </c>
    </row>
    <row r="494" spans="5:20" x14ac:dyDescent="0.25">
      <c r="E494" s="1"/>
      <c r="F494" s="1"/>
      <c r="G494" s="1"/>
      <c r="H494" s="1"/>
      <c r="I494" s="1"/>
      <c r="M494" s="17" t="s">
        <v>132</v>
      </c>
      <c r="N494" s="1" t="s">
        <v>291</v>
      </c>
      <c r="O494" s="1" t="s">
        <v>787</v>
      </c>
      <c r="P494" s="1" t="s">
        <v>293</v>
      </c>
      <c r="Q494" s="112">
        <v>3</v>
      </c>
      <c r="R494" s="45" t="str">
        <f>IF(LEFT(CW_Metrics[[#This Row],[Namespace]], 3) = "AWS", "", TRUE)</f>
        <v/>
      </c>
      <c r="S494" s="56" t="str">
        <f>IF(CW_Metrics[[#This Row],[customs]]=TRUE, (CW_Metrics[[#This Row],[Count]] * $AD$2),"")</f>
        <v/>
      </c>
      <c r="T494" s="17" t="s">
        <v>938</v>
      </c>
    </row>
    <row r="495" spans="5:20" x14ac:dyDescent="0.25">
      <c r="E495" s="1"/>
      <c r="F495" s="1"/>
      <c r="G495" s="1"/>
      <c r="H495" s="1"/>
      <c r="I495" s="1"/>
      <c r="M495" s="17" t="s">
        <v>132</v>
      </c>
      <c r="N495" s="1" t="s">
        <v>291</v>
      </c>
      <c r="O495" s="1" t="s">
        <v>1383</v>
      </c>
      <c r="P495" s="1"/>
      <c r="Q495" s="112">
        <v>3</v>
      </c>
      <c r="R495" s="45" t="str">
        <f>IF(LEFT(CW_Metrics[[#This Row],[Namespace]], 3) = "AWS", "", TRUE)</f>
        <v/>
      </c>
      <c r="S495" s="56" t="str">
        <f>IF(CW_Metrics[[#This Row],[customs]]=TRUE, (CW_Metrics[[#This Row],[Count]] * $AD$2),"")</f>
        <v/>
      </c>
      <c r="T495" s="17" t="s">
        <v>938</v>
      </c>
    </row>
    <row r="496" spans="5:20" x14ac:dyDescent="0.25">
      <c r="E496" s="1"/>
      <c r="F496" s="1"/>
      <c r="G496" s="1"/>
      <c r="H496" s="1"/>
      <c r="I496" s="1"/>
      <c r="M496" s="17" t="s">
        <v>132</v>
      </c>
      <c r="N496" s="1" t="s">
        <v>291</v>
      </c>
      <c r="O496" s="1" t="s">
        <v>1521</v>
      </c>
      <c r="P496" s="1" t="s">
        <v>293</v>
      </c>
      <c r="Q496" s="112">
        <v>3</v>
      </c>
      <c r="R496" s="45" t="str">
        <f>IF(LEFT(CW_Metrics[[#This Row],[Namespace]], 3) = "AWS", "", TRUE)</f>
        <v/>
      </c>
      <c r="S496" s="56" t="str">
        <f>IF(CW_Metrics[[#This Row],[customs]]=TRUE, (CW_Metrics[[#This Row],[Count]] * $AD$2),"")</f>
        <v/>
      </c>
      <c r="T496" s="17" t="s">
        <v>938</v>
      </c>
    </row>
    <row r="497" spans="5:20" x14ac:dyDescent="0.25">
      <c r="E497" s="1"/>
      <c r="F497" s="1"/>
      <c r="G497" s="1"/>
      <c r="H497" s="1"/>
      <c r="I497" s="1"/>
      <c r="M497" s="17" t="s">
        <v>132</v>
      </c>
      <c r="N497" s="1" t="s">
        <v>291</v>
      </c>
      <c r="O497" s="1" t="s">
        <v>1520</v>
      </c>
      <c r="P497" s="1" t="s">
        <v>788</v>
      </c>
      <c r="Q497" s="112">
        <v>2</v>
      </c>
      <c r="R497" s="45" t="str">
        <f>IF(LEFT(CW_Metrics[[#This Row],[Namespace]], 3) = "AWS", "", TRUE)</f>
        <v/>
      </c>
      <c r="S497" s="56" t="str">
        <f>IF(CW_Metrics[[#This Row],[customs]]=TRUE, (CW_Metrics[[#This Row],[Count]] * $AD$2),"")</f>
        <v/>
      </c>
      <c r="T497" s="17" t="s">
        <v>938</v>
      </c>
    </row>
    <row r="498" spans="5:20" x14ac:dyDescent="0.25">
      <c r="E498" s="1"/>
      <c r="F498" s="1"/>
      <c r="G498" s="1"/>
      <c r="H498" s="1"/>
      <c r="I498" s="1"/>
      <c r="M498" s="17" t="s">
        <v>132</v>
      </c>
      <c r="N498" s="1" t="s">
        <v>291</v>
      </c>
      <c r="O498" s="1" t="s">
        <v>1439</v>
      </c>
      <c r="P498" s="1"/>
      <c r="Q498" s="112">
        <v>3</v>
      </c>
      <c r="R498" s="45" t="str">
        <f>IF(LEFT(CW_Metrics[[#This Row],[Namespace]], 3) = "AWS", "", TRUE)</f>
        <v/>
      </c>
      <c r="S498" s="56" t="str">
        <f>IF(CW_Metrics[[#This Row],[customs]]=TRUE, (CW_Metrics[[#This Row],[Count]] * $AD$2),"")</f>
        <v/>
      </c>
      <c r="T498" s="17" t="s">
        <v>938</v>
      </c>
    </row>
    <row r="499" spans="5:20" x14ac:dyDescent="0.25">
      <c r="E499" s="1"/>
      <c r="F499" s="1"/>
      <c r="G499" s="1"/>
      <c r="H499" s="1"/>
      <c r="I499" s="1"/>
      <c r="M499" s="17" t="s">
        <v>132</v>
      </c>
      <c r="N499" s="1" t="s">
        <v>291</v>
      </c>
      <c r="O499" s="1" t="s">
        <v>789</v>
      </c>
      <c r="P499" s="1" t="s">
        <v>788</v>
      </c>
      <c r="Q499" s="112">
        <v>2</v>
      </c>
      <c r="R499" s="45" t="str">
        <f>IF(LEFT(CW_Metrics[[#This Row],[Namespace]], 3) = "AWS", "", TRUE)</f>
        <v/>
      </c>
      <c r="S499" s="56" t="str">
        <f>IF(CW_Metrics[[#This Row],[customs]]=TRUE, (CW_Metrics[[#This Row],[Count]] * $AD$2),"")</f>
        <v/>
      </c>
      <c r="T499" s="17" t="s">
        <v>938</v>
      </c>
    </row>
    <row r="500" spans="5:20" x14ac:dyDescent="0.25">
      <c r="E500" s="1"/>
      <c r="F500" s="1"/>
      <c r="G500" s="1"/>
      <c r="H500" s="1"/>
      <c r="I500" s="1"/>
      <c r="M500" s="17" t="s">
        <v>132</v>
      </c>
      <c r="N500" s="1" t="s">
        <v>291</v>
      </c>
      <c r="O500" s="1" t="s">
        <v>1519</v>
      </c>
      <c r="P500" s="1" t="s">
        <v>293</v>
      </c>
      <c r="Q500" s="112">
        <v>3</v>
      </c>
      <c r="R500" s="45" t="str">
        <f>IF(LEFT(CW_Metrics[[#This Row],[Namespace]], 3) = "AWS", "", TRUE)</f>
        <v/>
      </c>
      <c r="S500" s="56" t="str">
        <f>IF(CW_Metrics[[#This Row],[customs]]=TRUE, (CW_Metrics[[#This Row],[Count]] * $AD$2),"")</f>
        <v/>
      </c>
      <c r="T500" s="17" t="s">
        <v>938</v>
      </c>
    </row>
    <row r="501" spans="5:20" x14ac:dyDescent="0.25">
      <c r="E501" s="1"/>
      <c r="F501" s="1"/>
      <c r="G501" s="1"/>
      <c r="H501" s="1"/>
      <c r="I501" s="1"/>
      <c r="M501" s="17" t="s">
        <v>132</v>
      </c>
      <c r="N501" s="1" t="s">
        <v>291</v>
      </c>
      <c r="O501" s="1" t="s">
        <v>1384</v>
      </c>
      <c r="P501" s="1"/>
      <c r="Q501" s="112">
        <v>3</v>
      </c>
      <c r="R501" s="45" t="str">
        <f>IF(LEFT(CW_Metrics[[#This Row],[Namespace]], 3) = "AWS", "", TRUE)</f>
        <v/>
      </c>
      <c r="S501" s="56" t="str">
        <f>IF(CW_Metrics[[#This Row],[customs]]=TRUE, (CW_Metrics[[#This Row],[Count]] * $AD$2),"")</f>
        <v/>
      </c>
      <c r="T501" s="17" t="s">
        <v>938</v>
      </c>
    </row>
    <row r="502" spans="5:20" x14ac:dyDescent="0.25">
      <c r="E502" s="1"/>
      <c r="F502" s="1"/>
      <c r="G502" s="1"/>
      <c r="H502" s="1"/>
      <c r="I502" s="1"/>
      <c r="M502" s="17" t="s">
        <v>132</v>
      </c>
      <c r="N502" s="1" t="s">
        <v>291</v>
      </c>
      <c r="O502" s="1" t="s">
        <v>1385</v>
      </c>
      <c r="P502" s="1"/>
      <c r="Q502" s="112">
        <v>2</v>
      </c>
      <c r="R502" s="45" t="str">
        <f>IF(LEFT(CW_Metrics[[#This Row],[Namespace]], 3) = "AWS", "", TRUE)</f>
        <v/>
      </c>
      <c r="S502" s="56" t="str">
        <f>IF(CW_Metrics[[#This Row],[customs]]=TRUE, (CW_Metrics[[#This Row],[Count]] * $AD$2),"")</f>
        <v/>
      </c>
      <c r="T502" s="17" t="s">
        <v>938</v>
      </c>
    </row>
    <row r="503" spans="5:20" x14ac:dyDescent="0.25">
      <c r="E503" s="1"/>
      <c r="F503" s="1"/>
      <c r="G503" s="1"/>
      <c r="H503" s="1"/>
      <c r="I503" s="1"/>
      <c r="M503" s="17" t="s">
        <v>132</v>
      </c>
      <c r="N503" s="1" t="s">
        <v>291</v>
      </c>
      <c r="O503" s="1" t="s">
        <v>410</v>
      </c>
      <c r="P503" s="1"/>
      <c r="Q503" s="112">
        <v>3</v>
      </c>
      <c r="R503" s="45" t="str">
        <f>IF(LEFT(CW_Metrics[[#This Row],[Namespace]], 3) = "AWS", "", TRUE)</f>
        <v/>
      </c>
      <c r="S503" s="56" t="str">
        <f>IF(CW_Metrics[[#This Row],[customs]]=TRUE, (CW_Metrics[[#This Row],[Count]] * $AD$2),"")</f>
        <v/>
      </c>
      <c r="T503" s="17" t="s">
        <v>938</v>
      </c>
    </row>
    <row r="504" spans="5:20" x14ac:dyDescent="0.25">
      <c r="E504" s="1"/>
      <c r="F504" s="1"/>
      <c r="G504" s="1"/>
      <c r="H504" s="1"/>
      <c r="I504" s="1"/>
      <c r="M504" s="17" t="s">
        <v>132</v>
      </c>
      <c r="N504" s="1" t="s">
        <v>291</v>
      </c>
      <c r="O504" s="1" t="s">
        <v>784</v>
      </c>
      <c r="P504" s="1"/>
      <c r="Q504" s="112">
        <v>3</v>
      </c>
      <c r="R504" s="45" t="str">
        <f>IF(LEFT(CW_Metrics[[#This Row],[Namespace]], 3) = "AWS", "", TRUE)</f>
        <v/>
      </c>
      <c r="S504" s="56" t="str">
        <f>IF(CW_Metrics[[#This Row],[customs]]=TRUE, (CW_Metrics[[#This Row],[Count]] * $AD$2),"")</f>
        <v/>
      </c>
      <c r="T504" s="17" t="s">
        <v>938</v>
      </c>
    </row>
    <row r="505" spans="5:20" x14ac:dyDescent="0.25">
      <c r="E505" s="1"/>
      <c r="F505" s="1"/>
      <c r="G505" s="1"/>
      <c r="H505" s="1"/>
      <c r="I505" s="1"/>
      <c r="M505" s="17" t="s">
        <v>132</v>
      </c>
      <c r="N505" s="1" t="s">
        <v>291</v>
      </c>
      <c r="O505" s="1" t="s">
        <v>790</v>
      </c>
      <c r="P505" s="1" t="s">
        <v>788</v>
      </c>
      <c r="Q505" s="112">
        <v>3</v>
      </c>
      <c r="R505" s="45" t="str">
        <f>IF(LEFT(CW_Metrics[[#This Row],[Namespace]], 3) = "AWS", "", TRUE)</f>
        <v/>
      </c>
      <c r="S505" s="56" t="str">
        <f>IF(CW_Metrics[[#This Row],[customs]]=TRUE, (CW_Metrics[[#This Row],[Count]] * $AD$2),"")</f>
        <v/>
      </c>
      <c r="T505" s="17" t="s">
        <v>938</v>
      </c>
    </row>
    <row r="506" spans="5:20" x14ac:dyDescent="0.25">
      <c r="E506" s="1"/>
      <c r="F506" s="1"/>
      <c r="G506" s="1"/>
      <c r="H506" s="1"/>
      <c r="I506" s="1"/>
      <c r="M506" s="17" t="s">
        <v>132</v>
      </c>
      <c r="N506" s="1" t="s">
        <v>291</v>
      </c>
      <c r="O506" s="1" t="s">
        <v>1518</v>
      </c>
      <c r="P506" s="1"/>
      <c r="Q506" s="112">
        <v>3</v>
      </c>
      <c r="R506" s="45" t="str">
        <f>IF(LEFT(CW_Metrics[[#This Row],[Namespace]], 3) = "AWS", "", TRUE)</f>
        <v/>
      </c>
      <c r="S506" s="56" t="str">
        <f>IF(CW_Metrics[[#This Row],[customs]]=TRUE, (CW_Metrics[[#This Row],[Count]] * $AD$2),"")</f>
        <v/>
      </c>
      <c r="T506" s="17" t="s">
        <v>938</v>
      </c>
    </row>
    <row r="507" spans="5:20" x14ac:dyDescent="0.25">
      <c r="E507" s="1"/>
      <c r="F507" s="1"/>
      <c r="G507" s="1"/>
      <c r="H507" s="1"/>
      <c r="I507" s="1"/>
      <c r="M507" s="17" t="s">
        <v>132</v>
      </c>
      <c r="N507" s="1" t="s">
        <v>291</v>
      </c>
      <c r="O507" s="1" t="s">
        <v>1517</v>
      </c>
      <c r="P507" s="1" t="s">
        <v>788</v>
      </c>
      <c r="Q507" s="112">
        <v>3</v>
      </c>
      <c r="R507" s="45" t="str">
        <f>IF(LEFT(CW_Metrics[[#This Row],[Namespace]], 3) = "AWS", "", TRUE)</f>
        <v/>
      </c>
      <c r="S507" s="56" t="str">
        <f>IF(CW_Metrics[[#This Row],[customs]]=TRUE, (CW_Metrics[[#This Row],[Count]] * $AD$2),"")</f>
        <v/>
      </c>
      <c r="T507" s="17" t="s">
        <v>938</v>
      </c>
    </row>
    <row r="508" spans="5:20" x14ac:dyDescent="0.25">
      <c r="E508" s="1"/>
      <c r="F508" s="1"/>
      <c r="G508" s="1"/>
      <c r="H508" s="1"/>
      <c r="I508" s="1"/>
      <c r="M508" s="17" t="s">
        <v>132</v>
      </c>
      <c r="N508" s="1" t="s">
        <v>291</v>
      </c>
      <c r="O508" s="1" t="s">
        <v>292</v>
      </c>
      <c r="P508" s="1" t="s">
        <v>788</v>
      </c>
      <c r="Q508" s="112">
        <v>2</v>
      </c>
      <c r="R508" s="45" t="str">
        <f>IF(LEFT(CW_Metrics[[#This Row],[Namespace]], 3) = "AWS", "", TRUE)</f>
        <v/>
      </c>
      <c r="S508" s="56" t="str">
        <f>IF(CW_Metrics[[#This Row],[customs]]=TRUE, (CW_Metrics[[#This Row],[Count]] * $AD$2),"")</f>
        <v/>
      </c>
      <c r="T508" s="17" t="s">
        <v>938</v>
      </c>
    </row>
    <row r="509" spans="5:20" x14ac:dyDescent="0.25">
      <c r="E509" s="1"/>
      <c r="F509" s="1"/>
      <c r="G509" s="1"/>
      <c r="H509" s="1"/>
      <c r="I509" s="1"/>
      <c r="M509" s="17" t="s">
        <v>132</v>
      </c>
      <c r="N509" s="1" t="s">
        <v>291</v>
      </c>
      <c r="O509" s="1" t="s">
        <v>1386</v>
      </c>
      <c r="P509" s="1"/>
      <c r="Q509" s="112">
        <v>3</v>
      </c>
      <c r="R509" s="45" t="str">
        <f>IF(LEFT(CW_Metrics[[#This Row],[Namespace]], 3) = "AWS", "", TRUE)</f>
        <v/>
      </c>
      <c r="S509" s="56" t="str">
        <f>IF(CW_Metrics[[#This Row],[customs]]=TRUE, (CW_Metrics[[#This Row],[Count]] * $AD$2),"")</f>
        <v/>
      </c>
      <c r="T509" s="17" t="s">
        <v>938</v>
      </c>
    </row>
    <row r="510" spans="5:20" x14ac:dyDescent="0.25">
      <c r="E510" s="1"/>
      <c r="F510" s="1"/>
      <c r="G510" s="1"/>
      <c r="H510" s="1"/>
      <c r="I510" s="1"/>
      <c r="M510" s="17" t="s">
        <v>132</v>
      </c>
      <c r="N510" s="1" t="s">
        <v>291</v>
      </c>
      <c r="O510" s="1" t="s">
        <v>1516</v>
      </c>
      <c r="P510" s="1" t="s">
        <v>293</v>
      </c>
      <c r="Q510" s="112">
        <v>2</v>
      </c>
      <c r="R510" s="45" t="str">
        <f>IF(LEFT(CW_Metrics[[#This Row],[Namespace]], 3) = "AWS", "", TRUE)</f>
        <v/>
      </c>
      <c r="S510" s="56" t="str">
        <f>IF(CW_Metrics[[#This Row],[customs]]=TRUE, (CW_Metrics[[#This Row],[Count]] * $AD$2),"")</f>
        <v/>
      </c>
      <c r="T510" s="17" t="s">
        <v>938</v>
      </c>
    </row>
    <row r="511" spans="5:20" x14ac:dyDescent="0.25">
      <c r="E511" s="1"/>
      <c r="F511" s="1"/>
      <c r="G511" s="1"/>
      <c r="H511" s="1"/>
      <c r="I511" s="1"/>
      <c r="M511" s="17" t="s">
        <v>132</v>
      </c>
      <c r="N511" s="1" t="s">
        <v>291</v>
      </c>
      <c r="O511" s="1" t="s">
        <v>1387</v>
      </c>
      <c r="P511" s="1" t="s">
        <v>293</v>
      </c>
      <c r="Q511" s="112">
        <v>1</v>
      </c>
      <c r="R511" s="45" t="str">
        <f>IF(LEFT(CW_Metrics[[#This Row],[Namespace]], 3) = "AWS", "", TRUE)</f>
        <v/>
      </c>
      <c r="S511" s="56" t="str">
        <f>IF(CW_Metrics[[#This Row],[customs]]=TRUE, (CW_Metrics[[#This Row],[Count]] * $AD$2),"")</f>
        <v/>
      </c>
      <c r="T511" s="17" t="s">
        <v>938</v>
      </c>
    </row>
    <row r="512" spans="5:20" x14ac:dyDescent="0.25">
      <c r="E512" s="1"/>
      <c r="F512" s="1"/>
      <c r="G512" s="1"/>
      <c r="H512" s="1"/>
      <c r="I512" s="1"/>
      <c r="M512" s="17" t="s">
        <v>132</v>
      </c>
      <c r="N512" s="1" t="s">
        <v>291</v>
      </c>
      <c r="O512" s="1" t="s">
        <v>1515</v>
      </c>
      <c r="P512" s="1" t="s">
        <v>788</v>
      </c>
      <c r="Q512" s="112">
        <v>3</v>
      </c>
      <c r="R512" s="45" t="str">
        <f>IF(LEFT(CW_Metrics[[#This Row],[Namespace]], 3) = "AWS", "", TRUE)</f>
        <v/>
      </c>
      <c r="S512" s="56" t="str">
        <f>IF(CW_Metrics[[#This Row],[customs]]=TRUE, (CW_Metrics[[#This Row],[Count]] * $AD$2),"")</f>
        <v/>
      </c>
      <c r="T512" s="17" t="s">
        <v>938</v>
      </c>
    </row>
    <row r="513" spans="5:20" x14ac:dyDescent="0.25">
      <c r="E513" s="1"/>
      <c r="F513" s="1"/>
      <c r="G513" s="1"/>
      <c r="H513" s="1"/>
      <c r="I513" s="1"/>
      <c r="M513" s="17" t="s">
        <v>132</v>
      </c>
      <c r="N513" s="1" t="s">
        <v>291</v>
      </c>
      <c r="O513" s="1" t="s">
        <v>1514</v>
      </c>
      <c r="P513" s="1"/>
      <c r="Q513" s="112">
        <v>3</v>
      </c>
      <c r="R513" s="45" t="str">
        <f>IF(LEFT(CW_Metrics[[#This Row],[Namespace]], 3) = "AWS", "", TRUE)</f>
        <v/>
      </c>
      <c r="S513" s="56" t="str">
        <f>IF(CW_Metrics[[#This Row],[customs]]=TRUE, (CW_Metrics[[#This Row],[Count]] * $AD$2),"")</f>
        <v/>
      </c>
      <c r="T513" s="17" t="s">
        <v>938</v>
      </c>
    </row>
    <row r="514" spans="5:20" x14ac:dyDescent="0.25">
      <c r="E514" s="1"/>
      <c r="F514" s="1"/>
      <c r="G514" s="1"/>
      <c r="H514" s="1"/>
      <c r="I514" s="1"/>
      <c r="M514" s="17" t="s">
        <v>132</v>
      </c>
      <c r="N514" s="1" t="s">
        <v>291</v>
      </c>
      <c r="O514" s="1" t="s">
        <v>1440</v>
      </c>
      <c r="P514" s="1" t="s">
        <v>293</v>
      </c>
      <c r="Q514" s="112">
        <v>2</v>
      </c>
      <c r="R514" s="45" t="str">
        <f>IF(LEFT(CW_Metrics[[#This Row],[Namespace]], 3) = "AWS", "", TRUE)</f>
        <v/>
      </c>
      <c r="S514" s="56" t="str">
        <f>IF(CW_Metrics[[#This Row],[customs]]=TRUE, (CW_Metrics[[#This Row],[Count]] * $AD$2),"")</f>
        <v/>
      </c>
      <c r="T514" s="17" t="s">
        <v>938</v>
      </c>
    </row>
    <row r="515" spans="5:20" x14ac:dyDescent="0.25">
      <c r="E515" s="1"/>
      <c r="F515" s="1"/>
      <c r="G515" s="1"/>
      <c r="H515" s="1"/>
      <c r="I515" s="1"/>
      <c r="M515" s="17" t="s">
        <v>132</v>
      </c>
      <c r="N515" s="1" t="s">
        <v>291</v>
      </c>
      <c r="O515" s="1" t="s">
        <v>289</v>
      </c>
      <c r="P515" s="1" t="s">
        <v>293</v>
      </c>
      <c r="Q515" s="112">
        <v>3</v>
      </c>
      <c r="R515" s="45" t="str">
        <f>IF(LEFT(CW_Metrics[[#This Row],[Namespace]], 3) = "AWS", "", TRUE)</f>
        <v/>
      </c>
      <c r="S515" s="56" t="str">
        <f>IF(CW_Metrics[[#This Row],[customs]]=TRUE, (CW_Metrics[[#This Row],[Count]] * $AD$2),"")</f>
        <v/>
      </c>
      <c r="T515" s="17" t="s">
        <v>938</v>
      </c>
    </row>
    <row r="516" spans="5:20" x14ac:dyDescent="0.25">
      <c r="E516" s="1"/>
      <c r="F516" s="1"/>
      <c r="G516" s="1"/>
      <c r="H516" s="1"/>
      <c r="I516" s="1"/>
      <c r="M516" s="17" t="s">
        <v>132</v>
      </c>
      <c r="N516" s="1" t="s">
        <v>291</v>
      </c>
      <c r="O516" s="1" t="s">
        <v>271</v>
      </c>
      <c r="P516" s="1" t="s">
        <v>293</v>
      </c>
      <c r="Q516" s="112">
        <v>3</v>
      </c>
      <c r="R516" s="45" t="str">
        <f>IF(LEFT(CW_Metrics[[#This Row],[Namespace]], 3) = "AWS", "", TRUE)</f>
        <v/>
      </c>
      <c r="S516" s="56" t="str">
        <f>IF(CW_Metrics[[#This Row],[customs]]=TRUE, (CW_Metrics[[#This Row],[Count]] * $AD$2),"")</f>
        <v/>
      </c>
      <c r="T516" s="17" t="s">
        <v>938</v>
      </c>
    </row>
    <row r="517" spans="5:20" x14ac:dyDescent="0.25">
      <c r="E517" s="1"/>
      <c r="F517" s="1"/>
      <c r="G517" s="1"/>
      <c r="H517" s="1"/>
      <c r="I517" s="1"/>
      <c r="M517" s="17" t="s">
        <v>132</v>
      </c>
      <c r="N517" s="1" t="s">
        <v>291</v>
      </c>
      <c r="O517" s="1" t="s">
        <v>1513</v>
      </c>
      <c r="P517" s="1"/>
      <c r="Q517" s="112">
        <v>3</v>
      </c>
      <c r="R517" s="45" t="str">
        <f>IF(LEFT(CW_Metrics[[#This Row],[Namespace]], 3) = "AWS", "", TRUE)</f>
        <v/>
      </c>
      <c r="S517" s="56" t="str">
        <f>IF(CW_Metrics[[#This Row],[customs]]=TRUE, (CW_Metrics[[#This Row],[Count]] * $AD$2),"")</f>
        <v/>
      </c>
      <c r="T517" s="17" t="s">
        <v>938</v>
      </c>
    </row>
    <row r="518" spans="5:20" x14ac:dyDescent="0.25">
      <c r="E518" s="1"/>
      <c r="F518" s="1"/>
      <c r="G518" s="1"/>
      <c r="H518" s="1"/>
      <c r="I518" s="1"/>
      <c r="M518" s="17" t="s">
        <v>132</v>
      </c>
      <c r="N518" s="1" t="s">
        <v>291</v>
      </c>
      <c r="O518" s="1" t="s">
        <v>1388</v>
      </c>
      <c r="P518" s="1"/>
      <c r="Q518" s="112">
        <v>2</v>
      </c>
      <c r="R518" s="45" t="str">
        <f>IF(LEFT(CW_Metrics[[#This Row],[Namespace]], 3) = "AWS", "", TRUE)</f>
        <v/>
      </c>
      <c r="S518" s="56" t="str">
        <f>IF(CW_Metrics[[#This Row],[customs]]=TRUE, (CW_Metrics[[#This Row],[Count]] * $AD$2),"")</f>
        <v/>
      </c>
      <c r="T518" s="17" t="s">
        <v>938</v>
      </c>
    </row>
    <row r="519" spans="5:20" x14ac:dyDescent="0.25">
      <c r="E519" s="1"/>
      <c r="F519" s="1"/>
      <c r="G519" s="1"/>
      <c r="H519" s="1"/>
      <c r="I519" s="1"/>
      <c r="M519" s="17" t="s">
        <v>132</v>
      </c>
      <c r="N519" s="1" t="s">
        <v>291</v>
      </c>
      <c r="O519" s="1" t="s">
        <v>1512</v>
      </c>
      <c r="P519" s="1" t="s">
        <v>293</v>
      </c>
      <c r="Q519" s="112">
        <v>3</v>
      </c>
      <c r="R519" s="45" t="str">
        <f>IF(LEFT(CW_Metrics[[#This Row],[Namespace]], 3) = "AWS", "", TRUE)</f>
        <v/>
      </c>
      <c r="S519" s="56" t="str">
        <f>IF(CW_Metrics[[#This Row],[customs]]=TRUE, (CW_Metrics[[#This Row],[Count]] * $AD$2),"")</f>
        <v/>
      </c>
      <c r="T519" s="17" t="s">
        <v>938</v>
      </c>
    </row>
    <row r="520" spans="5:20" x14ac:dyDescent="0.25">
      <c r="E520" s="1"/>
      <c r="F520" s="1"/>
      <c r="G520" s="1"/>
      <c r="H520" s="1"/>
      <c r="I520" s="1"/>
      <c r="M520" s="17" t="s">
        <v>132</v>
      </c>
      <c r="N520" s="1" t="s">
        <v>291</v>
      </c>
      <c r="O520" s="1" t="s">
        <v>1511</v>
      </c>
      <c r="P520" s="1" t="s">
        <v>788</v>
      </c>
      <c r="Q520" s="112">
        <v>3</v>
      </c>
      <c r="R520" s="45" t="str">
        <f>IF(LEFT(CW_Metrics[[#This Row],[Namespace]], 3) = "AWS", "", TRUE)</f>
        <v/>
      </c>
      <c r="S520" s="56" t="str">
        <f>IF(CW_Metrics[[#This Row],[customs]]=TRUE, (CW_Metrics[[#This Row],[Count]] * $AD$2),"")</f>
        <v/>
      </c>
      <c r="T520" s="17" t="s">
        <v>938</v>
      </c>
    </row>
    <row r="521" spans="5:20" x14ac:dyDescent="0.25">
      <c r="E521" s="1"/>
      <c r="F521" s="1"/>
      <c r="G521" s="1"/>
      <c r="H521" s="1"/>
      <c r="I521" s="1"/>
      <c r="M521" s="17" t="s">
        <v>132</v>
      </c>
      <c r="N521" s="1" t="s">
        <v>291</v>
      </c>
      <c r="O521" s="1" t="s">
        <v>785</v>
      </c>
      <c r="P521" s="1"/>
      <c r="Q521" s="112">
        <v>3</v>
      </c>
      <c r="R521" s="45" t="str">
        <f>IF(LEFT(CW_Metrics[[#This Row],[Namespace]], 3) = "AWS", "", TRUE)</f>
        <v/>
      </c>
      <c r="S521" s="56" t="str">
        <f>IF(CW_Metrics[[#This Row],[customs]]=TRUE, (CW_Metrics[[#This Row],[Count]] * $AD$2),"")</f>
        <v/>
      </c>
      <c r="T521" s="17" t="s">
        <v>938</v>
      </c>
    </row>
    <row r="522" spans="5:20" x14ac:dyDescent="0.25">
      <c r="E522" s="1"/>
      <c r="F522" s="1"/>
      <c r="G522" s="1"/>
      <c r="H522" s="1"/>
      <c r="I522" s="1"/>
      <c r="M522" s="17" t="s">
        <v>132</v>
      </c>
      <c r="N522" s="1" t="s">
        <v>291</v>
      </c>
      <c r="O522" s="1" t="s">
        <v>1510</v>
      </c>
      <c r="P522" s="1"/>
      <c r="Q522" s="112">
        <v>3</v>
      </c>
      <c r="R522" s="45" t="str">
        <f>IF(LEFT(CW_Metrics[[#This Row],[Namespace]], 3) = "AWS", "", TRUE)</f>
        <v/>
      </c>
      <c r="S522" s="56" t="str">
        <f>IF(CW_Metrics[[#This Row],[customs]]=TRUE, (CW_Metrics[[#This Row],[Count]] * $AD$2),"")</f>
        <v/>
      </c>
      <c r="T522" s="17" t="s">
        <v>938</v>
      </c>
    </row>
    <row r="523" spans="5:20" x14ac:dyDescent="0.25">
      <c r="E523" s="1"/>
      <c r="F523" s="1"/>
      <c r="G523" s="1"/>
      <c r="H523" s="1"/>
      <c r="I523" s="1"/>
      <c r="M523" s="17" t="s">
        <v>132</v>
      </c>
      <c r="N523" s="1" t="s">
        <v>291</v>
      </c>
      <c r="O523" s="1" t="s">
        <v>1509</v>
      </c>
      <c r="P523" s="1"/>
      <c r="Q523" s="112">
        <v>3</v>
      </c>
      <c r="R523" s="45" t="str">
        <f>IF(LEFT(CW_Metrics[[#This Row],[Namespace]], 3) = "AWS", "", TRUE)</f>
        <v/>
      </c>
      <c r="S523" s="56" t="str">
        <f>IF(CW_Metrics[[#This Row],[customs]]=TRUE, (CW_Metrics[[#This Row],[Count]] * $AD$2),"")</f>
        <v/>
      </c>
      <c r="T523" s="17" t="s">
        <v>938</v>
      </c>
    </row>
    <row r="524" spans="5:20" x14ac:dyDescent="0.25">
      <c r="E524" s="1"/>
      <c r="F524" s="1"/>
      <c r="G524" s="1"/>
      <c r="H524" s="1"/>
      <c r="I524" s="1"/>
      <c r="M524" s="17" t="s">
        <v>132</v>
      </c>
      <c r="N524" s="1" t="s">
        <v>291</v>
      </c>
      <c r="O524" s="1" t="s">
        <v>1508</v>
      </c>
      <c r="P524" s="1" t="s">
        <v>293</v>
      </c>
      <c r="Q524" s="112">
        <v>3</v>
      </c>
      <c r="R524" s="45" t="str">
        <f>IF(LEFT(CW_Metrics[[#This Row],[Namespace]], 3) = "AWS", "", TRUE)</f>
        <v/>
      </c>
      <c r="S524" s="56" t="str">
        <f>IF(CW_Metrics[[#This Row],[customs]]=TRUE, (CW_Metrics[[#This Row],[Count]] * $AD$2),"")</f>
        <v/>
      </c>
      <c r="T524" s="17" t="s">
        <v>938</v>
      </c>
    </row>
    <row r="525" spans="5:20" x14ac:dyDescent="0.25">
      <c r="E525" s="1"/>
      <c r="F525" s="1"/>
      <c r="G525" s="1"/>
      <c r="H525" s="1"/>
      <c r="I525" s="1"/>
      <c r="M525" s="17" t="s">
        <v>132</v>
      </c>
      <c r="N525" s="1" t="s">
        <v>291</v>
      </c>
      <c r="O525" s="1" t="s">
        <v>1507</v>
      </c>
      <c r="P525" s="1" t="s">
        <v>293</v>
      </c>
      <c r="Q525" s="112">
        <v>3</v>
      </c>
      <c r="R525" s="45" t="str">
        <f>IF(LEFT(CW_Metrics[[#This Row],[Namespace]], 3) = "AWS", "", TRUE)</f>
        <v/>
      </c>
      <c r="S525" s="56" t="str">
        <f>IF(CW_Metrics[[#This Row],[customs]]=TRUE, (CW_Metrics[[#This Row],[Count]] * $AD$2),"")</f>
        <v/>
      </c>
      <c r="T525" s="17" t="s">
        <v>938</v>
      </c>
    </row>
    <row r="526" spans="5:20" x14ac:dyDescent="0.25">
      <c r="E526" s="1"/>
      <c r="F526" s="1"/>
      <c r="G526" s="1"/>
      <c r="H526" s="1"/>
      <c r="I526" s="1"/>
      <c r="M526" s="17" t="s">
        <v>132</v>
      </c>
      <c r="N526" s="1" t="s">
        <v>291</v>
      </c>
      <c r="O526" s="1" t="s">
        <v>1506</v>
      </c>
      <c r="P526" s="1"/>
      <c r="Q526" s="112">
        <v>3</v>
      </c>
      <c r="R526" s="45" t="str">
        <f>IF(LEFT(CW_Metrics[[#This Row],[Namespace]], 3) = "AWS", "", TRUE)</f>
        <v/>
      </c>
      <c r="S526" s="56" t="str">
        <f>IF(CW_Metrics[[#This Row],[customs]]=TRUE, (CW_Metrics[[#This Row],[Count]] * $AD$2),"")</f>
        <v/>
      </c>
      <c r="T526" s="17" t="s">
        <v>938</v>
      </c>
    </row>
    <row r="527" spans="5:20" x14ac:dyDescent="0.25">
      <c r="E527" s="1"/>
      <c r="F527" s="1"/>
      <c r="G527" s="1"/>
      <c r="H527" s="1"/>
      <c r="I527" s="1"/>
      <c r="M527" s="17" t="s">
        <v>132</v>
      </c>
      <c r="N527" s="1" t="s">
        <v>291</v>
      </c>
      <c r="O527" s="1" t="s">
        <v>1390</v>
      </c>
      <c r="P527" s="1"/>
      <c r="Q527" s="112">
        <v>2</v>
      </c>
      <c r="R527" s="45" t="str">
        <f>IF(LEFT(CW_Metrics[[#This Row],[Namespace]], 3) = "AWS", "", TRUE)</f>
        <v/>
      </c>
      <c r="S527" s="56" t="str">
        <f>IF(CW_Metrics[[#This Row],[customs]]=TRUE, (CW_Metrics[[#This Row],[Count]] * $AD$2),"")</f>
        <v/>
      </c>
      <c r="T527" s="17" t="s">
        <v>938</v>
      </c>
    </row>
    <row r="528" spans="5:20" x14ac:dyDescent="0.25">
      <c r="E528" s="1"/>
      <c r="F528" s="1"/>
      <c r="G528" s="1"/>
      <c r="H528" s="1"/>
      <c r="I528" s="1"/>
      <c r="M528" s="17" t="s">
        <v>132</v>
      </c>
      <c r="N528" s="1" t="s">
        <v>291</v>
      </c>
      <c r="O528" s="1" t="s">
        <v>1391</v>
      </c>
      <c r="P528" s="1"/>
      <c r="Q528" s="112">
        <v>3</v>
      </c>
      <c r="R528" s="45" t="str">
        <f>IF(LEFT(CW_Metrics[[#This Row],[Namespace]], 3) = "AWS", "", TRUE)</f>
        <v/>
      </c>
      <c r="S528" s="56" t="str">
        <f>IF(CW_Metrics[[#This Row],[customs]]=TRUE, (CW_Metrics[[#This Row],[Count]] * $AD$2),"")</f>
        <v/>
      </c>
      <c r="T528" s="17" t="s">
        <v>938</v>
      </c>
    </row>
    <row r="529" spans="5:20" x14ac:dyDescent="0.25">
      <c r="E529" s="1"/>
      <c r="F529" s="1"/>
      <c r="G529" s="1"/>
      <c r="H529" s="1"/>
      <c r="I529" s="1"/>
      <c r="M529" s="17" t="s">
        <v>132</v>
      </c>
      <c r="N529" s="1" t="s">
        <v>291</v>
      </c>
      <c r="O529" s="1" t="s">
        <v>791</v>
      </c>
      <c r="P529" s="1" t="s">
        <v>788</v>
      </c>
      <c r="Q529" s="112">
        <v>3</v>
      </c>
      <c r="R529" s="45" t="str">
        <f>IF(LEFT(CW_Metrics[[#This Row],[Namespace]], 3) = "AWS", "", TRUE)</f>
        <v/>
      </c>
      <c r="S529" s="56" t="str">
        <f>IF(CW_Metrics[[#This Row],[customs]]=TRUE, (CW_Metrics[[#This Row],[Count]] * $AD$2),"")</f>
        <v/>
      </c>
      <c r="T529" s="17" t="s">
        <v>938</v>
      </c>
    </row>
    <row r="530" spans="5:20" x14ac:dyDescent="0.25">
      <c r="E530" s="1"/>
      <c r="F530" s="1"/>
      <c r="G530" s="1"/>
      <c r="H530" s="1"/>
      <c r="I530" s="1"/>
      <c r="M530" s="17" t="s">
        <v>132</v>
      </c>
      <c r="N530" s="1" t="s">
        <v>291</v>
      </c>
      <c r="O530" s="1" t="s">
        <v>1505</v>
      </c>
      <c r="P530" s="1"/>
      <c r="Q530" s="112">
        <v>3</v>
      </c>
      <c r="R530" s="45" t="str">
        <f>IF(LEFT(CW_Metrics[[#This Row],[Namespace]], 3) = "AWS", "", TRUE)</f>
        <v/>
      </c>
      <c r="S530" s="56" t="str">
        <f>IF(CW_Metrics[[#This Row],[customs]]=TRUE, (CW_Metrics[[#This Row],[Count]] * $AD$2),"")</f>
        <v/>
      </c>
      <c r="T530" s="17" t="s">
        <v>938</v>
      </c>
    </row>
    <row r="531" spans="5:20" x14ac:dyDescent="0.25">
      <c r="E531" s="1"/>
      <c r="F531" s="1"/>
      <c r="G531" s="1"/>
      <c r="H531" s="1"/>
      <c r="I531" s="1"/>
      <c r="M531" s="17" t="s">
        <v>132</v>
      </c>
      <c r="N531" s="1" t="s">
        <v>291</v>
      </c>
      <c r="O531" s="1" t="s">
        <v>1504</v>
      </c>
      <c r="P531" s="1" t="s">
        <v>788</v>
      </c>
      <c r="Q531" s="112">
        <v>3</v>
      </c>
      <c r="R531" s="45" t="str">
        <f>IF(LEFT(CW_Metrics[[#This Row],[Namespace]], 3) = "AWS", "", TRUE)</f>
        <v/>
      </c>
      <c r="S531" s="56" t="str">
        <f>IF(CW_Metrics[[#This Row],[customs]]=TRUE, (CW_Metrics[[#This Row],[Count]] * $AD$2),"")</f>
        <v/>
      </c>
      <c r="T531" s="17" t="s">
        <v>938</v>
      </c>
    </row>
    <row r="532" spans="5:20" x14ac:dyDescent="0.25">
      <c r="E532" s="1"/>
      <c r="F532" s="1"/>
      <c r="G532" s="1"/>
      <c r="H532" s="1"/>
      <c r="I532" s="1"/>
      <c r="M532" s="17" t="s">
        <v>132</v>
      </c>
      <c r="N532" s="1" t="s">
        <v>291</v>
      </c>
      <c r="O532" s="1" t="s">
        <v>326</v>
      </c>
      <c r="P532" s="1" t="s">
        <v>293</v>
      </c>
      <c r="Q532" s="112">
        <v>3</v>
      </c>
      <c r="R532" s="45" t="str">
        <f>IF(LEFT(CW_Metrics[[#This Row],[Namespace]], 3) = "AWS", "", TRUE)</f>
        <v/>
      </c>
      <c r="S532" s="56" t="str">
        <f>IF(CW_Metrics[[#This Row],[customs]]=TRUE, (CW_Metrics[[#This Row],[Count]] * $AD$2),"")</f>
        <v/>
      </c>
      <c r="T532" s="17" t="s">
        <v>938</v>
      </c>
    </row>
    <row r="533" spans="5:20" x14ac:dyDescent="0.25">
      <c r="E533" s="1"/>
      <c r="F533" s="1"/>
      <c r="G533" s="1"/>
      <c r="H533" s="1"/>
      <c r="I533" s="1"/>
      <c r="M533" s="17" t="s">
        <v>132</v>
      </c>
      <c r="N533" s="1" t="s">
        <v>294</v>
      </c>
      <c r="O533" s="1" t="s">
        <v>1503</v>
      </c>
      <c r="P533" s="1" t="s">
        <v>296</v>
      </c>
      <c r="Q533" s="112">
        <v>2</v>
      </c>
      <c r="R533" s="45" t="str">
        <f>IF(LEFT(CW_Metrics[[#This Row],[Namespace]], 3) = "AWS", "", TRUE)</f>
        <v/>
      </c>
      <c r="S533" s="56" t="str">
        <f>IF(CW_Metrics[[#This Row],[customs]]=TRUE, (CW_Metrics[[#This Row],[Count]] * $AD$2),"")</f>
        <v/>
      </c>
      <c r="T533" s="17" t="s">
        <v>938</v>
      </c>
    </row>
    <row r="534" spans="5:20" x14ac:dyDescent="0.25">
      <c r="E534" s="1"/>
      <c r="F534" s="1"/>
      <c r="G534" s="1"/>
      <c r="H534" s="1"/>
      <c r="I534" s="1"/>
      <c r="M534" s="17" t="s">
        <v>132</v>
      </c>
      <c r="N534" s="1" t="s">
        <v>294</v>
      </c>
      <c r="O534" s="1" t="s">
        <v>1502</v>
      </c>
      <c r="P534" s="1"/>
      <c r="Q534" s="112">
        <v>1</v>
      </c>
      <c r="R534" s="45" t="str">
        <f>IF(LEFT(CW_Metrics[[#This Row],[Namespace]], 3) = "AWS", "", TRUE)</f>
        <v/>
      </c>
      <c r="S534" s="56" t="str">
        <f>IF(CW_Metrics[[#This Row],[customs]]=TRUE, (CW_Metrics[[#This Row],[Count]] * $AD$2),"")</f>
        <v/>
      </c>
      <c r="T534" s="17" t="s">
        <v>938</v>
      </c>
    </row>
    <row r="535" spans="5:20" x14ac:dyDescent="0.25">
      <c r="E535" s="1"/>
      <c r="F535" s="1"/>
      <c r="G535" s="1"/>
      <c r="H535" s="1"/>
      <c r="I535" s="1"/>
      <c r="M535" s="17" t="s">
        <v>132</v>
      </c>
      <c r="N535" s="1" t="s">
        <v>294</v>
      </c>
      <c r="O535" s="1" t="s">
        <v>1392</v>
      </c>
      <c r="P535" s="1"/>
      <c r="Q535" s="112">
        <v>2</v>
      </c>
      <c r="R535" s="45" t="str">
        <f>IF(LEFT(CW_Metrics[[#This Row],[Namespace]], 3) = "AWS", "", TRUE)</f>
        <v/>
      </c>
      <c r="S535" s="56" t="str">
        <f>IF(CW_Metrics[[#This Row],[customs]]=TRUE, (CW_Metrics[[#This Row],[Count]] * $AD$2),"")</f>
        <v/>
      </c>
      <c r="T535" s="17" t="s">
        <v>938</v>
      </c>
    </row>
    <row r="536" spans="5:20" x14ac:dyDescent="0.25">
      <c r="E536" s="1"/>
      <c r="F536" s="1"/>
      <c r="G536" s="1"/>
      <c r="H536" s="1"/>
      <c r="I536" s="1"/>
      <c r="M536" s="17" t="s">
        <v>132</v>
      </c>
      <c r="N536" s="1" t="s">
        <v>294</v>
      </c>
      <c r="O536" s="1" t="s">
        <v>1501</v>
      </c>
      <c r="P536" s="1"/>
      <c r="Q536" s="112">
        <v>1</v>
      </c>
      <c r="R536" s="45" t="str">
        <f>IF(LEFT(CW_Metrics[[#This Row],[Namespace]], 3) = "AWS", "", TRUE)</f>
        <v/>
      </c>
      <c r="S536" s="56" t="str">
        <f>IF(CW_Metrics[[#This Row],[customs]]=TRUE, (CW_Metrics[[#This Row],[Count]] * $AD$2),"")</f>
        <v/>
      </c>
      <c r="T536" s="17" t="s">
        <v>938</v>
      </c>
    </row>
    <row r="537" spans="5:20" x14ac:dyDescent="0.25">
      <c r="E537" s="1"/>
      <c r="F537" s="1"/>
      <c r="G537" s="1"/>
      <c r="H537" s="1"/>
      <c r="I537" s="1"/>
      <c r="M537" s="17" t="s">
        <v>132</v>
      </c>
      <c r="N537" s="1" t="s">
        <v>294</v>
      </c>
      <c r="O537" s="1" t="s">
        <v>295</v>
      </c>
      <c r="P537" s="1" t="s">
        <v>296</v>
      </c>
      <c r="Q537" s="112">
        <v>1</v>
      </c>
      <c r="R537" s="45" t="str">
        <f>IF(LEFT(CW_Metrics[[#This Row],[Namespace]], 3) = "AWS", "", TRUE)</f>
        <v/>
      </c>
      <c r="S537" s="56" t="str">
        <f>IF(CW_Metrics[[#This Row],[customs]]=TRUE, (CW_Metrics[[#This Row],[Count]] * $AD$2),"")</f>
        <v/>
      </c>
      <c r="T537" s="17" t="s">
        <v>938</v>
      </c>
    </row>
    <row r="538" spans="5:20" x14ac:dyDescent="0.25">
      <c r="E538" s="1"/>
      <c r="F538" s="1"/>
      <c r="G538" s="1"/>
      <c r="H538" s="1"/>
      <c r="I538" s="1"/>
      <c r="M538" s="17" t="s">
        <v>132</v>
      </c>
      <c r="N538" s="1" t="s">
        <v>297</v>
      </c>
      <c r="O538" s="1" t="s">
        <v>792</v>
      </c>
      <c r="P538" s="1" t="s">
        <v>793</v>
      </c>
      <c r="Q538" s="112">
        <v>5</v>
      </c>
      <c r="R538" s="45" t="str">
        <f>IF(LEFT(CW_Metrics[[#This Row],[Namespace]], 3) = "AWS", "", TRUE)</f>
        <v/>
      </c>
      <c r="S538" s="56" t="str">
        <f>IF(CW_Metrics[[#This Row],[customs]]=TRUE, (CW_Metrics[[#This Row],[Count]] * $AD$2),"")</f>
        <v/>
      </c>
      <c r="T538" s="17" t="s">
        <v>938</v>
      </c>
    </row>
    <row r="539" spans="5:20" x14ac:dyDescent="0.25">
      <c r="E539" s="1"/>
      <c r="F539" s="1"/>
      <c r="G539" s="1"/>
      <c r="H539" s="1"/>
      <c r="I539" s="1"/>
      <c r="M539" s="17" t="s">
        <v>132</v>
      </c>
      <c r="N539" s="1" t="s">
        <v>297</v>
      </c>
      <c r="O539" s="1" t="s">
        <v>794</v>
      </c>
      <c r="P539" s="1" t="s">
        <v>793</v>
      </c>
      <c r="Q539" s="112">
        <v>5</v>
      </c>
      <c r="R539" s="45" t="str">
        <f>IF(LEFT(CW_Metrics[[#This Row],[Namespace]], 3) = "AWS", "", TRUE)</f>
        <v/>
      </c>
      <c r="S539" s="56" t="str">
        <f>IF(CW_Metrics[[#This Row],[customs]]=TRUE, (CW_Metrics[[#This Row],[Count]] * $AD$2),"")</f>
        <v/>
      </c>
      <c r="T539" s="17" t="s">
        <v>938</v>
      </c>
    </row>
    <row r="540" spans="5:20" x14ac:dyDescent="0.25">
      <c r="E540" s="1"/>
      <c r="F540" s="1"/>
      <c r="G540" s="1"/>
      <c r="H540" s="1"/>
      <c r="I540" s="1"/>
      <c r="M540" s="17" t="s">
        <v>132</v>
      </c>
      <c r="N540" s="1" t="s">
        <v>297</v>
      </c>
      <c r="O540" s="1" t="s">
        <v>1500</v>
      </c>
      <c r="P540" s="1" t="s">
        <v>299</v>
      </c>
      <c r="Q540" s="112">
        <v>5</v>
      </c>
      <c r="R540" s="45" t="str">
        <f>IF(LEFT(CW_Metrics[[#This Row],[Namespace]], 3) = "AWS", "", TRUE)</f>
        <v/>
      </c>
      <c r="S540" s="56" t="str">
        <f>IF(CW_Metrics[[#This Row],[customs]]=TRUE, (CW_Metrics[[#This Row],[Count]] * $AD$2),"")</f>
        <v/>
      </c>
      <c r="T540" s="17" t="s">
        <v>938</v>
      </c>
    </row>
    <row r="541" spans="5:20" x14ac:dyDescent="0.25">
      <c r="E541" s="1"/>
      <c r="F541" s="1"/>
      <c r="G541" s="1"/>
      <c r="H541" s="1"/>
      <c r="I541" s="1"/>
      <c r="M541" s="17" t="s">
        <v>132</v>
      </c>
      <c r="N541" s="1" t="s">
        <v>297</v>
      </c>
      <c r="O541" s="1" t="s">
        <v>1392</v>
      </c>
      <c r="P541" s="1" t="s">
        <v>793</v>
      </c>
      <c r="Q541" s="112">
        <v>5</v>
      </c>
      <c r="R541" s="45" t="str">
        <f>IF(LEFT(CW_Metrics[[#This Row],[Namespace]], 3) = "AWS", "", TRUE)</f>
        <v/>
      </c>
      <c r="S541" s="56" t="str">
        <f>IF(CW_Metrics[[#This Row],[customs]]=TRUE, (CW_Metrics[[#This Row],[Count]] * $AD$2),"")</f>
        <v/>
      </c>
      <c r="T541" s="17" t="s">
        <v>938</v>
      </c>
    </row>
    <row r="542" spans="5:20" x14ac:dyDescent="0.25">
      <c r="E542" s="1"/>
      <c r="F542" s="1"/>
      <c r="G542" s="1"/>
      <c r="H542" s="1"/>
      <c r="I542" s="1"/>
      <c r="M542" s="17" t="s">
        <v>132</v>
      </c>
      <c r="N542" s="1" t="s">
        <v>297</v>
      </c>
      <c r="O542" s="1" t="s">
        <v>298</v>
      </c>
      <c r="P542" s="1"/>
      <c r="Q542" s="112">
        <v>5</v>
      </c>
      <c r="R542" s="45" t="str">
        <f>IF(LEFT(CW_Metrics[[#This Row],[Namespace]], 3) = "AWS", "", TRUE)</f>
        <v/>
      </c>
      <c r="S542" s="56" t="str">
        <f>IF(CW_Metrics[[#This Row],[customs]]=TRUE, (CW_Metrics[[#This Row],[Count]] * $AD$2),"")</f>
        <v/>
      </c>
      <c r="T542" s="17" t="s">
        <v>938</v>
      </c>
    </row>
    <row r="543" spans="5:20" x14ac:dyDescent="0.25">
      <c r="E543" s="1"/>
      <c r="F543" s="1"/>
      <c r="G543" s="1"/>
      <c r="H543" s="1"/>
      <c r="I543" s="1"/>
      <c r="M543" s="17" t="s">
        <v>132</v>
      </c>
      <c r="N543" s="1" t="s">
        <v>297</v>
      </c>
      <c r="O543" s="1" t="s">
        <v>1499</v>
      </c>
      <c r="P543" s="1"/>
      <c r="Q543" s="112">
        <v>1</v>
      </c>
      <c r="R543" s="45" t="str">
        <f>IF(LEFT(CW_Metrics[[#This Row],[Namespace]], 3) = "AWS", "", TRUE)</f>
        <v/>
      </c>
      <c r="S543" s="56" t="str">
        <f>IF(CW_Metrics[[#This Row],[customs]]=TRUE, (CW_Metrics[[#This Row],[Count]] * $AD$2),"")</f>
        <v/>
      </c>
      <c r="T543" s="17" t="s">
        <v>938</v>
      </c>
    </row>
    <row r="544" spans="5:20" x14ac:dyDescent="0.25">
      <c r="E544" s="1"/>
      <c r="F544" s="1"/>
      <c r="G544" s="1"/>
      <c r="H544" s="1"/>
      <c r="I544" s="1"/>
      <c r="M544" s="17" t="s">
        <v>132</v>
      </c>
      <c r="N544" s="1" t="s">
        <v>300</v>
      </c>
      <c r="O544" s="1" t="s">
        <v>331</v>
      </c>
      <c r="P544" s="1" t="s">
        <v>332</v>
      </c>
      <c r="Q544" s="112">
        <v>6</v>
      </c>
      <c r="R544" s="45" t="str">
        <f>IF(LEFT(CW_Metrics[[#This Row],[Namespace]], 3) = "AWS", "", TRUE)</f>
        <v/>
      </c>
      <c r="S544" s="56" t="str">
        <f>IF(CW_Metrics[[#This Row],[customs]]=TRUE, (CW_Metrics[[#This Row],[Count]] * $AD$2),"")</f>
        <v/>
      </c>
      <c r="T544" s="17" t="s">
        <v>938</v>
      </c>
    </row>
    <row r="545" spans="5:20" x14ac:dyDescent="0.25">
      <c r="E545" s="1"/>
      <c r="F545" s="1"/>
      <c r="G545" s="1"/>
      <c r="H545" s="1"/>
      <c r="I545" s="1"/>
      <c r="M545" s="17" t="s">
        <v>132</v>
      </c>
      <c r="N545" s="1" t="s">
        <v>300</v>
      </c>
      <c r="O545" s="1" t="s">
        <v>1456</v>
      </c>
      <c r="P545" s="1" t="s">
        <v>332</v>
      </c>
      <c r="Q545" s="112">
        <v>2</v>
      </c>
      <c r="R545" s="45" t="str">
        <f>IF(LEFT(CW_Metrics[[#This Row],[Namespace]], 3) = "AWS", "", TRUE)</f>
        <v/>
      </c>
      <c r="S545" s="56" t="str">
        <f>IF(CW_Metrics[[#This Row],[customs]]=TRUE, (CW_Metrics[[#This Row],[Count]] * $AD$2),"")</f>
        <v/>
      </c>
      <c r="T545" s="17" t="s">
        <v>938</v>
      </c>
    </row>
    <row r="546" spans="5:20" x14ac:dyDescent="0.25">
      <c r="E546" s="1"/>
      <c r="F546" s="1"/>
      <c r="G546" s="1"/>
      <c r="H546" s="1"/>
      <c r="I546" s="1"/>
      <c r="M546" s="17" t="s">
        <v>132</v>
      </c>
      <c r="N546" s="1" t="s">
        <v>300</v>
      </c>
      <c r="O546" s="1" t="s">
        <v>301</v>
      </c>
      <c r="P546" s="1" t="s">
        <v>302</v>
      </c>
      <c r="Q546" s="112">
        <v>61</v>
      </c>
      <c r="R546" s="45" t="str">
        <f>IF(LEFT(CW_Metrics[[#This Row],[Namespace]], 3) = "AWS", "", TRUE)</f>
        <v/>
      </c>
      <c r="S546" s="56" t="str">
        <f>IF(CW_Metrics[[#This Row],[customs]]=TRUE, (CW_Metrics[[#This Row],[Count]] * $AD$2),"")</f>
        <v/>
      </c>
      <c r="T546" s="17" t="s">
        <v>938</v>
      </c>
    </row>
    <row r="547" spans="5:20" x14ac:dyDescent="0.25">
      <c r="E547" s="1"/>
      <c r="F547" s="1"/>
      <c r="G547" s="1"/>
      <c r="H547" s="1"/>
      <c r="I547" s="1"/>
      <c r="M547" s="17" t="s">
        <v>132</v>
      </c>
      <c r="N547" s="1" t="s">
        <v>300</v>
      </c>
      <c r="O547" s="1" t="s">
        <v>303</v>
      </c>
      <c r="P547" s="1" t="s">
        <v>302</v>
      </c>
      <c r="Q547" s="112">
        <v>65</v>
      </c>
      <c r="R547" s="45" t="str">
        <f>IF(LEFT(CW_Metrics[[#This Row],[Namespace]], 3) = "AWS", "", TRUE)</f>
        <v/>
      </c>
      <c r="S547" s="56" t="str">
        <f>IF(CW_Metrics[[#This Row],[customs]]=TRUE, (CW_Metrics[[#This Row],[Count]] * $AD$2),"")</f>
        <v/>
      </c>
      <c r="T547" s="17" t="s">
        <v>938</v>
      </c>
    </row>
    <row r="548" spans="5:20" x14ac:dyDescent="0.25">
      <c r="E548" s="1"/>
      <c r="F548" s="1"/>
      <c r="G548" s="1"/>
      <c r="H548" s="1"/>
      <c r="I548" s="1"/>
      <c r="M548" s="17" t="s">
        <v>132</v>
      </c>
      <c r="N548" s="1" t="s">
        <v>795</v>
      </c>
      <c r="O548" s="1" t="s">
        <v>770</v>
      </c>
      <c r="P548" s="1" t="s">
        <v>797</v>
      </c>
      <c r="Q548" s="112">
        <v>3</v>
      </c>
      <c r="R548" s="45" t="str">
        <f>IF(LEFT(CW_Metrics[[#This Row],[Namespace]], 3) = "AWS", "", TRUE)</f>
        <v/>
      </c>
      <c r="S548" s="56" t="str">
        <f>IF(CW_Metrics[[#This Row],[customs]]=TRUE, (CW_Metrics[[#This Row],[Count]] * $AD$2),"")</f>
        <v/>
      </c>
      <c r="T548" s="17" t="s">
        <v>938</v>
      </c>
    </row>
    <row r="549" spans="5:20" x14ac:dyDescent="0.25">
      <c r="E549" s="1"/>
      <c r="F549" s="1"/>
      <c r="G549" s="1"/>
      <c r="H549" s="1"/>
      <c r="I549" s="1"/>
      <c r="M549" s="17" t="s">
        <v>132</v>
      </c>
      <c r="N549" s="1" t="s">
        <v>795</v>
      </c>
      <c r="O549" s="1" t="s">
        <v>1393</v>
      </c>
      <c r="P549" s="1" t="s">
        <v>797</v>
      </c>
      <c r="Q549" s="112">
        <v>2</v>
      </c>
      <c r="R549" s="45" t="str">
        <f>IF(LEFT(CW_Metrics[[#This Row],[Namespace]], 3) = "AWS", "", TRUE)</f>
        <v/>
      </c>
      <c r="S549" s="56" t="str">
        <f>IF(CW_Metrics[[#This Row],[customs]]=TRUE, (CW_Metrics[[#This Row],[Count]] * $AD$2),"")</f>
        <v/>
      </c>
      <c r="T549" s="17" t="s">
        <v>938</v>
      </c>
    </row>
    <row r="550" spans="5:20" x14ac:dyDescent="0.25">
      <c r="E550" s="1"/>
      <c r="F550" s="1"/>
      <c r="G550" s="1"/>
      <c r="H550" s="1"/>
      <c r="I550" s="1"/>
      <c r="M550" s="17" t="s">
        <v>132</v>
      </c>
      <c r="N550" s="1" t="s">
        <v>795</v>
      </c>
      <c r="O550" s="1" t="s">
        <v>1498</v>
      </c>
      <c r="P550" s="1" t="s">
        <v>797</v>
      </c>
      <c r="Q550" s="112">
        <v>3</v>
      </c>
      <c r="R550" s="45" t="str">
        <f>IF(LEFT(CW_Metrics[[#This Row],[Namespace]], 3) = "AWS", "", TRUE)</f>
        <v/>
      </c>
      <c r="S550" s="56" t="str">
        <f>IF(CW_Metrics[[#This Row],[customs]]=TRUE, (CW_Metrics[[#This Row],[Count]] * $AD$2),"")</f>
        <v/>
      </c>
      <c r="T550" s="17" t="s">
        <v>938</v>
      </c>
    </row>
    <row r="551" spans="5:20" x14ac:dyDescent="0.25">
      <c r="E551" s="1"/>
      <c r="F551" s="1"/>
      <c r="G551" s="1"/>
      <c r="H551" s="1"/>
      <c r="I551" s="1"/>
      <c r="M551" s="17" t="s">
        <v>132</v>
      </c>
      <c r="N551" s="1" t="s">
        <v>795</v>
      </c>
      <c r="O551" s="1" t="s">
        <v>1497</v>
      </c>
      <c r="P551" s="1" t="s">
        <v>797</v>
      </c>
      <c r="Q551" s="112">
        <v>3</v>
      </c>
      <c r="R551" s="45" t="str">
        <f>IF(LEFT(CW_Metrics[[#This Row],[Namespace]], 3) = "AWS", "", TRUE)</f>
        <v/>
      </c>
      <c r="S551" s="56" t="str">
        <f>IF(CW_Metrics[[#This Row],[customs]]=TRUE, (CW_Metrics[[#This Row],[Count]] * $AD$2),"")</f>
        <v/>
      </c>
      <c r="T551" s="17" t="s">
        <v>938</v>
      </c>
    </row>
    <row r="552" spans="5:20" x14ac:dyDescent="0.25">
      <c r="E552" s="1"/>
      <c r="F552" s="1"/>
      <c r="G552" s="1"/>
      <c r="H552" s="1"/>
      <c r="I552" s="1"/>
      <c r="M552" s="17" t="s">
        <v>132</v>
      </c>
      <c r="N552" s="1" t="s">
        <v>795</v>
      </c>
      <c r="O552" s="1" t="s">
        <v>796</v>
      </c>
      <c r="P552" s="1" t="s">
        <v>797</v>
      </c>
      <c r="Q552" s="112">
        <v>3</v>
      </c>
      <c r="R552" s="45" t="str">
        <f>IF(LEFT(CW_Metrics[[#This Row],[Namespace]], 3) = "AWS", "", TRUE)</f>
        <v/>
      </c>
      <c r="S552" s="56" t="str">
        <f>IF(CW_Metrics[[#This Row],[customs]]=TRUE, (CW_Metrics[[#This Row],[Count]] * $AD$2),"")</f>
        <v/>
      </c>
      <c r="T552" s="17" t="s">
        <v>938</v>
      </c>
    </row>
    <row r="553" spans="5:20" x14ac:dyDescent="0.25">
      <c r="E553" s="1"/>
      <c r="F553" s="1"/>
      <c r="G553" s="1"/>
      <c r="H553" s="1"/>
      <c r="I553" s="1"/>
      <c r="M553" s="17" t="s">
        <v>132</v>
      </c>
      <c r="N553" s="1" t="s">
        <v>795</v>
      </c>
      <c r="O553" s="1" t="s">
        <v>1394</v>
      </c>
      <c r="P553" s="1" t="s">
        <v>797</v>
      </c>
      <c r="Q553" s="112">
        <v>2</v>
      </c>
      <c r="R553" s="45" t="str">
        <f>IF(LEFT(CW_Metrics[[#This Row],[Namespace]], 3) = "AWS", "", TRUE)</f>
        <v/>
      </c>
      <c r="S553" s="56" t="str">
        <f>IF(CW_Metrics[[#This Row],[customs]]=TRUE, (CW_Metrics[[#This Row],[Count]] * $AD$2),"")</f>
        <v/>
      </c>
      <c r="T553" s="17" t="s">
        <v>938</v>
      </c>
    </row>
    <row r="554" spans="5:20" x14ac:dyDescent="0.25">
      <c r="E554" s="1"/>
      <c r="F554" s="1"/>
      <c r="G554" s="1"/>
      <c r="H554" s="1"/>
      <c r="I554" s="1"/>
      <c r="M554" s="17" t="s">
        <v>132</v>
      </c>
      <c r="N554" s="1" t="s">
        <v>795</v>
      </c>
      <c r="O554" s="1" t="s">
        <v>1496</v>
      </c>
      <c r="P554" s="1" t="s">
        <v>797</v>
      </c>
      <c r="Q554" s="112">
        <v>3</v>
      </c>
      <c r="R554" s="45" t="str">
        <f>IF(LEFT(CW_Metrics[[#This Row],[Namespace]], 3) = "AWS", "", TRUE)</f>
        <v/>
      </c>
      <c r="S554" s="56" t="str">
        <f>IF(CW_Metrics[[#This Row],[customs]]=TRUE, (CW_Metrics[[#This Row],[Count]] * $AD$2),"")</f>
        <v/>
      </c>
      <c r="T554" s="17" t="s">
        <v>938</v>
      </c>
    </row>
    <row r="555" spans="5:20" x14ac:dyDescent="0.25">
      <c r="E555" s="1"/>
      <c r="F555" s="1"/>
      <c r="G555" s="1"/>
      <c r="H555" s="1"/>
      <c r="I555" s="1"/>
      <c r="M555" s="17" t="s">
        <v>132</v>
      </c>
      <c r="N555" s="1" t="s">
        <v>795</v>
      </c>
      <c r="O555" s="1" t="s">
        <v>1495</v>
      </c>
      <c r="P555" s="1" t="s">
        <v>797</v>
      </c>
      <c r="Q555" s="112">
        <v>3</v>
      </c>
      <c r="R555" s="45" t="str">
        <f>IF(LEFT(CW_Metrics[[#This Row],[Namespace]], 3) = "AWS", "", TRUE)</f>
        <v/>
      </c>
      <c r="S555" s="56" t="str">
        <f>IF(CW_Metrics[[#This Row],[customs]]=TRUE, (CW_Metrics[[#This Row],[Count]] * $AD$2),"")</f>
        <v/>
      </c>
      <c r="T555" s="17" t="s">
        <v>938</v>
      </c>
    </row>
    <row r="556" spans="5:20" x14ac:dyDescent="0.25">
      <c r="E556" s="1"/>
      <c r="F556" s="1"/>
      <c r="G556" s="1"/>
      <c r="H556" s="1"/>
      <c r="I556" s="1"/>
      <c r="M556" s="17" t="s">
        <v>132</v>
      </c>
      <c r="N556" s="1" t="s">
        <v>795</v>
      </c>
      <c r="O556" s="1" t="s">
        <v>798</v>
      </c>
      <c r="P556" s="1" t="s">
        <v>797</v>
      </c>
      <c r="Q556" s="112">
        <v>3</v>
      </c>
      <c r="R556" s="45" t="str">
        <f>IF(LEFT(CW_Metrics[[#This Row],[Namespace]], 3) = "AWS", "", TRUE)</f>
        <v/>
      </c>
      <c r="S556" s="56" t="str">
        <f>IF(CW_Metrics[[#This Row],[customs]]=TRUE, (CW_Metrics[[#This Row],[Count]] * $AD$2),"")</f>
        <v/>
      </c>
      <c r="T556" s="17" t="s">
        <v>938</v>
      </c>
    </row>
    <row r="557" spans="5:20" x14ac:dyDescent="0.25">
      <c r="E557" s="1"/>
      <c r="F557" s="1"/>
      <c r="G557" s="1"/>
      <c r="H557" s="1"/>
      <c r="I557" s="1"/>
      <c r="M557" s="17" t="s">
        <v>132</v>
      </c>
      <c r="N557" s="1" t="s">
        <v>795</v>
      </c>
      <c r="O557" s="1" t="s">
        <v>1395</v>
      </c>
      <c r="P557" s="1" t="s">
        <v>797</v>
      </c>
      <c r="Q557" s="112">
        <v>3</v>
      </c>
      <c r="R557" s="45" t="str">
        <f>IF(LEFT(CW_Metrics[[#This Row],[Namespace]], 3) = "AWS", "", TRUE)</f>
        <v/>
      </c>
      <c r="S557" s="56" t="str">
        <f>IF(CW_Metrics[[#This Row],[customs]]=TRUE, (CW_Metrics[[#This Row],[Count]] * $AD$2),"")</f>
        <v/>
      </c>
      <c r="T557" s="17" t="s">
        <v>938</v>
      </c>
    </row>
    <row r="558" spans="5:20" x14ac:dyDescent="0.25">
      <c r="E558" s="1"/>
      <c r="F558" s="1"/>
      <c r="G558" s="1"/>
      <c r="H558" s="1"/>
      <c r="I558" s="1"/>
      <c r="M558" s="17" t="s">
        <v>132</v>
      </c>
      <c r="N558" s="1" t="s">
        <v>795</v>
      </c>
      <c r="O558" s="1" t="s">
        <v>799</v>
      </c>
      <c r="P558" s="1" t="s">
        <v>797</v>
      </c>
      <c r="Q558" s="112">
        <v>3</v>
      </c>
      <c r="R558" s="45" t="str">
        <f>IF(LEFT(CW_Metrics[[#This Row],[Namespace]], 3) = "AWS", "", TRUE)</f>
        <v/>
      </c>
      <c r="S558" s="56" t="str">
        <f>IF(CW_Metrics[[#This Row],[customs]]=TRUE, (CW_Metrics[[#This Row],[Count]] * $AD$2),"")</f>
        <v/>
      </c>
      <c r="T558" s="17" t="s">
        <v>938</v>
      </c>
    </row>
    <row r="559" spans="5:20" x14ac:dyDescent="0.25">
      <c r="E559" s="1"/>
      <c r="F559" s="1"/>
      <c r="G559" s="1"/>
      <c r="H559" s="1"/>
      <c r="I559" s="1"/>
      <c r="M559" s="17" t="s">
        <v>132</v>
      </c>
      <c r="N559" s="1" t="s">
        <v>795</v>
      </c>
      <c r="O559" s="1" t="s">
        <v>800</v>
      </c>
      <c r="P559" s="1" t="s">
        <v>797</v>
      </c>
      <c r="Q559" s="112">
        <v>3</v>
      </c>
      <c r="R559" s="45" t="str">
        <f>IF(LEFT(CW_Metrics[[#This Row],[Namespace]], 3) = "AWS", "", TRUE)</f>
        <v/>
      </c>
      <c r="S559" s="56" t="str">
        <f>IF(CW_Metrics[[#This Row],[customs]]=TRUE, (CW_Metrics[[#This Row],[Count]] * $AD$2),"")</f>
        <v/>
      </c>
      <c r="T559" s="17" t="s">
        <v>938</v>
      </c>
    </row>
    <row r="560" spans="5:20" x14ac:dyDescent="0.25">
      <c r="E560" s="1"/>
      <c r="F560" s="1"/>
      <c r="G560" s="1"/>
      <c r="H560" s="1"/>
      <c r="I560" s="1"/>
      <c r="M560" s="17" t="s">
        <v>132</v>
      </c>
      <c r="N560" s="1" t="s">
        <v>795</v>
      </c>
      <c r="O560" s="1" t="s">
        <v>1396</v>
      </c>
      <c r="P560" s="1" t="s">
        <v>797</v>
      </c>
      <c r="Q560" s="112">
        <v>3</v>
      </c>
      <c r="R560" s="45" t="str">
        <f>IF(LEFT(CW_Metrics[[#This Row],[Namespace]], 3) = "AWS", "", TRUE)</f>
        <v/>
      </c>
      <c r="S560" s="56" t="str">
        <f>IF(CW_Metrics[[#This Row],[customs]]=TRUE, (CW_Metrics[[#This Row],[Count]] * $AD$2),"")</f>
        <v/>
      </c>
      <c r="T560" s="17" t="s">
        <v>938</v>
      </c>
    </row>
    <row r="561" spans="5:20" x14ac:dyDescent="0.25">
      <c r="E561" s="1"/>
      <c r="F561" s="1"/>
      <c r="G561" s="1"/>
      <c r="H561" s="1"/>
      <c r="I561" s="1"/>
      <c r="M561" s="17" t="s">
        <v>132</v>
      </c>
      <c r="N561" s="1" t="s">
        <v>795</v>
      </c>
      <c r="O561" s="1" t="s">
        <v>1494</v>
      </c>
      <c r="P561" s="1" t="s">
        <v>797</v>
      </c>
      <c r="Q561" s="112">
        <v>3</v>
      </c>
      <c r="R561" s="45" t="str">
        <f>IF(LEFT(CW_Metrics[[#This Row],[Namespace]], 3) = "AWS", "", TRUE)</f>
        <v/>
      </c>
      <c r="S561" s="56" t="str">
        <f>IF(CW_Metrics[[#This Row],[customs]]=TRUE, (CW_Metrics[[#This Row],[Count]] * $AD$2),"")</f>
        <v/>
      </c>
      <c r="T561" s="17" t="s">
        <v>938</v>
      </c>
    </row>
    <row r="562" spans="5:20" x14ac:dyDescent="0.25">
      <c r="E562" s="1"/>
      <c r="F562" s="1"/>
      <c r="G562" s="1"/>
      <c r="H562" s="1"/>
      <c r="I562" s="1"/>
      <c r="M562" s="17" t="s">
        <v>132</v>
      </c>
      <c r="N562" s="1" t="s">
        <v>304</v>
      </c>
      <c r="O562" s="1" t="s">
        <v>601</v>
      </c>
      <c r="P562" s="1" t="s">
        <v>242</v>
      </c>
      <c r="Q562" s="112">
        <v>11</v>
      </c>
      <c r="R562" s="45" t="str">
        <f>IF(LEFT(CW_Metrics[[#This Row],[Namespace]], 3) = "AWS", "", TRUE)</f>
        <v/>
      </c>
      <c r="S562" s="56" t="str">
        <f>IF(CW_Metrics[[#This Row],[customs]]=TRUE, (CW_Metrics[[#This Row],[Count]] * $AD$2),"")</f>
        <v/>
      </c>
      <c r="T562" s="17" t="s">
        <v>938</v>
      </c>
    </row>
    <row r="563" spans="5:20" x14ac:dyDescent="0.25">
      <c r="E563" s="1"/>
      <c r="F563" s="1"/>
      <c r="G563" s="1"/>
      <c r="H563" s="1"/>
      <c r="I563" s="1"/>
      <c r="M563" s="17" t="s">
        <v>132</v>
      </c>
      <c r="N563" s="1" t="s">
        <v>304</v>
      </c>
      <c r="O563" s="1" t="s">
        <v>804</v>
      </c>
      <c r="P563" s="1" t="s">
        <v>242</v>
      </c>
      <c r="Q563" s="112">
        <v>11</v>
      </c>
      <c r="R563" s="45" t="str">
        <f>IF(LEFT(CW_Metrics[[#This Row],[Namespace]], 3) = "AWS", "", TRUE)</f>
        <v/>
      </c>
      <c r="S563" s="56" t="str">
        <f>IF(CW_Metrics[[#This Row],[customs]]=TRUE, (CW_Metrics[[#This Row],[Count]] * $AD$2),"")</f>
        <v/>
      </c>
      <c r="T563" s="17" t="s">
        <v>938</v>
      </c>
    </row>
    <row r="564" spans="5:20" x14ac:dyDescent="0.25">
      <c r="E564" s="1"/>
      <c r="F564" s="1"/>
      <c r="G564" s="1"/>
      <c r="H564" s="1"/>
      <c r="I564" s="1"/>
      <c r="M564" s="17" t="s">
        <v>132</v>
      </c>
      <c r="N564" s="1" t="s">
        <v>304</v>
      </c>
      <c r="O564" s="1" t="s">
        <v>600</v>
      </c>
      <c r="P564" s="1" t="s">
        <v>240</v>
      </c>
      <c r="Q564" s="112">
        <v>3</v>
      </c>
      <c r="R564" s="45" t="str">
        <f>IF(LEFT(CW_Metrics[[#This Row],[Namespace]], 3) = "AWS", "", TRUE)</f>
        <v/>
      </c>
      <c r="S564" s="56" t="str">
        <f>IF(CW_Metrics[[#This Row],[customs]]=TRUE, (CW_Metrics[[#This Row],[Count]] * $AD$2),"")</f>
        <v/>
      </c>
      <c r="T564" s="17" t="s">
        <v>938</v>
      </c>
    </row>
    <row r="565" spans="5:20" x14ac:dyDescent="0.25">
      <c r="E565" s="1"/>
      <c r="F565" s="1"/>
      <c r="G565" s="1"/>
      <c r="H565" s="1"/>
      <c r="I565" s="1"/>
      <c r="M565" s="17" t="s">
        <v>132</v>
      </c>
      <c r="N565" s="1" t="s">
        <v>304</v>
      </c>
      <c r="O565" s="1" t="s">
        <v>1397</v>
      </c>
      <c r="P565" s="1" t="s">
        <v>240</v>
      </c>
      <c r="Q565" s="112">
        <v>3</v>
      </c>
      <c r="R565" s="45" t="str">
        <f>IF(LEFT(CW_Metrics[[#This Row],[Namespace]], 3) = "AWS", "", TRUE)</f>
        <v/>
      </c>
      <c r="S565" s="56" t="str">
        <f>IF(CW_Metrics[[#This Row],[customs]]=TRUE, (CW_Metrics[[#This Row],[Count]] * $AD$2),"")</f>
        <v/>
      </c>
      <c r="T565" s="17" t="s">
        <v>938</v>
      </c>
    </row>
    <row r="566" spans="5:20" x14ac:dyDescent="0.25">
      <c r="E566" s="1"/>
      <c r="F566" s="1"/>
      <c r="G566" s="1"/>
      <c r="H566" s="1"/>
      <c r="I566" s="1"/>
      <c r="M566" s="17" t="s">
        <v>132</v>
      </c>
      <c r="N566" s="1" t="s">
        <v>304</v>
      </c>
      <c r="O566" s="1" t="s">
        <v>602</v>
      </c>
      <c r="P566" s="1" t="s">
        <v>244</v>
      </c>
      <c r="Q566" s="112">
        <v>14</v>
      </c>
      <c r="R566" s="45" t="str">
        <f>IF(LEFT(CW_Metrics[[#This Row],[Namespace]], 3) = "AWS", "", TRUE)</f>
        <v/>
      </c>
      <c r="S566" s="56" t="str">
        <f>IF(CW_Metrics[[#This Row],[customs]]=TRUE, (CW_Metrics[[#This Row],[Count]] * $AD$2),"")</f>
        <v/>
      </c>
      <c r="T566" s="17" t="s">
        <v>938</v>
      </c>
    </row>
    <row r="567" spans="5:20" x14ac:dyDescent="0.25">
      <c r="E567" s="1"/>
      <c r="F567" s="1"/>
      <c r="G567" s="1"/>
      <c r="H567" s="1"/>
      <c r="I567" s="1"/>
      <c r="M567" s="17" t="s">
        <v>132</v>
      </c>
      <c r="N567" s="1" t="s">
        <v>304</v>
      </c>
      <c r="O567" s="1" t="s">
        <v>801</v>
      </c>
      <c r="P567" s="1" t="s">
        <v>802</v>
      </c>
      <c r="Q567" s="112">
        <v>11</v>
      </c>
      <c r="R567" s="45" t="str">
        <f>IF(LEFT(CW_Metrics[[#This Row],[Namespace]], 3) = "AWS", "", TRUE)</f>
        <v/>
      </c>
      <c r="S567" s="56" t="str">
        <f>IF(CW_Metrics[[#This Row],[customs]]=TRUE, (CW_Metrics[[#This Row],[Count]] * $AD$2),"")</f>
        <v/>
      </c>
      <c r="T567" s="17" t="s">
        <v>938</v>
      </c>
    </row>
    <row r="568" spans="5:20" x14ac:dyDescent="0.25">
      <c r="E568" s="1"/>
      <c r="F568" s="1"/>
      <c r="G568" s="1"/>
      <c r="H568" s="1"/>
      <c r="I568" s="1"/>
      <c r="M568" s="17" t="s">
        <v>132</v>
      </c>
      <c r="N568" s="1" t="s">
        <v>304</v>
      </c>
      <c r="O568" s="1" t="s">
        <v>805</v>
      </c>
      <c r="P568" s="1" t="s">
        <v>242</v>
      </c>
      <c r="Q568" s="112">
        <v>10</v>
      </c>
      <c r="R568" s="45" t="str">
        <f>IF(LEFT(CW_Metrics[[#This Row],[Namespace]], 3) = "AWS", "", TRUE)</f>
        <v/>
      </c>
      <c r="S568" s="56" t="str">
        <f>IF(CW_Metrics[[#This Row],[customs]]=TRUE, (CW_Metrics[[#This Row],[Count]] * $AD$2),"")</f>
        <v/>
      </c>
      <c r="T568" s="17" t="s">
        <v>938</v>
      </c>
    </row>
    <row r="569" spans="5:20" x14ac:dyDescent="0.25">
      <c r="E569" s="1"/>
      <c r="F569" s="1"/>
      <c r="G569" s="1"/>
      <c r="H569" s="1"/>
      <c r="I569" s="1"/>
      <c r="M569" s="17" t="s">
        <v>132</v>
      </c>
      <c r="N569" s="1" t="s">
        <v>304</v>
      </c>
      <c r="O569" s="1" t="s">
        <v>806</v>
      </c>
      <c r="P569" s="1" t="s">
        <v>242</v>
      </c>
      <c r="Q569" s="112">
        <v>12</v>
      </c>
      <c r="R569" s="45" t="str">
        <f>IF(LEFT(CW_Metrics[[#This Row],[Namespace]], 3) = "AWS", "", TRUE)</f>
        <v/>
      </c>
      <c r="S569" s="56" t="str">
        <f>IF(CW_Metrics[[#This Row],[customs]]=TRUE, (CW_Metrics[[#This Row],[Count]] * $AD$2),"")</f>
        <v/>
      </c>
      <c r="T569" s="17" t="s">
        <v>938</v>
      </c>
    </row>
    <row r="570" spans="5:20" x14ac:dyDescent="0.25">
      <c r="E570" s="1"/>
      <c r="F570" s="1"/>
      <c r="G570" s="1"/>
      <c r="H570" s="1"/>
      <c r="I570" s="1"/>
      <c r="M570" s="17" t="s">
        <v>132</v>
      </c>
      <c r="N570" s="1" t="s">
        <v>304</v>
      </c>
      <c r="O570" s="1" t="s">
        <v>1398</v>
      </c>
      <c r="P570" s="1" t="s">
        <v>240</v>
      </c>
      <c r="Q570" s="112">
        <v>11</v>
      </c>
      <c r="R570" s="45" t="str">
        <f>IF(LEFT(CW_Metrics[[#This Row],[Namespace]], 3) = "AWS", "", TRUE)</f>
        <v/>
      </c>
      <c r="S570" s="56" t="str">
        <f>IF(CW_Metrics[[#This Row],[customs]]=TRUE, (CW_Metrics[[#This Row],[Count]] * $AD$2),"")</f>
        <v/>
      </c>
      <c r="T570" s="17" t="s">
        <v>938</v>
      </c>
    </row>
    <row r="571" spans="5:20" x14ac:dyDescent="0.25">
      <c r="E571" s="1"/>
      <c r="F571" s="1"/>
      <c r="G571" s="1"/>
      <c r="H571" s="1"/>
      <c r="I571" s="1"/>
      <c r="M571" s="17" t="s">
        <v>132</v>
      </c>
      <c r="N571" s="1" t="s">
        <v>304</v>
      </c>
      <c r="O571" s="1" t="s">
        <v>1373</v>
      </c>
      <c r="P571" s="1" t="s">
        <v>240</v>
      </c>
      <c r="Q571" s="112">
        <v>10</v>
      </c>
      <c r="R571" s="45" t="str">
        <f>IF(LEFT(CW_Metrics[[#This Row],[Namespace]], 3) = "AWS", "", TRUE)</f>
        <v/>
      </c>
      <c r="S571" s="56" t="str">
        <f>IF(CW_Metrics[[#This Row],[customs]]=TRUE, (CW_Metrics[[#This Row],[Count]] * $AD$2),"")</f>
        <v/>
      </c>
      <c r="T571" s="17" t="s">
        <v>938</v>
      </c>
    </row>
    <row r="572" spans="5:20" x14ac:dyDescent="0.25">
      <c r="E572" s="1"/>
      <c r="F572" s="1"/>
      <c r="G572" s="1"/>
      <c r="H572" s="1"/>
      <c r="I572" s="1"/>
      <c r="M572" s="17" t="s">
        <v>132</v>
      </c>
      <c r="N572" s="1" t="s">
        <v>304</v>
      </c>
      <c r="O572" s="1" t="s">
        <v>1399</v>
      </c>
      <c r="P572" s="1" t="s">
        <v>242</v>
      </c>
      <c r="Q572" s="112">
        <v>11</v>
      </c>
      <c r="R572" s="45" t="str">
        <f>IF(LEFT(CW_Metrics[[#This Row],[Namespace]], 3) = "AWS", "", TRUE)</f>
        <v/>
      </c>
      <c r="S572" s="56" t="str">
        <f>IF(CW_Metrics[[#This Row],[customs]]=TRUE, (CW_Metrics[[#This Row],[Count]] * $AD$2),"")</f>
        <v/>
      </c>
      <c r="T572" s="17" t="s">
        <v>938</v>
      </c>
    </row>
    <row r="573" spans="5:20" x14ac:dyDescent="0.25">
      <c r="E573" s="1"/>
      <c r="F573" s="1"/>
      <c r="G573" s="1"/>
      <c r="H573" s="1"/>
      <c r="I573" s="1"/>
      <c r="M573" s="17" t="s">
        <v>132</v>
      </c>
      <c r="N573" s="1" t="s">
        <v>304</v>
      </c>
      <c r="O573" s="1" t="s">
        <v>807</v>
      </c>
      <c r="P573" s="1" t="s">
        <v>242</v>
      </c>
      <c r="Q573" s="112">
        <v>12</v>
      </c>
      <c r="R573" s="45" t="str">
        <f>IF(LEFT(CW_Metrics[[#This Row],[Namespace]], 3) = "AWS", "", TRUE)</f>
        <v/>
      </c>
      <c r="S573" s="56" t="str">
        <f>IF(CW_Metrics[[#This Row],[customs]]=TRUE, (CW_Metrics[[#This Row],[Count]] * $AD$2),"")</f>
        <v/>
      </c>
      <c r="T573" s="17" t="s">
        <v>938</v>
      </c>
    </row>
    <row r="574" spans="5:20" x14ac:dyDescent="0.25">
      <c r="E574" s="1"/>
      <c r="F574" s="1"/>
      <c r="G574" s="1"/>
      <c r="H574" s="1"/>
      <c r="I574" s="1"/>
      <c r="M574" s="17" t="s">
        <v>132</v>
      </c>
      <c r="N574" s="1" t="s">
        <v>304</v>
      </c>
      <c r="O574" s="1" t="s">
        <v>1400</v>
      </c>
      <c r="P574" s="1" t="s">
        <v>240</v>
      </c>
      <c r="Q574" s="112">
        <v>11</v>
      </c>
      <c r="R574" s="45" t="str">
        <f>IF(LEFT(CW_Metrics[[#This Row],[Namespace]], 3) = "AWS", "", TRUE)</f>
        <v/>
      </c>
      <c r="S574" s="56" t="str">
        <f>IF(CW_Metrics[[#This Row],[customs]]=TRUE, (CW_Metrics[[#This Row],[Count]] * $AD$2),"")</f>
        <v/>
      </c>
      <c r="T574" s="17" t="s">
        <v>938</v>
      </c>
    </row>
    <row r="575" spans="5:20" x14ac:dyDescent="0.25">
      <c r="E575" s="1"/>
      <c r="F575" s="1"/>
      <c r="G575" s="1"/>
      <c r="H575" s="1"/>
      <c r="I575" s="1"/>
      <c r="M575" s="17" t="s">
        <v>132</v>
      </c>
      <c r="N575" s="1" t="s">
        <v>304</v>
      </c>
      <c r="O575" s="1" t="s">
        <v>803</v>
      </c>
      <c r="P575" s="1" t="s">
        <v>802</v>
      </c>
      <c r="Q575" s="112">
        <v>12</v>
      </c>
      <c r="R575" s="45" t="str">
        <f>IF(LEFT(CW_Metrics[[#This Row],[Namespace]], 3) = "AWS", "", TRUE)</f>
        <v/>
      </c>
      <c r="S575" s="56" t="str">
        <f>IF(CW_Metrics[[#This Row],[customs]]=TRUE, (CW_Metrics[[#This Row],[Count]] * $AD$2),"")</f>
        <v/>
      </c>
      <c r="T575" s="17" t="s">
        <v>938</v>
      </c>
    </row>
    <row r="576" spans="5:20" x14ac:dyDescent="0.25">
      <c r="E576" s="1"/>
      <c r="F576" s="1"/>
      <c r="G576" s="1"/>
      <c r="H576" s="1"/>
      <c r="I576" s="1"/>
      <c r="M576" s="17" t="s">
        <v>132</v>
      </c>
      <c r="N576" s="1" t="s">
        <v>304</v>
      </c>
      <c r="O576" s="1" t="s">
        <v>1401</v>
      </c>
      <c r="P576" s="1" t="s">
        <v>242</v>
      </c>
      <c r="Q576" s="112">
        <v>12</v>
      </c>
      <c r="R576" s="45" t="str">
        <f>IF(LEFT(CW_Metrics[[#This Row],[Namespace]], 3) = "AWS", "", TRUE)</f>
        <v/>
      </c>
      <c r="S576" s="56" t="str">
        <f>IF(CW_Metrics[[#This Row],[customs]]=TRUE, (CW_Metrics[[#This Row],[Count]] * $AD$2),"")</f>
        <v/>
      </c>
      <c r="T576" s="17" t="s">
        <v>938</v>
      </c>
    </row>
    <row r="577" spans="5:20" x14ac:dyDescent="0.25">
      <c r="E577" s="1"/>
      <c r="F577" s="1"/>
      <c r="G577" s="1"/>
      <c r="H577" s="1"/>
      <c r="I577" s="1"/>
      <c r="M577" s="17" t="s">
        <v>132</v>
      </c>
      <c r="N577" s="1" t="s">
        <v>304</v>
      </c>
      <c r="O577" s="1" t="s">
        <v>245</v>
      </c>
      <c r="P577" s="1" t="s">
        <v>244</v>
      </c>
      <c r="Q577" s="112">
        <v>17</v>
      </c>
      <c r="R577" s="45" t="str">
        <f>IF(LEFT(CW_Metrics[[#This Row],[Namespace]], 3) = "AWS", "", TRUE)</f>
        <v/>
      </c>
      <c r="S577" s="56" t="str">
        <f>IF(CW_Metrics[[#This Row],[customs]]=TRUE, (CW_Metrics[[#This Row],[Count]] * $AD$2),"")</f>
        <v/>
      </c>
      <c r="T577" s="17" t="s">
        <v>938</v>
      </c>
    </row>
    <row r="578" spans="5:20" x14ac:dyDescent="0.25">
      <c r="E578" s="1"/>
      <c r="F578" s="1"/>
      <c r="G578" s="1"/>
      <c r="H578" s="1"/>
      <c r="I578" s="1"/>
      <c r="M578" s="17" t="s">
        <v>132</v>
      </c>
      <c r="N578" s="1" t="s">
        <v>306</v>
      </c>
      <c r="O578" s="1" t="s">
        <v>316</v>
      </c>
      <c r="P578" s="1" t="s">
        <v>317</v>
      </c>
      <c r="Q578" s="112">
        <v>11</v>
      </c>
      <c r="R578" s="45" t="str">
        <f>IF(LEFT(CW_Metrics[[#This Row],[Namespace]], 3) = "AWS", "", TRUE)</f>
        <v/>
      </c>
      <c r="S578" s="56" t="str">
        <f>IF(CW_Metrics[[#This Row],[customs]]=TRUE, (CW_Metrics[[#This Row],[Count]] * $AD$2),"")</f>
        <v/>
      </c>
      <c r="T578" s="17" t="s">
        <v>938</v>
      </c>
    </row>
    <row r="579" spans="5:20" x14ac:dyDescent="0.25">
      <c r="E579" s="1"/>
      <c r="F579" s="1"/>
      <c r="G579" s="1"/>
      <c r="H579" s="1"/>
      <c r="I579" s="1"/>
      <c r="M579" s="17" t="s">
        <v>132</v>
      </c>
      <c r="N579" s="1" t="s">
        <v>306</v>
      </c>
      <c r="O579" s="1" t="s">
        <v>813</v>
      </c>
      <c r="P579" s="1" t="s">
        <v>308</v>
      </c>
      <c r="Q579" s="112">
        <v>10</v>
      </c>
      <c r="R579" s="45" t="str">
        <f>IF(LEFT(CW_Metrics[[#This Row],[Namespace]], 3) = "AWS", "", TRUE)</f>
        <v/>
      </c>
      <c r="S579" s="56" t="str">
        <f>IF(CW_Metrics[[#This Row],[customs]]=TRUE, (CW_Metrics[[#This Row],[Count]] * $AD$2),"")</f>
        <v/>
      </c>
      <c r="T579" s="17" t="s">
        <v>938</v>
      </c>
    </row>
    <row r="580" spans="5:20" x14ac:dyDescent="0.25">
      <c r="E580" s="1"/>
      <c r="F580" s="1"/>
      <c r="G580" s="1"/>
      <c r="H580" s="1"/>
      <c r="I580" s="1"/>
      <c r="M580" s="17" t="s">
        <v>132</v>
      </c>
      <c r="N580" s="1" t="s">
        <v>306</v>
      </c>
      <c r="O580" s="1" t="s">
        <v>832</v>
      </c>
      <c r="P580" s="1" t="s">
        <v>324</v>
      </c>
      <c r="Q580" s="112">
        <v>11</v>
      </c>
      <c r="R580" s="45" t="str">
        <f>IF(LEFT(CW_Metrics[[#This Row],[Namespace]], 3) = "AWS", "", TRUE)</f>
        <v/>
      </c>
      <c r="S580" s="56" t="str">
        <f>IF(CW_Metrics[[#This Row],[customs]]=TRUE, (CW_Metrics[[#This Row],[Count]] * $AD$2),"")</f>
        <v/>
      </c>
      <c r="T580" s="17" t="s">
        <v>938</v>
      </c>
    </row>
    <row r="581" spans="5:20" x14ac:dyDescent="0.25">
      <c r="E581" s="1"/>
      <c r="F581" s="1"/>
      <c r="G581" s="1"/>
      <c r="H581" s="1"/>
      <c r="I581" s="1"/>
      <c r="M581" s="17" t="s">
        <v>132</v>
      </c>
      <c r="N581" s="1" t="s">
        <v>306</v>
      </c>
      <c r="O581" s="1" t="s">
        <v>323</v>
      </c>
      <c r="P581" s="1" t="s">
        <v>311</v>
      </c>
      <c r="Q581" s="112">
        <v>6</v>
      </c>
      <c r="R581" s="45" t="str">
        <f>IF(LEFT(CW_Metrics[[#This Row],[Namespace]], 3) = "AWS", "", TRUE)</f>
        <v/>
      </c>
      <c r="S581" s="56" t="str">
        <f>IF(CW_Metrics[[#This Row],[customs]]=TRUE, (CW_Metrics[[#This Row],[Count]] * $AD$2),"")</f>
        <v/>
      </c>
      <c r="T581" s="17" t="s">
        <v>938</v>
      </c>
    </row>
    <row r="582" spans="5:20" x14ac:dyDescent="0.25">
      <c r="E582" s="1"/>
      <c r="F582" s="1"/>
      <c r="G582" s="1"/>
      <c r="H582" s="1"/>
      <c r="I582" s="1"/>
      <c r="M582" s="17" t="s">
        <v>132</v>
      </c>
      <c r="N582" s="1" t="s">
        <v>306</v>
      </c>
      <c r="O582" s="1" t="s">
        <v>829</v>
      </c>
      <c r="P582" s="1" t="s">
        <v>320</v>
      </c>
      <c r="Q582" s="112">
        <v>10</v>
      </c>
      <c r="R582" s="45" t="str">
        <f>IF(LEFT(CW_Metrics[[#This Row],[Namespace]], 3) = "AWS", "", TRUE)</f>
        <v/>
      </c>
      <c r="S582" s="56" t="str">
        <f>IF(CW_Metrics[[#This Row],[customs]]=TRUE, (CW_Metrics[[#This Row],[Count]] * $AD$2),"")</f>
        <v/>
      </c>
      <c r="T582" s="17" t="s">
        <v>938</v>
      </c>
    </row>
    <row r="583" spans="5:20" x14ac:dyDescent="0.25">
      <c r="E583" s="1"/>
      <c r="F583" s="1"/>
      <c r="G583" s="1"/>
      <c r="H583" s="1"/>
      <c r="I583" s="1"/>
      <c r="M583" s="17" t="s">
        <v>132</v>
      </c>
      <c r="N583" s="1" t="s">
        <v>306</v>
      </c>
      <c r="O583" s="1" t="s">
        <v>319</v>
      </c>
      <c r="P583" s="1" t="s">
        <v>320</v>
      </c>
      <c r="Q583" s="112">
        <v>11</v>
      </c>
      <c r="R583" s="45" t="str">
        <f>IF(LEFT(CW_Metrics[[#This Row],[Namespace]], 3) = "AWS", "", TRUE)</f>
        <v/>
      </c>
      <c r="S583" s="56" t="str">
        <f>IF(CW_Metrics[[#This Row],[customs]]=TRUE, (CW_Metrics[[#This Row],[Count]] * $AD$2),"")</f>
        <v/>
      </c>
      <c r="T583" s="17" t="s">
        <v>938</v>
      </c>
    </row>
    <row r="584" spans="5:20" x14ac:dyDescent="0.25">
      <c r="E584" s="1"/>
      <c r="F584" s="1"/>
      <c r="G584" s="1"/>
      <c r="H584" s="1"/>
      <c r="I584" s="1"/>
      <c r="M584" s="17" t="s">
        <v>132</v>
      </c>
      <c r="N584" s="1" t="s">
        <v>306</v>
      </c>
      <c r="O584" s="1" t="s">
        <v>1403</v>
      </c>
      <c r="P584" s="1" t="s">
        <v>308</v>
      </c>
      <c r="Q584" s="112">
        <v>10</v>
      </c>
      <c r="R584" s="45" t="str">
        <f>IF(LEFT(CW_Metrics[[#This Row],[Namespace]], 3) = "AWS", "", TRUE)</f>
        <v/>
      </c>
      <c r="S584" s="56" t="str">
        <f>IF(CW_Metrics[[#This Row],[customs]]=TRUE, (CW_Metrics[[#This Row],[Count]] * $AD$2),"")</f>
        <v/>
      </c>
      <c r="T584" s="17" t="s">
        <v>938</v>
      </c>
    </row>
    <row r="585" spans="5:20" x14ac:dyDescent="0.25">
      <c r="E585" s="1"/>
      <c r="F585" s="1"/>
      <c r="G585" s="1"/>
      <c r="H585" s="1"/>
      <c r="I585" s="1"/>
      <c r="M585" s="17" t="s">
        <v>132</v>
      </c>
      <c r="N585" s="1" t="s">
        <v>306</v>
      </c>
      <c r="O585" s="1" t="s">
        <v>833</v>
      </c>
      <c r="P585" s="1" t="s">
        <v>324</v>
      </c>
      <c r="Q585" s="112">
        <v>11</v>
      </c>
      <c r="R585" s="45" t="str">
        <f>IF(LEFT(CW_Metrics[[#This Row],[Namespace]], 3) = "AWS", "", TRUE)</f>
        <v/>
      </c>
      <c r="S585" s="56" t="str">
        <f>IF(CW_Metrics[[#This Row],[customs]]=TRUE, (CW_Metrics[[#This Row],[Count]] * $AD$2),"")</f>
        <v/>
      </c>
      <c r="T585" s="17" t="s">
        <v>938</v>
      </c>
    </row>
    <row r="586" spans="5:20" x14ac:dyDescent="0.25">
      <c r="E586" s="1"/>
      <c r="F586" s="1"/>
      <c r="G586" s="1"/>
      <c r="H586" s="1"/>
      <c r="I586" s="1"/>
      <c r="M586" s="17" t="s">
        <v>132</v>
      </c>
      <c r="N586" s="1" t="s">
        <v>306</v>
      </c>
      <c r="O586" s="1" t="s">
        <v>1404</v>
      </c>
      <c r="P586" s="1" t="s">
        <v>324</v>
      </c>
      <c r="Q586" s="112">
        <v>11</v>
      </c>
      <c r="R586" s="45" t="str">
        <f>IF(LEFT(CW_Metrics[[#This Row],[Namespace]], 3) = "AWS", "", TRUE)</f>
        <v/>
      </c>
      <c r="S586" s="56" t="str">
        <f>IF(CW_Metrics[[#This Row],[customs]]=TRUE, (CW_Metrics[[#This Row],[Count]] * $AD$2),"")</f>
        <v/>
      </c>
      <c r="T586" s="17" t="s">
        <v>938</v>
      </c>
    </row>
    <row r="587" spans="5:20" x14ac:dyDescent="0.25">
      <c r="E587" s="1"/>
      <c r="F587" s="1"/>
      <c r="G587" s="1"/>
      <c r="H587" s="1"/>
      <c r="I587" s="1"/>
      <c r="M587" s="17" t="s">
        <v>132</v>
      </c>
      <c r="N587" s="1" t="s">
        <v>306</v>
      </c>
      <c r="O587" s="1" t="s">
        <v>1405</v>
      </c>
      <c r="P587" s="1" t="s">
        <v>324</v>
      </c>
      <c r="Q587" s="112">
        <v>11</v>
      </c>
      <c r="R587" s="45" t="str">
        <f>IF(LEFT(CW_Metrics[[#This Row],[Namespace]], 3) = "AWS", "", TRUE)</f>
        <v/>
      </c>
      <c r="S587" s="56" t="str">
        <f>IF(CW_Metrics[[#This Row],[customs]]=TRUE, (CW_Metrics[[#This Row],[Count]] * $AD$2),"")</f>
        <v/>
      </c>
      <c r="T587" s="17" t="s">
        <v>938</v>
      </c>
    </row>
    <row r="588" spans="5:20" x14ac:dyDescent="0.25">
      <c r="E588" s="1"/>
      <c r="F588" s="1"/>
      <c r="G588" s="1"/>
      <c r="H588" s="1"/>
      <c r="I588" s="1"/>
      <c r="M588" s="17" t="s">
        <v>132</v>
      </c>
      <c r="N588" s="1" t="s">
        <v>306</v>
      </c>
      <c r="O588" s="1" t="s">
        <v>834</v>
      </c>
      <c r="P588" s="1" t="s">
        <v>324</v>
      </c>
      <c r="Q588" s="112">
        <v>11</v>
      </c>
      <c r="R588" s="45" t="str">
        <f>IF(LEFT(CW_Metrics[[#This Row],[Namespace]], 3) = "AWS", "", TRUE)</f>
        <v/>
      </c>
      <c r="S588" s="56" t="str">
        <f>IF(CW_Metrics[[#This Row],[customs]]=TRUE, (CW_Metrics[[#This Row],[Count]] * $AD$2),"")</f>
        <v/>
      </c>
      <c r="T588" s="17" t="s">
        <v>938</v>
      </c>
    </row>
    <row r="589" spans="5:20" x14ac:dyDescent="0.25">
      <c r="E589" s="1"/>
      <c r="F589" s="1"/>
      <c r="G589" s="1"/>
      <c r="H589" s="1"/>
      <c r="I589" s="1"/>
      <c r="M589" s="17" t="s">
        <v>132</v>
      </c>
      <c r="N589" s="1" t="s">
        <v>306</v>
      </c>
      <c r="O589" s="1" t="s">
        <v>1441</v>
      </c>
      <c r="P589" s="1" t="s">
        <v>308</v>
      </c>
      <c r="Q589" s="112">
        <v>5</v>
      </c>
      <c r="R589" s="45" t="str">
        <f>IF(LEFT(CW_Metrics[[#This Row],[Namespace]], 3) = "AWS", "", TRUE)</f>
        <v/>
      </c>
      <c r="S589" s="56" t="str">
        <f>IF(CW_Metrics[[#This Row],[customs]]=TRUE, (CW_Metrics[[#This Row],[Count]] * $AD$2),"")</f>
        <v/>
      </c>
      <c r="T589" s="17" t="s">
        <v>938</v>
      </c>
    </row>
    <row r="590" spans="5:20" x14ac:dyDescent="0.25">
      <c r="E590" s="1"/>
      <c r="F590" s="1"/>
      <c r="G590" s="1"/>
      <c r="H590" s="1"/>
      <c r="I590" s="1"/>
      <c r="M590" s="17" t="s">
        <v>132</v>
      </c>
      <c r="N590" s="1" t="s">
        <v>306</v>
      </c>
      <c r="O590" s="1" t="s">
        <v>835</v>
      </c>
      <c r="P590" s="1" t="s">
        <v>324</v>
      </c>
      <c r="Q590" s="112">
        <v>6</v>
      </c>
      <c r="R590" s="45" t="str">
        <f>IF(LEFT(CW_Metrics[[#This Row],[Namespace]], 3) = "AWS", "", TRUE)</f>
        <v/>
      </c>
      <c r="S590" s="56" t="str">
        <f>IF(CW_Metrics[[#This Row],[customs]]=TRUE, (CW_Metrics[[#This Row],[Count]] * $AD$2),"")</f>
        <v/>
      </c>
      <c r="T590" s="17" t="s">
        <v>938</v>
      </c>
    </row>
    <row r="591" spans="5:20" x14ac:dyDescent="0.25">
      <c r="E591" s="1"/>
      <c r="F591" s="1"/>
      <c r="G591" s="1"/>
      <c r="H591" s="1"/>
      <c r="I591" s="1"/>
      <c r="M591" s="17" t="s">
        <v>132</v>
      </c>
      <c r="N591" s="1" t="s">
        <v>306</v>
      </c>
      <c r="O591" s="1" t="s">
        <v>1493</v>
      </c>
      <c r="P591" s="1" t="s">
        <v>324</v>
      </c>
      <c r="Q591" s="112">
        <v>5</v>
      </c>
      <c r="R591" s="45" t="str">
        <f>IF(LEFT(CW_Metrics[[#This Row],[Namespace]], 3) = "AWS", "", TRUE)</f>
        <v/>
      </c>
      <c r="S591" s="56" t="str">
        <f>IF(CW_Metrics[[#This Row],[customs]]=TRUE, (CW_Metrics[[#This Row],[Count]] * $AD$2),"")</f>
        <v/>
      </c>
      <c r="T591" s="17" t="s">
        <v>938</v>
      </c>
    </row>
    <row r="592" spans="5:20" x14ac:dyDescent="0.25">
      <c r="E592" s="1"/>
      <c r="F592" s="1"/>
      <c r="G592" s="1"/>
      <c r="H592" s="1"/>
      <c r="I592" s="1"/>
      <c r="M592" s="17" t="s">
        <v>132</v>
      </c>
      <c r="N592" s="1" t="s">
        <v>306</v>
      </c>
      <c r="O592" s="1" t="s">
        <v>814</v>
      </c>
      <c r="P592" s="1" t="s">
        <v>308</v>
      </c>
      <c r="Q592" s="112">
        <v>6</v>
      </c>
      <c r="R592" s="45" t="str">
        <f>IF(LEFT(CW_Metrics[[#This Row],[Namespace]], 3) = "AWS", "", TRUE)</f>
        <v/>
      </c>
      <c r="S592" s="56" t="str">
        <f>IF(CW_Metrics[[#This Row],[customs]]=TRUE, (CW_Metrics[[#This Row],[Count]] * $AD$2),"")</f>
        <v/>
      </c>
      <c r="T592" s="17" t="s">
        <v>938</v>
      </c>
    </row>
    <row r="593" spans="5:20" x14ac:dyDescent="0.25">
      <c r="E593" s="1"/>
      <c r="F593" s="1"/>
      <c r="G593" s="1"/>
      <c r="H593" s="1"/>
      <c r="I593" s="1"/>
      <c r="M593" s="17" t="s">
        <v>132</v>
      </c>
      <c r="N593" s="1" t="s">
        <v>306</v>
      </c>
      <c r="O593" s="1" t="s">
        <v>808</v>
      </c>
      <c r="P593" s="1"/>
      <c r="Q593" s="112">
        <v>6</v>
      </c>
      <c r="R593" s="45" t="str">
        <f>IF(LEFT(CW_Metrics[[#This Row],[Namespace]], 3) = "AWS", "", TRUE)</f>
        <v/>
      </c>
      <c r="S593" s="56" t="str">
        <f>IF(CW_Metrics[[#This Row],[customs]]=TRUE, (CW_Metrics[[#This Row],[Count]] * $AD$2),"")</f>
        <v/>
      </c>
      <c r="T593" s="17" t="s">
        <v>938</v>
      </c>
    </row>
    <row r="594" spans="5:20" x14ac:dyDescent="0.25">
      <c r="E594" s="1"/>
      <c r="F594" s="1"/>
      <c r="G594" s="1"/>
      <c r="H594" s="1"/>
      <c r="I594" s="1"/>
      <c r="M594" s="17" t="s">
        <v>132</v>
      </c>
      <c r="N594" s="1" t="s">
        <v>306</v>
      </c>
      <c r="O594" s="1" t="s">
        <v>836</v>
      </c>
      <c r="P594" s="1" t="s">
        <v>324</v>
      </c>
      <c r="Q594" s="112">
        <v>6</v>
      </c>
      <c r="R594" s="45" t="str">
        <f>IF(LEFT(CW_Metrics[[#This Row],[Namespace]], 3) = "AWS", "", TRUE)</f>
        <v/>
      </c>
      <c r="S594" s="56" t="str">
        <f>IF(CW_Metrics[[#This Row],[customs]]=TRUE, (CW_Metrics[[#This Row],[Count]] * $AD$2),"")</f>
        <v/>
      </c>
      <c r="T594" s="17" t="s">
        <v>938</v>
      </c>
    </row>
    <row r="595" spans="5:20" x14ac:dyDescent="0.25">
      <c r="E595" s="1"/>
      <c r="F595" s="1"/>
      <c r="G595" s="1"/>
      <c r="H595" s="1"/>
      <c r="I595" s="1"/>
      <c r="M595" s="17" t="s">
        <v>132</v>
      </c>
      <c r="N595" s="1" t="s">
        <v>306</v>
      </c>
      <c r="O595" s="1" t="s">
        <v>325</v>
      </c>
      <c r="P595" s="1" t="s">
        <v>308</v>
      </c>
      <c r="Q595" s="112">
        <v>10</v>
      </c>
      <c r="R595" s="45" t="str">
        <f>IF(LEFT(CW_Metrics[[#This Row],[Namespace]], 3) = "AWS", "", TRUE)</f>
        <v/>
      </c>
      <c r="S595" s="56" t="str">
        <f>IF(CW_Metrics[[#This Row],[customs]]=TRUE, (CW_Metrics[[#This Row],[Count]] * $AD$2),"")</f>
        <v/>
      </c>
      <c r="T595" s="17" t="s">
        <v>938</v>
      </c>
    </row>
    <row r="596" spans="5:20" x14ac:dyDescent="0.25">
      <c r="E596" s="1"/>
      <c r="F596" s="1"/>
      <c r="G596" s="1"/>
      <c r="H596" s="1"/>
      <c r="I596" s="1"/>
      <c r="M596" s="17" t="s">
        <v>132</v>
      </c>
      <c r="N596" s="1" t="s">
        <v>306</v>
      </c>
      <c r="O596" s="1" t="s">
        <v>1492</v>
      </c>
      <c r="P596" s="1" t="s">
        <v>311</v>
      </c>
      <c r="Q596" s="112">
        <v>5</v>
      </c>
      <c r="R596" s="45" t="str">
        <f>IF(LEFT(CW_Metrics[[#This Row],[Namespace]], 3) = "AWS", "", TRUE)</f>
        <v/>
      </c>
      <c r="S596" s="56" t="str">
        <f>IF(CW_Metrics[[#This Row],[customs]]=TRUE, (CW_Metrics[[#This Row],[Count]] * $AD$2),"")</f>
        <v/>
      </c>
      <c r="T596" s="17" t="s">
        <v>938</v>
      </c>
    </row>
    <row r="597" spans="5:20" x14ac:dyDescent="0.25">
      <c r="E597" s="1"/>
      <c r="F597" s="1"/>
      <c r="G597" s="1"/>
      <c r="H597" s="1"/>
      <c r="I597" s="1"/>
      <c r="M597" s="17" t="s">
        <v>132</v>
      </c>
      <c r="N597" s="1" t="s">
        <v>306</v>
      </c>
      <c r="O597" s="1" t="s">
        <v>830</v>
      </c>
      <c r="P597" s="1" t="s">
        <v>320</v>
      </c>
      <c r="Q597" s="112">
        <v>6</v>
      </c>
      <c r="R597" s="45" t="str">
        <f>IF(LEFT(CW_Metrics[[#This Row],[Namespace]], 3) = "AWS", "", TRUE)</f>
        <v/>
      </c>
      <c r="S597" s="56" t="str">
        <f>IF(CW_Metrics[[#This Row],[customs]]=TRUE, (CW_Metrics[[#This Row],[Count]] * $AD$2),"")</f>
        <v/>
      </c>
      <c r="T597" s="17" t="s">
        <v>938</v>
      </c>
    </row>
    <row r="598" spans="5:20" x14ac:dyDescent="0.25">
      <c r="E598" s="1"/>
      <c r="F598" s="1"/>
      <c r="G598" s="1"/>
      <c r="H598" s="1"/>
      <c r="I598" s="1"/>
      <c r="M598" s="17" t="s">
        <v>132</v>
      </c>
      <c r="N598" s="1" t="s">
        <v>306</v>
      </c>
      <c r="O598" s="1" t="s">
        <v>1406</v>
      </c>
      <c r="P598" s="1" t="s">
        <v>308</v>
      </c>
      <c r="Q598" s="112">
        <v>6</v>
      </c>
      <c r="R598" s="45" t="str">
        <f>IF(LEFT(CW_Metrics[[#This Row],[Namespace]], 3) = "AWS", "", TRUE)</f>
        <v/>
      </c>
      <c r="S598" s="56" t="str">
        <f>IF(CW_Metrics[[#This Row],[customs]]=TRUE, (CW_Metrics[[#This Row],[Count]] * $AD$2),"")</f>
        <v/>
      </c>
      <c r="T598" s="17" t="s">
        <v>938</v>
      </c>
    </row>
    <row r="599" spans="5:20" x14ac:dyDescent="0.25">
      <c r="E599" s="1"/>
      <c r="F599" s="1"/>
      <c r="G599" s="1"/>
      <c r="H599" s="1"/>
      <c r="I599" s="1"/>
      <c r="M599" s="17" t="s">
        <v>132</v>
      </c>
      <c r="N599" s="1" t="s">
        <v>306</v>
      </c>
      <c r="O599" s="1" t="s">
        <v>310</v>
      </c>
      <c r="P599" s="1"/>
      <c r="Q599" s="112">
        <v>5</v>
      </c>
      <c r="R599" s="45" t="str">
        <f>IF(LEFT(CW_Metrics[[#This Row],[Namespace]], 3) = "AWS", "", TRUE)</f>
        <v/>
      </c>
      <c r="S599" s="56" t="str">
        <f>IF(CW_Metrics[[#This Row],[customs]]=TRUE, (CW_Metrics[[#This Row],[Count]] * $AD$2),"")</f>
        <v/>
      </c>
      <c r="T599" s="17" t="s">
        <v>938</v>
      </c>
    </row>
    <row r="600" spans="5:20" x14ac:dyDescent="0.25">
      <c r="E600" s="1"/>
      <c r="F600" s="1"/>
      <c r="G600" s="1"/>
      <c r="H600" s="1"/>
      <c r="I600" s="1"/>
      <c r="M600" s="17" t="s">
        <v>132</v>
      </c>
      <c r="N600" s="1" t="s">
        <v>306</v>
      </c>
      <c r="O600" s="1" t="s">
        <v>1442</v>
      </c>
      <c r="P600" s="1" t="s">
        <v>308</v>
      </c>
      <c r="Q600" s="112">
        <v>10</v>
      </c>
      <c r="R600" s="45" t="str">
        <f>IF(LEFT(CW_Metrics[[#This Row],[Namespace]], 3) = "AWS", "", TRUE)</f>
        <v/>
      </c>
      <c r="S600" s="56" t="str">
        <f>IF(CW_Metrics[[#This Row],[customs]]=TRUE, (CW_Metrics[[#This Row],[Count]] * $AD$2),"")</f>
        <v/>
      </c>
      <c r="T600" s="17" t="s">
        <v>938</v>
      </c>
    </row>
    <row r="601" spans="5:20" x14ac:dyDescent="0.25">
      <c r="E601" s="1"/>
      <c r="F601" s="1"/>
      <c r="G601" s="1"/>
      <c r="H601" s="1"/>
      <c r="I601" s="1"/>
      <c r="M601" s="17" t="s">
        <v>132</v>
      </c>
      <c r="N601" s="1" t="s">
        <v>306</v>
      </c>
      <c r="O601" s="1" t="s">
        <v>1491</v>
      </c>
      <c r="P601" s="1" t="s">
        <v>324</v>
      </c>
      <c r="Q601" s="112">
        <v>5</v>
      </c>
      <c r="R601" s="45" t="str">
        <f>IF(LEFT(CW_Metrics[[#This Row],[Namespace]], 3) = "AWS", "", TRUE)</f>
        <v/>
      </c>
      <c r="S601" s="56" t="str">
        <f>IF(CW_Metrics[[#This Row],[customs]]=TRUE, (CW_Metrics[[#This Row],[Count]] * $AD$2),"")</f>
        <v/>
      </c>
      <c r="T601" s="17" t="s">
        <v>938</v>
      </c>
    </row>
    <row r="602" spans="5:20" x14ac:dyDescent="0.25">
      <c r="E602" s="1"/>
      <c r="F602" s="1"/>
      <c r="G602" s="1"/>
      <c r="H602" s="1"/>
      <c r="I602" s="1"/>
      <c r="M602" s="17" t="s">
        <v>132</v>
      </c>
      <c r="N602" s="1" t="s">
        <v>306</v>
      </c>
      <c r="O602" s="1" t="s">
        <v>820</v>
      </c>
      <c r="P602" s="1" t="s">
        <v>320</v>
      </c>
      <c r="Q602" s="112">
        <v>6</v>
      </c>
      <c r="R602" s="45" t="str">
        <f>IF(LEFT(CW_Metrics[[#This Row],[Namespace]], 3) = "AWS", "", TRUE)</f>
        <v/>
      </c>
      <c r="S602" s="56" t="str">
        <f>IF(CW_Metrics[[#This Row],[customs]]=TRUE, (CW_Metrics[[#This Row],[Count]] * $AD$2),"")</f>
        <v/>
      </c>
      <c r="T602" s="17" t="s">
        <v>938</v>
      </c>
    </row>
    <row r="603" spans="5:20" x14ac:dyDescent="0.25">
      <c r="E603" s="1"/>
      <c r="F603" s="1"/>
      <c r="G603" s="1"/>
      <c r="H603" s="1"/>
      <c r="I603" s="1"/>
      <c r="M603" s="17" t="s">
        <v>132</v>
      </c>
      <c r="N603" s="1" t="s">
        <v>306</v>
      </c>
      <c r="O603" s="1" t="s">
        <v>312</v>
      </c>
      <c r="P603" s="1" t="s">
        <v>308</v>
      </c>
      <c r="Q603" s="112">
        <v>5</v>
      </c>
      <c r="R603" s="45" t="str">
        <f>IF(LEFT(CW_Metrics[[#This Row],[Namespace]], 3) = "AWS", "", TRUE)</f>
        <v/>
      </c>
      <c r="S603" s="56" t="str">
        <f>IF(CW_Metrics[[#This Row],[customs]]=TRUE, (CW_Metrics[[#This Row],[Count]] * $AD$2),"")</f>
        <v/>
      </c>
      <c r="T603" s="17" t="s">
        <v>938</v>
      </c>
    </row>
    <row r="604" spans="5:20" x14ac:dyDescent="0.25">
      <c r="E604" s="1"/>
      <c r="F604" s="1"/>
      <c r="G604" s="1"/>
      <c r="H604" s="1"/>
      <c r="I604" s="1"/>
      <c r="M604" s="17" t="s">
        <v>132</v>
      </c>
      <c r="N604" s="1" t="s">
        <v>306</v>
      </c>
      <c r="O604" s="1" t="s">
        <v>1490</v>
      </c>
      <c r="P604" s="1" t="s">
        <v>320</v>
      </c>
      <c r="Q604" s="112">
        <v>6</v>
      </c>
      <c r="R604" s="45" t="str">
        <f>IF(LEFT(CW_Metrics[[#This Row],[Namespace]], 3) = "AWS", "", TRUE)</f>
        <v/>
      </c>
      <c r="S604" s="56" t="str">
        <f>IF(CW_Metrics[[#This Row],[customs]]=TRUE, (CW_Metrics[[#This Row],[Count]] * $AD$2),"")</f>
        <v/>
      </c>
      <c r="T604" s="17" t="s">
        <v>938</v>
      </c>
    </row>
    <row r="605" spans="5:20" x14ac:dyDescent="0.25">
      <c r="E605" s="1"/>
      <c r="F605" s="1"/>
      <c r="G605" s="1"/>
      <c r="H605" s="1"/>
      <c r="I605" s="1"/>
      <c r="M605" s="17" t="s">
        <v>132</v>
      </c>
      <c r="N605" s="1" t="s">
        <v>306</v>
      </c>
      <c r="O605" s="1" t="s">
        <v>1407</v>
      </c>
      <c r="P605" s="1" t="s">
        <v>320</v>
      </c>
      <c r="Q605" s="112">
        <v>11</v>
      </c>
      <c r="R605" s="45" t="str">
        <f>IF(LEFT(CW_Metrics[[#This Row],[Namespace]], 3) = "AWS", "", TRUE)</f>
        <v/>
      </c>
      <c r="S605" s="56" t="str">
        <f>IF(CW_Metrics[[#This Row],[customs]]=TRUE, (CW_Metrics[[#This Row],[Count]] * $AD$2),"")</f>
        <v/>
      </c>
      <c r="T605" s="17" t="s">
        <v>938</v>
      </c>
    </row>
    <row r="606" spans="5:20" x14ac:dyDescent="0.25">
      <c r="E606" s="1"/>
      <c r="F606" s="1"/>
      <c r="G606" s="1"/>
      <c r="H606" s="1"/>
      <c r="I606" s="1"/>
      <c r="M606" s="17" t="s">
        <v>132</v>
      </c>
      <c r="N606" s="1" t="s">
        <v>306</v>
      </c>
      <c r="O606" s="1" t="s">
        <v>307</v>
      </c>
      <c r="P606" s="1" t="s">
        <v>308</v>
      </c>
      <c r="Q606" s="112">
        <v>6</v>
      </c>
      <c r="R606" s="45" t="str">
        <f>IF(LEFT(CW_Metrics[[#This Row],[Namespace]], 3) = "AWS", "", TRUE)</f>
        <v/>
      </c>
      <c r="S606" s="56" t="str">
        <f>IF(CW_Metrics[[#This Row],[customs]]=TRUE, (CW_Metrics[[#This Row],[Count]] * $AD$2),"")</f>
        <v/>
      </c>
      <c r="T606" s="17" t="s">
        <v>938</v>
      </c>
    </row>
    <row r="607" spans="5:20" x14ac:dyDescent="0.25">
      <c r="E607" s="1"/>
      <c r="F607" s="1"/>
      <c r="G607" s="1"/>
      <c r="H607" s="1"/>
      <c r="I607" s="1"/>
      <c r="M607" s="17" t="s">
        <v>132</v>
      </c>
      <c r="N607" s="1" t="s">
        <v>306</v>
      </c>
      <c r="O607" s="1" t="s">
        <v>815</v>
      </c>
      <c r="P607" s="1" t="s">
        <v>317</v>
      </c>
      <c r="Q607" s="112">
        <v>6</v>
      </c>
      <c r="R607" s="45" t="str">
        <f>IF(LEFT(CW_Metrics[[#This Row],[Namespace]], 3) = "AWS", "", TRUE)</f>
        <v/>
      </c>
      <c r="S607" s="56" t="str">
        <f>IF(CW_Metrics[[#This Row],[customs]]=TRUE, (CW_Metrics[[#This Row],[Count]] * $AD$2),"")</f>
        <v/>
      </c>
      <c r="T607" s="17" t="s">
        <v>938</v>
      </c>
    </row>
    <row r="608" spans="5:20" x14ac:dyDescent="0.25">
      <c r="E608" s="1"/>
      <c r="F608" s="1"/>
      <c r="G608" s="1"/>
      <c r="H608" s="1"/>
      <c r="I608" s="1"/>
      <c r="M608" s="17" t="s">
        <v>132</v>
      </c>
      <c r="N608" s="1" t="s">
        <v>306</v>
      </c>
      <c r="O608" s="1" t="s">
        <v>1489</v>
      </c>
      <c r="P608" s="1"/>
      <c r="Q608" s="112">
        <v>11</v>
      </c>
      <c r="R608" s="45" t="str">
        <f>IF(LEFT(CW_Metrics[[#This Row],[Namespace]], 3) = "AWS", "", TRUE)</f>
        <v/>
      </c>
      <c r="S608" s="56" t="str">
        <f>IF(CW_Metrics[[#This Row],[customs]]=TRUE, (CW_Metrics[[#This Row],[Count]] * $AD$2),"")</f>
        <v/>
      </c>
      <c r="T608" s="17" t="s">
        <v>938</v>
      </c>
    </row>
    <row r="609" spans="5:20" x14ac:dyDescent="0.25">
      <c r="E609" s="1"/>
      <c r="F609" s="1"/>
      <c r="G609" s="1"/>
      <c r="H609" s="1"/>
      <c r="I609" s="1"/>
      <c r="M609" s="17" t="s">
        <v>132</v>
      </c>
      <c r="N609" s="1" t="s">
        <v>306</v>
      </c>
      <c r="O609" s="1" t="s">
        <v>827</v>
      </c>
      <c r="P609" s="1" t="s">
        <v>317</v>
      </c>
      <c r="Q609" s="112">
        <v>6</v>
      </c>
      <c r="R609" s="45" t="str">
        <f>IF(LEFT(CW_Metrics[[#This Row],[Namespace]], 3) = "AWS", "", TRUE)</f>
        <v/>
      </c>
      <c r="S609" s="56" t="str">
        <f>IF(CW_Metrics[[#This Row],[customs]]=TRUE, (CW_Metrics[[#This Row],[Count]] * $AD$2),"")</f>
        <v/>
      </c>
      <c r="T609" s="17" t="s">
        <v>938</v>
      </c>
    </row>
    <row r="610" spans="5:20" x14ac:dyDescent="0.25">
      <c r="E610" s="1"/>
      <c r="F610" s="1"/>
      <c r="G610" s="1"/>
      <c r="H610" s="1"/>
      <c r="I610" s="1"/>
      <c r="M610" s="17" t="s">
        <v>132</v>
      </c>
      <c r="N610" s="1" t="s">
        <v>306</v>
      </c>
      <c r="O610" s="1" t="s">
        <v>828</v>
      </c>
      <c r="P610" s="1" t="s">
        <v>317</v>
      </c>
      <c r="Q610" s="112">
        <v>10</v>
      </c>
      <c r="R610" s="45" t="str">
        <f>IF(LEFT(CW_Metrics[[#This Row],[Namespace]], 3) = "AWS", "", TRUE)</f>
        <v/>
      </c>
      <c r="S610" s="56" t="str">
        <f>IF(CW_Metrics[[#This Row],[customs]]=TRUE, (CW_Metrics[[#This Row],[Count]] * $AD$2),"")</f>
        <v/>
      </c>
      <c r="T610" s="17" t="s">
        <v>938</v>
      </c>
    </row>
    <row r="611" spans="5:20" x14ac:dyDescent="0.25">
      <c r="E611" s="1"/>
      <c r="F611" s="1"/>
      <c r="G611" s="1"/>
      <c r="H611" s="1"/>
      <c r="I611" s="1"/>
      <c r="M611" s="17" t="s">
        <v>132</v>
      </c>
      <c r="N611" s="1" t="s">
        <v>306</v>
      </c>
      <c r="O611" s="1" t="s">
        <v>816</v>
      </c>
      <c r="P611" s="1" t="s">
        <v>308</v>
      </c>
      <c r="Q611" s="112">
        <v>3</v>
      </c>
      <c r="R611" s="45" t="str">
        <f>IF(LEFT(CW_Metrics[[#This Row],[Namespace]], 3) = "AWS", "", TRUE)</f>
        <v/>
      </c>
      <c r="S611" s="56" t="str">
        <f>IF(CW_Metrics[[#This Row],[customs]]=TRUE, (CW_Metrics[[#This Row],[Count]] * $AD$2),"")</f>
        <v/>
      </c>
      <c r="T611" s="17" t="s">
        <v>938</v>
      </c>
    </row>
    <row r="612" spans="5:20" x14ac:dyDescent="0.25">
      <c r="E612" s="1"/>
      <c r="F612" s="1"/>
      <c r="G612" s="1"/>
      <c r="H612" s="1"/>
      <c r="I612" s="1"/>
      <c r="M612" s="17" t="s">
        <v>132</v>
      </c>
      <c r="N612" s="1" t="s">
        <v>306</v>
      </c>
      <c r="O612" s="1" t="s">
        <v>809</v>
      </c>
      <c r="P612" s="1"/>
      <c r="Q612" s="112">
        <v>11</v>
      </c>
      <c r="R612" s="45" t="str">
        <f>IF(LEFT(CW_Metrics[[#This Row],[Namespace]], 3) = "AWS", "", TRUE)</f>
        <v/>
      </c>
      <c r="S612" s="56" t="str">
        <f>IF(CW_Metrics[[#This Row],[customs]]=TRUE, (CW_Metrics[[#This Row],[Count]] * $AD$2),"")</f>
        <v/>
      </c>
      <c r="T612" s="17" t="s">
        <v>938</v>
      </c>
    </row>
    <row r="613" spans="5:20" x14ac:dyDescent="0.25">
      <c r="E613" s="1"/>
      <c r="F613" s="1"/>
      <c r="G613" s="1"/>
      <c r="H613" s="1"/>
      <c r="I613" s="1"/>
      <c r="M613" s="17" t="s">
        <v>132</v>
      </c>
      <c r="N613" s="1" t="s">
        <v>306</v>
      </c>
      <c r="O613" s="1" t="s">
        <v>1488</v>
      </c>
      <c r="P613" s="1" t="s">
        <v>308</v>
      </c>
      <c r="Q613" s="112">
        <v>9</v>
      </c>
      <c r="R613" s="45" t="str">
        <f>IF(LEFT(CW_Metrics[[#This Row],[Namespace]], 3) = "AWS", "", TRUE)</f>
        <v/>
      </c>
      <c r="S613" s="56" t="str">
        <f>IF(CW_Metrics[[#This Row],[customs]]=TRUE, (CW_Metrics[[#This Row],[Count]] * $AD$2),"")</f>
        <v/>
      </c>
      <c r="T613" s="17" t="s">
        <v>938</v>
      </c>
    </row>
    <row r="614" spans="5:20" x14ac:dyDescent="0.25">
      <c r="E614" s="1"/>
      <c r="F614" s="1"/>
      <c r="G614" s="1"/>
      <c r="H614" s="1"/>
      <c r="I614" s="1"/>
      <c r="M614" s="17" t="s">
        <v>132</v>
      </c>
      <c r="N614" s="1" t="s">
        <v>306</v>
      </c>
      <c r="O614" s="1" t="s">
        <v>279</v>
      </c>
      <c r="P614" s="1" t="s">
        <v>320</v>
      </c>
      <c r="Q614" s="112">
        <v>6</v>
      </c>
      <c r="R614" s="45" t="str">
        <f>IF(LEFT(CW_Metrics[[#This Row],[Namespace]], 3) = "AWS", "", TRUE)</f>
        <v/>
      </c>
      <c r="S614" s="56" t="str">
        <f>IF(CW_Metrics[[#This Row],[customs]]=TRUE, (CW_Metrics[[#This Row],[Count]] * $AD$2),"")</f>
        <v/>
      </c>
      <c r="T614" s="17" t="s">
        <v>938</v>
      </c>
    </row>
    <row r="615" spans="5:20" x14ac:dyDescent="0.25">
      <c r="E615" s="1"/>
      <c r="F615" s="1"/>
      <c r="G615" s="1"/>
      <c r="H615" s="1"/>
      <c r="I615" s="1"/>
      <c r="M615" s="17" t="s">
        <v>132</v>
      </c>
      <c r="N615" s="1" t="s">
        <v>306</v>
      </c>
      <c r="O615" s="1" t="s">
        <v>280</v>
      </c>
      <c r="P615" s="1" t="s">
        <v>317</v>
      </c>
      <c r="Q615" s="112">
        <v>6</v>
      </c>
      <c r="R615" s="45" t="str">
        <f>IF(LEFT(CW_Metrics[[#This Row],[Namespace]], 3) = "AWS", "", TRUE)</f>
        <v/>
      </c>
      <c r="S615" s="56" t="str">
        <f>IF(CW_Metrics[[#This Row],[customs]]=TRUE, (CW_Metrics[[#This Row],[Count]] * $AD$2),"")</f>
        <v/>
      </c>
      <c r="T615" s="17" t="s">
        <v>938</v>
      </c>
    </row>
    <row r="616" spans="5:20" x14ac:dyDescent="0.25">
      <c r="E616" s="1"/>
      <c r="F616" s="1"/>
      <c r="G616" s="1"/>
      <c r="H616" s="1"/>
      <c r="I616" s="1"/>
      <c r="M616" s="17" t="s">
        <v>132</v>
      </c>
      <c r="N616" s="1" t="s">
        <v>306</v>
      </c>
      <c r="O616" s="1" t="s">
        <v>599</v>
      </c>
      <c r="P616" s="1" t="s">
        <v>311</v>
      </c>
      <c r="Q616" s="112">
        <v>6</v>
      </c>
      <c r="R616" s="45" t="str">
        <f>IF(LEFT(CW_Metrics[[#This Row],[Namespace]], 3) = "AWS", "", TRUE)</f>
        <v/>
      </c>
      <c r="S616" s="56" t="str">
        <f>IF(CW_Metrics[[#This Row],[customs]]=TRUE, (CW_Metrics[[#This Row],[Count]] * $AD$2),"")</f>
        <v/>
      </c>
      <c r="T616" s="17" t="s">
        <v>938</v>
      </c>
    </row>
    <row r="617" spans="5:20" x14ac:dyDescent="0.25">
      <c r="E617" s="1"/>
      <c r="F617" s="1"/>
      <c r="G617" s="1"/>
      <c r="H617" s="1"/>
      <c r="I617" s="1"/>
      <c r="M617" s="17" t="s">
        <v>132</v>
      </c>
      <c r="N617" s="1" t="s">
        <v>306</v>
      </c>
      <c r="O617" s="1" t="s">
        <v>281</v>
      </c>
      <c r="P617" s="1" t="s">
        <v>311</v>
      </c>
      <c r="Q617" s="112">
        <v>6</v>
      </c>
      <c r="R617" s="45" t="str">
        <f>IF(LEFT(CW_Metrics[[#This Row],[Namespace]], 3) = "AWS", "", TRUE)</f>
        <v/>
      </c>
      <c r="S617" s="56" t="str">
        <f>IF(CW_Metrics[[#This Row],[customs]]=TRUE, (CW_Metrics[[#This Row],[Count]] * $AD$2),"")</f>
        <v/>
      </c>
      <c r="T617" s="17" t="s">
        <v>938</v>
      </c>
    </row>
    <row r="618" spans="5:20" x14ac:dyDescent="0.25">
      <c r="E618" s="1"/>
      <c r="F618" s="1"/>
      <c r="G618" s="1"/>
      <c r="H618" s="1"/>
      <c r="I618" s="1"/>
      <c r="M618" s="17" t="s">
        <v>132</v>
      </c>
      <c r="N618" s="1" t="s">
        <v>306</v>
      </c>
      <c r="O618" s="1" t="s">
        <v>275</v>
      </c>
      <c r="P618" s="1" t="s">
        <v>317</v>
      </c>
      <c r="Q618" s="112">
        <v>9</v>
      </c>
      <c r="R618" s="45" t="str">
        <f>IF(LEFT(CW_Metrics[[#This Row],[Namespace]], 3) = "AWS", "", TRUE)</f>
        <v/>
      </c>
      <c r="S618" s="56" t="str">
        <f>IF(CW_Metrics[[#This Row],[customs]]=TRUE, (CW_Metrics[[#This Row],[Count]] * $AD$2),"")</f>
        <v/>
      </c>
      <c r="T618" s="17" t="s">
        <v>938</v>
      </c>
    </row>
    <row r="619" spans="5:20" x14ac:dyDescent="0.25">
      <c r="E619" s="1"/>
      <c r="F619" s="1"/>
      <c r="G619" s="1"/>
      <c r="H619" s="1"/>
      <c r="I619" s="1"/>
      <c r="M619" s="17" t="s">
        <v>132</v>
      </c>
      <c r="N619" s="1" t="s">
        <v>306</v>
      </c>
      <c r="O619" s="1" t="s">
        <v>313</v>
      </c>
      <c r="P619" s="1" t="s">
        <v>320</v>
      </c>
      <c r="Q619" s="112">
        <v>11</v>
      </c>
      <c r="R619" s="45" t="str">
        <f>IF(LEFT(CW_Metrics[[#This Row],[Namespace]], 3) = "AWS", "", TRUE)</f>
        <v/>
      </c>
      <c r="S619" s="56" t="str">
        <f>IF(CW_Metrics[[#This Row],[customs]]=TRUE, (CW_Metrics[[#This Row],[Count]] * $AD$2),"")</f>
        <v/>
      </c>
      <c r="T619" s="17" t="s">
        <v>938</v>
      </c>
    </row>
    <row r="620" spans="5:20" x14ac:dyDescent="0.25">
      <c r="E620" s="1"/>
      <c r="F620" s="1"/>
      <c r="G620" s="1"/>
      <c r="H620" s="1"/>
      <c r="I620" s="1"/>
      <c r="M620" s="17" t="s">
        <v>132</v>
      </c>
      <c r="N620" s="1" t="s">
        <v>306</v>
      </c>
      <c r="O620" s="1" t="s">
        <v>810</v>
      </c>
      <c r="P620" s="1"/>
      <c r="Q620" s="112">
        <v>10</v>
      </c>
      <c r="R620" s="45" t="str">
        <f>IF(LEFT(CW_Metrics[[#This Row],[Namespace]], 3) = "AWS", "", TRUE)</f>
        <v/>
      </c>
      <c r="S620" s="56" t="str">
        <f>IF(CW_Metrics[[#This Row],[customs]]=TRUE, (CW_Metrics[[#This Row],[Count]] * $AD$2),"")</f>
        <v/>
      </c>
      <c r="T620" s="17" t="s">
        <v>938</v>
      </c>
    </row>
    <row r="621" spans="5:20" x14ac:dyDescent="0.25">
      <c r="E621" s="1"/>
      <c r="F621" s="1"/>
      <c r="G621" s="1"/>
      <c r="H621" s="1"/>
      <c r="I621" s="1"/>
      <c r="M621" s="17" t="s">
        <v>132</v>
      </c>
      <c r="N621" s="1" t="s">
        <v>306</v>
      </c>
      <c r="O621" s="1" t="s">
        <v>837</v>
      </c>
      <c r="P621" s="1" t="s">
        <v>324</v>
      </c>
      <c r="Q621" s="112">
        <v>10</v>
      </c>
      <c r="R621" s="45" t="str">
        <f>IF(LEFT(CW_Metrics[[#This Row],[Namespace]], 3) = "AWS", "", TRUE)</f>
        <v/>
      </c>
      <c r="S621" s="56" t="str">
        <f>IF(CW_Metrics[[#This Row],[customs]]=TRUE, (CW_Metrics[[#This Row],[Count]] * $AD$2),"")</f>
        <v/>
      </c>
      <c r="T621" s="17" t="s">
        <v>938</v>
      </c>
    </row>
    <row r="622" spans="5:20" x14ac:dyDescent="0.25">
      <c r="E622" s="1"/>
      <c r="F622" s="1"/>
      <c r="G622" s="1"/>
      <c r="H622" s="1"/>
      <c r="I622" s="1"/>
      <c r="M622" s="17" t="s">
        <v>132</v>
      </c>
      <c r="N622" s="1" t="s">
        <v>306</v>
      </c>
      <c r="O622" s="1" t="s">
        <v>811</v>
      </c>
      <c r="P622" s="1"/>
      <c r="Q622" s="112">
        <v>10</v>
      </c>
      <c r="R622" s="45" t="str">
        <f>IF(LEFT(CW_Metrics[[#This Row],[Namespace]], 3) = "AWS", "", TRUE)</f>
        <v/>
      </c>
      <c r="S622" s="56" t="str">
        <f>IF(CW_Metrics[[#This Row],[customs]]=TRUE, (CW_Metrics[[#This Row],[Count]] * $AD$2),"")</f>
        <v/>
      </c>
      <c r="T622" s="17" t="s">
        <v>938</v>
      </c>
    </row>
    <row r="623" spans="5:20" x14ac:dyDescent="0.25">
      <c r="E623" s="1"/>
      <c r="F623" s="1"/>
      <c r="G623" s="1"/>
      <c r="H623" s="1"/>
      <c r="I623" s="1"/>
      <c r="M623" s="17" t="s">
        <v>132</v>
      </c>
      <c r="N623" s="1" t="s">
        <v>306</v>
      </c>
      <c r="O623" s="1" t="s">
        <v>1487</v>
      </c>
      <c r="P623" s="1" t="s">
        <v>311</v>
      </c>
      <c r="Q623" s="112">
        <v>10</v>
      </c>
      <c r="R623" s="45" t="str">
        <f>IF(LEFT(CW_Metrics[[#This Row],[Namespace]], 3) = "AWS", "", TRUE)</f>
        <v/>
      </c>
      <c r="S623" s="56" t="str">
        <f>IF(CW_Metrics[[#This Row],[customs]]=TRUE, (CW_Metrics[[#This Row],[Count]] * $AD$2),"")</f>
        <v/>
      </c>
      <c r="T623" s="17" t="s">
        <v>938</v>
      </c>
    </row>
    <row r="624" spans="5:20" x14ac:dyDescent="0.25">
      <c r="E624" s="1"/>
      <c r="F624" s="1"/>
      <c r="G624" s="1"/>
      <c r="H624" s="1"/>
      <c r="I624" s="1"/>
      <c r="M624" s="17" t="s">
        <v>132</v>
      </c>
      <c r="N624" s="1" t="s">
        <v>306</v>
      </c>
      <c r="O624" s="1" t="s">
        <v>1408</v>
      </c>
      <c r="P624" s="1" t="s">
        <v>317</v>
      </c>
      <c r="Q624" s="112">
        <v>10</v>
      </c>
      <c r="R624" s="45" t="str">
        <f>IF(LEFT(CW_Metrics[[#This Row],[Namespace]], 3) = "AWS", "", TRUE)</f>
        <v/>
      </c>
      <c r="S624" s="56" t="str">
        <f>IF(CW_Metrics[[#This Row],[customs]]=TRUE, (CW_Metrics[[#This Row],[Count]] * $AD$2),"")</f>
        <v/>
      </c>
      <c r="T624" s="17" t="s">
        <v>938</v>
      </c>
    </row>
    <row r="625" spans="5:20" x14ac:dyDescent="0.25">
      <c r="E625" s="1"/>
      <c r="F625" s="1"/>
      <c r="G625" s="1"/>
      <c r="H625" s="1"/>
      <c r="I625" s="1"/>
      <c r="M625" s="17" t="s">
        <v>132</v>
      </c>
      <c r="N625" s="1" t="s">
        <v>306</v>
      </c>
      <c r="O625" s="1" t="s">
        <v>817</v>
      </c>
      <c r="P625" s="1" t="s">
        <v>308</v>
      </c>
      <c r="Q625" s="112">
        <v>11</v>
      </c>
      <c r="R625" s="45" t="str">
        <f>IF(LEFT(CW_Metrics[[#This Row],[Namespace]], 3) = "AWS", "", TRUE)</f>
        <v/>
      </c>
      <c r="S625" s="56" t="str">
        <f>IF(CW_Metrics[[#This Row],[customs]]=TRUE, (CW_Metrics[[#This Row],[Count]] * $AD$2),"")</f>
        <v/>
      </c>
      <c r="T625" s="17" t="s">
        <v>938</v>
      </c>
    </row>
    <row r="626" spans="5:20" x14ac:dyDescent="0.25">
      <c r="E626" s="1"/>
      <c r="F626" s="1"/>
      <c r="G626" s="1"/>
      <c r="H626" s="1"/>
      <c r="I626" s="1"/>
      <c r="M626" s="17" t="s">
        <v>132</v>
      </c>
      <c r="N626" s="1" t="s">
        <v>306</v>
      </c>
      <c r="O626" s="1" t="s">
        <v>1409</v>
      </c>
      <c r="P626" s="1"/>
      <c r="Q626" s="112">
        <v>10</v>
      </c>
      <c r="R626" s="45" t="str">
        <f>IF(LEFT(CW_Metrics[[#This Row],[Namespace]], 3) = "AWS", "", TRUE)</f>
        <v/>
      </c>
      <c r="S626" s="56" t="str">
        <f>IF(CW_Metrics[[#This Row],[customs]]=TRUE, (CW_Metrics[[#This Row],[Count]] * $AD$2),"")</f>
        <v/>
      </c>
      <c r="T626" s="17" t="s">
        <v>938</v>
      </c>
    </row>
    <row r="627" spans="5:20" x14ac:dyDescent="0.25">
      <c r="E627" s="1"/>
      <c r="F627" s="1"/>
      <c r="G627" s="1"/>
      <c r="H627" s="1"/>
      <c r="I627" s="1"/>
      <c r="M627" s="17" t="s">
        <v>132</v>
      </c>
      <c r="N627" s="1" t="s">
        <v>306</v>
      </c>
      <c r="O627" s="1" t="s">
        <v>1410</v>
      </c>
      <c r="P627" s="1" t="s">
        <v>320</v>
      </c>
      <c r="Q627" s="112">
        <v>11</v>
      </c>
      <c r="R627" s="45" t="str">
        <f>IF(LEFT(CW_Metrics[[#This Row],[Namespace]], 3) = "AWS", "", TRUE)</f>
        <v/>
      </c>
      <c r="S627" s="56" t="str">
        <f>IF(CW_Metrics[[#This Row],[customs]]=TRUE, (CW_Metrics[[#This Row],[Count]] * $AD$2),"")</f>
        <v/>
      </c>
      <c r="T627" s="17" t="s">
        <v>938</v>
      </c>
    </row>
    <row r="628" spans="5:20" x14ac:dyDescent="0.25">
      <c r="E628" s="1"/>
      <c r="F628" s="1"/>
      <c r="G628" s="1"/>
      <c r="H628" s="1"/>
      <c r="I628" s="1"/>
      <c r="M628" s="17" t="s">
        <v>132</v>
      </c>
      <c r="N628" s="1" t="s">
        <v>306</v>
      </c>
      <c r="O628" s="1" t="s">
        <v>603</v>
      </c>
      <c r="P628" s="1" t="s">
        <v>308</v>
      </c>
      <c r="Q628" s="112">
        <v>10</v>
      </c>
      <c r="R628" s="45" t="str">
        <f>IF(LEFT(CW_Metrics[[#This Row],[Namespace]], 3) = "AWS", "", TRUE)</f>
        <v/>
      </c>
      <c r="S628" s="56" t="str">
        <f>IF(CW_Metrics[[#This Row],[customs]]=TRUE, (CW_Metrics[[#This Row],[Count]] * $AD$2),"")</f>
        <v/>
      </c>
      <c r="T628" s="17" t="s">
        <v>938</v>
      </c>
    </row>
    <row r="629" spans="5:20" x14ac:dyDescent="0.25">
      <c r="E629" s="1"/>
      <c r="F629" s="1"/>
      <c r="G629" s="1"/>
      <c r="H629" s="1"/>
      <c r="I629" s="1"/>
      <c r="M629" s="17" t="s">
        <v>132</v>
      </c>
      <c r="N629" s="1" t="s">
        <v>306</v>
      </c>
      <c r="O629" s="1" t="s">
        <v>1486</v>
      </c>
      <c r="P629" s="1" t="s">
        <v>317</v>
      </c>
      <c r="Q629" s="112">
        <v>8</v>
      </c>
      <c r="R629" s="45" t="str">
        <f>IF(LEFT(CW_Metrics[[#This Row],[Namespace]], 3) = "AWS", "", TRUE)</f>
        <v/>
      </c>
      <c r="S629" s="56" t="str">
        <f>IF(CW_Metrics[[#This Row],[customs]]=TRUE, (CW_Metrics[[#This Row],[Count]] * $AD$2),"")</f>
        <v/>
      </c>
      <c r="T629" s="17" t="s">
        <v>938</v>
      </c>
    </row>
    <row r="630" spans="5:20" x14ac:dyDescent="0.25">
      <c r="E630" s="1"/>
      <c r="F630" s="1"/>
      <c r="G630" s="1"/>
      <c r="H630" s="1"/>
      <c r="I630" s="1"/>
      <c r="M630" s="17" t="s">
        <v>132</v>
      </c>
      <c r="N630" s="1" t="s">
        <v>306</v>
      </c>
      <c r="O630" s="1" t="s">
        <v>283</v>
      </c>
      <c r="P630" s="1" t="s">
        <v>311</v>
      </c>
      <c r="Q630" s="112">
        <v>11</v>
      </c>
      <c r="R630" s="45" t="str">
        <f>IF(LEFT(CW_Metrics[[#This Row],[Namespace]], 3) = "AWS", "", TRUE)</f>
        <v/>
      </c>
      <c r="S630" s="56" t="str">
        <f>IF(CW_Metrics[[#This Row],[customs]]=TRUE, (CW_Metrics[[#This Row],[Count]] * $AD$2),"")</f>
        <v/>
      </c>
      <c r="T630" s="17" t="s">
        <v>938</v>
      </c>
    </row>
    <row r="631" spans="5:20" x14ac:dyDescent="0.25">
      <c r="E631" s="1"/>
      <c r="F631" s="1"/>
      <c r="G631" s="1"/>
      <c r="H631" s="1"/>
      <c r="I631" s="1"/>
      <c r="M631" s="17" t="s">
        <v>132</v>
      </c>
      <c r="N631" s="1" t="s">
        <v>306</v>
      </c>
      <c r="O631" s="1" t="s">
        <v>284</v>
      </c>
      <c r="P631" s="1" t="s">
        <v>308</v>
      </c>
      <c r="Q631" s="112">
        <v>10</v>
      </c>
      <c r="R631" s="45" t="str">
        <f>IF(LEFT(CW_Metrics[[#This Row],[Namespace]], 3) = "AWS", "", TRUE)</f>
        <v/>
      </c>
      <c r="S631" s="56" t="str">
        <f>IF(CW_Metrics[[#This Row],[customs]]=TRUE, (CW_Metrics[[#This Row],[Count]] * $AD$2),"")</f>
        <v/>
      </c>
      <c r="T631" s="17" t="s">
        <v>938</v>
      </c>
    </row>
    <row r="632" spans="5:20" x14ac:dyDescent="0.25">
      <c r="E632" s="1"/>
      <c r="F632" s="1"/>
      <c r="G632" s="1"/>
      <c r="H632" s="1"/>
      <c r="I632" s="1"/>
      <c r="M632" s="17" t="s">
        <v>132</v>
      </c>
      <c r="N632" s="1" t="s">
        <v>306</v>
      </c>
      <c r="O632" s="1" t="s">
        <v>314</v>
      </c>
      <c r="P632" s="1" t="s">
        <v>320</v>
      </c>
      <c r="Q632" s="112">
        <v>9</v>
      </c>
      <c r="R632" s="45" t="str">
        <f>IF(LEFT(CW_Metrics[[#This Row],[Namespace]], 3) = "AWS", "", TRUE)</f>
        <v/>
      </c>
      <c r="S632" s="56" t="str">
        <f>IF(CW_Metrics[[#This Row],[customs]]=TRUE, (CW_Metrics[[#This Row],[Count]] * $AD$2),"")</f>
        <v/>
      </c>
      <c r="T632" s="17" t="s">
        <v>938</v>
      </c>
    </row>
    <row r="633" spans="5:20" x14ac:dyDescent="0.25">
      <c r="E633" s="1"/>
      <c r="F633" s="1"/>
      <c r="G633" s="1"/>
      <c r="H633" s="1"/>
      <c r="I633" s="1"/>
      <c r="M633" s="17" t="s">
        <v>132</v>
      </c>
      <c r="N633" s="1" t="s">
        <v>306</v>
      </c>
      <c r="O633" s="1" t="s">
        <v>821</v>
      </c>
      <c r="P633" s="1" t="s">
        <v>311</v>
      </c>
      <c r="Q633" s="112">
        <v>6</v>
      </c>
      <c r="R633" s="45" t="str">
        <f>IF(LEFT(CW_Metrics[[#This Row],[Namespace]], 3) = "AWS", "", TRUE)</f>
        <v/>
      </c>
      <c r="S633" s="56" t="str">
        <f>IF(CW_Metrics[[#This Row],[customs]]=TRUE, (CW_Metrics[[#This Row],[Count]] * $AD$2),"")</f>
        <v/>
      </c>
      <c r="T633" s="17" t="s">
        <v>938</v>
      </c>
    </row>
    <row r="634" spans="5:20" x14ac:dyDescent="0.25">
      <c r="E634" s="1"/>
      <c r="F634" s="1"/>
      <c r="G634" s="1"/>
      <c r="H634" s="1"/>
      <c r="I634" s="1"/>
      <c r="M634" s="17" t="s">
        <v>132</v>
      </c>
      <c r="N634" s="1" t="s">
        <v>306</v>
      </c>
      <c r="O634" s="1" t="s">
        <v>1485</v>
      </c>
      <c r="P634" s="1"/>
      <c r="Q634" s="112">
        <v>5</v>
      </c>
      <c r="R634" s="45" t="str">
        <f>IF(LEFT(CW_Metrics[[#This Row],[Namespace]], 3) = "AWS", "", TRUE)</f>
        <v/>
      </c>
      <c r="S634" s="56" t="str">
        <f>IF(CW_Metrics[[#This Row],[customs]]=TRUE, (CW_Metrics[[#This Row],[Count]] * $AD$2),"")</f>
        <v/>
      </c>
      <c r="T634" s="17" t="s">
        <v>938</v>
      </c>
    </row>
    <row r="635" spans="5:20" x14ac:dyDescent="0.25">
      <c r="E635" s="1"/>
      <c r="F635" s="1"/>
      <c r="G635" s="1"/>
      <c r="H635" s="1"/>
      <c r="I635" s="1"/>
      <c r="M635" s="17" t="s">
        <v>132</v>
      </c>
      <c r="N635" s="1" t="s">
        <v>306</v>
      </c>
      <c r="O635" s="1" t="s">
        <v>1484</v>
      </c>
      <c r="P635" s="1" t="s">
        <v>317</v>
      </c>
      <c r="Q635" s="112">
        <v>4</v>
      </c>
      <c r="R635" s="45" t="str">
        <f>IF(LEFT(CW_Metrics[[#This Row],[Namespace]], 3) = "AWS", "", TRUE)</f>
        <v/>
      </c>
      <c r="S635" s="56" t="str">
        <f>IF(CW_Metrics[[#This Row],[customs]]=TRUE, (CW_Metrics[[#This Row],[Count]] * $AD$2),"")</f>
        <v/>
      </c>
      <c r="T635" s="17" t="s">
        <v>938</v>
      </c>
    </row>
    <row r="636" spans="5:20" x14ac:dyDescent="0.25">
      <c r="E636" s="1"/>
      <c r="F636" s="1"/>
      <c r="G636" s="1"/>
      <c r="H636" s="1"/>
      <c r="I636" s="1"/>
      <c r="M636" s="17" t="s">
        <v>132</v>
      </c>
      <c r="N636" s="1" t="s">
        <v>306</v>
      </c>
      <c r="O636" s="1" t="s">
        <v>831</v>
      </c>
      <c r="P636" s="1" t="s">
        <v>320</v>
      </c>
      <c r="Q636" s="112">
        <v>5</v>
      </c>
      <c r="R636" s="45" t="str">
        <f>IF(LEFT(CW_Metrics[[#This Row],[Namespace]], 3) = "AWS", "", TRUE)</f>
        <v/>
      </c>
      <c r="S636" s="56" t="str">
        <f>IF(CW_Metrics[[#This Row],[customs]]=TRUE, (CW_Metrics[[#This Row],[Count]] * $AD$2),"")</f>
        <v/>
      </c>
      <c r="T636" s="17" t="s">
        <v>938</v>
      </c>
    </row>
    <row r="637" spans="5:20" x14ac:dyDescent="0.25">
      <c r="E637" s="1"/>
      <c r="F637" s="1"/>
      <c r="G637" s="1"/>
      <c r="H637" s="1"/>
      <c r="I637" s="1"/>
      <c r="M637" s="17" t="s">
        <v>132</v>
      </c>
      <c r="N637" s="1" t="s">
        <v>306</v>
      </c>
      <c r="O637" s="1" t="s">
        <v>1483</v>
      </c>
      <c r="P637" s="1" t="s">
        <v>320</v>
      </c>
      <c r="Q637" s="112">
        <v>6</v>
      </c>
      <c r="R637" s="45" t="str">
        <f>IF(LEFT(CW_Metrics[[#This Row],[Namespace]], 3) = "AWS", "", TRUE)</f>
        <v/>
      </c>
      <c r="S637" s="56" t="str">
        <f>IF(CW_Metrics[[#This Row],[customs]]=TRUE, (CW_Metrics[[#This Row],[Count]] * $AD$2),"")</f>
        <v/>
      </c>
      <c r="T637" s="17" t="s">
        <v>938</v>
      </c>
    </row>
    <row r="638" spans="5:20" x14ac:dyDescent="0.25">
      <c r="E638" s="1"/>
      <c r="F638" s="1"/>
      <c r="G638" s="1"/>
      <c r="H638" s="1"/>
      <c r="I638" s="1"/>
      <c r="M638" s="17" t="s">
        <v>132</v>
      </c>
      <c r="N638" s="1" t="s">
        <v>306</v>
      </c>
      <c r="O638" s="1" t="s">
        <v>812</v>
      </c>
      <c r="P638" s="1"/>
      <c r="Q638" s="112">
        <v>5</v>
      </c>
      <c r="R638" s="45" t="str">
        <f>IF(LEFT(CW_Metrics[[#This Row],[Namespace]], 3) = "AWS", "", TRUE)</f>
        <v/>
      </c>
      <c r="S638" s="56" t="str">
        <f>IF(CW_Metrics[[#This Row],[customs]]=TRUE, (CW_Metrics[[#This Row],[Count]] * $AD$2),"")</f>
        <v/>
      </c>
      <c r="T638" s="17" t="s">
        <v>938</v>
      </c>
    </row>
    <row r="639" spans="5:20" x14ac:dyDescent="0.25">
      <c r="E639" s="1"/>
      <c r="F639" s="1"/>
      <c r="G639" s="1"/>
      <c r="H639" s="1"/>
      <c r="I639" s="1"/>
      <c r="M639" s="17" t="s">
        <v>132</v>
      </c>
      <c r="N639" s="1" t="s">
        <v>306</v>
      </c>
      <c r="O639" s="1" t="s">
        <v>1482</v>
      </c>
      <c r="P639" s="1" t="s">
        <v>324</v>
      </c>
      <c r="Q639" s="112">
        <v>6</v>
      </c>
      <c r="R639" s="45" t="str">
        <f>IF(LEFT(CW_Metrics[[#This Row],[Namespace]], 3) = "AWS", "", TRUE)</f>
        <v/>
      </c>
      <c r="S639" s="56" t="str">
        <f>IF(CW_Metrics[[#This Row],[customs]]=TRUE, (CW_Metrics[[#This Row],[Count]] * $AD$2),"")</f>
        <v/>
      </c>
      <c r="T639" s="17" t="s">
        <v>938</v>
      </c>
    </row>
    <row r="640" spans="5:20" x14ac:dyDescent="0.25">
      <c r="E640" s="1"/>
      <c r="F640" s="1"/>
      <c r="G640" s="1"/>
      <c r="H640" s="1"/>
      <c r="I640" s="1"/>
      <c r="M640" s="17" t="s">
        <v>132</v>
      </c>
      <c r="N640" s="1" t="s">
        <v>306</v>
      </c>
      <c r="O640" s="1" t="s">
        <v>318</v>
      </c>
      <c r="P640" s="1" t="s">
        <v>317</v>
      </c>
      <c r="Q640" s="112">
        <v>6</v>
      </c>
      <c r="R640" s="45" t="str">
        <f>IF(LEFT(CW_Metrics[[#This Row],[Namespace]], 3) = "AWS", "", TRUE)</f>
        <v/>
      </c>
      <c r="S640" s="56" t="str">
        <f>IF(CW_Metrics[[#This Row],[customs]]=TRUE, (CW_Metrics[[#This Row],[Count]] * $AD$2),"")</f>
        <v/>
      </c>
      <c r="T640" s="17" t="s">
        <v>938</v>
      </c>
    </row>
    <row r="641" spans="5:20" x14ac:dyDescent="0.25">
      <c r="E641" s="1"/>
      <c r="F641" s="1"/>
      <c r="G641" s="1"/>
      <c r="H641" s="1"/>
      <c r="I641" s="1"/>
      <c r="M641" s="17" t="s">
        <v>132</v>
      </c>
      <c r="N641" s="1" t="s">
        <v>306</v>
      </c>
      <c r="O641" s="1" t="s">
        <v>1481</v>
      </c>
      <c r="P641" s="1" t="s">
        <v>311</v>
      </c>
      <c r="Q641" s="112">
        <v>6</v>
      </c>
      <c r="R641" s="45" t="str">
        <f>IF(LEFT(CW_Metrics[[#This Row],[Namespace]], 3) = "AWS", "", TRUE)</f>
        <v/>
      </c>
      <c r="S641" s="56" t="str">
        <f>IF(CW_Metrics[[#This Row],[customs]]=TRUE, (CW_Metrics[[#This Row],[Count]] * $AD$2),"")</f>
        <v/>
      </c>
      <c r="T641" s="17" t="s">
        <v>938</v>
      </c>
    </row>
    <row r="642" spans="5:20" x14ac:dyDescent="0.25">
      <c r="E642" s="1"/>
      <c r="F642" s="1"/>
      <c r="G642" s="1"/>
      <c r="H642" s="1"/>
      <c r="I642" s="1"/>
      <c r="M642" s="17" t="s">
        <v>132</v>
      </c>
      <c r="N642" s="1" t="s">
        <v>306</v>
      </c>
      <c r="O642" s="1" t="s">
        <v>309</v>
      </c>
      <c r="P642" s="1"/>
      <c r="Q642" s="112">
        <v>5</v>
      </c>
      <c r="R642" s="45" t="str">
        <f>IF(LEFT(CW_Metrics[[#This Row],[Namespace]], 3) = "AWS", "", TRUE)</f>
        <v/>
      </c>
      <c r="S642" s="56" t="str">
        <f>IF(CW_Metrics[[#This Row],[customs]]=TRUE, (CW_Metrics[[#This Row],[Count]] * $AD$2),"")</f>
        <v/>
      </c>
      <c r="T642" s="17" t="s">
        <v>938</v>
      </c>
    </row>
    <row r="643" spans="5:20" x14ac:dyDescent="0.25">
      <c r="E643" s="1"/>
      <c r="F643" s="1"/>
      <c r="G643" s="1"/>
      <c r="H643" s="1"/>
      <c r="I643" s="1"/>
      <c r="M643" s="17" t="s">
        <v>132</v>
      </c>
      <c r="N643" s="1" t="s">
        <v>306</v>
      </c>
      <c r="O643" s="1" t="s">
        <v>1480</v>
      </c>
      <c r="P643" s="1" t="s">
        <v>311</v>
      </c>
      <c r="Q643" s="112">
        <v>8</v>
      </c>
      <c r="R643" s="45" t="str">
        <f>IF(LEFT(CW_Metrics[[#This Row],[Namespace]], 3) = "AWS", "", TRUE)</f>
        <v/>
      </c>
      <c r="S643" s="56" t="str">
        <f>IF(CW_Metrics[[#This Row],[customs]]=TRUE, (CW_Metrics[[#This Row],[Count]] * $AD$2),"")</f>
        <v/>
      </c>
      <c r="T643" s="17" t="s">
        <v>938</v>
      </c>
    </row>
    <row r="644" spans="5:20" x14ac:dyDescent="0.25">
      <c r="E644" s="1"/>
      <c r="F644" s="1"/>
      <c r="G644" s="1"/>
      <c r="H644" s="1"/>
      <c r="I644" s="1"/>
      <c r="M644" s="17" t="s">
        <v>132</v>
      </c>
      <c r="N644" s="1" t="s">
        <v>306</v>
      </c>
      <c r="O644" s="1" t="s">
        <v>410</v>
      </c>
      <c r="P644" s="1" t="s">
        <v>311</v>
      </c>
      <c r="Q644" s="112">
        <v>11</v>
      </c>
      <c r="R644" s="45" t="str">
        <f>IF(LEFT(CW_Metrics[[#This Row],[Namespace]], 3) = "AWS", "", TRUE)</f>
        <v/>
      </c>
      <c r="S644" s="56" t="str">
        <f>IF(CW_Metrics[[#This Row],[customs]]=TRUE, (CW_Metrics[[#This Row],[Count]] * $AD$2),"")</f>
        <v/>
      </c>
      <c r="T644" s="17" t="s">
        <v>938</v>
      </c>
    </row>
    <row r="645" spans="5:20" x14ac:dyDescent="0.25">
      <c r="E645" s="1"/>
      <c r="F645" s="1"/>
      <c r="G645" s="1"/>
      <c r="H645" s="1"/>
      <c r="I645" s="1"/>
      <c r="M645" s="17" t="s">
        <v>132</v>
      </c>
      <c r="N645" s="1" t="s">
        <v>306</v>
      </c>
      <c r="O645" s="1" t="s">
        <v>321</v>
      </c>
      <c r="P645" s="1" t="s">
        <v>320</v>
      </c>
      <c r="Q645" s="112">
        <v>9</v>
      </c>
      <c r="R645" s="45" t="str">
        <f>IF(LEFT(CW_Metrics[[#This Row],[Namespace]], 3) = "AWS", "", TRUE)</f>
        <v/>
      </c>
      <c r="S645" s="56" t="str">
        <f>IF(CW_Metrics[[#This Row],[customs]]=TRUE, (CW_Metrics[[#This Row],[Count]] * $AD$2),"")</f>
        <v/>
      </c>
      <c r="T645" s="17" t="s">
        <v>938</v>
      </c>
    </row>
    <row r="646" spans="5:20" x14ac:dyDescent="0.25">
      <c r="E646" s="1"/>
      <c r="F646" s="1"/>
      <c r="G646" s="1"/>
      <c r="H646" s="1"/>
      <c r="I646" s="1"/>
      <c r="M646" s="17" t="s">
        <v>132</v>
      </c>
      <c r="N646" s="1" t="s">
        <v>306</v>
      </c>
      <c r="O646" s="1" t="s">
        <v>1479</v>
      </c>
      <c r="P646" s="1" t="s">
        <v>320</v>
      </c>
      <c r="Q646" s="112">
        <v>10</v>
      </c>
      <c r="R646" s="45" t="str">
        <f>IF(LEFT(CW_Metrics[[#This Row],[Namespace]], 3) = "AWS", "", TRUE)</f>
        <v/>
      </c>
      <c r="S646" s="56" t="str">
        <f>IF(CW_Metrics[[#This Row],[customs]]=TRUE, (CW_Metrics[[#This Row],[Count]] * $AD$2),"")</f>
        <v/>
      </c>
      <c r="T646" s="17" t="s">
        <v>938</v>
      </c>
    </row>
    <row r="647" spans="5:20" x14ac:dyDescent="0.25">
      <c r="E647" s="1"/>
      <c r="F647" s="1"/>
      <c r="G647" s="1"/>
      <c r="H647" s="1"/>
      <c r="I647" s="1"/>
      <c r="M647" s="17" t="s">
        <v>132</v>
      </c>
      <c r="N647" s="1" t="s">
        <v>306</v>
      </c>
      <c r="O647" s="1" t="s">
        <v>822</v>
      </c>
      <c r="P647" s="1" t="s">
        <v>311</v>
      </c>
      <c r="Q647" s="112">
        <v>8</v>
      </c>
      <c r="R647" s="45" t="str">
        <f>IF(LEFT(CW_Metrics[[#This Row],[Namespace]], 3) = "AWS", "", TRUE)</f>
        <v/>
      </c>
      <c r="S647" s="56" t="str">
        <f>IF(CW_Metrics[[#This Row],[customs]]=TRUE, (CW_Metrics[[#This Row],[Count]] * $AD$2),"")</f>
        <v/>
      </c>
      <c r="T647" s="17" t="s">
        <v>938</v>
      </c>
    </row>
    <row r="648" spans="5:20" x14ac:dyDescent="0.25">
      <c r="E648" s="1"/>
      <c r="F648" s="1"/>
      <c r="G648" s="1"/>
      <c r="H648" s="1"/>
      <c r="I648" s="1"/>
      <c r="M648" s="17" t="s">
        <v>132</v>
      </c>
      <c r="N648" s="1" t="s">
        <v>306</v>
      </c>
      <c r="O648" s="1" t="s">
        <v>1411</v>
      </c>
      <c r="P648" s="1" t="s">
        <v>317</v>
      </c>
      <c r="Q648" s="112">
        <v>10</v>
      </c>
      <c r="R648" s="45" t="str">
        <f>IF(LEFT(CW_Metrics[[#This Row],[Namespace]], 3) = "AWS", "", TRUE)</f>
        <v/>
      </c>
      <c r="S648" s="56" t="str">
        <f>IF(CW_Metrics[[#This Row],[customs]]=TRUE, (CW_Metrics[[#This Row],[Count]] * $AD$2),"")</f>
        <v/>
      </c>
      <c r="T648" s="17" t="s">
        <v>938</v>
      </c>
    </row>
    <row r="649" spans="5:20" x14ac:dyDescent="0.25">
      <c r="E649" s="1"/>
      <c r="F649" s="1"/>
      <c r="G649" s="1"/>
      <c r="H649" s="1"/>
      <c r="I649" s="1"/>
      <c r="M649" s="17" t="s">
        <v>132</v>
      </c>
      <c r="N649" s="1" t="s">
        <v>306</v>
      </c>
      <c r="O649" s="1" t="s">
        <v>838</v>
      </c>
      <c r="P649" s="1" t="s">
        <v>324</v>
      </c>
      <c r="Q649" s="112">
        <v>11</v>
      </c>
      <c r="R649" s="45" t="str">
        <f>IF(LEFT(CW_Metrics[[#This Row],[Namespace]], 3) = "AWS", "", TRUE)</f>
        <v/>
      </c>
      <c r="S649" s="56" t="str">
        <f>IF(CW_Metrics[[#This Row],[customs]]=TRUE, (CW_Metrics[[#This Row],[Count]] * $AD$2),"")</f>
        <v/>
      </c>
      <c r="T649" s="17" t="s">
        <v>938</v>
      </c>
    </row>
    <row r="650" spans="5:20" x14ac:dyDescent="0.25">
      <c r="E650" s="1"/>
      <c r="F650" s="1"/>
      <c r="G650" s="1"/>
      <c r="H650" s="1"/>
      <c r="I650" s="1"/>
      <c r="M650" s="17" t="s">
        <v>132</v>
      </c>
      <c r="N650" s="1" t="s">
        <v>306</v>
      </c>
      <c r="O650" s="1" t="s">
        <v>315</v>
      </c>
      <c r="P650" s="1" t="s">
        <v>317</v>
      </c>
      <c r="Q650" s="112">
        <v>9</v>
      </c>
      <c r="R650" s="45" t="str">
        <f>IF(LEFT(CW_Metrics[[#This Row],[Namespace]], 3) = "AWS", "", TRUE)</f>
        <v/>
      </c>
      <c r="S650" s="56" t="str">
        <f>IF(CW_Metrics[[#This Row],[customs]]=TRUE, (CW_Metrics[[#This Row],[Count]] * $AD$2),"")</f>
        <v/>
      </c>
      <c r="T650" s="17" t="s">
        <v>938</v>
      </c>
    </row>
    <row r="651" spans="5:20" x14ac:dyDescent="0.25">
      <c r="E651" s="1"/>
      <c r="F651" s="1"/>
      <c r="G651" s="1"/>
      <c r="H651" s="1"/>
      <c r="I651" s="1"/>
      <c r="M651" s="17" t="s">
        <v>132</v>
      </c>
      <c r="N651" s="1" t="s">
        <v>306</v>
      </c>
      <c r="O651" s="1" t="s">
        <v>823</v>
      </c>
      <c r="P651" s="1" t="s">
        <v>311</v>
      </c>
      <c r="Q651" s="112">
        <v>10</v>
      </c>
      <c r="R651" s="45" t="str">
        <f>IF(LEFT(CW_Metrics[[#This Row],[Namespace]], 3) = "AWS", "", TRUE)</f>
        <v/>
      </c>
      <c r="S651" s="56" t="str">
        <f>IF(CW_Metrics[[#This Row],[customs]]=TRUE, (CW_Metrics[[#This Row],[Count]] * $AD$2),"")</f>
        <v/>
      </c>
      <c r="T651" s="17" t="s">
        <v>938</v>
      </c>
    </row>
    <row r="652" spans="5:20" x14ac:dyDescent="0.25">
      <c r="E652" s="1"/>
      <c r="F652" s="1"/>
      <c r="G652" s="1"/>
      <c r="H652" s="1"/>
      <c r="I652" s="1"/>
      <c r="M652" s="17" t="s">
        <v>132</v>
      </c>
      <c r="N652" s="1" t="s">
        <v>306</v>
      </c>
      <c r="O652" s="1" t="s">
        <v>1412</v>
      </c>
      <c r="P652" s="1" t="s">
        <v>324</v>
      </c>
      <c r="Q652" s="112">
        <v>11</v>
      </c>
      <c r="R652" s="45" t="str">
        <f>IF(LEFT(CW_Metrics[[#This Row],[Namespace]], 3) = "AWS", "", TRUE)</f>
        <v/>
      </c>
      <c r="S652" s="56" t="str">
        <f>IF(CW_Metrics[[#This Row],[customs]]=TRUE, (CW_Metrics[[#This Row],[Count]] * $AD$2),"")</f>
        <v/>
      </c>
      <c r="T652" s="17" t="s">
        <v>938</v>
      </c>
    </row>
    <row r="653" spans="5:20" x14ac:dyDescent="0.25">
      <c r="E653" s="1"/>
      <c r="F653" s="1"/>
      <c r="G653" s="1"/>
      <c r="H653" s="1"/>
      <c r="I653" s="1"/>
      <c r="M653" s="17" t="s">
        <v>132</v>
      </c>
      <c r="N653" s="1" t="s">
        <v>306</v>
      </c>
      <c r="O653" s="1" t="s">
        <v>1413</v>
      </c>
      <c r="P653" s="1" t="s">
        <v>311</v>
      </c>
      <c r="Q653" s="112">
        <v>11</v>
      </c>
      <c r="R653" s="45" t="str">
        <f>IF(LEFT(CW_Metrics[[#This Row],[Namespace]], 3) = "AWS", "", TRUE)</f>
        <v/>
      </c>
      <c r="S653" s="56" t="str">
        <f>IF(CW_Metrics[[#This Row],[customs]]=TRUE, (CW_Metrics[[#This Row],[Count]] * $AD$2),"")</f>
        <v/>
      </c>
      <c r="T653" s="17" t="s">
        <v>938</v>
      </c>
    </row>
    <row r="654" spans="5:20" x14ac:dyDescent="0.25">
      <c r="E654" s="1"/>
      <c r="F654" s="1"/>
      <c r="G654" s="1"/>
      <c r="H654" s="1"/>
      <c r="I654" s="1"/>
      <c r="M654" s="17" t="s">
        <v>132</v>
      </c>
      <c r="N654" s="1" t="s">
        <v>306</v>
      </c>
      <c r="O654" s="1" t="s">
        <v>1414</v>
      </c>
      <c r="P654" s="1" t="s">
        <v>311</v>
      </c>
      <c r="Q654" s="112">
        <v>11</v>
      </c>
      <c r="R654" s="45" t="str">
        <f>IF(LEFT(CW_Metrics[[#This Row],[Namespace]], 3) = "AWS", "", TRUE)</f>
        <v/>
      </c>
      <c r="S654" s="56" t="str">
        <f>IF(CW_Metrics[[#This Row],[customs]]=TRUE, (CW_Metrics[[#This Row],[Count]] * $AD$2),"")</f>
        <v/>
      </c>
      <c r="T654" s="17" t="s">
        <v>938</v>
      </c>
    </row>
    <row r="655" spans="5:20" x14ac:dyDescent="0.25">
      <c r="E655" s="1"/>
      <c r="F655" s="1"/>
      <c r="G655" s="1"/>
      <c r="H655" s="1"/>
      <c r="I655" s="1"/>
      <c r="M655" s="17" t="s">
        <v>132</v>
      </c>
      <c r="N655" s="1" t="s">
        <v>306</v>
      </c>
      <c r="O655" s="1" t="s">
        <v>818</v>
      </c>
      <c r="P655" s="1" t="s">
        <v>308</v>
      </c>
      <c r="Q655" s="112">
        <v>10</v>
      </c>
      <c r="R655" s="45" t="str">
        <f>IF(LEFT(CW_Metrics[[#This Row],[Namespace]], 3) = "AWS", "", TRUE)</f>
        <v/>
      </c>
      <c r="S655" s="56" t="str">
        <f>IF(CW_Metrics[[#This Row],[customs]]=TRUE, (CW_Metrics[[#This Row],[Count]] * $AD$2),"")</f>
        <v/>
      </c>
      <c r="T655" s="17" t="s">
        <v>938</v>
      </c>
    </row>
    <row r="656" spans="5:20" x14ac:dyDescent="0.25">
      <c r="E656" s="1"/>
      <c r="F656" s="1"/>
      <c r="G656" s="1"/>
      <c r="H656" s="1"/>
      <c r="I656" s="1"/>
      <c r="M656" s="17" t="s">
        <v>132</v>
      </c>
      <c r="N656" s="1" t="s">
        <v>306</v>
      </c>
      <c r="O656" s="1" t="s">
        <v>824</v>
      </c>
      <c r="P656" s="1" t="s">
        <v>311</v>
      </c>
      <c r="Q656" s="112">
        <v>10</v>
      </c>
      <c r="R656" s="45" t="str">
        <f>IF(LEFT(CW_Metrics[[#This Row],[Namespace]], 3) = "AWS", "", TRUE)</f>
        <v/>
      </c>
      <c r="S656" s="56" t="str">
        <f>IF(CW_Metrics[[#This Row],[customs]]=TRUE, (CW_Metrics[[#This Row],[Count]] * $AD$2),"")</f>
        <v/>
      </c>
      <c r="T656" s="17" t="s">
        <v>938</v>
      </c>
    </row>
    <row r="657" spans="5:20" x14ac:dyDescent="0.25">
      <c r="E657" s="1"/>
      <c r="F657" s="1"/>
      <c r="G657" s="1"/>
      <c r="H657" s="1"/>
      <c r="I657" s="1"/>
      <c r="M657" s="17" t="s">
        <v>132</v>
      </c>
      <c r="N657" s="1" t="s">
        <v>306</v>
      </c>
      <c r="O657" s="1" t="s">
        <v>1415</v>
      </c>
      <c r="P657" s="1"/>
      <c r="Q657" s="112">
        <v>10</v>
      </c>
      <c r="R657" s="45" t="str">
        <f>IF(LEFT(CW_Metrics[[#This Row],[Namespace]], 3) = "AWS", "", TRUE)</f>
        <v/>
      </c>
      <c r="S657" s="56" t="str">
        <f>IF(CW_Metrics[[#This Row],[customs]]=TRUE, (CW_Metrics[[#This Row],[Count]] * $AD$2),"")</f>
        <v/>
      </c>
      <c r="T657" s="17" t="s">
        <v>938</v>
      </c>
    </row>
    <row r="658" spans="5:20" x14ac:dyDescent="0.25">
      <c r="E658" s="1"/>
      <c r="F658" s="1"/>
      <c r="G658" s="1"/>
      <c r="H658" s="1"/>
      <c r="I658" s="1"/>
      <c r="M658" s="17" t="s">
        <v>132</v>
      </c>
      <c r="N658" s="1" t="s">
        <v>306</v>
      </c>
      <c r="O658" s="1" t="s">
        <v>825</v>
      </c>
      <c r="P658" s="1" t="s">
        <v>311</v>
      </c>
      <c r="Q658" s="112">
        <v>10</v>
      </c>
      <c r="R658" s="45" t="str">
        <f>IF(LEFT(CW_Metrics[[#This Row],[Namespace]], 3) = "AWS", "", TRUE)</f>
        <v/>
      </c>
      <c r="S658" s="56" t="str">
        <f>IF(CW_Metrics[[#This Row],[customs]]=TRUE, (CW_Metrics[[#This Row],[Count]] * $AD$2),"")</f>
        <v/>
      </c>
      <c r="T658" s="17" t="s">
        <v>938</v>
      </c>
    </row>
    <row r="659" spans="5:20" x14ac:dyDescent="0.25">
      <c r="E659" s="1"/>
      <c r="F659" s="1"/>
      <c r="G659" s="1"/>
      <c r="H659" s="1"/>
      <c r="I659" s="1"/>
      <c r="M659" s="17" t="s">
        <v>132</v>
      </c>
      <c r="N659" s="1" t="s">
        <v>306</v>
      </c>
      <c r="O659" s="1" t="s">
        <v>819</v>
      </c>
      <c r="P659" s="1" t="s">
        <v>308</v>
      </c>
      <c r="Q659" s="112">
        <v>4</v>
      </c>
      <c r="R659" s="45" t="str">
        <f>IF(LEFT(CW_Metrics[[#This Row],[Namespace]], 3) = "AWS", "", TRUE)</f>
        <v/>
      </c>
      <c r="S659" s="56" t="str">
        <f>IF(CW_Metrics[[#This Row],[customs]]=TRUE, (CW_Metrics[[#This Row],[Count]] * $AD$2),"")</f>
        <v/>
      </c>
      <c r="T659" s="17" t="s">
        <v>938</v>
      </c>
    </row>
    <row r="660" spans="5:20" x14ac:dyDescent="0.25">
      <c r="E660" s="1"/>
      <c r="F660" s="1"/>
      <c r="G660" s="1"/>
      <c r="H660" s="1"/>
      <c r="I660" s="1"/>
      <c r="M660" s="17" t="s">
        <v>132</v>
      </c>
      <c r="N660" s="1" t="s">
        <v>306</v>
      </c>
      <c r="O660" s="1" t="s">
        <v>1478</v>
      </c>
      <c r="P660" s="1"/>
      <c r="Q660" s="112">
        <v>9</v>
      </c>
      <c r="R660" s="45" t="str">
        <f>IF(LEFT(CW_Metrics[[#This Row],[Namespace]], 3) = "AWS", "", TRUE)</f>
        <v/>
      </c>
      <c r="S660" s="56" t="str">
        <f>IF(CW_Metrics[[#This Row],[customs]]=TRUE, (CW_Metrics[[#This Row],[Count]] * $AD$2),"")</f>
        <v/>
      </c>
      <c r="T660" s="17" t="s">
        <v>938</v>
      </c>
    </row>
    <row r="661" spans="5:20" x14ac:dyDescent="0.25">
      <c r="E661" s="1"/>
      <c r="F661" s="1"/>
      <c r="G661" s="1"/>
      <c r="H661" s="1"/>
      <c r="I661" s="1"/>
      <c r="M661" s="17" t="s">
        <v>132</v>
      </c>
      <c r="N661" s="1" t="s">
        <v>306</v>
      </c>
      <c r="O661" s="1" t="s">
        <v>1477</v>
      </c>
      <c r="P661" s="1" t="s">
        <v>311</v>
      </c>
      <c r="Q661" s="112">
        <v>10</v>
      </c>
      <c r="R661" s="45" t="str">
        <f>IF(LEFT(CW_Metrics[[#This Row],[Namespace]], 3) = "AWS", "", TRUE)</f>
        <v/>
      </c>
      <c r="S661" s="56" t="str">
        <f>IF(CW_Metrics[[#This Row],[customs]]=TRUE, (CW_Metrics[[#This Row],[Count]] * $AD$2),"")</f>
        <v/>
      </c>
      <c r="T661" s="17" t="s">
        <v>938</v>
      </c>
    </row>
    <row r="662" spans="5:20" x14ac:dyDescent="0.25">
      <c r="E662" s="1"/>
      <c r="F662" s="1"/>
      <c r="G662" s="1"/>
      <c r="H662" s="1"/>
      <c r="I662" s="1"/>
      <c r="M662" s="17" t="s">
        <v>132</v>
      </c>
      <c r="N662" s="1" t="s">
        <v>306</v>
      </c>
      <c r="O662" s="1" t="s">
        <v>1416</v>
      </c>
      <c r="P662" s="1" t="s">
        <v>320</v>
      </c>
      <c r="Q662" s="112">
        <v>11</v>
      </c>
      <c r="R662" s="45" t="str">
        <f>IF(LEFT(CW_Metrics[[#This Row],[Namespace]], 3) = "AWS", "", TRUE)</f>
        <v/>
      </c>
      <c r="S662" s="56" t="str">
        <f>IF(CW_Metrics[[#This Row],[customs]]=TRUE, (CW_Metrics[[#This Row],[Count]] * $AD$2),"")</f>
        <v/>
      </c>
      <c r="T662" s="17" t="s">
        <v>938</v>
      </c>
    </row>
    <row r="663" spans="5:20" x14ac:dyDescent="0.25">
      <c r="E663" s="1"/>
      <c r="F663" s="1"/>
      <c r="G663" s="1"/>
      <c r="H663" s="1"/>
      <c r="I663" s="1"/>
      <c r="M663" s="17" t="s">
        <v>132</v>
      </c>
      <c r="N663" s="1" t="s">
        <v>306</v>
      </c>
      <c r="O663" s="1" t="s">
        <v>826</v>
      </c>
      <c r="P663" s="1" t="s">
        <v>311</v>
      </c>
      <c r="Q663" s="112">
        <v>10</v>
      </c>
      <c r="R663" s="45" t="str">
        <f>IF(LEFT(CW_Metrics[[#This Row],[Namespace]], 3) = "AWS", "", TRUE)</f>
        <v/>
      </c>
      <c r="S663" s="56" t="str">
        <f>IF(CW_Metrics[[#This Row],[customs]]=TRUE, (CW_Metrics[[#This Row],[Count]] * $AD$2),"")</f>
        <v/>
      </c>
      <c r="T663" s="17" t="s">
        <v>938</v>
      </c>
    </row>
    <row r="664" spans="5:20" x14ac:dyDescent="0.25">
      <c r="E664" s="1"/>
      <c r="F664" s="1"/>
      <c r="G664" s="1"/>
      <c r="H664" s="1"/>
      <c r="I664" s="1"/>
      <c r="M664" s="17" t="s">
        <v>132</v>
      </c>
      <c r="N664" s="1" t="s">
        <v>306</v>
      </c>
      <c r="O664" s="1" t="s">
        <v>326</v>
      </c>
      <c r="P664" s="1"/>
      <c r="Q664" s="112">
        <v>9</v>
      </c>
      <c r="R664" s="45" t="str">
        <f>IF(LEFT(CW_Metrics[[#This Row],[Namespace]], 3) = "AWS", "", TRUE)</f>
        <v/>
      </c>
      <c r="S664" s="56" t="str">
        <f>IF(CW_Metrics[[#This Row],[customs]]=TRUE, (CW_Metrics[[#This Row],[Count]] * $AD$2),"")</f>
        <v/>
      </c>
      <c r="T664" s="17" t="s">
        <v>938</v>
      </c>
    </row>
    <row r="665" spans="5:20" x14ac:dyDescent="0.25">
      <c r="E665" s="1"/>
      <c r="F665" s="1"/>
      <c r="G665" s="1"/>
      <c r="H665" s="1"/>
      <c r="I665" s="1"/>
      <c r="M665" s="17" t="s">
        <v>132</v>
      </c>
      <c r="N665" s="1" t="s">
        <v>306</v>
      </c>
      <c r="O665" s="1" t="s">
        <v>1443</v>
      </c>
      <c r="P665" s="1" t="s">
        <v>308</v>
      </c>
      <c r="Q665" s="112">
        <v>4</v>
      </c>
      <c r="R665" s="45" t="str">
        <f>IF(LEFT(CW_Metrics[[#This Row],[Namespace]], 3) = "AWS", "", TRUE)</f>
        <v/>
      </c>
      <c r="S665" s="56" t="str">
        <f>IF(CW_Metrics[[#This Row],[customs]]=TRUE, (CW_Metrics[[#This Row],[Count]] * $AD$2),"")</f>
        <v/>
      </c>
      <c r="T665" s="17" t="s">
        <v>938</v>
      </c>
    </row>
    <row r="666" spans="5:20" x14ac:dyDescent="0.25">
      <c r="E666" s="1"/>
      <c r="F666" s="1"/>
      <c r="G666" s="1"/>
      <c r="H666" s="1"/>
      <c r="I666" s="1"/>
      <c r="M666" s="17" t="s">
        <v>132</v>
      </c>
      <c r="N666" s="1" t="s">
        <v>306</v>
      </c>
      <c r="O666" s="1" t="s">
        <v>1417</v>
      </c>
      <c r="P666" s="1" t="s">
        <v>320</v>
      </c>
      <c r="Q666" s="112">
        <v>9</v>
      </c>
      <c r="R666" s="45" t="str">
        <f>IF(LEFT(CW_Metrics[[#This Row],[Namespace]], 3) = "AWS", "", TRUE)</f>
        <v/>
      </c>
      <c r="S666" s="56" t="str">
        <f>IF(CW_Metrics[[#This Row],[customs]]=TRUE, (CW_Metrics[[#This Row],[Count]] * $AD$2),"")</f>
        <v/>
      </c>
      <c r="T666" s="17" t="s">
        <v>938</v>
      </c>
    </row>
    <row r="667" spans="5:20" x14ac:dyDescent="0.25">
      <c r="E667" s="1"/>
      <c r="F667" s="1"/>
      <c r="G667" s="1"/>
      <c r="H667" s="1"/>
      <c r="I667" s="1"/>
      <c r="M667" s="17" t="s">
        <v>132</v>
      </c>
      <c r="N667" s="1" t="s">
        <v>306</v>
      </c>
      <c r="O667" s="1" t="s">
        <v>1476</v>
      </c>
      <c r="P667" s="1" t="s">
        <v>324</v>
      </c>
      <c r="Q667" s="112">
        <v>11</v>
      </c>
      <c r="R667" s="45" t="str">
        <f>IF(LEFT(CW_Metrics[[#This Row],[Namespace]], 3) = "AWS", "", TRUE)</f>
        <v/>
      </c>
      <c r="S667" s="56" t="str">
        <f>IF(CW_Metrics[[#This Row],[customs]]=TRUE, (CW_Metrics[[#This Row],[Count]] * $AD$2),"")</f>
        <v/>
      </c>
      <c r="T667" s="17" t="s">
        <v>938</v>
      </c>
    </row>
    <row r="668" spans="5:20" x14ac:dyDescent="0.25">
      <c r="E668" s="1"/>
      <c r="F668" s="1"/>
      <c r="G668" s="1"/>
      <c r="H668" s="1"/>
      <c r="I668" s="1"/>
      <c r="M668" s="17" t="s">
        <v>132</v>
      </c>
      <c r="N668" s="1" t="s">
        <v>306</v>
      </c>
      <c r="O668" s="1" t="s">
        <v>1475</v>
      </c>
      <c r="P668" s="1" t="s">
        <v>1474</v>
      </c>
      <c r="Q668" s="112">
        <v>4</v>
      </c>
      <c r="R668" s="45" t="str">
        <f>IF(LEFT(CW_Metrics[[#This Row],[Namespace]], 3) = "AWS", "", TRUE)</f>
        <v/>
      </c>
      <c r="S668" s="56" t="str">
        <f>IF(CW_Metrics[[#This Row],[customs]]=TRUE, (CW_Metrics[[#This Row],[Count]] * $AD$2),"")</f>
        <v/>
      </c>
      <c r="T668" s="17" t="s">
        <v>938</v>
      </c>
    </row>
    <row r="669" spans="5:20" x14ac:dyDescent="0.25">
      <c r="E669" s="1"/>
      <c r="F669" s="1"/>
      <c r="G669" s="1"/>
      <c r="H669" s="1"/>
      <c r="I669" s="1"/>
      <c r="M669" s="17" t="s">
        <v>132</v>
      </c>
      <c r="N669" s="1" t="s">
        <v>306</v>
      </c>
      <c r="O669" s="1" t="s">
        <v>322</v>
      </c>
      <c r="P669" s="1" t="s">
        <v>320</v>
      </c>
      <c r="Q669" s="112">
        <v>6</v>
      </c>
      <c r="R669" s="45" t="str">
        <f>IF(LEFT(CW_Metrics[[#This Row],[Namespace]], 3) = "AWS", "", TRUE)</f>
        <v/>
      </c>
      <c r="S669" s="56" t="str">
        <f>IF(CW_Metrics[[#This Row],[customs]]=TRUE, (CW_Metrics[[#This Row],[Count]] * $AD$2),"")</f>
        <v/>
      </c>
      <c r="T669" s="17" t="s">
        <v>938</v>
      </c>
    </row>
    <row r="670" spans="5:20" x14ac:dyDescent="0.25">
      <c r="E670" s="1"/>
      <c r="F670" s="1"/>
      <c r="G670" s="1"/>
      <c r="H670" s="1"/>
      <c r="I670" s="1"/>
      <c r="M670" s="17" t="s">
        <v>132</v>
      </c>
      <c r="N670" s="1" t="s">
        <v>306</v>
      </c>
      <c r="O670" s="1" t="s">
        <v>1473</v>
      </c>
      <c r="P670" s="1" t="s">
        <v>308</v>
      </c>
      <c r="Q670" s="112">
        <v>6</v>
      </c>
      <c r="R670" s="45" t="str">
        <f>IF(LEFT(CW_Metrics[[#This Row],[Namespace]], 3) = "AWS", "", TRUE)</f>
        <v/>
      </c>
      <c r="S670" s="56" t="str">
        <f>IF(CW_Metrics[[#This Row],[customs]]=TRUE, (CW_Metrics[[#This Row],[Count]] * $AD$2),"")</f>
        <v/>
      </c>
      <c r="T670" s="17" t="s">
        <v>938</v>
      </c>
    </row>
    <row r="671" spans="5:20" x14ac:dyDescent="0.25">
      <c r="E671" s="1"/>
      <c r="F671" s="1"/>
      <c r="G671" s="1"/>
      <c r="H671" s="1"/>
      <c r="I671" s="1"/>
      <c r="M671" s="17" t="s">
        <v>132</v>
      </c>
      <c r="N671" s="1" t="s">
        <v>306</v>
      </c>
      <c r="O671" s="1" t="s">
        <v>1418</v>
      </c>
      <c r="P671" s="1" t="s">
        <v>317</v>
      </c>
      <c r="Q671" s="112">
        <v>11</v>
      </c>
      <c r="R671" s="45" t="str">
        <f>IF(LEFT(CW_Metrics[[#This Row],[Namespace]], 3) = "AWS", "", TRUE)</f>
        <v/>
      </c>
      <c r="S671" s="56" t="str">
        <f>IF(CW_Metrics[[#This Row],[customs]]=TRUE, (CW_Metrics[[#This Row],[Count]] * $AD$2),"")</f>
        <v/>
      </c>
      <c r="T671" s="17" t="s">
        <v>938</v>
      </c>
    </row>
    <row r="672" spans="5:20" x14ac:dyDescent="0.25">
      <c r="E672" s="1"/>
      <c r="F672" s="1"/>
      <c r="G672" s="1"/>
      <c r="H672" s="1"/>
      <c r="I672" s="1"/>
      <c r="M672" s="17" t="s">
        <v>132</v>
      </c>
      <c r="N672" s="1" t="s">
        <v>1472</v>
      </c>
      <c r="O672" s="1" t="s">
        <v>1471</v>
      </c>
      <c r="P672" s="1" t="s">
        <v>1470</v>
      </c>
      <c r="Q672" s="112">
        <v>2</v>
      </c>
      <c r="R672" s="45" t="str">
        <f>IF(LEFT(CW_Metrics[[#This Row],[Namespace]], 3) = "AWS", "", TRUE)</f>
        <v/>
      </c>
      <c r="S672" s="56" t="str">
        <f>IF(CW_Metrics[[#This Row],[customs]]=TRUE, (CW_Metrics[[#This Row],[Count]] * $AD$2),"")</f>
        <v/>
      </c>
      <c r="T672" s="17" t="s">
        <v>938</v>
      </c>
    </row>
    <row r="673" spans="5:20" x14ac:dyDescent="0.25">
      <c r="E673" s="1"/>
      <c r="F673" s="1"/>
      <c r="G673" s="1"/>
      <c r="H673" s="1"/>
      <c r="I673" s="1"/>
      <c r="M673" s="17" t="s">
        <v>132</v>
      </c>
      <c r="N673" s="1" t="s">
        <v>327</v>
      </c>
      <c r="O673" s="1" t="s">
        <v>328</v>
      </c>
      <c r="P673" s="1" t="s">
        <v>329</v>
      </c>
      <c r="Q673" s="112">
        <v>6</v>
      </c>
      <c r="R673" s="45" t="str">
        <f>IF(LEFT(CW_Metrics[[#This Row],[Namespace]], 3) = "AWS", "", TRUE)</f>
        <v/>
      </c>
      <c r="S673" s="56" t="str">
        <f>IF(CW_Metrics[[#This Row],[customs]]=TRUE, (CW_Metrics[[#This Row],[Count]] * $AD$2),"")</f>
        <v/>
      </c>
      <c r="T673" s="17" t="s">
        <v>938</v>
      </c>
    </row>
    <row r="674" spans="5:20" x14ac:dyDescent="0.25">
      <c r="E674" s="1"/>
      <c r="F674" s="1"/>
      <c r="G674" s="1"/>
      <c r="H674" s="1"/>
      <c r="I674" s="1"/>
      <c r="M674" s="17" t="s">
        <v>132</v>
      </c>
      <c r="N674" s="1" t="s">
        <v>327</v>
      </c>
      <c r="O674" s="1" t="s">
        <v>839</v>
      </c>
      <c r="P674" s="1" t="s">
        <v>329</v>
      </c>
      <c r="Q674" s="112">
        <v>7</v>
      </c>
      <c r="R674" s="45" t="str">
        <f>IF(LEFT(CW_Metrics[[#This Row],[Namespace]], 3) = "AWS", "", TRUE)</f>
        <v/>
      </c>
      <c r="S674" s="56" t="str">
        <f>IF(CW_Metrics[[#This Row],[customs]]=TRUE, (CW_Metrics[[#This Row],[Count]] * $AD$2),"")</f>
        <v/>
      </c>
      <c r="T674" s="17" t="s">
        <v>938</v>
      </c>
    </row>
    <row r="675" spans="5:20" x14ac:dyDescent="0.25">
      <c r="E675" s="1"/>
      <c r="F675" s="1"/>
      <c r="G675" s="1"/>
      <c r="H675" s="1"/>
      <c r="I675" s="1"/>
      <c r="M675" s="17" t="s">
        <v>132</v>
      </c>
      <c r="N675" s="1" t="s">
        <v>1466</v>
      </c>
      <c r="O675" s="1" t="s">
        <v>1469</v>
      </c>
      <c r="P675" s="1"/>
      <c r="Q675" s="112">
        <v>1</v>
      </c>
      <c r="R675" s="45" t="str">
        <f>IF(LEFT(CW_Metrics[[#This Row],[Namespace]], 3) = "AWS", "", TRUE)</f>
        <v/>
      </c>
      <c r="S675" s="56" t="str">
        <f>IF(CW_Metrics[[#This Row],[customs]]=TRUE, (CW_Metrics[[#This Row],[Count]] * $AD$2),"")</f>
        <v/>
      </c>
      <c r="T675" s="17" t="s">
        <v>938</v>
      </c>
    </row>
    <row r="676" spans="5:20" x14ac:dyDescent="0.25">
      <c r="E676" s="1"/>
      <c r="F676" s="1"/>
      <c r="G676" s="1"/>
      <c r="H676" s="1"/>
      <c r="I676" s="1"/>
      <c r="M676" s="17" t="s">
        <v>132</v>
      </c>
      <c r="N676" s="1" t="s">
        <v>1466</v>
      </c>
      <c r="O676" s="1" t="s">
        <v>1468</v>
      </c>
      <c r="P676" s="1"/>
      <c r="Q676" s="112">
        <v>1</v>
      </c>
      <c r="R676" s="45" t="str">
        <f>IF(LEFT(CW_Metrics[[#This Row],[Namespace]], 3) = "AWS", "", TRUE)</f>
        <v/>
      </c>
      <c r="S676" s="56" t="str">
        <f>IF(CW_Metrics[[#This Row],[customs]]=TRUE, (CW_Metrics[[#This Row],[Count]] * $AD$2),"")</f>
        <v/>
      </c>
      <c r="T676" s="17" t="s">
        <v>938</v>
      </c>
    </row>
    <row r="677" spans="5:20" x14ac:dyDescent="0.25">
      <c r="E677" s="1"/>
      <c r="F677" s="1"/>
      <c r="G677" s="1"/>
      <c r="H677" s="1"/>
      <c r="I677" s="1"/>
      <c r="M677" s="17" t="s">
        <v>132</v>
      </c>
      <c r="N677" s="1" t="s">
        <v>1466</v>
      </c>
      <c r="O677" s="1" t="s">
        <v>1467</v>
      </c>
      <c r="P677" s="1"/>
      <c r="Q677" s="112">
        <v>1</v>
      </c>
      <c r="R677" s="45" t="str">
        <f>IF(LEFT(CW_Metrics[[#This Row],[Namespace]], 3) = "AWS", "", TRUE)</f>
        <v/>
      </c>
      <c r="S677" s="56" t="str">
        <f>IF(CW_Metrics[[#This Row],[customs]]=TRUE, (CW_Metrics[[#This Row],[Count]] * $AD$2),"")</f>
        <v/>
      </c>
      <c r="T677" s="17" t="s">
        <v>938</v>
      </c>
    </row>
    <row r="678" spans="5:20" x14ac:dyDescent="0.25">
      <c r="E678" s="1"/>
      <c r="F678" s="1"/>
      <c r="G678" s="1"/>
      <c r="H678" s="1"/>
      <c r="I678" s="1"/>
      <c r="M678" s="17" t="s">
        <v>132</v>
      </c>
      <c r="N678" s="1" t="s">
        <v>1466</v>
      </c>
      <c r="O678" s="1" t="s">
        <v>1465</v>
      </c>
      <c r="P678" s="1"/>
      <c r="Q678" s="112">
        <v>1</v>
      </c>
      <c r="R678" s="45" t="str">
        <f>IF(LEFT(CW_Metrics[[#This Row],[Namespace]], 3) = "AWS", "", TRUE)</f>
        <v/>
      </c>
      <c r="S678" s="56" t="str">
        <f>IF(CW_Metrics[[#This Row],[customs]]=TRUE, (CW_Metrics[[#This Row],[Count]] * $AD$2),"")</f>
        <v/>
      </c>
      <c r="T678" s="17" t="s">
        <v>938</v>
      </c>
    </row>
    <row r="679" spans="5:20" x14ac:dyDescent="0.25">
      <c r="E679" s="1"/>
      <c r="F679" s="1"/>
      <c r="G679" s="1"/>
      <c r="H679" s="1"/>
      <c r="I679" s="1"/>
      <c r="M679" s="17" t="s">
        <v>132</v>
      </c>
      <c r="N679" s="1" t="s">
        <v>1419</v>
      </c>
      <c r="O679" s="1" t="s">
        <v>1464</v>
      </c>
      <c r="P679" s="1" t="s">
        <v>1421</v>
      </c>
      <c r="Q679" s="112">
        <v>3</v>
      </c>
      <c r="R679" s="45" t="str">
        <f>IF(LEFT(CW_Metrics[[#This Row],[Namespace]], 3) = "AWS", "", TRUE)</f>
        <v/>
      </c>
      <c r="S679" s="56" t="str">
        <f>IF(CW_Metrics[[#This Row],[customs]]=TRUE, (CW_Metrics[[#This Row],[Count]] * $AD$2),"")</f>
        <v/>
      </c>
      <c r="T679" s="17" t="s">
        <v>938</v>
      </c>
    </row>
    <row r="680" spans="5:20" x14ac:dyDescent="0.25">
      <c r="E680" s="1"/>
      <c r="F680" s="1"/>
      <c r="G680" s="1"/>
      <c r="H680" s="1"/>
      <c r="I680" s="1"/>
      <c r="M680" s="17" t="s">
        <v>132</v>
      </c>
      <c r="N680" s="1" t="s">
        <v>1419</v>
      </c>
      <c r="O680" s="1" t="s">
        <v>1420</v>
      </c>
      <c r="P680" s="1" t="s">
        <v>1421</v>
      </c>
      <c r="Q680" s="112">
        <v>3</v>
      </c>
      <c r="R680" s="45" t="str">
        <f>IF(LEFT(CW_Metrics[[#This Row],[Namespace]], 3) = "AWS", "", TRUE)</f>
        <v/>
      </c>
      <c r="S680" s="56" t="str">
        <f>IF(CW_Metrics[[#This Row],[customs]]=TRUE, (CW_Metrics[[#This Row],[Count]] * $AD$2),"")</f>
        <v/>
      </c>
      <c r="T680" s="17" t="s">
        <v>938</v>
      </c>
    </row>
    <row r="681" spans="5:20" x14ac:dyDescent="0.25">
      <c r="E681" s="1"/>
      <c r="F681" s="1"/>
      <c r="G681" s="1"/>
      <c r="H681" s="1"/>
      <c r="I681" s="1"/>
      <c r="M681" s="17" t="s">
        <v>132</v>
      </c>
      <c r="N681" s="1" t="s">
        <v>1419</v>
      </c>
      <c r="O681" s="1" t="s">
        <v>1444</v>
      </c>
      <c r="P681" s="1" t="s">
        <v>1421</v>
      </c>
      <c r="Q681" s="112">
        <v>3</v>
      </c>
      <c r="R681" s="45" t="str">
        <f>IF(LEFT(CW_Metrics[[#This Row],[Namespace]], 3) = "AWS", "", TRUE)</f>
        <v/>
      </c>
      <c r="S681" s="56" t="str">
        <f>IF(CW_Metrics[[#This Row],[customs]]=TRUE, (CW_Metrics[[#This Row],[Count]] * $AD$2),"")</f>
        <v/>
      </c>
      <c r="T681" s="17" t="s">
        <v>938</v>
      </c>
    </row>
    <row r="682" spans="5:20" x14ac:dyDescent="0.25">
      <c r="E682" s="1"/>
      <c r="F682" s="1"/>
      <c r="G682" s="1"/>
      <c r="H682" s="1"/>
      <c r="I682" s="1"/>
      <c r="M682" s="17" t="s">
        <v>132</v>
      </c>
      <c r="N682" s="1" t="s">
        <v>1419</v>
      </c>
      <c r="O682" s="1" t="s">
        <v>1422</v>
      </c>
      <c r="P682" s="1" t="s">
        <v>1421</v>
      </c>
      <c r="Q682" s="112">
        <v>3</v>
      </c>
      <c r="R682" s="45" t="str">
        <f>IF(LEFT(CW_Metrics[[#This Row],[Namespace]], 3) = "AWS", "", TRUE)</f>
        <v/>
      </c>
      <c r="S682" s="56" t="str">
        <f>IF(CW_Metrics[[#This Row],[customs]]=TRUE, (CW_Metrics[[#This Row],[Count]] * $AD$2),"")</f>
        <v/>
      </c>
      <c r="T682" s="17" t="s">
        <v>938</v>
      </c>
    </row>
    <row r="683" spans="5:20" x14ac:dyDescent="0.25">
      <c r="E683" s="1"/>
      <c r="F683" s="1"/>
      <c r="G683" s="1"/>
      <c r="H683" s="1"/>
      <c r="I683" s="1"/>
      <c r="M683" s="17" t="s">
        <v>132</v>
      </c>
      <c r="N683" s="1" t="s">
        <v>502</v>
      </c>
      <c r="O683" s="1" t="s">
        <v>840</v>
      </c>
      <c r="P683" s="1" t="s">
        <v>841</v>
      </c>
      <c r="Q683" s="112">
        <v>14</v>
      </c>
      <c r="R683" s="45" t="str">
        <f>IF(LEFT(CW_Metrics[[#This Row],[Namespace]], 3) = "AWS", "", TRUE)</f>
        <v/>
      </c>
      <c r="S683" s="56" t="str">
        <f>IF(CW_Metrics[[#This Row],[customs]]=TRUE, (CW_Metrics[[#This Row],[Count]] * $AD$2),"")</f>
        <v/>
      </c>
      <c r="T683" s="17" t="s">
        <v>938</v>
      </c>
    </row>
    <row r="684" spans="5:20" x14ac:dyDescent="0.25">
      <c r="E684" s="1"/>
      <c r="F684" s="1"/>
      <c r="G684" s="1"/>
      <c r="H684" s="1"/>
      <c r="I684" s="1"/>
      <c r="M684" s="17" t="s">
        <v>132</v>
      </c>
      <c r="N684" s="1" t="s">
        <v>502</v>
      </c>
      <c r="O684" s="1" t="s">
        <v>1423</v>
      </c>
      <c r="P684" s="1" t="s">
        <v>841</v>
      </c>
      <c r="Q684" s="112">
        <v>14</v>
      </c>
      <c r="R684" s="45" t="str">
        <f>IF(LEFT(CW_Metrics[[#This Row],[Namespace]], 3) = "AWS", "", TRUE)</f>
        <v/>
      </c>
      <c r="S684" s="56" t="str">
        <f>IF(CW_Metrics[[#This Row],[customs]]=TRUE, (CW_Metrics[[#This Row],[Count]] * $AD$2),"")</f>
        <v/>
      </c>
      <c r="T684" s="17" t="s">
        <v>938</v>
      </c>
    </row>
    <row r="685" spans="5:20" x14ac:dyDescent="0.25">
      <c r="E685" s="1"/>
      <c r="F685" s="1"/>
      <c r="G685" s="1"/>
      <c r="H685" s="1"/>
      <c r="I685" s="1"/>
      <c r="M685" s="17" t="s">
        <v>132</v>
      </c>
      <c r="N685" s="1" t="s">
        <v>502</v>
      </c>
      <c r="O685" s="1" t="s">
        <v>505</v>
      </c>
      <c r="P685" s="1" t="s">
        <v>841</v>
      </c>
      <c r="Q685" s="112">
        <v>13</v>
      </c>
      <c r="R685" s="45" t="str">
        <f>IF(LEFT(CW_Metrics[[#This Row],[Namespace]], 3) = "AWS", "", TRUE)</f>
        <v/>
      </c>
      <c r="S685" s="56" t="str">
        <f>IF(CW_Metrics[[#This Row],[customs]]=TRUE, (CW_Metrics[[#This Row],[Count]] * $AD$2),"")</f>
        <v/>
      </c>
      <c r="T685" s="17" t="s">
        <v>938</v>
      </c>
    </row>
    <row r="686" spans="5:20" x14ac:dyDescent="0.25">
      <c r="E686" s="1"/>
      <c r="F686" s="1"/>
      <c r="G686" s="1"/>
      <c r="H686" s="1"/>
      <c r="I686" s="1"/>
      <c r="M686" s="17" t="s">
        <v>132</v>
      </c>
      <c r="N686" s="1" t="s">
        <v>502</v>
      </c>
      <c r="O686" s="1" t="s">
        <v>503</v>
      </c>
      <c r="P686" s="1" t="s">
        <v>841</v>
      </c>
      <c r="Q686" s="112">
        <v>13</v>
      </c>
      <c r="R686" s="45" t="str">
        <f>IF(LEFT(CW_Metrics[[#This Row],[Namespace]], 3) = "AWS", "", TRUE)</f>
        <v/>
      </c>
      <c r="S686" s="56" t="str">
        <f>IF(CW_Metrics[[#This Row],[customs]]=TRUE, (CW_Metrics[[#This Row],[Count]] * $AD$2),"")</f>
        <v/>
      </c>
      <c r="T686" s="17" t="s">
        <v>938</v>
      </c>
    </row>
    <row r="687" spans="5:20" x14ac:dyDescent="0.25">
      <c r="E687" s="1"/>
      <c r="F687" s="1"/>
      <c r="G687" s="1"/>
      <c r="H687" s="1"/>
      <c r="I687" s="1"/>
      <c r="M687" s="17" t="s">
        <v>132</v>
      </c>
      <c r="N687" s="1" t="s">
        <v>502</v>
      </c>
      <c r="O687" s="1" t="s">
        <v>842</v>
      </c>
      <c r="P687" s="1" t="s">
        <v>841</v>
      </c>
      <c r="Q687" s="112">
        <v>12</v>
      </c>
      <c r="R687" s="45" t="str">
        <f>IF(LEFT(CW_Metrics[[#This Row],[Namespace]], 3) = "AWS", "", TRUE)</f>
        <v/>
      </c>
      <c r="S687" s="56" t="str">
        <f>IF(CW_Metrics[[#This Row],[customs]]=TRUE, (CW_Metrics[[#This Row],[Count]] * $AD$2),"")</f>
        <v/>
      </c>
      <c r="T687" s="17" t="s">
        <v>938</v>
      </c>
    </row>
    <row r="688" spans="5:20" x14ac:dyDescent="0.25">
      <c r="E688" s="1"/>
      <c r="F688" s="1"/>
      <c r="G688" s="1"/>
      <c r="H688" s="1"/>
      <c r="I688" s="1"/>
      <c r="M688" s="17" t="s">
        <v>132</v>
      </c>
      <c r="N688" s="1" t="s">
        <v>502</v>
      </c>
      <c r="O688" s="1" t="s">
        <v>1424</v>
      </c>
      <c r="P688" s="1" t="s">
        <v>841</v>
      </c>
      <c r="Q688" s="112">
        <v>12</v>
      </c>
      <c r="R688" s="45" t="str">
        <f>IF(LEFT(CW_Metrics[[#This Row],[Namespace]], 3) = "AWS", "", TRUE)</f>
        <v/>
      </c>
      <c r="S688" s="56" t="str">
        <f>IF(CW_Metrics[[#This Row],[customs]]=TRUE, (CW_Metrics[[#This Row],[Count]] * $AD$2),"")</f>
        <v/>
      </c>
      <c r="T688" s="17" t="s">
        <v>938</v>
      </c>
    </row>
    <row r="689" spans="5:20" x14ac:dyDescent="0.25">
      <c r="E689" s="1"/>
      <c r="F689" s="1"/>
      <c r="G689" s="1"/>
      <c r="H689" s="1"/>
      <c r="I689" s="1"/>
      <c r="M689" s="17" t="s">
        <v>132</v>
      </c>
      <c r="N689" s="1" t="s">
        <v>502</v>
      </c>
      <c r="O689" s="1" t="s">
        <v>843</v>
      </c>
      <c r="P689" s="1" t="s">
        <v>841</v>
      </c>
      <c r="Q689" s="112">
        <v>12</v>
      </c>
      <c r="R689" s="45" t="str">
        <f>IF(LEFT(CW_Metrics[[#This Row],[Namespace]], 3) = "AWS", "", TRUE)</f>
        <v/>
      </c>
      <c r="S689" s="56" t="str">
        <f>IF(CW_Metrics[[#This Row],[customs]]=TRUE, (CW_Metrics[[#This Row],[Count]] * $AD$2),"")</f>
        <v/>
      </c>
      <c r="T689" s="17" t="s">
        <v>938</v>
      </c>
    </row>
    <row r="690" spans="5:20" x14ac:dyDescent="0.25">
      <c r="E690" s="1"/>
      <c r="F690" s="1"/>
      <c r="G690" s="1"/>
      <c r="H690" s="1"/>
      <c r="I690" s="1"/>
      <c r="M690" s="17" t="s">
        <v>132</v>
      </c>
      <c r="N690" s="1" t="s">
        <v>502</v>
      </c>
      <c r="O690" s="1" t="s">
        <v>844</v>
      </c>
      <c r="P690" s="1" t="s">
        <v>841</v>
      </c>
      <c r="Q690" s="112">
        <v>11</v>
      </c>
      <c r="R690" s="45" t="str">
        <f>IF(LEFT(CW_Metrics[[#This Row],[Namespace]], 3) = "AWS", "", TRUE)</f>
        <v/>
      </c>
      <c r="S690" s="56" t="str">
        <f>IF(CW_Metrics[[#This Row],[customs]]=TRUE, (CW_Metrics[[#This Row],[Count]] * $AD$2),"")</f>
        <v/>
      </c>
      <c r="T690" s="17" t="s">
        <v>938</v>
      </c>
    </row>
    <row r="691" spans="5:20" x14ac:dyDescent="0.25">
      <c r="E691" s="1"/>
      <c r="F691" s="1"/>
      <c r="G691" s="1"/>
      <c r="H691" s="1"/>
      <c r="I691" s="1"/>
      <c r="M691" s="17" t="s">
        <v>132</v>
      </c>
      <c r="N691" s="1" t="s">
        <v>502</v>
      </c>
      <c r="O691" s="1" t="s">
        <v>1463</v>
      </c>
      <c r="P691" s="1" t="s">
        <v>841</v>
      </c>
      <c r="Q691" s="112">
        <v>3</v>
      </c>
      <c r="R691" s="45" t="str">
        <f>IF(LEFT(CW_Metrics[[#This Row],[Namespace]], 3) = "AWS", "", TRUE)</f>
        <v/>
      </c>
      <c r="S691" s="56" t="str">
        <f>IF(CW_Metrics[[#This Row],[customs]]=TRUE, (CW_Metrics[[#This Row],[Count]] * $AD$2),"")</f>
        <v/>
      </c>
      <c r="T691" s="17" t="s">
        <v>938</v>
      </c>
    </row>
    <row r="692" spans="5:20" x14ac:dyDescent="0.25">
      <c r="E692" s="1"/>
      <c r="F692" s="1"/>
      <c r="G692" s="1"/>
      <c r="H692" s="1"/>
      <c r="I692" s="1"/>
      <c r="M692" s="17" t="s">
        <v>132</v>
      </c>
      <c r="N692" s="1" t="s">
        <v>1459</v>
      </c>
      <c r="O692" s="1" t="s">
        <v>1462</v>
      </c>
      <c r="P692" s="1" t="s">
        <v>1457</v>
      </c>
      <c r="Q692" s="112">
        <v>2</v>
      </c>
      <c r="R692" s="45" t="str">
        <f>IF(LEFT(CW_Metrics[[#This Row],[Namespace]], 3) = "AWS", "", TRUE)</f>
        <v/>
      </c>
      <c r="S692" s="56" t="str">
        <f>IF(CW_Metrics[[#This Row],[customs]]=TRUE, (CW_Metrics[[#This Row],[Count]] * $AD$2),"")</f>
        <v/>
      </c>
      <c r="T692" s="17" t="s">
        <v>938</v>
      </c>
    </row>
    <row r="693" spans="5:20" x14ac:dyDescent="0.25">
      <c r="E693" s="1"/>
      <c r="F693" s="1"/>
      <c r="G693" s="1"/>
      <c r="H693" s="1"/>
      <c r="I693" s="1"/>
      <c r="M693" s="17" t="s">
        <v>132</v>
      </c>
      <c r="N693" s="1" t="s">
        <v>1459</v>
      </c>
      <c r="O693" s="1" t="s">
        <v>1461</v>
      </c>
      <c r="P693" s="1" t="s">
        <v>1457</v>
      </c>
      <c r="Q693" s="112">
        <v>2</v>
      </c>
      <c r="R693" s="45" t="str">
        <f>IF(LEFT(CW_Metrics[[#This Row],[Namespace]], 3) = "AWS", "", TRUE)</f>
        <v/>
      </c>
      <c r="S693" s="56" t="str">
        <f>IF(CW_Metrics[[#This Row],[customs]]=TRUE, (CW_Metrics[[#This Row],[Count]] * $AD$2),"")</f>
        <v/>
      </c>
      <c r="T693" s="17" t="s">
        <v>938</v>
      </c>
    </row>
    <row r="694" spans="5:20" x14ac:dyDescent="0.25">
      <c r="E694" s="1"/>
      <c r="F694" s="1"/>
      <c r="G694" s="1"/>
      <c r="H694" s="1"/>
      <c r="I694" s="1"/>
      <c r="M694" s="17" t="s">
        <v>132</v>
      </c>
      <c r="N694" s="1" t="s">
        <v>1459</v>
      </c>
      <c r="O694" s="1" t="s">
        <v>1460</v>
      </c>
      <c r="P694" s="1" t="s">
        <v>1457</v>
      </c>
      <c r="Q694" s="112">
        <v>2</v>
      </c>
      <c r="R694" s="45" t="str">
        <f>IF(LEFT(CW_Metrics[[#This Row],[Namespace]], 3) = "AWS", "", TRUE)</f>
        <v/>
      </c>
      <c r="S694" s="56" t="str">
        <f>IF(CW_Metrics[[#This Row],[customs]]=TRUE, (CW_Metrics[[#This Row],[Count]] * $AD$2),"")</f>
        <v/>
      </c>
      <c r="T694" s="17" t="s">
        <v>938</v>
      </c>
    </row>
    <row r="695" spans="5:20" x14ac:dyDescent="0.25">
      <c r="E695" s="1"/>
      <c r="F695" s="1"/>
      <c r="G695" s="1"/>
      <c r="H695" s="1"/>
      <c r="I695" s="1"/>
      <c r="M695" s="17" t="s">
        <v>132</v>
      </c>
      <c r="N695" s="1" t="s">
        <v>1459</v>
      </c>
      <c r="O695" s="1" t="s">
        <v>1458</v>
      </c>
      <c r="P695" s="1" t="s">
        <v>1457</v>
      </c>
      <c r="Q695" s="112">
        <v>2</v>
      </c>
      <c r="R695" s="45" t="str">
        <f>IF(LEFT(CW_Metrics[[#This Row],[Namespace]], 3) = "AWS", "", TRUE)</f>
        <v/>
      </c>
      <c r="S695" s="56" t="str">
        <f>IF(CW_Metrics[[#This Row],[customs]]=TRUE, (CW_Metrics[[#This Row],[Count]] * $AD$2),"")</f>
        <v/>
      </c>
      <c r="T695" s="17" t="s">
        <v>938</v>
      </c>
    </row>
    <row r="696" spans="5:20" x14ac:dyDescent="0.25">
      <c r="E696" s="1"/>
      <c r="F696" s="1"/>
      <c r="G696" s="1"/>
      <c r="H696" s="1"/>
      <c r="I696" s="1"/>
      <c r="M696" s="17" t="s">
        <v>132</v>
      </c>
      <c r="N696" s="1" t="s">
        <v>330</v>
      </c>
      <c r="O696" s="1" t="s">
        <v>331</v>
      </c>
      <c r="P696" s="1" t="s">
        <v>332</v>
      </c>
      <c r="Q696" s="112">
        <v>138</v>
      </c>
      <c r="R696" s="45" t="str">
        <f>IF(LEFT(CW_Metrics[[#This Row],[Namespace]], 3) = "AWS", "", TRUE)</f>
        <v/>
      </c>
      <c r="S696" s="56" t="str">
        <f>IF(CW_Metrics[[#This Row],[customs]]=TRUE, (CW_Metrics[[#This Row],[Count]] * $AD$2),"")</f>
        <v/>
      </c>
      <c r="T696" s="17" t="s">
        <v>938</v>
      </c>
    </row>
    <row r="697" spans="5:20" x14ac:dyDescent="0.25">
      <c r="E697" s="1"/>
      <c r="F697" s="1"/>
      <c r="G697" s="1"/>
      <c r="H697" s="1"/>
      <c r="I697" s="1"/>
      <c r="M697" s="17" t="s">
        <v>132</v>
      </c>
      <c r="N697" s="1" t="s">
        <v>330</v>
      </c>
      <c r="O697" s="1" t="s">
        <v>1456</v>
      </c>
      <c r="P697" s="1" t="s">
        <v>332</v>
      </c>
      <c r="Q697" s="112">
        <v>1</v>
      </c>
      <c r="R697" s="45" t="str">
        <f>IF(LEFT(CW_Metrics[[#This Row],[Namespace]], 3) = "AWS", "", TRUE)</f>
        <v/>
      </c>
      <c r="S697" s="56" t="str">
        <f>IF(CW_Metrics[[#This Row],[customs]]=TRUE, (CW_Metrics[[#This Row],[Count]] * $AD$2),"")</f>
        <v/>
      </c>
      <c r="T697" s="17" t="s">
        <v>938</v>
      </c>
    </row>
    <row r="698" spans="5:20" x14ac:dyDescent="0.25">
      <c r="E698" s="1"/>
      <c r="F698" s="1"/>
      <c r="G698" s="1"/>
      <c r="H698" s="1"/>
      <c r="I698" s="1"/>
      <c r="M698" s="17" t="s">
        <v>132</v>
      </c>
      <c r="N698" s="1" t="s">
        <v>330</v>
      </c>
      <c r="O698" s="1" t="s">
        <v>333</v>
      </c>
      <c r="P698" s="1" t="s">
        <v>332</v>
      </c>
      <c r="Q698" s="112">
        <v>26</v>
      </c>
      <c r="R698" s="45" t="str">
        <f>IF(LEFT(CW_Metrics[[#This Row],[Namespace]], 3) = "AWS", "", TRUE)</f>
        <v/>
      </c>
      <c r="S698" s="56" t="str">
        <f>IF(CW_Metrics[[#This Row],[customs]]=TRUE, (CW_Metrics[[#This Row],[Count]] * $AD$2),"")</f>
        <v/>
      </c>
      <c r="T698" s="17" t="s">
        <v>938</v>
      </c>
    </row>
    <row r="699" spans="5:20" x14ac:dyDescent="0.25">
      <c r="E699" s="1"/>
      <c r="F699" s="1"/>
      <c r="G699" s="1"/>
      <c r="H699" s="1"/>
      <c r="I699" s="1"/>
      <c r="M699" s="17" t="s">
        <v>132</v>
      </c>
      <c r="N699" s="1" t="s">
        <v>330</v>
      </c>
      <c r="O699" s="1" t="s">
        <v>1455</v>
      </c>
      <c r="P699" s="1" t="s">
        <v>332</v>
      </c>
      <c r="Q699" s="112">
        <v>1</v>
      </c>
      <c r="R699" s="45" t="str">
        <f>IF(LEFT(CW_Metrics[[#This Row],[Namespace]], 3) = "AWS", "", TRUE)</f>
        <v/>
      </c>
      <c r="S699" s="56" t="str">
        <f>IF(CW_Metrics[[#This Row],[customs]]=TRUE, (CW_Metrics[[#This Row],[Count]] * $AD$2),"")</f>
        <v/>
      </c>
      <c r="T699" s="17" t="s">
        <v>938</v>
      </c>
    </row>
    <row r="700" spans="5:20" x14ac:dyDescent="0.25">
      <c r="E700" s="1"/>
      <c r="F700" s="1"/>
      <c r="G700" s="1"/>
      <c r="H700" s="1"/>
      <c r="I700" s="1"/>
      <c r="M700" s="17" t="s">
        <v>132</v>
      </c>
      <c r="N700" s="1" t="s">
        <v>334</v>
      </c>
      <c r="O700" s="1" t="s">
        <v>335</v>
      </c>
      <c r="P700" s="1" t="s">
        <v>845</v>
      </c>
      <c r="Q700" s="112">
        <v>18</v>
      </c>
      <c r="R700" s="45" t="str">
        <f>IF(LEFT(CW_Metrics[[#This Row],[Namespace]], 3) = "AWS", "", TRUE)</f>
        <v/>
      </c>
      <c r="S700" s="56" t="str">
        <f>IF(CW_Metrics[[#This Row],[customs]]=TRUE, (CW_Metrics[[#This Row],[Count]] * $AD$2),"")</f>
        <v/>
      </c>
      <c r="T700" s="17" t="s">
        <v>938</v>
      </c>
    </row>
    <row r="701" spans="5:20" x14ac:dyDescent="0.25">
      <c r="E701" s="1"/>
      <c r="F701" s="1"/>
      <c r="G701" s="1"/>
      <c r="H701" s="1"/>
      <c r="I701" s="1"/>
      <c r="M701" s="17" t="s">
        <v>132</v>
      </c>
      <c r="N701" s="1" t="s">
        <v>337</v>
      </c>
      <c r="O701" s="1" t="s">
        <v>1454</v>
      </c>
      <c r="P701" s="1" t="s">
        <v>248</v>
      </c>
      <c r="Q701" s="112">
        <v>2</v>
      </c>
      <c r="R701" s="45" t="b">
        <f>IF(LEFT(CW_Metrics[[#This Row],[Namespace]], 3) = "AWS", "", TRUE)</f>
        <v>1</v>
      </c>
      <c r="S701" s="56">
        <f>IF(CW_Metrics[[#This Row],[customs]]=TRUE, (CW_Metrics[[#This Row],[Count]] * $AD$2),"")</f>
        <v>0.6</v>
      </c>
      <c r="T701" s="17" t="s">
        <v>938</v>
      </c>
    </row>
    <row r="702" spans="5:20" x14ac:dyDescent="0.25">
      <c r="E702" s="1"/>
      <c r="F702" s="1"/>
      <c r="G702" s="1"/>
      <c r="H702" s="1"/>
      <c r="I702" s="1"/>
      <c r="M702" s="17" t="s">
        <v>132</v>
      </c>
      <c r="N702" s="1" t="s">
        <v>337</v>
      </c>
      <c r="O702" s="1" t="s">
        <v>1453</v>
      </c>
      <c r="P702" s="1" t="s">
        <v>248</v>
      </c>
      <c r="Q702" s="112">
        <v>2</v>
      </c>
      <c r="R702" s="45" t="b">
        <f>IF(LEFT(CW_Metrics[[#This Row],[Namespace]], 3) = "AWS", "", TRUE)</f>
        <v>1</v>
      </c>
      <c r="S702" s="56">
        <f>IF(CW_Metrics[[#This Row],[customs]]=TRUE, (CW_Metrics[[#This Row],[Count]] * $AD$2),"")</f>
        <v>0.6</v>
      </c>
      <c r="T702" s="17" t="s">
        <v>938</v>
      </c>
    </row>
    <row r="703" spans="5:20" x14ac:dyDescent="0.25">
      <c r="E703" s="1"/>
      <c r="F703" s="1"/>
      <c r="G703" s="1"/>
      <c r="H703" s="1"/>
      <c r="I703" s="1"/>
      <c r="M703" s="17" t="s">
        <v>132</v>
      </c>
      <c r="N703" s="1" t="s">
        <v>337</v>
      </c>
      <c r="O703" s="1" t="s">
        <v>1445</v>
      </c>
      <c r="P703" s="1" t="s">
        <v>351</v>
      </c>
      <c r="Q703" s="112">
        <v>3</v>
      </c>
      <c r="R703" s="45" t="b">
        <f>IF(LEFT(CW_Metrics[[#This Row],[Namespace]], 3) = "AWS", "", TRUE)</f>
        <v>1</v>
      </c>
      <c r="S703" s="56">
        <f>IF(CW_Metrics[[#This Row],[customs]]=TRUE, (CW_Metrics[[#This Row],[Count]] * $AD$2),"")</f>
        <v>0.89999999999999991</v>
      </c>
      <c r="T703" s="17" t="s">
        <v>938</v>
      </c>
    </row>
    <row r="704" spans="5:20" x14ac:dyDescent="0.25">
      <c r="E704" s="1"/>
      <c r="F704" s="1"/>
      <c r="G704" s="1"/>
      <c r="H704" s="1"/>
      <c r="I704" s="1"/>
      <c r="M704" s="17" t="s">
        <v>132</v>
      </c>
      <c r="N704" s="1" t="s">
        <v>337</v>
      </c>
      <c r="O704" s="1" t="s">
        <v>846</v>
      </c>
      <c r="P704" s="1" t="s">
        <v>248</v>
      </c>
      <c r="Q704" s="112">
        <v>3</v>
      </c>
      <c r="R704" s="45" t="b">
        <f>IF(LEFT(CW_Metrics[[#This Row],[Namespace]], 3) = "AWS", "", TRUE)</f>
        <v>1</v>
      </c>
      <c r="S704" s="56">
        <f>IF(CW_Metrics[[#This Row],[customs]]=TRUE, (CW_Metrics[[#This Row],[Count]] * $AD$2),"")</f>
        <v>0.89999999999999991</v>
      </c>
      <c r="T704" s="17" t="s">
        <v>938</v>
      </c>
    </row>
    <row r="705" spans="5:20" x14ac:dyDescent="0.25">
      <c r="E705" s="1"/>
      <c r="F705" s="1"/>
      <c r="G705" s="1"/>
      <c r="H705" s="1"/>
      <c r="I705" s="1"/>
      <c r="M705" s="17" t="s">
        <v>132</v>
      </c>
      <c r="N705" s="1" t="s">
        <v>337</v>
      </c>
      <c r="O705" s="1" t="s">
        <v>1452</v>
      </c>
      <c r="P705" s="1" t="s">
        <v>248</v>
      </c>
      <c r="Q705" s="112">
        <v>3</v>
      </c>
      <c r="R705" s="45" t="b">
        <f>IF(LEFT(CW_Metrics[[#This Row],[Namespace]], 3) = "AWS", "", TRUE)</f>
        <v>1</v>
      </c>
      <c r="S705" s="56">
        <f>IF(CW_Metrics[[#This Row],[customs]]=TRUE, (CW_Metrics[[#This Row],[Count]] * $AD$2),"")</f>
        <v>0.89999999999999991</v>
      </c>
      <c r="T705" s="17" t="s">
        <v>938</v>
      </c>
    </row>
    <row r="706" spans="5:20" x14ac:dyDescent="0.25">
      <c r="E706" s="1"/>
      <c r="F706" s="1"/>
      <c r="G706" s="1"/>
      <c r="H706" s="1"/>
      <c r="I706" s="1"/>
      <c r="M706" s="17" t="s">
        <v>132</v>
      </c>
      <c r="N706" s="1" t="s">
        <v>337</v>
      </c>
      <c r="O706" s="1" t="s">
        <v>1446</v>
      </c>
      <c r="P706" s="1" t="s">
        <v>248</v>
      </c>
      <c r="Q706" s="112">
        <v>3</v>
      </c>
      <c r="R706" s="45" t="b">
        <f>IF(LEFT(CW_Metrics[[#This Row],[Namespace]], 3) = "AWS", "", TRUE)</f>
        <v>1</v>
      </c>
      <c r="S706" s="56">
        <f>IF(CW_Metrics[[#This Row],[customs]]=TRUE, (CW_Metrics[[#This Row],[Count]] * $AD$2),"")</f>
        <v>0.89999999999999991</v>
      </c>
      <c r="T706" s="17" t="s">
        <v>938</v>
      </c>
    </row>
    <row r="707" spans="5:20" x14ac:dyDescent="0.25">
      <c r="E707" s="1"/>
      <c r="F707" s="1"/>
      <c r="G707" s="1"/>
      <c r="H707" s="1"/>
      <c r="I707" s="1"/>
      <c r="M707" s="17" t="s">
        <v>132</v>
      </c>
      <c r="N707" s="1" t="s">
        <v>337</v>
      </c>
      <c r="O707" s="1" t="s">
        <v>604</v>
      </c>
      <c r="P707" s="1"/>
      <c r="Q707" s="112">
        <v>3</v>
      </c>
      <c r="R707" s="45" t="b">
        <f>IF(LEFT(CW_Metrics[[#This Row],[Namespace]], 3) = "AWS", "", TRUE)</f>
        <v>1</v>
      </c>
      <c r="S707" s="56">
        <f>IF(CW_Metrics[[#This Row],[customs]]=TRUE, (CW_Metrics[[#This Row],[Count]] * $AD$2),"")</f>
        <v>0.89999999999999991</v>
      </c>
      <c r="T707" s="17" t="s">
        <v>938</v>
      </c>
    </row>
    <row r="708" spans="5:20" x14ac:dyDescent="0.25">
      <c r="E708" s="1"/>
      <c r="F708" s="1"/>
      <c r="G708" s="1"/>
      <c r="H708" s="1"/>
      <c r="I708" s="1"/>
      <c r="M708" s="17" t="s">
        <v>132</v>
      </c>
      <c r="N708" s="1" t="s">
        <v>337</v>
      </c>
      <c r="O708" s="1" t="s">
        <v>607</v>
      </c>
      <c r="P708" s="1"/>
      <c r="Q708" s="112">
        <v>3</v>
      </c>
      <c r="R708" s="45" t="b">
        <f>IF(LEFT(CW_Metrics[[#This Row],[Namespace]], 3) = "AWS", "", TRUE)</f>
        <v>1</v>
      </c>
      <c r="S708" s="56">
        <f>IF(CW_Metrics[[#This Row],[customs]]=TRUE, (CW_Metrics[[#This Row],[Count]] * $AD$2),"")</f>
        <v>0.89999999999999991</v>
      </c>
      <c r="T708" s="17" t="s">
        <v>938</v>
      </c>
    </row>
    <row r="709" spans="5:20" x14ac:dyDescent="0.25">
      <c r="E709" s="1"/>
      <c r="F709" s="1"/>
      <c r="G709" s="1"/>
      <c r="H709" s="1"/>
      <c r="I709" s="1"/>
      <c r="M709" s="17" t="s">
        <v>132</v>
      </c>
      <c r="N709" s="1" t="s">
        <v>337</v>
      </c>
      <c r="O709" s="1" t="s">
        <v>1447</v>
      </c>
      <c r="P709" s="1"/>
      <c r="Q709" s="112">
        <v>1</v>
      </c>
      <c r="R709" s="45" t="b">
        <f>IF(LEFT(CW_Metrics[[#This Row],[Namespace]], 3) = "AWS", "", TRUE)</f>
        <v>1</v>
      </c>
      <c r="S709" s="56">
        <f>IF(CW_Metrics[[#This Row],[customs]]=TRUE, (CW_Metrics[[#This Row],[Count]] * $AD$2),"")</f>
        <v>0.3</v>
      </c>
      <c r="T709" s="17" t="s">
        <v>938</v>
      </c>
    </row>
    <row r="710" spans="5:20" x14ac:dyDescent="0.25">
      <c r="E710" s="1"/>
      <c r="F710" s="1"/>
      <c r="G710" s="1"/>
      <c r="H710" s="1"/>
      <c r="I710" s="1"/>
      <c r="M710" s="17" t="s">
        <v>132</v>
      </c>
      <c r="N710" s="1" t="s">
        <v>337</v>
      </c>
      <c r="O710" s="1" t="s">
        <v>847</v>
      </c>
      <c r="P710" s="1" t="s">
        <v>608</v>
      </c>
      <c r="Q710" s="112">
        <v>3</v>
      </c>
      <c r="R710" s="45" t="b">
        <f>IF(LEFT(CW_Metrics[[#This Row],[Namespace]], 3) = "AWS", "", TRUE)</f>
        <v>1</v>
      </c>
      <c r="S710" s="56">
        <f>IF(CW_Metrics[[#This Row],[customs]]=TRUE, (CW_Metrics[[#This Row],[Count]] * $AD$2),"")</f>
        <v>0.89999999999999991</v>
      </c>
      <c r="T710" s="17" t="s">
        <v>938</v>
      </c>
    </row>
    <row r="711" spans="5:20" x14ac:dyDescent="0.25">
      <c r="E711" s="1"/>
      <c r="F711" s="1"/>
      <c r="G711" s="1"/>
      <c r="H711" s="1"/>
      <c r="I711" s="1"/>
      <c r="M711" s="17" t="s">
        <v>132</v>
      </c>
      <c r="N711" s="1" t="s">
        <v>337</v>
      </c>
      <c r="O711" s="1" t="s">
        <v>1448</v>
      </c>
      <c r="P711" s="1" t="s">
        <v>248</v>
      </c>
      <c r="Q711" s="112">
        <v>3</v>
      </c>
      <c r="R711" s="45" t="b">
        <f>IF(LEFT(CW_Metrics[[#This Row],[Namespace]], 3) = "AWS", "", TRUE)</f>
        <v>1</v>
      </c>
      <c r="S711" s="56">
        <f>IF(CW_Metrics[[#This Row],[customs]]=TRUE, (CW_Metrics[[#This Row],[Count]] * $AD$2),"")</f>
        <v>0.89999999999999991</v>
      </c>
      <c r="T711" s="17" t="s">
        <v>938</v>
      </c>
    </row>
    <row r="712" spans="5:20" x14ac:dyDescent="0.25">
      <c r="E712" s="1"/>
      <c r="F712" s="1"/>
      <c r="G712" s="1"/>
      <c r="H712" s="1"/>
      <c r="I712" s="1"/>
      <c r="M712" s="17" t="s">
        <v>132</v>
      </c>
      <c r="N712" s="1" t="s">
        <v>337</v>
      </c>
      <c r="O712" s="1" t="s">
        <v>338</v>
      </c>
      <c r="P712" s="1"/>
      <c r="Q712" s="112">
        <v>299</v>
      </c>
      <c r="R712" s="45" t="b">
        <f>IF(LEFT(CW_Metrics[[#This Row],[Namespace]], 3) = "AWS", "", TRUE)</f>
        <v>1</v>
      </c>
      <c r="S712" s="56">
        <f>IF(CW_Metrics[[#This Row],[customs]]=TRUE, (CW_Metrics[[#This Row],[Count]] * $AD$2),"")</f>
        <v>89.7</v>
      </c>
      <c r="T712" s="17" t="s">
        <v>938</v>
      </c>
    </row>
    <row r="713" spans="5:20" x14ac:dyDescent="0.25">
      <c r="E713" s="1"/>
      <c r="F713" s="1"/>
      <c r="G713" s="1"/>
      <c r="H713" s="1"/>
      <c r="I713" s="1"/>
      <c r="M713" s="17" t="s">
        <v>132</v>
      </c>
      <c r="N713" s="1" t="s">
        <v>337</v>
      </c>
      <c r="O713" s="1" t="s">
        <v>349</v>
      </c>
      <c r="P713" s="1" t="s">
        <v>348</v>
      </c>
      <c r="Q713" s="112">
        <v>286</v>
      </c>
      <c r="R713" s="45" t="b">
        <f>IF(LEFT(CW_Metrics[[#This Row],[Namespace]], 3) = "AWS", "", TRUE)</f>
        <v>1</v>
      </c>
      <c r="S713" s="56">
        <f>IF(CW_Metrics[[#This Row],[customs]]=TRUE, (CW_Metrics[[#This Row],[Count]] * $AD$2),"")</f>
        <v>85.8</v>
      </c>
      <c r="T713" s="17" t="s">
        <v>938</v>
      </c>
    </row>
    <row r="714" spans="5:20" x14ac:dyDescent="0.25">
      <c r="E714" s="1"/>
      <c r="F714" s="1"/>
      <c r="G714" s="1"/>
      <c r="H714" s="1"/>
      <c r="I714" s="1"/>
      <c r="M714" s="17" t="s">
        <v>132</v>
      </c>
      <c r="N714" s="1" t="s">
        <v>337</v>
      </c>
      <c r="O714" s="1" t="s">
        <v>352</v>
      </c>
      <c r="P714" s="1" t="s">
        <v>353</v>
      </c>
      <c r="Q714" s="112">
        <v>3</v>
      </c>
      <c r="R714" s="45" t="b">
        <f>IF(LEFT(CW_Metrics[[#This Row],[Namespace]], 3) = "AWS", "", TRUE)</f>
        <v>1</v>
      </c>
      <c r="S714" s="56">
        <f>IF(CW_Metrics[[#This Row],[customs]]=TRUE, (CW_Metrics[[#This Row],[Count]] * $AD$2),"")</f>
        <v>0.89999999999999991</v>
      </c>
      <c r="T714" s="17" t="s">
        <v>938</v>
      </c>
    </row>
    <row r="715" spans="5:20" x14ac:dyDescent="0.25">
      <c r="E715" s="1"/>
      <c r="F715" s="1"/>
      <c r="G715" s="1"/>
      <c r="H715" s="1"/>
      <c r="I715" s="1"/>
      <c r="M715" s="17" t="s">
        <v>132</v>
      </c>
      <c r="N715" s="1" t="s">
        <v>337</v>
      </c>
      <c r="O715" s="1" t="s">
        <v>1425</v>
      </c>
      <c r="P715" s="1"/>
      <c r="Q715" s="112">
        <v>3</v>
      </c>
      <c r="R715" s="45" t="b">
        <f>IF(LEFT(CW_Metrics[[#This Row],[Namespace]], 3) = "AWS", "", TRUE)</f>
        <v>1</v>
      </c>
      <c r="S715" s="56">
        <f>IF(CW_Metrics[[#This Row],[customs]]=TRUE, (CW_Metrics[[#This Row],[Count]] * $AD$2),"")</f>
        <v>0.89999999999999991</v>
      </c>
      <c r="T715" s="17" t="s">
        <v>938</v>
      </c>
    </row>
    <row r="716" spans="5:20" x14ac:dyDescent="0.25">
      <c r="E716" s="1"/>
      <c r="F716" s="1"/>
      <c r="G716" s="1"/>
      <c r="H716" s="1"/>
      <c r="I716" s="1"/>
      <c r="M716" s="17" t="s">
        <v>132</v>
      </c>
      <c r="N716" s="1" t="s">
        <v>337</v>
      </c>
      <c r="O716" s="1" t="s">
        <v>354</v>
      </c>
      <c r="P716" s="1" t="s">
        <v>248</v>
      </c>
      <c r="Q716" s="112">
        <v>3</v>
      </c>
      <c r="R716" s="45" t="b">
        <f>IF(LEFT(CW_Metrics[[#This Row],[Namespace]], 3) = "AWS", "", TRUE)</f>
        <v>1</v>
      </c>
      <c r="S716" s="56">
        <f>IF(CW_Metrics[[#This Row],[customs]]=TRUE, (CW_Metrics[[#This Row],[Count]] * $AD$2),"")</f>
        <v>0.89999999999999991</v>
      </c>
      <c r="T716" s="17" t="s">
        <v>938</v>
      </c>
    </row>
    <row r="717" spans="5:20" x14ac:dyDescent="0.25">
      <c r="E717" s="1"/>
      <c r="F717" s="1"/>
      <c r="G717" s="1"/>
      <c r="H717" s="1"/>
      <c r="I717" s="1"/>
      <c r="M717" s="17" t="s">
        <v>132</v>
      </c>
      <c r="N717" s="1" t="s">
        <v>337</v>
      </c>
      <c r="O717" s="1" t="s">
        <v>344</v>
      </c>
      <c r="P717" s="1"/>
      <c r="Q717" s="112">
        <v>2</v>
      </c>
      <c r="R717" s="45" t="b">
        <f>IF(LEFT(CW_Metrics[[#This Row],[Namespace]], 3) = "AWS", "", TRUE)</f>
        <v>1</v>
      </c>
      <c r="S717" s="56">
        <f>IF(CW_Metrics[[#This Row],[customs]]=TRUE, (CW_Metrics[[#This Row],[Count]] * $AD$2),"")</f>
        <v>0.6</v>
      </c>
      <c r="T717" s="17" t="s">
        <v>938</v>
      </c>
    </row>
    <row r="718" spans="5:20" x14ac:dyDescent="0.25">
      <c r="E718" s="1"/>
      <c r="F718" s="1"/>
      <c r="G718" s="1"/>
      <c r="H718" s="1"/>
      <c r="I718" s="1"/>
      <c r="M718" s="17" t="s">
        <v>132</v>
      </c>
      <c r="N718" s="1" t="s">
        <v>337</v>
      </c>
      <c r="O718" s="1" t="s">
        <v>1426</v>
      </c>
      <c r="P718" s="1" t="s">
        <v>353</v>
      </c>
      <c r="Q718" s="112">
        <v>3</v>
      </c>
      <c r="R718" s="45" t="b">
        <f>IF(LEFT(CW_Metrics[[#This Row],[Namespace]], 3) = "AWS", "", TRUE)</f>
        <v>1</v>
      </c>
      <c r="S718" s="56">
        <f>IF(CW_Metrics[[#This Row],[customs]]=TRUE, (CW_Metrics[[#This Row],[Count]] * $AD$2),"")</f>
        <v>0.89999999999999991</v>
      </c>
      <c r="T718" s="17" t="s">
        <v>938</v>
      </c>
    </row>
    <row r="719" spans="5:20" x14ac:dyDescent="0.25">
      <c r="E719" s="1"/>
      <c r="F719" s="1"/>
      <c r="G719" s="1"/>
      <c r="H719" s="1"/>
      <c r="I719" s="1"/>
      <c r="M719" s="17" t="s">
        <v>132</v>
      </c>
      <c r="N719" s="1" t="s">
        <v>337</v>
      </c>
      <c r="O719" s="1" t="s">
        <v>340</v>
      </c>
      <c r="P719" s="1" t="s">
        <v>353</v>
      </c>
      <c r="Q719" s="112">
        <v>3</v>
      </c>
      <c r="R719" s="45" t="b">
        <f>IF(LEFT(CW_Metrics[[#This Row],[Namespace]], 3) = "AWS", "", TRUE)</f>
        <v>1</v>
      </c>
      <c r="S719" s="56">
        <f>IF(CW_Metrics[[#This Row],[customs]]=TRUE, (CW_Metrics[[#This Row],[Count]] * $AD$2),"")</f>
        <v>0.89999999999999991</v>
      </c>
      <c r="T719" s="17" t="s">
        <v>938</v>
      </c>
    </row>
    <row r="720" spans="5:20" x14ac:dyDescent="0.25">
      <c r="E720" s="1"/>
      <c r="F720" s="1"/>
      <c r="G720" s="1"/>
      <c r="H720" s="1"/>
      <c r="I720" s="1"/>
      <c r="M720" s="17" t="s">
        <v>132</v>
      </c>
      <c r="N720" s="1" t="s">
        <v>337</v>
      </c>
      <c r="O720" s="1" t="s">
        <v>1427</v>
      </c>
      <c r="P720" s="1" t="s">
        <v>248</v>
      </c>
      <c r="Q720" s="112">
        <v>3</v>
      </c>
      <c r="R720" s="45" t="b">
        <f>IF(LEFT(CW_Metrics[[#This Row],[Namespace]], 3) = "AWS", "", TRUE)</f>
        <v>1</v>
      </c>
      <c r="S720" s="56">
        <f>IF(CW_Metrics[[#This Row],[customs]]=TRUE, (CW_Metrics[[#This Row],[Count]] * $AD$2),"")</f>
        <v>0.89999999999999991</v>
      </c>
      <c r="T720" s="17" t="s">
        <v>938</v>
      </c>
    </row>
    <row r="721" spans="5:20" x14ac:dyDescent="0.25">
      <c r="E721" s="1"/>
      <c r="F721" s="1"/>
      <c r="G721" s="1"/>
      <c r="H721" s="1"/>
      <c r="I721" s="1"/>
      <c r="M721" s="17" t="s">
        <v>132</v>
      </c>
      <c r="N721" s="1" t="s">
        <v>337</v>
      </c>
      <c r="O721" s="1" t="s">
        <v>355</v>
      </c>
      <c r="P721" s="1"/>
      <c r="Q721" s="112">
        <v>3</v>
      </c>
      <c r="R721" s="45" t="b">
        <f>IF(LEFT(CW_Metrics[[#This Row],[Namespace]], 3) = "AWS", "", TRUE)</f>
        <v>1</v>
      </c>
      <c r="S721" s="56">
        <f>IF(CW_Metrics[[#This Row],[customs]]=TRUE, (CW_Metrics[[#This Row],[Count]] * $AD$2),"")</f>
        <v>0.89999999999999991</v>
      </c>
      <c r="T721" s="17" t="s">
        <v>938</v>
      </c>
    </row>
    <row r="722" spans="5:20" x14ac:dyDescent="0.25">
      <c r="E722" s="1"/>
      <c r="F722" s="1"/>
      <c r="G722" s="1"/>
      <c r="H722" s="1"/>
      <c r="I722" s="1"/>
      <c r="M722" s="17" t="s">
        <v>132</v>
      </c>
      <c r="N722" s="1" t="s">
        <v>337</v>
      </c>
      <c r="O722" s="1" t="s">
        <v>1428</v>
      </c>
      <c r="P722" s="1" t="s">
        <v>345</v>
      </c>
      <c r="Q722" s="112">
        <v>3</v>
      </c>
      <c r="R722" s="45" t="b">
        <f>IF(LEFT(CW_Metrics[[#This Row],[Namespace]], 3) = "AWS", "", TRUE)</f>
        <v>1</v>
      </c>
      <c r="S722" s="56">
        <f>IF(CW_Metrics[[#This Row],[customs]]=TRUE, (CW_Metrics[[#This Row],[Count]] * $AD$2),"")</f>
        <v>0.89999999999999991</v>
      </c>
      <c r="T722" s="17" t="s">
        <v>938</v>
      </c>
    </row>
    <row r="723" spans="5:20" x14ac:dyDescent="0.25">
      <c r="E723" s="1"/>
      <c r="F723" s="1"/>
      <c r="G723" s="1"/>
      <c r="H723" s="1"/>
      <c r="I723" s="1"/>
      <c r="M723" s="17" t="s">
        <v>132</v>
      </c>
      <c r="N723" s="1" t="s">
        <v>337</v>
      </c>
      <c r="O723" s="1" t="s">
        <v>605</v>
      </c>
      <c r="P723" s="1" t="s">
        <v>606</v>
      </c>
      <c r="Q723" s="112">
        <v>21</v>
      </c>
      <c r="R723" s="45" t="b">
        <f>IF(LEFT(CW_Metrics[[#This Row],[Namespace]], 3) = "AWS", "", TRUE)</f>
        <v>1</v>
      </c>
      <c r="S723" s="56">
        <f>IF(CW_Metrics[[#This Row],[customs]]=TRUE, (CW_Metrics[[#This Row],[Count]] * $AD$2),"")</f>
        <v>6.3</v>
      </c>
      <c r="T723" s="17" t="s">
        <v>938</v>
      </c>
    </row>
    <row r="724" spans="5:20" x14ac:dyDescent="0.25">
      <c r="E724" s="1"/>
      <c r="F724" s="1"/>
      <c r="G724" s="1"/>
      <c r="H724" s="1"/>
      <c r="I724" s="1"/>
      <c r="M724" s="17" t="s">
        <v>132</v>
      </c>
      <c r="N724" s="1" t="s">
        <v>337</v>
      </c>
      <c r="O724" s="1" t="s">
        <v>848</v>
      </c>
      <c r="P724" s="1"/>
      <c r="Q724" s="112">
        <v>3</v>
      </c>
      <c r="R724" s="45" t="b">
        <f>IF(LEFT(CW_Metrics[[#This Row],[Namespace]], 3) = "AWS", "", TRUE)</f>
        <v>1</v>
      </c>
      <c r="S724" s="56">
        <f>IF(CW_Metrics[[#This Row],[customs]]=TRUE, (CW_Metrics[[#This Row],[Count]] * $AD$2),"")</f>
        <v>0.89999999999999991</v>
      </c>
      <c r="T724" s="17" t="s">
        <v>938</v>
      </c>
    </row>
    <row r="725" spans="5:20" x14ac:dyDescent="0.25">
      <c r="E725" s="1"/>
      <c r="F725" s="1"/>
      <c r="G725" s="1"/>
      <c r="H725" s="1"/>
      <c r="I725" s="1"/>
      <c r="M725" s="17" t="s">
        <v>132</v>
      </c>
      <c r="N725" s="1" t="s">
        <v>337</v>
      </c>
      <c r="O725" s="1" t="s">
        <v>851</v>
      </c>
      <c r="P725" s="1" t="s">
        <v>248</v>
      </c>
      <c r="Q725" s="112">
        <v>3</v>
      </c>
      <c r="R725" s="45" t="b">
        <f>IF(LEFT(CW_Metrics[[#This Row],[Namespace]], 3) = "AWS", "", TRUE)</f>
        <v>1</v>
      </c>
      <c r="S725" s="56">
        <f>IF(CW_Metrics[[#This Row],[customs]]=TRUE, (CW_Metrics[[#This Row],[Count]] * $AD$2),"")</f>
        <v>0.89999999999999991</v>
      </c>
      <c r="T725" s="17" t="s">
        <v>938</v>
      </c>
    </row>
    <row r="726" spans="5:20" x14ac:dyDescent="0.25">
      <c r="E726" s="1"/>
      <c r="F726" s="1"/>
      <c r="G726" s="1"/>
      <c r="H726" s="1"/>
      <c r="I726" s="1"/>
      <c r="M726" s="17" t="s">
        <v>132</v>
      </c>
      <c r="N726" s="1" t="s">
        <v>337</v>
      </c>
      <c r="O726" s="1" t="s">
        <v>1432</v>
      </c>
      <c r="P726" s="1" t="s">
        <v>248</v>
      </c>
      <c r="Q726" s="112">
        <v>3</v>
      </c>
      <c r="R726" s="45" t="b">
        <f>IF(LEFT(CW_Metrics[[#This Row],[Namespace]], 3) = "AWS", "", TRUE)</f>
        <v>1</v>
      </c>
      <c r="S726" s="56">
        <f>IF(CW_Metrics[[#This Row],[customs]]=TRUE, (CW_Metrics[[#This Row],[Count]] * $AD$2),"")</f>
        <v>0.89999999999999991</v>
      </c>
      <c r="T726" s="17" t="s">
        <v>938</v>
      </c>
    </row>
    <row r="727" spans="5:20" x14ac:dyDescent="0.25">
      <c r="E727" s="1"/>
      <c r="F727" s="1"/>
      <c r="G727" s="1"/>
      <c r="H727" s="1"/>
      <c r="I727" s="1"/>
      <c r="M727" s="17" t="s">
        <v>132</v>
      </c>
      <c r="N727" s="1" t="s">
        <v>337</v>
      </c>
      <c r="O727" s="1" t="s">
        <v>697</v>
      </c>
      <c r="P727" s="1" t="s">
        <v>248</v>
      </c>
      <c r="Q727" s="112">
        <v>5</v>
      </c>
      <c r="R727" s="45" t="b">
        <f>IF(LEFT(CW_Metrics[[#This Row],[Namespace]], 3) = "AWS", "", TRUE)</f>
        <v>1</v>
      </c>
      <c r="S727" s="56">
        <f>IF(CW_Metrics[[#This Row],[customs]]=TRUE, (CW_Metrics[[#This Row],[Count]] * $AD$2),"")</f>
        <v>1.5</v>
      </c>
      <c r="T727" s="17" t="s">
        <v>938</v>
      </c>
    </row>
    <row r="728" spans="5:20" x14ac:dyDescent="0.25">
      <c r="E728" s="1"/>
      <c r="F728" s="1"/>
      <c r="G728" s="1"/>
      <c r="H728" s="1"/>
      <c r="I728" s="1"/>
      <c r="M728" s="17" t="s">
        <v>132</v>
      </c>
      <c r="N728" s="1" t="s">
        <v>337</v>
      </c>
      <c r="O728" s="1" t="s">
        <v>341</v>
      </c>
      <c r="P728" s="1" t="s">
        <v>342</v>
      </c>
      <c r="Q728" s="112">
        <v>67</v>
      </c>
      <c r="R728" s="45" t="b">
        <f>IF(LEFT(CW_Metrics[[#This Row],[Namespace]], 3) = "AWS", "", TRUE)</f>
        <v>1</v>
      </c>
      <c r="S728" s="56">
        <f>IF(CW_Metrics[[#This Row],[customs]]=TRUE, (CW_Metrics[[#This Row],[Count]] * $AD$2),"")</f>
        <v>20.099999999999998</v>
      </c>
      <c r="T728" s="17" t="s">
        <v>938</v>
      </c>
    </row>
    <row r="729" spans="5:20" x14ac:dyDescent="0.25">
      <c r="E729" s="1"/>
      <c r="F729" s="1"/>
      <c r="G729" s="1"/>
      <c r="H729" s="1"/>
      <c r="I729" s="1"/>
      <c r="M729" s="17" t="s">
        <v>132</v>
      </c>
      <c r="N729" s="1" t="s">
        <v>337</v>
      </c>
      <c r="O729" s="1" t="s">
        <v>343</v>
      </c>
      <c r="P729" s="1" t="s">
        <v>342</v>
      </c>
      <c r="Q729" s="112">
        <v>66</v>
      </c>
      <c r="R729" s="45" t="b">
        <f>IF(LEFT(CW_Metrics[[#This Row],[Namespace]], 3) = "AWS", "", TRUE)</f>
        <v>1</v>
      </c>
      <c r="S729" s="56">
        <f>IF(CW_Metrics[[#This Row],[customs]]=TRUE, (CW_Metrics[[#This Row],[Count]] * $AD$2),"")</f>
        <v>19.8</v>
      </c>
      <c r="T729" s="17" t="s">
        <v>938</v>
      </c>
    </row>
    <row r="730" spans="5:20" x14ac:dyDescent="0.25">
      <c r="E730" s="1"/>
      <c r="F730" s="1"/>
      <c r="G730" s="1"/>
      <c r="H730" s="1"/>
      <c r="I730" s="1"/>
      <c r="M730" s="17" t="s">
        <v>132</v>
      </c>
      <c r="N730" s="1" t="s">
        <v>337</v>
      </c>
      <c r="O730" s="1" t="s">
        <v>849</v>
      </c>
      <c r="P730" s="1"/>
      <c r="Q730" s="112">
        <v>5</v>
      </c>
      <c r="R730" s="45" t="b">
        <f>IF(LEFT(CW_Metrics[[#This Row],[Namespace]], 3) = "AWS", "", TRUE)</f>
        <v>1</v>
      </c>
      <c r="S730" s="56">
        <f>IF(CW_Metrics[[#This Row],[customs]]=TRUE, (CW_Metrics[[#This Row],[Count]] * $AD$2),"")</f>
        <v>1.5</v>
      </c>
      <c r="T730" s="17" t="s">
        <v>938</v>
      </c>
    </row>
    <row r="731" spans="5:20" x14ac:dyDescent="0.25">
      <c r="E731" s="1"/>
      <c r="F731" s="1"/>
      <c r="G731" s="1"/>
      <c r="H731" s="1"/>
      <c r="I731" s="1"/>
      <c r="M731" s="17" t="s">
        <v>132</v>
      </c>
      <c r="N731" s="1" t="s">
        <v>337</v>
      </c>
      <c r="O731" s="1" t="s">
        <v>852</v>
      </c>
      <c r="P731" s="1" t="s">
        <v>248</v>
      </c>
      <c r="Q731" s="112">
        <v>5</v>
      </c>
      <c r="R731" s="45" t="b">
        <f>IF(LEFT(CW_Metrics[[#This Row],[Namespace]], 3) = "AWS", "", TRUE)</f>
        <v>1</v>
      </c>
      <c r="S731" s="56">
        <f>IF(CW_Metrics[[#This Row],[customs]]=TRUE, (CW_Metrics[[#This Row],[Count]] * $AD$2),"")</f>
        <v>1.5</v>
      </c>
      <c r="T731" s="17" t="s">
        <v>938</v>
      </c>
    </row>
    <row r="732" spans="5:20" x14ac:dyDescent="0.25">
      <c r="E732" s="1"/>
      <c r="F732" s="1"/>
      <c r="G732" s="1"/>
      <c r="H732" s="1"/>
      <c r="I732" s="1"/>
      <c r="M732" s="17" t="s">
        <v>132</v>
      </c>
      <c r="N732" s="1" t="s">
        <v>337</v>
      </c>
      <c r="O732" s="1" t="s">
        <v>1451</v>
      </c>
      <c r="P732" s="1" t="s">
        <v>248</v>
      </c>
      <c r="Q732" s="112">
        <v>5</v>
      </c>
      <c r="R732" s="45" t="b">
        <f>IF(LEFT(CW_Metrics[[#This Row],[Namespace]], 3) = "AWS", "", TRUE)</f>
        <v>1</v>
      </c>
      <c r="S732" s="56">
        <f>IF(CW_Metrics[[#This Row],[customs]]=TRUE, (CW_Metrics[[#This Row],[Count]] * $AD$2),"")</f>
        <v>1.5</v>
      </c>
      <c r="T732" s="17" t="s">
        <v>938</v>
      </c>
    </row>
    <row r="733" spans="5:20" x14ac:dyDescent="0.25">
      <c r="E733" s="1"/>
      <c r="F733" s="1"/>
      <c r="G733" s="1"/>
      <c r="H733" s="1"/>
      <c r="I733" s="1"/>
      <c r="M733" s="17" t="s">
        <v>132</v>
      </c>
      <c r="N733" s="1" t="s">
        <v>337</v>
      </c>
      <c r="O733" s="1" t="s">
        <v>1449</v>
      </c>
      <c r="P733" s="1" t="s">
        <v>248</v>
      </c>
      <c r="Q733" s="112">
        <v>5</v>
      </c>
      <c r="R733" s="45" t="b">
        <f>IF(LEFT(CW_Metrics[[#This Row],[Namespace]], 3) = "AWS", "", TRUE)</f>
        <v>1</v>
      </c>
      <c r="S733" s="56">
        <f>IF(CW_Metrics[[#This Row],[customs]]=TRUE, (CW_Metrics[[#This Row],[Count]] * $AD$2),"")</f>
        <v>1.5</v>
      </c>
      <c r="T733" s="17" t="s">
        <v>938</v>
      </c>
    </row>
    <row r="734" spans="5:20" x14ac:dyDescent="0.25">
      <c r="E734" s="1"/>
      <c r="F734" s="1"/>
      <c r="G734" s="1"/>
      <c r="H734" s="1"/>
      <c r="I734" s="1"/>
      <c r="M734" s="17" t="s">
        <v>132</v>
      </c>
      <c r="N734" s="1" t="s">
        <v>337</v>
      </c>
      <c r="O734" s="1" t="s">
        <v>610</v>
      </c>
      <c r="P734" s="1" t="s">
        <v>248</v>
      </c>
      <c r="Q734" s="112">
        <v>5</v>
      </c>
      <c r="R734" s="45" t="b">
        <f>IF(LEFT(CW_Metrics[[#This Row],[Namespace]], 3) = "AWS", "", TRUE)</f>
        <v>1</v>
      </c>
      <c r="S734" s="56">
        <f>IF(CW_Metrics[[#This Row],[customs]]=TRUE, (CW_Metrics[[#This Row],[Count]] * $AD$2),"")</f>
        <v>1.5</v>
      </c>
      <c r="T734" s="17" t="s">
        <v>938</v>
      </c>
    </row>
    <row r="735" spans="5:20" x14ac:dyDescent="0.25">
      <c r="E735" s="1"/>
      <c r="F735" s="1"/>
      <c r="G735" s="1"/>
      <c r="H735" s="1"/>
      <c r="I735" s="1"/>
      <c r="M735" s="17" t="s">
        <v>132</v>
      </c>
      <c r="N735" s="1" t="s">
        <v>337</v>
      </c>
      <c r="O735" s="1" t="s">
        <v>1434</v>
      </c>
      <c r="P735" s="1" t="s">
        <v>351</v>
      </c>
      <c r="Q735" s="112">
        <v>4</v>
      </c>
      <c r="R735" s="45" t="b">
        <f>IF(LEFT(CW_Metrics[[#This Row],[Namespace]], 3) = "AWS", "", TRUE)</f>
        <v>1</v>
      </c>
      <c r="S735" s="56">
        <f>IF(CW_Metrics[[#This Row],[customs]]=TRUE, (CW_Metrics[[#This Row],[Count]] * $AD$2),"")</f>
        <v>1.2</v>
      </c>
      <c r="T735" s="17" t="s">
        <v>938</v>
      </c>
    </row>
    <row r="736" spans="5:20" x14ac:dyDescent="0.25">
      <c r="E736" s="1"/>
      <c r="F736" s="1"/>
      <c r="G736" s="1"/>
      <c r="H736" s="1"/>
      <c r="I736" s="1"/>
      <c r="M736" s="17" t="s">
        <v>132</v>
      </c>
      <c r="N736" s="1" t="s">
        <v>337</v>
      </c>
      <c r="O736" s="1" t="s">
        <v>1435</v>
      </c>
      <c r="P736" s="1" t="s">
        <v>351</v>
      </c>
      <c r="Q736" s="112">
        <v>5</v>
      </c>
      <c r="R736" s="45" t="b">
        <f>IF(LEFT(CW_Metrics[[#This Row],[Namespace]], 3) = "AWS", "", TRUE)</f>
        <v>1</v>
      </c>
      <c r="S736" s="56">
        <f>IF(CW_Metrics[[#This Row],[customs]]=TRUE, (CW_Metrics[[#This Row],[Count]] * $AD$2),"")</f>
        <v>1.5</v>
      </c>
      <c r="T736" s="17" t="s">
        <v>938</v>
      </c>
    </row>
    <row r="737" spans="5:20" x14ac:dyDescent="0.25">
      <c r="E737" s="1"/>
      <c r="F737" s="1"/>
      <c r="G737" s="1"/>
      <c r="H737" s="1"/>
      <c r="I737" s="1"/>
      <c r="M737" s="17" t="s">
        <v>132</v>
      </c>
      <c r="N737" s="1" t="s">
        <v>337</v>
      </c>
      <c r="O737" s="1" t="s">
        <v>350</v>
      </c>
      <c r="P737" s="1" t="s">
        <v>248</v>
      </c>
      <c r="Q737" s="112">
        <v>5</v>
      </c>
      <c r="R737" s="45" t="b">
        <f>IF(LEFT(CW_Metrics[[#This Row],[Namespace]], 3) = "AWS", "", TRUE)</f>
        <v>1</v>
      </c>
      <c r="S737" s="56">
        <f>IF(CW_Metrics[[#This Row],[customs]]=TRUE, (CW_Metrics[[#This Row],[Count]] * $AD$2),"")</f>
        <v>1.5</v>
      </c>
      <c r="T737" s="17" t="s">
        <v>938</v>
      </c>
    </row>
    <row r="738" spans="5:20" x14ac:dyDescent="0.25">
      <c r="E738" s="1"/>
      <c r="F738" s="1"/>
      <c r="G738" s="1"/>
      <c r="H738" s="1"/>
      <c r="I738" s="1"/>
      <c r="M738" s="17" t="s">
        <v>132</v>
      </c>
      <c r="N738" s="1" t="s">
        <v>337</v>
      </c>
      <c r="O738" s="1" t="s">
        <v>853</v>
      </c>
      <c r="P738" s="1" t="s">
        <v>351</v>
      </c>
      <c r="Q738" s="112">
        <v>5</v>
      </c>
      <c r="R738" s="45" t="b">
        <f>IF(LEFT(CW_Metrics[[#This Row],[Namespace]], 3) = "AWS", "", TRUE)</f>
        <v>1</v>
      </c>
      <c r="S738" s="56">
        <f>IF(CW_Metrics[[#This Row],[customs]]=TRUE, (CW_Metrics[[#This Row],[Count]] * $AD$2),"")</f>
        <v>1.5</v>
      </c>
      <c r="T738" s="17" t="s">
        <v>938</v>
      </c>
    </row>
    <row r="739" spans="5:20" x14ac:dyDescent="0.25">
      <c r="E739" s="1"/>
      <c r="F739" s="1"/>
      <c r="G739" s="1"/>
      <c r="H739" s="1"/>
      <c r="I739" s="1"/>
      <c r="M739" s="17" t="s">
        <v>132</v>
      </c>
      <c r="N739" s="1" t="s">
        <v>337</v>
      </c>
      <c r="O739" s="1" t="s">
        <v>609</v>
      </c>
      <c r="P739" s="1" t="s">
        <v>351</v>
      </c>
      <c r="Q739" s="112">
        <v>5</v>
      </c>
      <c r="R739" s="45" t="b">
        <f>IF(LEFT(CW_Metrics[[#This Row],[Namespace]], 3) = "AWS", "", TRUE)</f>
        <v>1</v>
      </c>
      <c r="S739" s="56">
        <f>IF(CW_Metrics[[#This Row],[customs]]=TRUE, (CW_Metrics[[#This Row],[Count]] * $AD$2),"")</f>
        <v>1.5</v>
      </c>
      <c r="T739" s="17" t="s">
        <v>938</v>
      </c>
    </row>
    <row r="740" spans="5:20" x14ac:dyDescent="0.25">
      <c r="E740" s="1"/>
      <c r="F740" s="1"/>
      <c r="G740" s="1"/>
      <c r="H740" s="1"/>
      <c r="I740" s="1"/>
      <c r="M740" s="17" t="s">
        <v>132</v>
      </c>
      <c r="N740" s="1" t="s">
        <v>337</v>
      </c>
      <c r="O740" s="1" t="s">
        <v>1436</v>
      </c>
      <c r="P740" s="1" t="s">
        <v>351</v>
      </c>
      <c r="Q740" s="112">
        <v>4</v>
      </c>
      <c r="R740" s="45" t="b">
        <f>IF(LEFT(CW_Metrics[[#This Row],[Namespace]], 3) = "AWS", "", TRUE)</f>
        <v>1</v>
      </c>
      <c r="S740" s="56">
        <f>IF(CW_Metrics[[#This Row],[customs]]=TRUE, (CW_Metrics[[#This Row],[Count]] * $AD$2),"")</f>
        <v>1.2</v>
      </c>
      <c r="T740" s="17" t="s">
        <v>938</v>
      </c>
    </row>
    <row r="741" spans="5:20" x14ac:dyDescent="0.25">
      <c r="E741" s="1"/>
      <c r="F741" s="1"/>
      <c r="G741" s="1"/>
      <c r="H741" s="1"/>
      <c r="I741" s="1"/>
      <c r="M741" s="17" t="s">
        <v>132</v>
      </c>
      <c r="N741" s="1" t="s">
        <v>337</v>
      </c>
      <c r="O741" s="1" t="s">
        <v>854</v>
      </c>
      <c r="P741" s="1" t="s">
        <v>611</v>
      </c>
      <c r="Q741" s="112">
        <v>4</v>
      </c>
      <c r="R741" s="45" t="b">
        <f>IF(LEFT(CW_Metrics[[#This Row],[Namespace]], 3) = "AWS", "", TRUE)</f>
        <v>1</v>
      </c>
      <c r="S741" s="56">
        <f>IF(CW_Metrics[[#This Row],[customs]]=TRUE, (CW_Metrics[[#This Row],[Count]] * $AD$2),"")</f>
        <v>1.2</v>
      </c>
      <c r="T741" s="17" t="s">
        <v>938</v>
      </c>
    </row>
    <row r="742" spans="5:20" x14ac:dyDescent="0.25">
      <c r="E742" s="1"/>
      <c r="F742" s="1"/>
      <c r="G742" s="1"/>
      <c r="H742" s="1"/>
      <c r="I742" s="1"/>
      <c r="M742" s="17" t="s">
        <v>132</v>
      </c>
      <c r="N742" s="1" t="s">
        <v>337</v>
      </c>
      <c r="O742" s="1" t="s">
        <v>1450</v>
      </c>
      <c r="P742" s="1" t="s">
        <v>611</v>
      </c>
      <c r="Q742" s="112">
        <v>5</v>
      </c>
      <c r="R742" s="45" t="b">
        <f>IF(LEFT(CW_Metrics[[#This Row],[Namespace]], 3) = "AWS", "", TRUE)</f>
        <v>1</v>
      </c>
      <c r="S742" s="56">
        <f>IF(CW_Metrics[[#This Row],[customs]]=TRUE, (CW_Metrics[[#This Row],[Count]] * $AD$2),"")</f>
        <v>1.5</v>
      </c>
      <c r="T742" s="17" t="s">
        <v>938</v>
      </c>
    </row>
    <row r="743" spans="5:20" x14ac:dyDescent="0.25">
      <c r="E743" s="1"/>
      <c r="F743" s="1"/>
      <c r="G743" s="1"/>
      <c r="H743" s="1"/>
      <c r="I743" s="1"/>
      <c r="M743" s="17" t="s">
        <v>132</v>
      </c>
      <c r="N743" s="1" t="s">
        <v>337</v>
      </c>
      <c r="O743" s="1" t="s">
        <v>850</v>
      </c>
      <c r="P743" s="1"/>
      <c r="Q743" s="112">
        <v>5</v>
      </c>
      <c r="R743" s="45" t="b">
        <f>IF(LEFT(CW_Metrics[[#This Row],[Namespace]], 3) = "AWS", "", TRUE)</f>
        <v>1</v>
      </c>
      <c r="S743" s="56">
        <f>IF(CW_Metrics[[#This Row],[customs]]=TRUE, (CW_Metrics[[#This Row],[Count]] * $AD$2),"")</f>
        <v>1.5</v>
      </c>
      <c r="T743" s="17" t="s">
        <v>938</v>
      </c>
    </row>
  </sheetData>
  <mergeCells count="3">
    <mergeCell ref="L2:L7"/>
    <mergeCell ref="U2:U7"/>
    <mergeCell ref="AB2:AB7"/>
  </mergeCell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C19D-C1F9-4E54-BB17-52897935F15C}">
  <dimension ref="B1:H151"/>
  <sheetViews>
    <sheetView workbookViewId="0">
      <pane ySplit="1" topLeftCell="A41" activePane="bottomLeft" state="frozen"/>
      <selection pane="bottomLeft" activeCell="H16" sqref="H16"/>
    </sheetView>
  </sheetViews>
  <sheetFormatPr defaultRowHeight="14.25" x14ac:dyDescent="0.25"/>
  <cols>
    <col min="1" max="1" width="4.140625" style="16" customWidth="1"/>
    <col min="2" max="2" width="3.140625" style="16" customWidth="1"/>
    <col min="3" max="3" width="9.42578125" style="17" customWidth="1"/>
    <col min="4" max="4" width="75.7109375" style="17" customWidth="1"/>
    <col min="5" max="5" width="13" style="17" customWidth="1"/>
    <col min="6" max="6" width="0" style="17" hidden="1" customWidth="1"/>
    <col min="7" max="7" width="13.85546875" style="17" customWidth="1"/>
    <col min="8" max="8" width="17.28515625" style="17" customWidth="1"/>
    <col min="9" max="16384" width="9.140625" style="16"/>
  </cols>
  <sheetData>
    <row r="1" spans="2:8" s="24" customFormat="1" ht="18" customHeight="1" x14ac:dyDescent="0.25">
      <c r="B1" s="28"/>
      <c r="C1" s="22" t="s">
        <v>129</v>
      </c>
      <c r="D1" s="22" t="s">
        <v>123</v>
      </c>
      <c r="E1" s="22" t="s">
        <v>222</v>
      </c>
      <c r="F1" s="29" t="s">
        <v>169</v>
      </c>
      <c r="G1" s="22" t="s">
        <v>170</v>
      </c>
      <c r="H1" s="22" t="s">
        <v>171</v>
      </c>
    </row>
    <row r="2" spans="2:8" ht="15" customHeight="1" x14ac:dyDescent="0.25">
      <c r="B2" s="148" t="s">
        <v>1197</v>
      </c>
      <c r="C2" s="17" t="s">
        <v>130</v>
      </c>
      <c r="D2" s="17" t="s">
        <v>172</v>
      </c>
      <c r="E2" s="17">
        <v>0</v>
      </c>
      <c r="G2" s="17">
        <v>273605186</v>
      </c>
    </row>
    <row r="3" spans="2:8" x14ac:dyDescent="0.25">
      <c r="B3" s="148"/>
      <c r="C3" s="17" t="s">
        <v>130</v>
      </c>
      <c r="D3" s="17" t="s">
        <v>173</v>
      </c>
      <c r="E3" s="17">
        <v>0</v>
      </c>
      <c r="G3" s="17">
        <v>92534406</v>
      </c>
    </row>
    <row r="4" spans="2:8" x14ac:dyDescent="0.25">
      <c r="B4" s="148"/>
      <c r="C4" s="17" t="s">
        <v>130</v>
      </c>
      <c r="D4" s="17" t="s">
        <v>174</v>
      </c>
      <c r="E4" s="17">
        <v>0</v>
      </c>
      <c r="G4" s="17">
        <v>52608758</v>
      </c>
    </row>
    <row r="5" spans="2:8" x14ac:dyDescent="0.25">
      <c r="B5" s="148"/>
      <c r="C5" s="17" t="s">
        <v>130</v>
      </c>
      <c r="D5" s="17" t="s">
        <v>175</v>
      </c>
      <c r="E5" s="17">
        <v>0</v>
      </c>
      <c r="G5" s="17">
        <v>35191</v>
      </c>
    </row>
    <row r="6" spans="2:8" x14ac:dyDescent="0.25">
      <c r="B6" s="148"/>
      <c r="C6" s="17" t="s">
        <v>130</v>
      </c>
      <c r="D6" s="17" t="s">
        <v>176</v>
      </c>
      <c r="E6" s="17">
        <v>0</v>
      </c>
      <c r="G6" s="17">
        <v>11445</v>
      </c>
    </row>
    <row r="7" spans="2:8" x14ac:dyDescent="0.25">
      <c r="B7" s="148"/>
      <c r="C7" s="17" t="s">
        <v>130</v>
      </c>
      <c r="D7" s="17" t="s">
        <v>177</v>
      </c>
      <c r="E7" s="17">
        <v>0</v>
      </c>
      <c r="G7" s="17">
        <v>2075</v>
      </c>
    </row>
    <row r="8" spans="2:8" x14ac:dyDescent="0.25">
      <c r="B8" s="18"/>
      <c r="C8" s="17" t="s">
        <v>130</v>
      </c>
      <c r="D8" s="17" t="s">
        <v>178</v>
      </c>
      <c r="E8" s="17">
        <v>0</v>
      </c>
      <c r="G8" s="17">
        <v>33724902</v>
      </c>
    </row>
    <row r="9" spans="2:8" x14ac:dyDescent="0.25">
      <c r="B9" s="18"/>
      <c r="C9" s="17" t="s">
        <v>130</v>
      </c>
      <c r="D9" s="17" t="s">
        <v>179</v>
      </c>
      <c r="E9" s="17">
        <v>0</v>
      </c>
      <c r="G9" s="17">
        <v>1106841</v>
      </c>
    </row>
    <row r="10" spans="2:8" x14ac:dyDescent="0.25">
      <c r="B10" s="18"/>
      <c r="C10" s="17" t="s">
        <v>130</v>
      </c>
      <c r="D10" s="17" t="s">
        <v>180</v>
      </c>
      <c r="E10" s="17">
        <v>0</v>
      </c>
      <c r="G10" s="17">
        <v>247101218</v>
      </c>
    </row>
    <row r="11" spans="2:8" x14ac:dyDescent="0.25">
      <c r="B11" s="18"/>
      <c r="C11" s="17" t="s">
        <v>130</v>
      </c>
      <c r="D11" s="17" t="s">
        <v>181</v>
      </c>
      <c r="E11" s="17">
        <v>0</v>
      </c>
      <c r="G11" s="17">
        <v>37189445</v>
      </c>
    </row>
    <row r="12" spans="2:8" x14ac:dyDescent="0.25">
      <c r="B12" s="19"/>
      <c r="C12" s="17" t="s">
        <v>130</v>
      </c>
      <c r="D12" s="17" t="s">
        <v>182</v>
      </c>
      <c r="E12" s="17">
        <v>0</v>
      </c>
      <c r="G12" s="17">
        <v>338706</v>
      </c>
      <c r="H12" s="17">
        <v>90</v>
      </c>
    </row>
    <row r="13" spans="2:8" x14ac:dyDescent="0.25">
      <c r="C13" s="17" t="s">
        <v>130</v>
      </c>
      <c r="D13" s="17" t="s">
        <v>183</v>
      </c>
      <c r="E13" s="17">
        <v>0</v>
      </c>
      <c r="G13" s="17">
        <v>110</v>
      </c>
    </row>
    <row r="14" spans="2:8" x14ac:dyDescent="0.25">
      <c r="C14" s="17" t="s">
        <v>130</v>
      </c>
      <c r="D14" s="17" t="s">
        <v>184</v>
      </c>
      <c r="E14" s="17">
        <v>0</v>
      </c>
      <c r="G14" s="17">
        <v>1533</v>
      </c>
    </row>
    <row r="15" spans="2:8" x14ac:dyDescent="0.25">
      <c r="C15" s="17" t="s">
        <v>130</v>
      </c>
      <c r="D15" s="17" t="s">
        <v>185</v>
      </c>
      <c r="E15" s="17">
        <v>0</v>
      </c>
      <c r="G15" s="17">
        <v>2015</v>
      </c>
    </row>
    <row r="16" spans="2:8" x14ac:dyDescent="0.25">
      <c r="C16" s="17" t="s">
        <v>130</v>
      </c>
      <c r="D16" s="17" t="s">
        <v>186</v>
      </c>
      <c r="E16" s="17">
        <v>0</v>
      </c>
      <c r="G16" s="17">
        <v>466</v>
      </c>
    </row>
    <row r="17" spans="3:8" x14ac:dyDescent="0.25">
      <c r="C17" s="17" t="s">
        <v>130</v>
      </c>
      <c r="D17" s="17" t="s">
        <v>187</v>
      </c>
      <c r="E17" s="17">
        <v>0</v>
      </c>
      <c r="G17" s="17">
        <v>0</v>
      </c>
      <c r="H17" s="17">
        <v>90</v>
      </c>
    </row>
    <row r="18" spans="3:8" x14ac:dyDescent="0.25">
      <c r="C18" s="17" t="s">
        <v>130</v>
      </c>
      <c r="D18" s="17" t="s">
        <v>188</v>
      </c>
      <c r="E18" s="17">
        <v>0</v>
      </c>
      <c r="G18" s="17">
        <v>2333551</v>
      </c>
    </row>
    <row r="19" spans="3:8" x14ac:dyDescent="0.25">
      <c r="C19" s="17" t="s">
        <v>130</v>
      </c>
      <c r="D19" s="17" t="s">
        <v>189</v>
      </c>
      <c r="E19" s="17">
        <v>0</v>
      </c>
      <c r="G19" s="17">
        <v>633948</v>
      </c>
    </row>
    <row r="20" spans="3:8" x14ac:dyDescent="0.25">
      <c r="C20" s="17" t="s">
        <v>130</v>
      </c>
      <c r="D20" s="17" t="s">
        <v>190</v>
      </c>
      <c r="E20" s="17">
        <v>0</v>
      </c>
      <c r="G20" s="17">
        <v>4500287147</v>
      </c>
      <c r="H20" s="17">
        <v>90</v>
      </c>
    </row>
    <row r="21" spans="3:8" x14ac:dyDescent="0.25">
      <c r="C21" s="17" t="s">
        <v>130</v>
      </c>
      <c r="D21" s="17" t="s">
        <v>191</v>
      </c>
      <c r="E21" s="17">
        <v>0</v>
      </c>
      <c r="G21" s="17">
        <v>0</v>
      </c>
      <c r="H21" s="17">
        <v>90</v>
      </c>
    </row>
    <row r="22" spans="3:8" x14ac:dyDescent="0.25">
      <c r="C22" s="17" t="s">
        <v>130</v>
      </c>
      <c r="D22" s="17" t="s">
        <v>192</v>
      </c>
      <c r="E22" s="17">
        <v>0</v>
      </c>
      <c r="G22" s="17">
        <v>204298</v>
      </c>
    </row>
    <row r="23" spans="3:8" x14ac:dyDescent="0.25">
      <c r="C23" s="17" t="s">
        <v>130</v>
      </c>
      <c r="D23" s="17" t="s">
        <v>193</v>
      </c>
      <c r="E23" s="17">
        <v>0</v>
      </c>
      <c r="G23" s="17">
        <v>690004429</v>
      </c>
    </row>
    <row r="24" spans="3:8" x14ac:dyDescent="0.25">
      <c r="C24" s="17" t="s">
        <v>130</v>
      </c>
      <c r="D24" s="17" t="s">
        <v>194</v>
      </c>
      <c r="E24" s="17">
        <v>0</v>
      </c>
      <c r="G24" s="17">
        <v>180663</v>
      </c>
      <c r="H24" s="17">
        <v>90</v>
      </c>
    </row>
    <row r="25" spans="3:8" x14ac:dyDescent="0.25">
      <c r="C25" s="17" t="s">
        <v>130</v>
      </c>
      <c r="D25" s="17" t="s">
        <v>195</v>
      </c>
      <c r="E25" s="17">
        <v>0</v>
      </c>
      <c r="G25" s="17">
        <v>110027</v>
      </c>
      <c r="H25" s="17">
        <v>90</v>
      </c>
    </row>
    <row r="26" spans="3:8" x14ac:dyDescent="0.25">
      <c r="C26" s="17" t="s">
        <v>130</v>
      </c>
      <c r="D26" s="17" t="s">
        <v>196</v>
      </c>
      <c r="E26" s="17">
        <v>0</v>
      </c>
      <c r="G26" s="17">
        <v>33721322317</v>
      </c>
      <c r="H26" s="17">
        <v>90</v>
      </c>
    </row>
    <row r="27" spans="3:8" x14ac:dyDescent="0.25">
      <c r="C27" s="17" t="s">
        <v>130</v>
      </c>
      <c r="D27" s="17" t="s">
        <v>197</v>
      </c>
      <c r="E27" s="17">
        <v>0</v>
      </c>
      <c r="G27" s="17">
        <v>235025037</v>
      </c>
    </row>
    <row r="28" spans="3:8" x14ac:dyDescent="0.25">
      <c r="C28" s="17" t="s">
        <v>130</v>
      </c>
      <c r="D28" s="17" t="s">
        <v>198</v>
      </c>
      <c r="E28" s="17">
        <v>0</v>
      </c>
      <c r="G28" s="17">
        <v>298867</v>
      </c>
    </row>
    <row r="29" spans="3:8" x14ac:dyDescent="0.25">
      <c r="C29" s="17" t="s">
        <v>130</v>
      </c>
      <c r="D29" s="17" t="s">
        <v>199</v>
      </c>
      <c r="E29" s="17">
        <v>0</v>
      </c>
      <c r="G29" s="17">
        <v>40201864</v>
      </c>
      <c r="H29" s="17">
        <v>90</v>
      </c>
    </row>
    <row r="30" spans="3:8" x14ac:dyDescent="0.25">
      <c r="C30" s="17" t="s">
        <v>130</v>
      </c>
      <c r="D30" s="17" t="s">
        <v>200</v>
      </c>
      <c r="E30" s="17">
        <v>0</v>
      </c>
      <c r="G30" s="17">
        <v>18583</v>
      </c>
      <c r="H30" s="17">
        <v>90</v>
      </c>
    </row>
    <row r="31" spans="3:8" x14ac:dyDescent="0.25">
      <c r="C31" s="17" t="s">
        <v>130</v>
      </c>
      <c r="D31" s="17" t="s">
        <v>201</v>
      </c>
      <c r="E31" s="17">
        <v>0</v>
      </c>
      <c r="G31" s="17">
        <v>0</v>
      </c>
      <c r="H31" s="17">
        <v>90</v>
      </c>
    </row>
    <row r="32" spans="3:8" x14ac:dyDescent="0.25">
      <c r="C32" s="17" t="s">
        <v>130</v>
      </c>
      <c r="D32" s="17" t="s">
        <v>202</v>
      </c>
      <c r="E32" s="17">
        <v>0</v>
      </c>
      <c r="G32" s="17">
        <v>0</v>
      </c>
      <c r="H32" s="17">
        <v>90</v>
      </c>
    </row>
    <row r="33" spans="3:8" x14ac:dyDescent="0.25">
      <c r="C33" s="17" t="s">
        <v>130</v>
      </c>
      <c r="D33" s="17" t="s">
        <v>203</v>
      </c>
      <c r="E33" s="17">
        <v>0</v>
      </c>
      <c r="G33" s="17">
        <v>0</v>
      </c>
      <c r="H33" s="17">
        <v>90</v>
      </c>
    </row>
    <row r="34" spans="3:8" x14ac:dyDescent="0.25">
      <c r="C34" s="17" t="s">
        <v>130</v>
      </c>
      <c r="D34" s="17" t="s">
        <v>204</v>
      </c>
      <c r="E34" s="17">
        <v>0</v>
      </c>
      <c r="G34" s="17">
        <v>33566593</v>
      </c>
    </row>
    <row r="35" spans="3:8" x14ac:dyDescent="0.25">
      <c r="C35" s="17" t="s">
        <v>130</v>
      </c>
      <c r="D35" s="17" t="s">
        <v>205</v>
      </c>
      <c r="E35" s="17">
        <v>0</v>
      </c>
      <c r="G35" s="17">
        <v>17728</v>
      </c>
      <c r="H35" s="17">
        <v>90</v>
      </c>
    </row>
    <row r="36" spans="3:8" x14ac:dyDescent="0.25">
      <c r="C36" s="17" t="s">
        <v>130</v>
      </c>
      <c r="D36" s="17" t="s">
        <v>206</v>
      </c>
      <c r="E36" s="17">
        <v>0</v>
      </c>
      <c r="G36" s="17">
        <v>32479058</v>
      </c>
      <c r="H36" s="17">
        <v>90</v>
      </c>
    </row>
    <row r="37" spans="3:8" x14ac:dyDescent="0.25">
      <c r="C37" s="17" t="s">
        <v>130</v>
      </c>
      <c r="D37" s="17" t="s">
        <v>207</v>
      </c>
      <c r="E37" s="17">
        <v>0</v>
      </c>
      <c r="G37" s="17">
        <v>17896</v>
      </c>
      <c r="H37" s="17">
        <v>90</v>
      </c>
    </row>
    <row r="38" spans="3:8" x14ac:dyDescent="0.25">
      <c r="C38" s="17" t="s">
        <v>130</v>
      </c>
      <c r="D38" s="17" t="s">
        <v>208</v>
      </c>
      <c r="E38" s="17">
        <v>0</v>
      </c>
      <c r="G38" s="17">
        <v>70773790</v>
      </c>
      <c r="H38" s="17">
        <v>90</v>
      </c>
    </row>
    <row r="39" spans="3:8" x14ac:dyDescent="0.25">
      <c r="C39" s="17" t="s">
        <v>130</v>
      </c>
      <c r="D39" s="17" t="s">
        <v>209</v>
      </c>
      <c r="E39" s="17">
        <v>0</v>
      </c>
      <c r="G39" s="17">
        <v>30814</v>
      </c>
      <c r="H39" s="17">
        <v>90</v>
      </c>
    </row>
    <row r="40" spans="3:8" x14ac:dyDescent="0.25">
      <c r="C40" s="17" t="s">
        <v>130</v>
      </c>
      <c r="D40" s="17" t="s">
        <v>210</v>
      </c>
      <c r="E40" s="17">
        <v>0</v>
      </c>
      <c r="G40" s="17">
        <v>128381</v>
      </c>
      <c r="H40" s="17">
        <v>90</v>
      </c>
    </row>
    <row r="41" spans="3:8" x14ac:dyDescent="0.25">
      <c r="C41" s="17" t="s">
        <v>130</v>
      </c>
      <c r="D41" s="17" t="s">
        <v>211</v>
      </c>
      <c r="E41" s="17">
        <v>0</v>
      </c>
      <c r="G41" s="17">
        <v>10047</v>
      </c>
      <c r="H41" s="17">
        <v>90</v>
      </c>
    </row>
    <row r="42" spans="3:8" x14ac:dyDescent="0.25">
      <c r="C42" s="17" t="s">
        <v>130</v>
      </c>
      <c r="D42" s="17" t="s">
        <v>212</v>
      </c>
      <c r="E42" s="17">
        <v>0</v>
      </c>
      <c r="G42" s="17">
        <v>7182071</v>
      </c>
      <c r="H42" s="17">
        <v>90</v>
      </c>
    </row>
    <row r="43" spans="3:8" x14ac:dyDescent="0.25">
      <c r="C43" s="17" t="s">
        <v>130</v>
      </c>
      <c r="D43" s="17" t="s">
        <v>213</v>
      </c>
      <c r="E43" s="17">
        <v>0</v>
      </c>
      <c r="G43" s="17">
        <v>832601</v>
      </c>
      <c r="H43" s="17">
        <v>90</v>
      </c>
    </row>
    <row r="44" spans="3:8" x14ac:dyDescent="0.25">
      <c r="C44" s="17" t="s">
        <v>130</v>
      </c>
      <c r="D44" s="17" t="s">
        <v>214</v>
      </c>
      <c r="E44" s="17">
        <v>0</v>
      </c>
      <c r="G44" s="17">
        <v>143433649</v>
      </c>
      <c r="H44" s="17">
        <v>90</v>
      </c>
    </row>
    <row r="45" spans="3:8" x14ac:dyDescent="0.25">
      <c r="C45" s="17" t="s">
        <v>130</v>
      </c>
      <c r="D45" s="17" t="s">
        <v>215</v>
      </c>
      <c r="E45" s="17">
        <v>0</v>
      </c>
      <c r="G45" s="17">
        <v>369918</v>
      </c>
      <c r="H45" s="17">
        <v>90</v>
      </c>
    </row>
    <row r="46" spans="3:8" x14ac:dyDescent="0.25">
      <c r="C46" s="17" t="s">
        <v>130</v>
      </c>
      <c r="D46" s="17" t="s">
        <v>216</v>
      </c>
      <c r="E46" s="17">
        <v>0</v>
      </c>
      <c r="G46" s="17">
        <v>151368299</v>
      </c>
      <c r="H46" s="17">
        <v>90</v>
      </c>
    </row>
    <row r="47" spans="3:8" x14ac:dyDescent="0.25">
      <c r="C47" s="17" t="s">
        <v>130</v>
      </c>
      <c r="D47" s="17" t="s">
        <v>217</v>
      </c>
      <c r="E47" s="17">
        <v>0</v>
      </c>
      <c r="G47" s="17">
        <v>34568</v>
      </c>
      <c r="H47" s="17">
        <v>90</v>
      </c>
    </row>
    <row r="48" spans="3:8" x14ac:dyDescent="0.25">
      <c r="C48" s="17" t="s">
        <v>130</v>
      </c>
      <c r="D48" s="17" t="s">
        <v>218</v>
      </c>
      <c r="E48" s="17">
        <v>0</v>
      </c>
      <c r="G48" s="17">
        <v>215482490</v>
      </c>
    </row>
    <row r="49" spans="3:8" x14ac:dyDescent="0.25">
      <c r="C49" s="17" t="s">
        <v>130</v>
      </c>
      <c r="D49" s="17" t="s">
        <v>219</v>
      </c>
      <c r="E49" s="17">
        <v>0</v>
      </c>
      <c r="G49" s="17">
        <v>17375</v>
      </c>
    </row>
    <row r="50" spans="3:8" x14ac:dyDescent="0.25">
      <c r="C50" s="17" t="s">
        <v>130</v>
      </c>
      <c r="D50" s="17" t="s">
        <v>220</v>
      </c>
      <c r="E50" s="17">
        <v>0</v>
      </c>
      <c r="G50" s="17">
        <v>59819290</v>
      </c>
    </row>
    <row r="51" spans="3:8" x14ac:dyDescent="0.25">
      <c r="C51" s="17" t="s">
        <v>130</v>
      </c>
      <c r="D51" s="17" t="s">
        <v>221</v>
      </c>
      <c r="E51" s="17">
        <v>0</v>
      </c>
      <c r="G51" s="17">
        <v>45197899</v>
      </c>
    </row>
    <row r="52" spans="3:8" x14ac:dyDescent="0.25">
      <c r="C52" s="17" t="s">
        <v>131</v>
      </c>
      <c r="D52" s="17" t="s">
        <v>514</v>
      </c>
      <c r="E52" s="17">
        <v>0</v>
      </c>
      <c r="F52" s="17" t="s">
        <v>515</v>
      </c>
      <c r="G52" s="17">
        <v>221064205</v>
      </c>
    </row>
    <row r="53" spans="3:8" x14ac:dyDescent="0.25">
      <c r="C53" s="17" t="s">
        <v>131</v>
      </c>
      <c r="D53" s="17" t="s">
        <v>516</v>
      </c>
      <c r="E53" s="17">
        <v>0</v>
      </c>
      <c r="F53" s="17" t="s">
        <v>517</v>
      </c>
      <c r="G53" s="17">
        <v>10118364</v>
      </c>
    </row>
    <row r="54" spans="3:8" x14ac:dyDescent="0.25">
      <c r="C54" s="17" t="s">
        <v>131</v>
      </c>
      <c r="D54" s="17" t="s">
        <v>518</v>
      </c>
      <c r="E54" s="17">
        <v>0</v>
      </c>
      <c r="F54" s="17" t="s">
        <v>519</v>
      </c>
      <c r="G54" s="17">
        <v>52590697</v>
      </c>
    </row>
    <row r="55" spans="3:8" x14ac:dyDescent="0.25">
      <c r="C55" s="17" t="s">
        <v>131</v>
      </c>
      <c r="D55" s="17" t="s">
        <v>520</v>
      </c>
      <c r="E55" s="17">
        <v>0</v>
      </c>
      <c r="F55" s="17" t="s">
        <v>521</v>
      </c>
      <c r="G55" s="17">
        <v>56255</v>
      </c>
    </row>
    <row r="56" spans="3:8" x14ac:dyDescent="0.25">
      <c r="C56" s="17" t="s">
        <v>131</v>
      </c>
      <c r="D56" s="17" t="s">
        <v>522</v>
      </c>
      <c r="E56" s="17">
        <v>0</v>
      </c>
      <c r="F56" s="17" t="s">
        <v>523</v>
      </c>
      <c r="G56" s="17">
        <v>799521</v>
      </c>
    </row>
    <row r="57" spans="3:8" x14ac:dyDescent="0.25">
      <c r="C57" s="17" t="s">
        <v>131</v>
      </c>
      <c r="D57" s="17" t="s">
        <v>524</v>
      </c>
      <c r="E57" s="17">
        <v>0</v>
      </c>
      <c r="F57" s="17" t="s">
        <v>525</v>
      </c>
      <c r="G57" s="17">
        <v>1965</v>
      </c>
    </row>
    <row r="58" spans="3:8" x14ac:dyDescent="0.25">
      <c r="C58" s="17" t="s">
        <v>131</v>
      </c>
      <c r="D58" s="17" t="s">
        <v>526</v>
      </c>
      <c r="E58" s="17">
        <v>0</v>
      </c>
      <c r="F58" s="17" t="s">
        <v>527</v>
      </c>
      <c r="G58" s="17">
        <v>339413556</v>
      </c>
    </row>
    <row r="59" spans="3:8" x14ac:dyDescent="0.25">
      <c r="C59" s="17" t="s">
        <v>131</v>
      </c>
      <c r="D59" s="17" t="s">
        <v>528</v>
      </c>
      <c r="E59" s="17">
        <v>0</v>
      </c>
      <c r="F59" s="17" t="s">
        <v>529</v>
      </c>
      <c r="G59" s="17">
        <v>43402475</v>
      </c>
    </row>
    <row r="60" spans="3:8" x14ac:dyDescent="0.25">
      <c r="C60" s="17" t="s">
        <v>131</v>
      </c>
      <c r="D60" s="17" t="s">
        <v>530</v>
      </c>
      <c r="E60" s="17">
        <v>0</v>
      </c>
      <c r="F60" s="17" t="s">
        <v>531</v>
      </c>
      <c r="G60" s="17">
        <v>0</v>
      </c>
      <c r="H60" s="17">
        <v>90</v>
      </c>
    </row>
    <row r="61" spans="3:8" x14ac:dyDescent="0.25">
      <c r="C61" s="17" t="s">
        <v>131</v>
      </c>
      <c r="D61" s="17" t="s">
        <v>532</v>
      </c>
      <c r="E61" s="17">
        <v>0</v>
      </c>
      <c r="F61" s="17" t="s">
        <v>533</v>
      </c>
      <c r="G61" s="17">
        <v>2951895923</v>
      </c>
      <c r="H61" s="17">
        <v>90</v>
      </c>
    </row>
    <row r="62" spans="3:8" x14ac:dyDescent="0.25">
      <c r="C62" s="17" t="s">
        <v>131</v>
      </c>
      <c r="D62" s="17" t="s">
        <v>534</v>
      </c>
      <c r="E62" s="17">
        <v>0</v>
      </c>
      <c r="F62" s="17" t="s">
        <v>535</v>
      </c>
      <c r="G62" s="17">
        <v>0</v>
      </c>
      <c r="H62" s="17">
        <v>90</v>
      </c>
    </row>
    <row r="63" spans="3:8" x14ac:dyDescent="0.25">
      <c r="C63" s="17" t="s">
        <v>131</v>
      </c>
      <c r="D63" s="17" t="s">
        <v>536</v>
      </c>
      <c r="E63" s="17">
        <v>0</v>
      </c>
      <c r="F63" s="17" t="s">
        <v>537</v>
      </c>
      <c r="G63" s="17">
        <v>525385331</v>
      </c>
    </row>
    <row r="64" spans="3:8" x14ac:dyDescent="0.25">
      <c r="C64" s="17" t="s">
        <v>131</v>
      </c>
      <c r="D64" s="17" t="s">
        <v>538</v>
      </c>
      <c r="E64" s="17">
        <v>0</v>
      </c>
      <c r="F64" s="17" t="s">
        <v>539</v>
      </c>
      <c r="G64" s="17">
        <v>26262200028</v>
      </c>
      <c r="H64" s="17">
        <v>90</v>
      </c>
    </row>
    <row r="65" spans="3:8" x14ac:dyDescent="0.25">
      <c r="C65" s="17" t="s">
        <v>131</v>
      </c>
      <c r="D65" s="17" t="s">
        <v>197</v>
      </c>
      <c r="E65" s="17">
        <v>0</v>
      </c>
      <c r="F65" s="17" t="s">
        <v>540</v>
      </c>
      <c r="G65" s="17">
        <v>209704117</v>
      </c>
    </row>
    <row r="66" spans="3:8" x14ac:dyDescent="0.25">
      <c r="C66" s="17" t="s">
        <v>131</v>
      </c>
      <c r="D66" s="17" t="s">
        <v>198</v>
      </c>
      <c r="E66" s="17">
        <v>0</v>
      </c>
      <c r="F66" s="17" t="s">
        <v>541</v>
      </c>
      <c r="G66" s="17">
        <v>189894</v>
      </c>
    </row>
    <row r="67" spans="3:8" x14ac:dyDescent="0.25">
      <c r="C67" s="17" t="s">
        <v>131</v>
      </c>
      <c r="D67" s="17" t="s">
        <v>199</v>
      </c>
      <c r="E67" s="17">
        <v>0</v>
      </c>
      <c r="F67" s="17" t="s">
        <v>542</v>
      </c>
      <c r="G67" s="17">
        <v>25562031</v>
      </c>
      <c r="H67" s="17">
        <v>90</v>
      </c>
    </row>
    <row r="68" spans="3:8" x14ac:dyDescent="0.25">
      <c r="C68" s="17" t="s">
        <v>131</v>
      </c>
      <c r="D68" s="17" t="s">
        <v>200</v>
      </c>
      <c r="E68" s="17">
        <v>0</v>
      </c>
      <c r="F68" s="17" t="s">
        <v>543</v>
      </c>
      <c r="G68" s="17">
        <v>16749</v>
      </c>
      <c r="H68" s="17">
        <v>90</v>
      </c>
    </row>
    <row r="69" spans="3:8" x14ac:dyDescent="0.25">
      <c r="C69" s="17" t="s">
        <v>131</v>
      </c>
      <c r="D69" s="17" t="s">
        <v>201</v>
      </c>
      <c r="E69" s="17">
        <v>0</v>
      </c>
      <c r="F69" s="17" t="s">
        <v>544</v>
      </c>
      <c r="G69" s="17">
        <v>0</v>
      </c>
      <c r="H69" s="17">
        <v>90</v>
      </c>
    </row>
    <row r="70" spans="3:8" x14ac:dyDescent="0.25">
      <c r="C70" s="17" t="s">
        <v>131</v>
      </c>
      <c r="D70" s="17" t="s">
        <v>202</v>
      </c>
      <c r="E70" s="17">
        <v>0</v>
      </c>
      <c r="F70" s="17" t="s">
        <v>545</v>
      </c>
      <c r="G70" s="17">
        <v>0</v>
      </c>
      <c r="H70" s="17">
        <v>90</v>
      </c>
    </row>
    <row r="71" spans="3:8" x14ac:dyDescent="0.25">
      <c r="C71" s="17" t="s">
        <v>131</v>
      </c>
      <c r="D71" s="17" t="s">
        <v>203</v>
      </c>
      <c r="E71" s="17">
        <v>0</v>
      </c>
      <c r="F71" s="17" t="s">
        <v>546</v>
      </c>
      <c r="G71" s="17">
        <v>0</v>
      </c>
      <c r="H71" s="17">
        <v>90</v>
      </c>
    </row>
    <row r="72" spans="3:8" x14ac:dyDescent="0.25">
      <c r="C72" s="17" t="s">
        <v>131</v>
      </c>
      <c r="D72" s="17" t="s">
        <v>204</v>
      </c>
      <c r="E72" s="17">
        <v>0</v>
      </c>
      <c r="F72" s="17" t="s">
        <v>547</v>
      </c>
      <c r="G72" s="17">
        <v>100485841</v>
      </c>
    </row>
    <row r="73" spans="3:8" x14ac:dyDescent="0.25">
      <c r="C73" s="17" t="s">
        <v>131</v>
      </c>
      <c r="D73" s="17" t="s">
        <v>205</v>
      </c>
      <c r="E73" s="17">
        <v>0</v>
      </c>
      <c r="F73" s="17" t="s">
        <v>548</v>
      </c>
      <c r="G73" s="17">
        <v>16492</v>
      </c>
      <c r="H73" s="17">
        <v>90</v>
      </c>
    </row>
    <row r="74" spans="3:8" x14ac:dyDescent="0.25">
      <c r="C74" s="17" t="s">
        <v>131</v>
      </c>
      <c r="D74" s="17" t="s">
        <v>206</v>
      </c>
      <c r="E74" s="17">
        <v>0</v>
      </c>
      <c r="F74" s="17" t="s">
        <v>549</v>
      </c>
      <c r="G74" s="17">
        <v>15341819</v>
      </c>
      <c r="H74" s="17">
        <v>90</v>
      </c>
    </row>
    <row r="75" spans="3:8" x14ac:dyDescent="0.25">
      <c r="C75" s="17" t="s">
        <v>131</v>
      </c>
      <c r="D75" s="17" t="s">
        <v>207</v>
      </c>
      <c r="E75" s="17">
        <v>0</v>
      </c>
      <c r="F75" s="17" t="s">
        <v>550</v>
      </c>
      <c r="G75" s="17">
        <v>24175</v>
      </c>
      <c r="H75" s="17">
        <v>90</v>
      </c>
    </row>
    <row r="76" spans="3:8" x14ac:dyDescent="0.25">
      <c r="C76" s="17" t="s">
        <v>131</v>
      </c>
      <c r="D76" s="17" t="s">
        <v>208</v>
      </c>
      <c r="E76" s="17">
        <v>0</v>
      </c>
      <c r="F76" s="17" t="s">
        <v>551</v>
      </c>
      <c r="G76" s="17">
        <v>68310706</v>
      </c>
      <c r="H76" s="17">
        <v>90</v>
      </c>
    </row>
    <row r="77" spans="3:8" x14ac:dyDescent="0.25">
      <c r="C77" s="17" t="s">
        <v>131</v>
      </c>
      <c r="D77" s="17" t="s">
        <v>209</v>
      </c>
      <c r="E77" s="17">
        <v>0</v>
      </c>
      <c r="F77" s="17" t="s">
        <v>552</v>
      </c>
      <c r="G77" s="17">
        <v>3974944</v>
      </c>
      <c r="H77" s="17">
        <v>90</v>
      </c>
    </row>
    <row r="78" spans="3:8" x14ac:dyDescent="0.25">
      <c r="C78" s="17" t="s">
        <v>131</v>
      </c>
      <c r="D78" s="17" t="s">
        <v>210</v>
      </c>
      <c r="E78" s="17">
        <v>0</v>
      </c>
      <c r="F78" s="17" t="s">
        <v>553</v>
      </c>
      <c r="G78" s="17">
        <v>197826</v>
      </c>
      <c r="H78" s="17">
        <v>90</v>
      </c>
    </row>
    <row r="79" spans="3:8" x14ac:dyDescent="0.25">
      <c r="C79" s="17" t="s">
        <v>131</v>
      </c>
      <c r="D79" s="17" t="s">
        <v>211</v>
      </c>
      <c r="E79" s="17">
        <v>0</v>
      </c>
      <c r="F79" s="17" t="s">
        <v>554</v>
      </c>
      <c r="G79" s="17">
        <v>16501</v>
      </c>
      <c r="H79" s="17">
        <v>90</v>
      </c>
    </row>
    <row r="80" spans="3:8" x14ac:dyDescent="0.25">
      <c r="C80" s="17" t="s">
        <v>131</v>
      </c>
      <c r="D80" s="17" t="s">
        <v>212</v>
      </c>
      <c r="E80" s="17">
        <v>0</v>
      </c>
      <c r="F80" s="17" t="s">
        <v>555</v>
      </c>
      <c r="G80" s="17">
        <v>8186195</v>
      </c>
      <c r="H80" s="17">
        <v>90</v>
      </c>
    </row>
    <row r="81" spans="3:8" x14ac:dyDescent="0.25">
      <c r="C81" s="17" t="s">
        <v>131</v>
      </c>
      <c r="D81" s="17" t="s">
        <v>213</v>
      </c>
      <c r="E81" s="17">
        <v>0</v>
      </c>
      <c r="F81" s="17" t="s">
        <v>556</v>
      </c>
      <c r="G81" s="17">
        <v>690191</v>
      </c>
      <c r="H81" s="17">
        <v>90</v>
      </c>
    </row>
    <row r="82" spans="3:8" x14ac:dyDescent="0.25">
      <c r="C82" s="17" t="s">
        <v>131</v>
      </c>
      <c r="D82" s="17" t="s">
        <v>214</v>
      </c>
      <c r="E82" s="17">
        <v>0</v>
      </c>
      <c r="F82" s="17" t="s">
        <v>557</v>
      </c>
      <c r="G82" s="17">
        <v>287131509</v>
      </c>
      <c r="H82" s="17">
        <v>90</v>
      </c>
    </row>
    <row r="83" spans="3:8" x14ac:dyDescent="0.25">
      <c r="C83" s="17" t="s">
        <v>131</v>
      </c>
      <c r="D83" s="17" t="s">
        <v>215</v>
      </c>
      <c r="E83" s="17">
        <v>0</v>
      </c>
      <c r="F83" s="17" t="s">
        <v>558</v>
      </c>
      <c r="G83" s="17">
        <v>3956094</v>
      </c>
      <c r="H83" s="17">
        <v>90</v>
      </c>
    </row>
    <row r="84" spans="3:8" x14ac:dyDescent="0.25">
      <c r="C84" s="17" t="s">
        <v>131</v>
      </c>
      <c r="D84" s="17" t="s">
        <v>216</v>
      </c>
      <c r="E84" s="17">
        <v>0</v>
      </c>
      <c r="F84" s="17" t="s">
        <v>559</v>
      </c>
      <c r="G84" s="17">
        <v>120448761</v>
      </c>
      <c r="H84" s="17">
        <v>90</v>
      </c>
    </row>
    <row r="85" spans="3:8" x14ac:dyDescent="0.25">
      <c r="C85" s="17" t="s">
        <v>131</v>
      </c>
      <c r="D85" s="17" t="s">
        <v>217</v>
      </c>
      <c r="E85" s="17">
        <v>0</v>
      </c>
      <c r="F85" s="17" t="s">
        <v>560</v>
      </c>
      <c r="G85" s="17">
        <v>26319</v>
      </c>
      <c r="H85" s="17">
        <v>90</v>
      </c>
    </row>
    <row r="86" spans="3:8" x14ac:dyDescent="0.25">
      <c r="C86" s="17" t="s">
        <v>131</v>
      </c>
      <c r="D86" s="17" t="s">
        <v>220</v>
      </c>
      <c r="E86" s="17">
        <v>0</v>
      </c>
      <c r="F86" s="17" t="s">
        <v>561</v>
      </c>
      <c r="G86" s="17">
        <v>66145430</v>
      </c>
    </row>
    <row r="87" spans="3:8" x14ac:dyDescent="0.25">
      <c r="C87" s="17" t="s">
        <v>131</v>
      </c>
      <c r="D87" s="17" t="s">
        <v>221</v>
      </c>
      <c r="E87" s="17">
        <v>0</v>
      </c>
      <c r="F87" s="17" t="s">
        <v>562</v>
      </c>
      <c r="G87" s="17">
        <v>12271734832</v>
      </c>
    </row>
    <row r="88" spans="3:8" x14ac:dyDescent="0.25">
      <c r="C88" s="17" t="s">
        <v>131</v>
      </c>
      <c r="D88" s="17" t="s">
        <v>563</v>
      </c>
      <c r="E88" s="17">
        <v>0</v>
      </c>
      <c r="F88" s="17" t="s">
        <v>564</v>
      </c>
      <c r="G88" s="17">
        <v>215670</v>
      </c>
    </row>
    <row r="89" spans="3:8" x14ac:dyDescent="0.25">
      <c r="C89" s="17" t="s">
        <v>131</v>
      </c>
      <c r="D89" s="17" t="s">
        <v>565</v>
      </c>
      <c r="E89" s="17">
        <v>0</v>
      </c>
      <c r="F89" s="17" t="s">
        <v>566</v>
      </c>
      <c r="G89" s="17">
        <v>38616</v>
      </c>
    </row>
    <row r="90" spans="3:8" x14ac:dyDescent="0.25">
      <c r="C90" s="17" t="s">
        <v>131</v>
      </c>
      <c r="D90" s="17" t="s">
        <v>567</v>
      </c>
      <c r="E90" s="17">
        <v>0</v>
      </c>
      <c r="F90" s="17" t="s">
        <v>568</v>
      </c>
      <c r="G90" s="17">
        <v>307</v>
      </c>
    </row>
    <row r="91" spans="3:8" x14ac:dyDescent="0.25">
      <c r="C91" s="17" t="s">
        <v>131</v>
      </c>
      <c r="D91" s="17" t="s">
        <v>569</v>
      </c>
      <c r="E91" s="17">
        <v>0</v>
      </c>
      <c r="F91" s="17" t="s">
        <v>570</v>
      </c>
      <c r="G91" s="17">
        <v>450053444</v>
      </c>
    </row>
    <row r="92" spans="3:8" x14ac:dyDescent="0.25">
      <c r="C92" s="17" t="s">
        <v>131</v>
      </c>
      <c r="D92" s="17" t="s">
        <v>571</v>
      </c>
      <c r="E92" s="17">
        <v>0</v>
      </c>
      <c r="F92" s="17" t="s">
        <v>572</v>
      </c>
      <c r="G92" s="17">
        <v>1359</v>
      </c>
    </row>
    <row r="93" spans="3:8" x14ac:dyDescent="0.25">
      <c r="C93" s="17" t="s">
        <v>131</v>
      </c>
      <c r="D93" s="17" t="s">
        <v>573</v>
      </c>
      <c r="E93" s="17">
        <v>0</v>
      </c>
      <c r="F93" s="17" t="s">
        <v>574</v>
      </c>
      <c r="G93" s="17">
        <v>185404144</v>
      </c>
      <c r="H93" s="17">
        <v>90</v>
      </c>
    </row>
    <row r="94" spans="3:8" x14ac:dyDescent="0.25">
      <c r="C94" s="17" t="s">
        <v>131</v>
      </c>
      <c r="D94" s="17" t="s">
        <v>575</v>
      </c>
      <c r="E94" s="17">
        <v>0</v>
      </c>
      <c r="F94" s="17" t="s">
        <v>576</v>
      </c>
      <c r="G94" s="17">
        <v>36773</v>
      </c>
      <c r="H94" s="17">
        <v>90</v>
      </c>
    </row>
    <row r="95" spans="3:8" x14ac:dyDescent="0.25">
      <c r="C95" s="17" t="s">
        <v>131</v>
      </c>
      <c r="D95" s="17" t="s">
        <v>577</v>
      </c>
      <c r="E95" s="17">
        <v>0</v>
      </c>
      <c r="F95" s="17" t="s">
        <v>578</v>
      </c>
      <c r="G95" s="17">
        <v>263611813</v>
      </c>
    </row>
    <row r="96" spans="3:8" x14ac:dyDescent="0.25">
      <c r="C96" s="17" t="s">
        <v>131</v>
      </c>
      <c r="D96" s="17" t="s">
        <v>579</v>
      </c>
      <c r="E96" s="17">
        <v>0</v>
      </c>
      <c r="F96" s="17" t="s">
        <v>580</v>
      </c>
      <c r="G96" s="17">
        <v>74350</v>
      </c>
    </row>
    <row r="97" spans="3:8" x14ac:dyDescent="0.25">
      <c r="C97" s="17" t="s">
        <v>131</v>
      </c>
      <c r="D97" s="17" t="s">
        <v>581</v>
      </c>
      <c r="E97" s="17">
        <v>0</v>
      </c>
      <c r="F97" s="17" t="s">
        <v>582</v>
      </c>
      <c r="G97" s="17">
        <v>2202</v>
      </c>
    </row>
    <row r="98" spans="3:8" x14ac:dyDescent="0.25">
      <c r="C98" s="17" t="s">
        <v>131</v>
      </c>
      <c r="D98" s="17" t="s">
        <v>583</v>
      </c>
      <c r="E98" s="17">
        <v>0</v>
      </c>
      <c r="F98" s="17" t="s">
        <v>584</v>
      </c>
      <c r="G98" s="17">
        <v>4461202</v>
      </c>
      <c r="H98" s="17">
        <v>90</v>
      </c>
    </row>
    <row r="99" spans="3:8" x14ac:dyDescent="0.25">
      <c r="C99" s="17" t="s">
        <v>131</v>
      </c>
      <c r="D99" s="17" t="s">
        <v>585</v>
      </c>
      <c r="E99" s="17">
        <v>0</v>
      </c>
      <c r="F99" s="17" t="s">
        <v>586</v>
      </c>
      <c r="G99" s="17">
        <v>123155618</v>
      </c>
      <c r="H99" s="17">
        <v>90</v>
      </c>
    </row>
    <row r="100" spans="3:8" x14ac:dyDescent="0.25">
      <c r="C100" s="17" t="s">
        <v>131</v>
      </c>
      <c r="D100" s="17" t="s">
        <v>587</v>
      </c>
      <c r="E100" s="17">
        <v>0</v>
      </c>
      <c r="F100" s="17" t="s">
        <v>588</v>
      </c>
      <c r="G100" s="17">
        <v>127548</v>
      </c>
      <c r="H100" s="17">
        <v>90</v>
      </c>
    </row>
    <row r="101" spans="3:8" x14ac:dyDescent="0.25">
      <c r="C101" s="17" t="s">
        <v>131</v>
      </c>
      <c r="D101" s="17" t="s">
        <v>589</v>
      </c>
      <c r="E101" s="17">
        <v>0</v>
      </c>
      <c r="F101" s="17" t="s">
        <v>590</v>
      </c>
      <c r="G101" s="17">
        <v>0</v>
      </c>
      <c r="H101" s="17">
        <v>90</v>
      </c>
    </row>
    <row r="102" spans="3:8" x14ac:dyDescent="0.25">
      <c r="C102" s="17" t="s">
        <v>132</v>
      </c>
      <c r="D102" s="17" t="s">
        <v>702</v>
      </c>
      <c r="E102" s="17">
        <v>0</v>
      </c>
      <c r="F102" s="17" t="s">
        <v>703</v>
      </c>
      <c r="G102" s="17">
        <v>6256280</v>
      </c>
    </row>
    <row r="103" spans="3:8" x14ac:dyDescent="0.25">
      <c r="C103" s="17" t="s">
        <v>132</v>
      </c>
      <c r="D103" s="17" t="s">
        <v>704</v>
      </c>
      <c r="E103" s="17">
        <v>0</v>
      </c>
      <c r="F103" s="17" t="s">
        <v>705</v>
      </c>
      <c r="G103" s="17">
        <v>20431</v>
      </c>
    </row>
    <row r="104" spans="3:8" x14ac:dyDescent="0.25">
      <c r="C104" s="17" t="s">
        <v>132</v>
      </c>
      <c r="D104" s="17" t="s">
        <v>706</v>
      </c>
      <c r="E104" s="17">
        <v>0</v>
      </c>
      <c r="F104" s="17" t="s">
        <v>707</v>
      </c>
      <c r="G104" s="17">
        <v>46995227</v>
      </c>
    </row>
    <row r="105" spans="3:8" x14ac:dyDescent="0.25">
      <c r="C105" s="17" t="s">
        <v>132</v>
      </c>
      <c r="D105" s="17" t="s">
        <v>708</v>
      </c>
      <c r="E105" s="17">
        <v>0</v>
      </c>
      <c r="F105" s="17" t="s">
        <v>709</v>
      </c>
      <c r="G105" s="17">
        <v>45794</v>
      </c>
    </row>
    <row r="106" spans="3:8" x14ac:dyDescent="0.25">
      <c r="C106" s="17" t="s">
        <v>132</v>
      </c>
      <c r="D106" s="17" t="s">
        <v>710</v>
      </c>
      <c r="E106" s="17">
        <v>0</v>
      </c>
      <c r="F106" s="17" t="s">
        <v>711</v>
      </c>
      <c r="G106" s="17">
        <v>213863396</v>
      </c>
    </row>
    <row r="107" spans="3:8" x14ac:dyDescent="0.25">
      <c r="C107" s="17" t="s">
        <v>132</v>
      </c>
      <c r="D107" s="17" t="s">
        <v>712</v>
      </c>
      <c r="E107" s="17">
        <v>0</v>
      </c>
      <c r="F107" s="17" t="s">
        <v>713</v>
      </c>
      <c r="G107" s="17">
        <v>10687783</v>
      </c>
    </row>
    <row r="108" spans="3:8" x14ac:dyDescent="0.25">
      <c r="C108" s="17" t="s">
        <v>132</v>
      </c>
      <c r="D108" s="17" t="s">
        <v>714</v>
      </c>
      <c r="E108" s="17">
        <v>0</v>
      </c>
      <c r="F108" s="17" t="s">
        <v>715</v>
      </c>
      <c r="G108" s="17">
        <v>349850674</v>
      </c>
    </row>
    <row r="109" spans="3:8" x14ac:dyDescent="0.25">
      <c r="C109" s="17" t="s">
        <v>132</v>
      </c>
      <c r="D109" s="17" t="s">
        <v>716</v>
      </c>
      <c r="E109" s="17">
        <v>0</v>
      </c>
      <c r="F109" s="17" t="s">
        <v>717</v>
      </c>
      <c r="G109" s="17">
        <v>5846129</v>
      </c>
    </row>
    <row r="110" spans="3:8" x14ac:dyDescent="0.25">
      <c r="C110" s="17" t="s">
        <v>132</v>
      </c>
      <c r="D110" s="17" t="s">
        <v>718</v>
      </c>
      <c r="E110" s="17">
        <v>0</v>
      </c>
      <c r="F110" s="17" t="s">
        <v>719</v>
      </c>
      <c r="G110" s="17">
        <v>0</v>
      </c>
      <c r="H110" s="17">
        <v>90</v>
      </c>
    </row>
    <row r="111" spans="3:8" x14ac:dyDescent="0.25">
      <c r="C111" s="17" t="s">
        <v>132</v>
      </c>
      <c r="D111" s="17" t="s">
        <v>720</v>
      </c>
      <c r="E111" s="17">
        <v>0</v>
      </c>
      <c r="F111" s="17" t="s">
        <v>721</v>
      </c>
      <c r="G111" s="17">
        <v>4704381</v>
      </c>
      <c r="H111" s="17">
        <v>90</v>
      </c>
    </row>
    <row r="112" spans="3:8" x14ac:dyDescent="0.25">
      <c r="C112" s="17" t="s">
        <v>132</v>
      </c>
      <c r="D112" s="17" t="s">
        <v>722</v>
      </c>
      <c r="E112" s="17">
        <v>0</v>
      </c>
      <c r="F112" s="17" t="s">
        <v>723</v>
      </c>
      <c r="G112" s="17">
        <v>0</v>
      </c>
      <c r="H112" s="17">
        <v>90</v>
      </c>
    </row>
    <row r="113" spans="3:8" x14ac:dyDescent="0.25">
      <c r="C113" s="17" t="s">
        <v>132</v>
      </c>
      <c r="D113" s="17" t="s">
        <v>724</v>
      </c>
      <c r="E113" s="17">
        <v>0</v>
      </c>
      <c r="F113" s="17" t="s">
        <v>725</v>
      </c>
      <c r="G113" s="17">
        <v>488979370</v>
      </c>
    </row>
    <row r="114" spans="3:8" x14ac:dyDescent="0.25">
      <c r="C114" s="17" t="s">
        <v>132</v>
      </c>
      <c r="D114" s="17" t="s">
        <v>726</v>
      </c>
      <c r="E114" s="17">
        <v>0</v>
      </c>
      <c r="F114" s="17" t="s">
        <v>727</v>
      </c>
      <c r="G114" s="17">
        <v>43826466753</v>
      </c>
      <c r="H114" s="17">
        <v>90</v>
      </c>
    </row>
    <row r="115" spans="3:8" x14ac:dyDescent="0.25">
      <c r="C115" s="17" t="s">
        <v>132</v>
      </c>
      <c r="D115" s="17" t="s">
        <v>197</v>
      </c>
      <c r="E115" s="17">
        <v>0</v>
      </c>
      <c r="F115" s="17" t="s">
        <v>728</v>
      </c>
      <c r="G115" s="17">
        <v>206281586</v>
      </c>
    </row>
    <row r="116" spans="3:8" x14ac:dyDescent="0.25">
      <c r="C116" s="17" t="s">
        <v>132</v>
      </c>
      <c r="D116" s="17" t="s">
        <v>198</v>
      </c>
      <c r="E116" s="17">
        <v>0</v>
      </c>
      <c r="F116" s="17" t="s">
        <v>729</v>
      </c>
      <c r="G116" s="17">
        <v>2244</v>
      </c>
    </row>
    <row r="117" spans="3:8" x14ac:dyDescent="0.25">
      <c r="C117" s="17" t="s">
        <v>132</v>
      </c>
      <c r="D117" s="17" t="s">
        <v>199</v>
      </c>
      <c r="E117" s="17">
        <v>0</v>
      </c>
      <c r="F117" s="17" t="s">
        <v>730</v>
      </c>
      <c r="G117" s="17">
        <v>10714358</v>
      </c>
      <c r="H117" s="17">
        <v>90</v>
      </c>
    </row>
    <row r="118" spans="3:8" x14ac:dyDescent="0.25">
      <c r="C118" s="17" t="s">
        <v>132</v>
      </c>
      <c r="D118" s="17" t="s">
        <v>200</v>
      </c>
      <c r="E118" s="17">
        <v>0</v>
      </c>
      <c r="F118" s="17" t="s">
        <v>731</v>
      </c>
      <c r="G118" s="17">
        <v>0</v>
      </c>
      <c r="H118" s="17">
        <v>90</v>
      </c>
    </row>
    <row r="119" spans="3:8" x14ac:dyDescent="0.25">
      <c r="C119" s="17" t="s">
        <v>132</v>
      </c>
      <c r="D119" s="17" t="s">
        <v>201</v>
      </c>
      <c r="E119" s="17">
        <v>0</v>
      </c>
      <c r="F119" s="17" t="s">
        <v>732</v>
      </c>
      <c r="G119" s="17">
        <v>0</v>
      </c>
      <c r="H119" s="17">
        <v>90</v>
      </c>
    </row>
    <row r="120" spans="3:8" x14ac:dyDescent="0.25">
      <c r="C120" s="17" t="s">
        <v>132</v>
      </c>
      <c r="D120" s="17" t="s">
        <v>202</v>
      </c>
      <c r="E120" s="17">
        <v>0</v>
      </c>
      <c r="F120" s="17" t="s">
        <v>733</v>
      </c>
      <c r="G120" s="17">
        <v>0</v>
      </c>
      <c r="H120" s="17">
        <v>90</v>
      </c>
    </row>
    <row r="121" spans="3:8" x14ac:dyDescent="0.25">
      <c r="C121" s="17" t="s">
        <v>132</v>
      </c>
      <c r="D121" s="17" t="s">
        <v>203</v>
      </c>
      <c r="E121" s="17">
        <v>0</v>
      </c>
      <c r="F121" s="17" t="s">
        <v>734</v>
      </c>
      <c r="G121" s="17">
        <v>0</v>
      </c>
      <c r="H121" s="17">
        <v>90</v>
      </c>
    </row>
    <row r="122" spans="3:8" x14ac:dyDescent="0.25">
      <c r="C122" s="17" t="s">
        <v>132</v>
      </c>
      <c r="D122" s="17" t="s">
        <v>204</v>
      </c>
      <c r="E122" s="17">
        <v>0</v>
      </c>
      <c r="F122" s="17" t="s">
        <v>735</v>
      </c>
      <c r="G122" s="17">
        <v>4277176</v>
      </c>
    </row>
    <row r="123" spans="3:8" x14ac:dyDescent="0.25">
      <c r="C123" s="17" t="s">
        <v>132</v>
      </c>
      <c r="D123" s="17" t="s">
        <v>205</v>
      </c>
      <c r="E123" s="17">
        <v>0</v>
      </c>
      <c r="F123" s="17" t="s">
        <v>736</v>
      </c>
      <c r="G123" s="17">
        <v>0</v>
      </c>
      <c r="H123" s="17">
        <v>90</v>
      </c>
    </row>
    <row r="124" spans="3:8" x14ac:dyDescent="0.25">
      <c r="C124" s="17" t="s">
        <v>132</v>
      </c>
      <c r="D124" s="17" t="s">
        <v>206</v>
      </c>
      <c r="E124" s="17">
        <v>0</v>
      </c>
      <c r="F124" s="17" t="s">
        <v>737</v>
      </c>
      <c r="G124" s="17">
        <v>49083</v>
      </c>
      <c r="H124" s="17">
        <v>90</v>
      </c>
    </row>
    <row r="125" spans="3:8" x14ac:dyDescent="0.25">
      <c r="C125" s="17" t="s">
        <v>132</v>
      </c>
      <c r="D125" s="17" t="s">
        <v>207</v>
      </c>
      <c r="E125" s="17">
        <v>0</v>
      </c>
      <c r="F125" s="17" t="s">
        <v>738</v>
      </c>
      <c r="G125" s="17">
        <v>0</v>
      </c>
      <c r="H125" s="17">
        <v>90</v>
      </c>
    </row>
    <row r="126" spans="3:8" x14ac:dyDescent="0.25">
      <c r="C126" s="17" t="s">
        <v>132</v>
      </c>
      <c r="D126" s="17" t="s">
        <v>208</v>
      </c>
      <c r="E126" s="17">
        <v>0</v>
      </c>
      <c r="F126" s="17" t="s">
        <v>739</v>
      </c>
      <c r="G126" s="17">
        <v>75564427</v>
      </c>
      <c r="H126" s="17">
        <v>90</v>
      </c>
    </row>
    <row r="127" spans="3:8" x14ac:dyDescent="0.25">
      <c r="C127" s="17" t="s">
        <v>132</v>
      </c>
      <c r="D127" s="17" t="s">
        <v>209</v>
      </c>
      <c r="E127" s="17">
        <v>0</v>
      </c>
      <c r="F127" s="17" t="s">
        <v>740</v>
      </c>
      <c r="G127" s="17">
        <v>8796523</v>
      </c>
      <c r="H127" s="17">
        <v>90</v>
      </c>
    </row>
    <row r="128" spans="3:8" x14ac:dyDescent="0.25">
      <c r="C128" s="17" t="s">
        <v>132</v>
      </c>
      <c r="D128" s="17" t="s">
        <v>210</v>
      </c>
      <c r="E128" s="17">
        <v>0</v>
      </c>
      <c r="F128" s="17" t="s">
        <v>741</v>
      </c>
      <c r="G128" s="17">
        <v>4265</v>
      </c>
      <c r="H128" s="17">
        <v>90</v>
      </c>
    </row>
    <row r="129" spans="3:8" x14ac:dyDescent="0.25">
      <c r="C129" s="17" t="s">
        <v>132</v>
      </c>
      <c r="D129" s="17" t="s">
        <v>211</v>
      </c>
      <c r="E129" s="17">
        <v>0</v>
      </c>
      <c r="F129" s="17" t="s">
        <v>742</v>
      </c>
      <c r="G129" s="17">
        <v>258</v>
      </c>
      <c r="H129" s="17">
        <v>90</v>
      </c>
    </row>
    <row r="130" spans="3:8" x14ac:dyDescent="0.25">
      <c r="C130" s="17" t="s">
        <v>132</v>
      </c>
      <c r="D130" s="17" t="s">
        <v>214</v>
      </c>
      <c r="E130" s="17">
        <v>0</v>
      </c>
      <c r="F130" s="17" t="s">
        <v>743</v>
      </c>
      <c r="G130" s="17">
        <v>1742055732</v>
      </c>
    </row>
    <row r="131" spans="3:8" x14ac:dyDescent="0.25">
      <c r="C131" s="17" t="s">
        <v>132</v>
      </c>
      <c r="D131" s="17" t="s">
        <v>215</v>
      </c>
      <c r="E131" s="17">
        <v>0</v>
      </c>
      <c r="F131" s="17" t="s">
        <v>744</v>
      </c>
      <c r="G131" s="17">
        <v>32146781</v>
      </c>
    </row>
    <row r="132" spans="3:8" x14ac:dyDescent="0.25">
      <c r="C132" s="17" t="s">
        <v>132</v>
      </c>
      <c r="D132" s="17" t="s">
        <v>216</v>
      </c>
      <c r="E132" s="17">
        <v>0</v>
      </c>
      <c r="F132" s="17" t="s">
        <v>745</v>
      </c>
      <c r="G132" s="17">
        <v>1470408884</v>
      </c>
    </row>
    <row r="133" spans="3:8" x14ac:dyDescent="0.25">
      <c r="C133" s="17" t="s">
        <v>132</v>
      </c>
      <c r="D133" s="17" t="s">
        <v>217</v>
      </c>
      <c r="E133" s="17">
        <v>0</v>
      </c>
      <c r="F133" s="17" t="s">
        <v>746</v>
      </c>
      <c r="G133" s="17">
        <v>9205821</v>
      </c>
    </row>
    <row r="134" spans="3:8" x14ac:dyDescent="0.25">
      <c r="C134" s="17" t="s">
        <v>132</v>
      </c>
      <c r="D134" s="17" t="s">
        <v>220</v>
      </c>
      <c r="E134" s="17">
        <v>0</v>
      </c>
      <c r="F134" s="17" t="s">
        <v>747</v>
      </c>
      <c r="G134" s="17">
        <v>251406</v>
      </c>
    </row>
    <row r="135" spans="3:8" x14ac:dyDescent="0.25">
      <c r="C135" s="17" t="s">
        <v>132</v>
      </c>
      <c r="D135" s="17" t="s">
        <v>221</v>
      </c>
      <c r="E135" s="17">
        <v>0</v>
      </c>
      <c r="F135" s="17" t="s">
        <v>748</v>
      </c>
      <c r="G135" s="17">
        <v>6485402</v>
      </c>
    </row>
    <row r="136" spans="3:8" x14ac:dyDescent="0.25">
      <c r="C136" s="17" t="s">
        <v>132</v>
      </c>
      <c r="D136" s="17" t="s">
        <v>563</v>
      </c>
      <c r="E136" s="17">
        <v>0</v>
      </c>
      <c r="F136" s="17" t="s">
        <v>749</v>
      </c>
      <c r="G136" s="17">
        <v>6318</v>
      </c>
    </row>
    <row r="137" spans="3:8" x14ac:dyDescent="0.25">
      <c r="C137" s="17" t="s">
        <v>132</v>
      </c>
      <c r="D137" s="17" t="s">
        <v>565</v>
      </c>
      <c r="E137" s="17">
        <v>0</v>
      </c>
      <c r="F137" s="17" t="s">
        <v>750</v>
      </c>
      <c r="G137" s="17">
        <v>64861</v>
      </c>
    </row>
    <row r="138" spans="3:8" x14ac:dyDescent="0.25">
      <c r="C138" s="17" t="s">
        <v>132</v>
      </c>
      <c r="D138" s="17" t="s">
        <v>567</v>
      </c>
      <c r="E138" s="17">
        <v>0</v>
      </c>
      <c r="F138" s="17" t="s">
        <v>751</v>
      </c>
      <c r="G138" s="17">
        <v>615</v>
      </c>
    </row>
    <row r="139" spans="3:8" x14ac:dyDescent="0.25">
      <c r="C139" s="17" t="s">
        <v>132</v>
      </c>
      <c r="D139" s="17" t="s">
        <v>569</v>
      </c>
      <c r="E139" s="17">
        <v>0</v>
      </c>
      <c r="F139" s="17" t="s">
        <v>752</v>
      </c>
      <c r="G139" s="17">
        <v>446354378</v>
      </c>
    </row>
    <row r="140" spans="3:8" x14ac:dyDescent="0.25">
      <c r="C140" s="17" t="s">
        <v>132</v>
      </c>
      <c r="D140" s="17" t="s">
        <v>571</v>
      </c>
      <c r="E140" s="17">
        <v>0</v>
      </c>
      <c r="F140" s="17" t="s">
        <v>753</v>
      </c>
      <c r="G140" s="17">
        <v>676</v>
      </c>
    </row>
    <row r="141" spans="3:8" x14ac:dyDescent="0.25">
      <c r="C141" s="17" t="s">
        <v>132</v>
      </c>
      <c r="D141" s="17" t="s">
        <v>573</v>
      </c>
      <c r="E141" s="17">
        <v>0</v>
      </c>
      <c r="F141" s="17" t="s">
        <v>754</v>
      </c>
      <c r="G141" s="17">
        <v>393523398</v>
      </c>
      <c r="H141" s="17">
        <v>90</v>
      </c>
    </row>
    <row r="142" spans="3:8" x14ac:dyDescent="0.25">
      <c r="C142" s="17" t="s">
        <v>132</v>
      </c>
      <c r="D142" s="17" t="s">
        <v>575</v>
      </c>
      <c r="E142" s="17">
        <v>0</v>
      </c>
      <c r="F142" s="17" t="s">
        <v>755</v>
      </c>
      <c r="G142" s="17">
        <v>0</v>
      </c>
      <c r="H142" s="17">
        <v>90</v>
      </c>
    </row>
    <row r="143" spans="3:8" x14ac:dyDescent="0.25">
      <c r="C143" s="17" t="s">
        <v>132</v>
      </c>
      <c r="D143" s="17" t="s">
        <v>577</v>
      </c>
      <c r="E143" s="17">
        <v>0</v>
      </c>
      <c r="F143" s="17" t="s">
        <v>756</v>
      </c>
      <c r="G143" s="17">
        <v>232711574</v>
      </c>
    </row>
    <row r="144" spans="3:8" x14ac:dyDescent="0.25">
      <c r="C144" s="17" t="s">
        <v>132</v>
      </c>
      <c r="D144" s="17" t="s">
        <v>579</v>
      </c>
      <c r="E144" s="17">
        <v>0</v>
      </c>
      <c r="F144" s="17" t="s">
        <v>757</v>
      </c>
      <c r="G144" s="17">
        <v>3045</v>
      </c>
    </row>
    <row r="145" spans="3:8" x14ac:dyDescent="0.25">
      <c r="C145" s="17" t="s">
        <v>132</v>
      </c>
      <c r="D145" s="17" t="s">
        <v>583</v>
      </c>
      <c r="E145" s="17">
        <v>0</v>
      </c>
      <c r="F145" s="17" t="s">
        <v>758</v>
      </c>
      <c r="G145" s="17">
        <v>454400</v>
      </c>
      <c r="H145" s="17">
        <v>90</v>
      </c>
    </row>
    <row r="146" spans="3:8" x14ac:dyDescent="0.25">
      <c r="C146" s="17" t="s">
        <v>132</v>
      </c>
      <c r="D146" s="17" t="s">
        <v>585</v>
      </c>
      <c r="E146" s="17">
        <v>0</v>
      </c>
      <c r="F146" s="17" t="s">
        <v>759</v>
      </c>
      <c r="G146" s="17">
        <v>238003804</v>
      </c>
      <c r="H146" s="17">
        <v>90</v>
      </c>
    </row>
    <row r="147" spans="3:8" x14ac:dyDescent="0.25">
      <c r="C147" s="17" t="s">
        <v>132</v>
      </c>
      <c r="D147" s="17" t="s">
        <v>587</v>
      </c>
      <c r="E147" s="17">
        <v>0</v>
      </c>
      <c r="F147" s="17" t="s">
        <v>760</v>
      </c>
      <c r="G147" s="17">
        <v>5309</v>
      </c>
      <c r="H147" s="17">
        <v>90</v>
      </c>
    </row>
    <row r="148" spans="3:8" x14ac:dyDescent="0.25">
      <c r="C148" s="17" t="s">
        <v>132</v>
      </c>
      <c r="D148" s="17" t="s">
        <v>589</v>
      </c>
      <c r="E148" s="17">
        <v>0</v>
      </c>
      <c r="F148" s="17" t="s">
        <v>761</v>
      </c>
      <c r="G148" s="17">
        <v>0</v>
      </c>
      <c r="H148" s="17">
        <v>90</v>
      </c>
    </row>
    <row r="149" spans="3:8" x14ac:dyDescent="0.25">
      <c r="C149" s="17" t="s">
        <v>132</v>
      </c>
      <c r="D149" s="17" t="s">
        <v>762</v>
      </c>
      <c r="E149" s="17">
        <v>0</v>
      </c>
      <c r="F149" s="17" t="s">
        <v>763</v>
      </c>
      <c r="G149" s="17">
        <v>7624</v>
      </c>
      <c r="H149" s="17">
        <v>90</v>
      </c>
    </row>
    <row r="150" spans="3:8" x14ac:dyDescent="0.25">
      <c r="C150" s="17" t="s">
        <v>132</v>
      </c>
      <c r="D150" s="17" t="s">
        <v>764</v>
      </c>
      <c r="E150" s="17">
        <v>0</v>
      </c>
      <c r="F150" s="17" t="s">
        <v>765</v>
      </c>
      <c r="G150" s="17">
        <v>21882</v>
      </c>
      <c r="H150" s="17">
        <v>90</v>
      </c>
    </row>
    <row r="151" spans="3:8" x14ac:dyDescent="0.25">
      <c r="C151" s="17" t="s">
        <v>132</v>
      </c>
      <c r="D151" s="17" t="s">
        <v>766</v>
      </c>
      <c r="E151" s="17">
        <v>0</v>
      </c>
      <c r="F151" s="17" t="s">
        <v>767</v>
      </c>
      <c r="G151" s="17">
        <v>238519868</v>
      </c>
      <c r="H151" s="17">
        <v>90</v>
      </c>
    </row>
  </sheetData>
  <mergeCells count="1">
    <mergeCell ref="B2:B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0CB2-5192-40D0-8899-5A479243286D}">
  <dimension ref="C1:P7"/>
  <sheetViews>
    <sheetView workbookViewId="0">
      <pane ySplit="1" topLeftCell="A2" activePane="bottomLeft" state="frozen"/>
      <selection pane="bottomLeft" activeCell="E15" sqref="E15"/>
    </sheetView>
  </sheetViews>
  <sheetFormatPr defaultRowHeight="14.25" x14ac:dyDescent="0.25"/>
  <cols>
    <col min="1" max="1" width="9.140625" style="16"/>
    <col min="2" max="2" width="3.5703125" style="16" customWidth="1"/>
    <col min="3" max="3" width="2.5703125" style="60" customWidth="1"/>
    <col min="4" max="4" width="9.140625" style="17"/>
    <col min="5" max="5" width="33.42578125" style="17" customWidth="1"/>
    <col min="6" max="6" width="9.140625" style="17"/>
    <col min="7" max="7" width="34.85546875" style="17" customWidth="1"/>
    <col min="8" max="8" width="14.85546875" style="17" customWidth="1"/>
    <col min="9" max="9" width="6.5703125" style="17" customWidth="1"/>
    <col min="10" max="10" width="9.140625" style="17"/>
    <col min="11" max="11" width="9.140625" style="16" customWidth="1"/>
    <col min="12" max="12" width="9.140625" style="16"/>
    <col min="13" max="13" width="16" style="16" customWidth="1"/>
    <col min="14" max="14" width="11.5703125" style="16" customWidth="1"/>
    <col min="15" max="15" width="11.7109375" style="16" customWidth="1"/>
    <col min="16" max="16" width="12.140625" style="16" customWidth="1"/>
    <col min="17" max="16384" width="9.140625" style="16"/>
  </cols>
  <sheetData>
    <row r="1" spans="3:16" s="24" customFormat="1" ht="15.75" customHeight="1" x14ac:dyDescent="0.25">
      <c r="C1" s="66"/>
      <c r="D1" s="22" t="s">
        <v>129</v>
      </c>
      <c r="E1" s="22" t="s">
        <v>123</v>
      </c>
      <c r="F1" s="22" t="s">
        <v>357</v>
      </c>
      <c r="G1" s="22" t="s">
        <v>358</v>
      </c>
      <c r="H1" s="22" t="s">
        <v>290</v>
      </c>
      <c r="I1" s="22" t="s">
        <v>359</v>
      </c>
      <c r="J1" s="22" t="s">
        <v>169</v>
      </c>
      <c r="K1" s="27" t="s">
        <v>125</v>
      </c>
      <c r="L1" s="27" t="s">
        <v>1208</v>
      </c>
      <c r="M1" s="67" t="s">
        <v>137</v>
      </c>
      <c r="N1" s="67" t="s">
        <v>142</v>
      </c>
      <c r="O1" s="67" t="s">
        <v>144</v>
      </c>
      <c r="P1" s="68" t="s">
        <v>145</v>
      </c>
    </row>
    <row r="2" spans="3:16" x14ac:dyDescent="0.15">
      <c r="C2" s="149" t="s">
        <v>1198</v>
      </c>
      <c r="D2" s="17" t="s">
        <v>130</v>
      </c>
      <c r="E2" s="17" t="s">
        <v>360</v>
      </c>
      <c r="F2" s="17" t="s">
        <v>361</v>
      </c>
      <c r="G2" s="17" t="s">
        <v>362</v>
      </c>
      <c r="H2" s="17" t="s">
        <v>363</v>
      </c>
      <c r="I2" s="17" t="s">
        <v>364</v>
      </c>
      <c r="J2" s="17" t="s">
        <v>365</v>
      </c>
      <c r="K2" s="44">
        <v>1</v>
      </c>
      <c r="L2" s="13" t="s">
        <v>161</v>
      </c>
      <c r="M2" s="52">
        <f>VLOOKUP(Table16[[#This Row],[InstanceType]], EC2_Pricing[#All], 2, FALSE)</f>
        <v>0.57599999999999996</v>
      </c>
      <c r="N2" s="53">
        <f>Table16[[#This Row],[Hourly]]*24</f>
        <v>13.823999999999998</v>
      </c>
      <c r="O2" s="53">
        <f>Table16[[#This Row],[Daily]]*7</f>
        <v>96.767999999999986</v>
      </c>
      <c r="P2" s="53">
        <f>Table16[[#This Row],[Daily]]*30</f>
        <v>414.71999999999991</v>
      </c>
    </row>
    <row r="3" spans="3:16" x14ac:dyDescent="0.15">
      <c r="C3" s="149"/>
      <c r="D3" s="17" t="s">
        <v>131</v>
      </c>
      <c r="E3" s="17" t="s">
        <v>612</v>
      </c>
      <c r="F3" s="17" t="s">
        <v>361</v>
      </c>
      <c r="G3" s="17" t="s">
        <v>613</v>
      </c>
      <c r="H3" s="17" t="s">
        <v>363</v>
      </c>
      <c r="I3" s="17" t="s">
        <v>614</v>
      </c>
      <c r="J3" s="17" t="s">
        <v>615</v>
      </c>
      <c r="K3" s="44">
        <v>1</v>
      </c>
      <c r="L3" s="13" t="s">
        <v>161</v>
      </c>
      <c r="M3" s="52">
        <f>VLOOKUP(Table16[[#This Row],[InstanceType]], EC2_Pricing[#All], 2, FALSE)</f>
        <v>0.57599999999999996</v>
      </c>
      <c r="N3" s="53">
        <f>Table16[[#This Row],[Hourly]]*24</f>
        <v>13.823999999999998</v>
      </c>
      <c r="O3" s="53">
        <f>Table16[[#This Row],[Daily]]*7</f>
        <v>96.767999999999986</v>
      </c>
      <c r="P3" s="53">
        <f>Table16[[#This Row],[Daily]]*30</f>
        <v>414.71999999999991</v>
      </c>
    </row>
    <row r="4" spans="3:16" x14ac:dyDescent="0.15">
      <c r="C4" s="149"/>
      <c r="D4" s="17" t="s">
        <v>132</v>
      </c>
      <c r="E4" s="17" t="s">
        <v>855</v>
      </c>
      <c r="F4" s="17" t="s">
        <v>361</v>
      </c>
      <c r="G4" s="17" t="s">
        <v>613</v>
      </c>
      <c r="H4" s="17" t="s">
        <v>363</v>
      </c>
      <c r="I4" s="17" t="s">
        <v>856</v>
      </c>
      <c r="J4" s="17" t="s">
        <v>857</v>
      </c>
      <c r="K4" s="44">
        <v>1</v>
      </c>
      <c r="L4" s="13" t="s">
        <v>161</v>
      </c>
      <c r="M4" s="52">
        <f>VLOOKUP(Table16[[#This Row],[InstanceType]], EC2_Pricing[#All], 2, FALSE)</f>
        <v>0.57599999999999996</v>
      </c>
      <c r="N4" s="53">
        <f>Table16[[#This Row],[Hourly]]*24</f>
        <v>13.823999999999998</v>
      </c>
      <c r="O4" s="53">
        <f>Table16[[#This Row],[Daily]]*7</f>
        <v>96.767999999999986</v>
      </c>
      <c r="P4" s="53">
        <f>Table16[[#This Row],[Daily]]*30</f>
        <v>414.71999999999991</v>
      </c>
    </row>
    <row r="5" spans="3:16" x14ac:dyDescent="0.25">
      <c r="C5" s="149"/>
      <c r="D5" s="71" t="s">
        <v>168</v>
      </c>
      <c r="E5" s="71"/>
      <c r="F5" s="71"/>
      <c r="G5" s="71"/>
      <c r="H5" s="71"/>
      <c r="I5" s="71"/>
      <c r="J5" s="71"/>
      <c r="K5" s="72"/>
      <c r="L5" s="71"/>
      <c r="M5" s="73">
        <f>SUBTOTAL(109,Table16[Hourly])</f>
        <v>1.7279999999999998</v>
      </c>
      <c r="N5" s="73">
        <f>SUBTOTAL(109,Table16[Daily])</f>
        <v>41.471999999999994</v>
      </c>
      <c r="O5" s="73">
        <f>SUBTOTAL(109,Table16[Weekly])</f>
        <v>290.30399999999997</v>
      </c>
      <c r="P5" s="73">
        <f>SUBTOTAL(109,Table16[Monthly])</f>
        <v>1244.1599999999999</v>
      </c>
    </row>
    <row r="6" spans="3:16" x14ac:dyDescent="0.25">
      <c r="C6" s="149"/>
    </row>
    <row r="7" spans="3:16" x14ac:dyDescent="0.25">
      <c r="C7" s="149"/>
    </row>
  </sheetData>
  <mergeCells count="1">
    <mergeCell ref="C2:C7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5E8-9D0F-4276-80C2-03AE187DC47E}">
  <dimension ref="B1:T12"/>
  <sheetViews>
    <sheetView topLeftCell="K1" workbookViewId="0">
      <pane ySplit="1" topLeftCell="A2" activePane="bottomLeft" state="frozen"/>
      <selection pane="bottomLeft" activeCell="C1" sqref="C1:T9"/>
    </sheetView>
  </sheetViews>
  <sheetFormatPr defaultRowHeight="14.25" x14ac:dyDescent="0.25"/>
  <cols>
    <col min="1" max="1" width="3" style="16" customWidth="1"/>
    <col min="2" max="2" width="2.7109375" style="16" customWidth="1"/>
    <col min="3" max="3" width="9.140625" style="17"/>
    <col min="4" max="4" width="25" style="17" customWidth="1"/>
    <col min="5" max="5" width="33" style="17" hidden="1" customWidth="1"/>
    <col min="6" max="6" width="17.28515625" style="17" customWidth="1"/>
    <col min="7" max="7" width="9.140625" style="17"/>
    <col min="8" max="8" width="15.140625" style="17" customWidth="1"/>
    <col min="9" max="9" width="10.85546875" style="17" hidden="1" customWidth="1"/>
    <col min="10" max="10" width="14.42578125" style="17" customWidth="1"/>
    <col min="11" max="11" width="9.140625" style="17"/>
    <col min="12" max="12" width="65" style="17" customWidth="1"/>
    <col min="13" max="13" width="16.7109375" style="17" customWidth="1"/>
    <col min="14" max="14" width="27.42578125" style="17" customWidth="1"/>
    <col min="15" max="16" width="9.140625" style="16"/>
    <col min="17" max="20" width="11" style="16" customWidth="1"/>
    <col min="21" max="16384" width="9.140625" style="16"/>
  </cols>
  <sheetData>
    <row r="1" spans="2:20" s="24" customFormat="1" ht="16.5" customHeight="1" x14ac:dyDescent="0.25">
      <c r="B1" s="25"/>
      <c r="C1" s="22" t="s">
        <v>129</v>
      </c>
      <c r="D1" s="22" t="s">
        <v>366</v>
      </c>
      <c r="E1" s="22" t="s">
        <v>122</v>
      </c>
      <c r="F1" s="22" t="s">
        <v>367</v>
      </c>
      <c r="G1" s="22" t="s">
        <v>368</v>
      </c>
      <c r="H1" s="22" t="s">
        <v>369</v>
      </c>
      <c r="I1" s="22" t="s">
        <v>370</v>
      </c>
      <c r="J1" s="22" t="s">
        <v>371</v>
      </c>
      <c r="K1" s="22" t="s">
        <v>372</v>
      </c>
      <c r="L1" s="22" t="s">
        <v>373</v>
      </c>
      <c r="M1" s="22" t="s">
        <v>374</v>
      </c>
      <c r="N1" s="22" t="s">
        <v>375</v>
      </c>
      <c r="O1" s="27" t="s">
        <v>125</v>
      </c>
      <c r="P1" s="33" t="s">
        <v>1208</v>
      </c>
      <c r="Q1" s="67" t="s">
        <v>137</v>
      </c>
      <c r="R1" s="67" t="s">
        <v>142</v>
      </c>
      <c r="S1" s="67" t="s">
        <v>144</v>
      </c>
      <c r="T1" s="68" t="s">
        <v>145</v>
      </c>
    </row>
    <row r="2" spans="2:20" x14ac:dyDescent="0.25">
      <c r="B2" s="150" t="s">
        <v>125</v>
      </c>
      <c r="C2" s="17" t="s">
        <v>130</v>
      </c>
      <c r="D2" s="17" t="s">
        <v>376</v>
      </c>
      <c r="E2" s="17" t="s">
        <v>377</v>
      </c>
      <c r="F2" s="17" t="s">
        <v>378</v>
      </c>
      <c r="G2" s="17" t="s">
        <v>379</v>
      </c>
      <c r="H2" s="17" t="s">
        <v>380</v>
      </c>
      <c r="I2" s="17" t="s">
        <v>381</v>
      </c>
      <c r="J2" s="17" t="s">
        <v>382</v>
      </c>
      <c r="K2" s="17" t="b">
        <v>0</v>
      </c>
      <c r="L2" s="17" t="s">
        <v>383</v>
      </c>
      <c r="M2" s="17" t="s">
        <v>384</v>
      </c>
      <c r="N2" s="17" t="s">
        <v>385</v>
      </c>
      <c r="O2" s="44">
        <v>1</v>
      </c>
      <c r="P2" s="44" t="s">
        <v>1209</v>
      </c>
      <c r="Q2" s="70">
        <f>VLOOKUP(Table17[[#This Row],[InstanceSize]], EC2_Pricing[#All], 2, FALSE)*Table17[[#This Row],[Instances]]</f>
        <v>0.28999999999999998</v>
      </c>
      <c r="R2" s="49">
        <f>Table17[[#This Row],[Hourly]]*24</f>
        <v>6.9599999999999991</v>
      </c>
      <c r="S2" s="49">
        <f>Table17[[#This Row],[Daily]]*7</f>
        <v>48.719999999999992</v>
      </c>
      <c r="T2" s="49">
        <f>Table17[[#This Row],[Daily]]*30</f>
        <v>208.79999999999998</v>
      </c>
    </row>
    <row r="3" spans="2:20" x14ac:dyDescent="0.25">
      <c r="B3" s="150"/>
      <c r="C3" s="17" t="s">
        <v>130</v>
      </c>
      <c r="D3" s="17" t="s">
        <v>386</v>
      </c>
      <c r="E3" s="17" t="s">
        <v>387</v>
      </c>
      <c r="F3" s="17" t="s">
        <v>388</v>
      </c>
      <c r="G3" s="17" t="s">
        <v>379</v>
      </c>
      <c r="H3" s="17" t="s">
        <v>389</v>
      </c>
      <c r="I3" s="17" t="s">
        <v>390</v>
      </c>
      <c r="J3" s="17" t="s">
        <v>382</v>
      </c>
      <c r="K3" s="17" t="b">
        <v>0</v>
      </c>
      <c r="L3" s="17" t="s">
        <v>391</v>
      </c>
      <c r="M3" s="17" t="s">
        <v>384</v>
      </c>
      <c r="N3" s="17" t="s">
        <v>385</v>
      </c>
      <c r="O3" s="44">
        <v>1</v>
      </c>
      <c r="P3" s="44" t="s">
        <v>1209</v>
      </c>
      <c r="Q3" s="70">
        <f>VLOOKUP(Table17[[#This Row],[InstanceSize]], EC2_Pricing[#All], 2, FALSE)*Table17[[#This Row],[Instances]]</f>
        <v>4.1000000000000002E-2</v>
      </c>
      <c r="R3" s="49">
        <f>Table17[[#This Row],[Hourly]]*24</f>
        <v>0.98399999999999999</v>
      </c>
      <c r="S3" s="49">
        <f>Table17[[#This Row],[Daily]]*7</f>
        <v>6.8879999999999999</v>
      </c>
      <c r="T3" s="49">
        <f>Table17[[#This Row],[Daily]]*30</f>
        <v>29.52</v>
      </c>
    </row>
    <row r="4" spans="2:20" x14ac:dyDescent="0.25">
      <c r="B4" s="150"/>
      <c r="C4" s="17" t="s">
        <v>130</v>
      </c>
      <c r="D4" s="17" t="s">
        <v>386</v>
      </c>
      <c r="E4" s="17" t="s">
        <v>392</v>
      </c>
      <c r="F4" s="17" t="s">
        <v>388</v>
      </c>
      <c r="G4" s="17" t="s">
        <v>379</v>
      </c>
      <c r="H4" s="17" t="s">
        <v>389</v>
      </c>
      <c r="I4" s="17" t="s">
        <v>393</v>
      </c>
      <c r="J4" s="17" t="s">
        <v>382</v>
      </c>
      <c r="K4" s="17" t="b">
        <v>0</v>
      </c>
      <c r="L4" s="17" t="s">
        <v>394</v>
      </c>
      <c r="M4" s="17" t="s">
        <v>384</v>
      </c>
      <c r="N4" s="17" t="s">
        <v>385</v>
      </c>
      <c r="O4" s="44">
        <v>1</v>
      </c>
      <c r="P4" s="44" t="s">
        <v>1209</v>
      </c>
      <c r="Q4" s="70">
        <f>VLOOKUP(Table17[[#This Row],[InstanceSize]], EC2_Pricing[#All], 2, FALSE)*Table17[[#This Row],[Instances]]</f>
        <v>4.1000000000000002E-2</v>
      </c>
      <c r="R4" s="49">
        <f>Table17[[#This Row],[Hourly]]*24</f>
        <v>0.98399999999999999</v>
      </c>
      <c r="S4" s="49">
        <f>Table17[[#This Row],[Daily]]*7</f>
        <v>6.8879999999999999</v>
      </c>
      <c r="T4" s="49">
        <f>Table17[[#This Row],[Daily]]*30</f>
        <v>29.52</v>
      </c>
    </row>
    <row r="5" spans="2:20" x14ac:dyDescent="0.25">
      <c r="B5" s="150"/>
      <c r="C5" s="17" t="s">
        <v>131</v>
      </c>
      <c r="D5" s="17" t="s">
        <v>616</v>
      </c>
      <c r="E5" s="17" t="s">
        <v>617</v>
      </c>
      <c r="F5" s="17" t="s">
        <v>378</v>
      </c>
      <c r="G5" s="17" t="s">
        <v>379</v>
      </c>
      <c r="H5" s="17" t="s">
        <v>380</v>
      </c>
      <c r="I5" s="17" t="s">
        <v>618</v>
      </c>
      <c r="J5" s="17" t="s">
        <v>382</v>
      </c>
      <c r="K5" s="17" t="b">
        <v>0</v>
      </c>
      <c r="L5" s="17" t="s">
        <v>619</v>
      </c>
      <c r="M5" s="17" t="s">
        <v>384</v>
      </c>
      <c r="N5" s="17" t="s">
        <v>385</v>
      </c>
      <c r="O5" s="44">
        <v>1</v>
      </c>
      <c r="P5" s="44" t="s">
        <v>1209</v>
      </c>
      <c r="Q5" s="70">
        <f>VLOOKUP(Table17[[#This Row],[InstanceSize]], EC2_Pricing[#All], 2, FALSE)*Table17[[#This Row],[Instances]]</f>
        <v>0.28999999999999998</v>
      </c>
      <c r="R5" s="49">
        <f>Table17[[#This Row],[Hourly]]*24</f>
        <v>6.9599999999999991</v>
      </c>
      <c r="S5" s="69">
        <f>Table17[[#This Row],[Daily]]*7</f>
        <v>48.719999999999992</v>
      </c>
      <c r="T5" s="69">
        <f>Table17[[#This Row],[Daily]]*30</f>
        <v>208.79999999999998</v>
      </c>
    </row>
    <row r="6" spans="2:20" x14ac:dyDescent="0.25">
      <c r="B6" s="150"/>
      <c r="C6" s="17" t="s">
        <v>131</v>
      </c>
      <c r="D6" s="17" t="s">
        <v>620</v>
      </c>
      <c r="E6" s="17" t="s">
        <v>621</v>
      </c>
      <c r="F6" s="17" t="s">
        <v>388</v>
      </c>
      <c r="G6" s="17" t="s">
        <v>379</v>
      </c>
      <c r="H6" s="17" t="s">
        <v>389</v>
      </c>
      <c r="I6" s="17" t="s">
        <v>622</v>
      </c>
      <c r="J6" s="17" t="s">
        <v>382</v>
      </c>
      <c r="K6" s="17" t="b">
        <v>0</v>
      </c>
      <c r="L6" s="17" t="s">
        <v>623</v>
      </c>
      <c r="M6" s="17" t="s">
        <v>384</v>
      </c>
      <c r="N6" s="17" t="s">
        <v>385</v>
      </c>
      <c r="O6" s="44">
        <v>1</v>
      </c>
      <c r="P6" s="44" t="s">
        <v>1209</v>
      </c>
      <c r="Q6" s="70">
        <f>VLOOKUP(Table17[[#This Row],[InstanceSize]], EC2_Pricing[#All], 2, FALSE)*Table17[[#This Row],[Instances]]</f>
        <v>4.1000000000000002E-2</v>
      </c>
      <c r="R6" s="49">
        <f>Table17[[#This Row],[Hourly]]*24</f>
        <v>0.98399999999999999</v>
      </c>
      <c r="S6" s="69">
        <f>Table17[[#This Row],[Daily]]*7</f>
        <v>6.8879999999999999</v>
      </c>
      <c r="T6" s="69">
        <f>Table17[[#This Row],[Daily]]*30</f>
        <v>29.52</v>
      </c>
    </row>
    <row r="7" spans="2:20" x14ac:dyDescent="0.25">
      <c r="B7" s="150"/>
      <c r="C7" s="17" t="s">
        <v>132</v>
      </c>
      <c r="D7" s="17" t="s">
        <v>858</v>
      </c>
      <c r="E7" s="17" t="s">
        <v>859</v>
      </c>
      <c r="F7" s="17" t="s">
        <v>378</v>
      </c>
      <c r="G7" s="17" t="s">
        <v>379</v>
      </c>
      <c r="H7" s="17" t="s">
        <v>380</v>
      </c>
      <c r="I7" s="17" t="s">
        <v>860</v>
      </c>
      <c r="J7" s="17" t="s">
        <v>382</v>
      </c>
      <c r="K7" s="17" t="b">
        <v>0</v>
      </c>
      <c r="L7" s="17" t="s">
        <v>861</v>
      </c>
      <c r="M7" s="17" t="s">
        <v>384</v>
      </c>
      <c r="N7" s="17" t="s">
        <v>385</v>
      </c>
      <c r="O7" s="44">
        <v>1</v>
      </c>
      <c r="P7" s="44" t="s">
        <v>1209</v>
      </c>
      <c r="Q7" s="70">
        <f>VLOOKUP(Table17[[#This Row],[InstanceSize]], EC2_Pricing[#All], 2, FALSE)*Table17[[#This Row],[Instances]]</f>
        <v>0.28999999999999998</v>
      </c>
      <c r="R7" s="49">
        <f>Table17[[#This Row],[Hourly]]*24</f>
        <v>6.9599999999999991</v>
      </c>
      <c r="S7" s="69">
        <f>Table17[[#This Row],[Daily]]*7</f>
        <v>48.719999999999992</v>
      </c>
      <c r="T7" s="69">
        <f>Table17[[#This Row],[Daily]]*30</f>
        <v>208.79999999999998</v>
      </c>
    </row>
    <row r="8" spans="2:20" x14ac:dyDescent="0.25">
      <c r="B8" s="18"/>
      <c r="C8" s="17" t="s">
        <v>132</v>
      </c>
      <c r="D8" s="17" t="s">
        <v>862</v>
      </c>
      <c r="E8" s="17" t="s">
        <v>863</v>
      </c>
      <c r="F8" s="17" t="s">
        <v>388</v>
      </c>
      <c r="G8" s="17" t="s">
        <v>379</v>
      </c>
      <c r="H8" s="17" t="s">
        <v>389</v>
      </c>
      <c r="I8" s="17" t="s">
        <v>864</v>
      </c>
      <c r="J8" s="17" t="s">
        <v>382</v>
      </c>
      <c r="K8" s="17" t="b">
        <v>0</v>
      </c>
      <c r="L8" s="17" t="s">
        <v>865</v>
      </c>
      <c r="M8" s="17" t="s">
        <v>384</v>
      </c>
      <c r="N8" s="17" t="s">
        <v>385</v>
      </c>
      <c r="O8" s="44">
        <v>1</v>
      </c>
      <c r="P8" s="44" t="s">
        <v>1209</v>
      </c>
      <c r="Q8" s="70">
        <f>VLOOKUP(Table17[[#This Row],[InstanceSize]], EC2_Pricing[#All], 2, FALSE)*Table17[[#This Row],[Instances]]</f>
        <v>4.1000000000000002E-2</v>
      </c>
      <c r="R8" s="49">
        <f>Table17[[#This Row],[Hourly]]*24</f>
        <v>0.98399999999999999</v>
      </c>
      <c r="S8" s="69">
        <f>Table17[[#This Row],[Daily]]*7</f>
        <v>6.8879999999999999</v>
      </c>
      <c r="T8" s="69">
        <f>Table17[[#This Row],[Daily]]*30</f>
        <v>29.52</v>
      </c>
    </row>
    <row r="9" spans="2:20" x14ac:dyDescent="0.25">
      <c r="B9" s="18"/>
      <c r="C9" s="71" t="s">
        <v>168</v>
      </c>
      <c r="D9" s="71"/>
      <c r="E9" s="71"/>
      <c r="F9" s="71"/>
      <c r="G9" s="71"/>
      <c r="H9" s="71"/>
      <c r="I9" s="71"/>
      <c r="J9" s="72"/>
      <c r="K9" s="71"/>
      <c r="L9" s="73"/>
      <c r="M9" s="73"/>
      <c r="N9" s="73"/>
      <c r="O9" s="73"/>
      <c r="P9" s="71"/>
      <c r="Q9" s="75">
        <f>SUBTOTAL(109,Table17[Hourly])</f>
        <v>1.0339999999999998</v>
      </c>
      <c r="R9" s="74">
        <f>SUBTOTAL(109,Table17[Daily])</f>
        <v>24.816000000000003</v>
      </c>
      <c r="S9" s="74">
        <f>SUBTOTAL(109,Table17[Weekly])</f>
        <v>173.71199999999999</v>
      </c>
      <c r="T9" s="73">
        <f>SUBTOTAL(109,Table17[Monthly])</f>
        <v>744.4799999999999</v>
      </c>
    </row>
    <row r="10" spans="2:20" x14ac:dyDescent="0.25">
      <c r="B10" s="18"/>
    </row>
    <row r="11" spans="2:20" x14ac:dyDescent="0.25">
      <c r="B11" s="18"/>
    </row>
    <row r="12" spans="2:20" x14ac:dyDescent="0.25">
      <c r="B12" s="19"/>
    </row>
  </sheetData>
  <mergeCells count="1">
    <mergeCell ref="B2:B7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3F3A-22ED-446C-8271-F4D56675F78C}">
  <dimension ref="B1:AE41"/>
  <sheetViews>
    <sheetView topLeftCell="G1" zoomScale="115" zoomScaleNormal="115" workbookViewId="0">
      <pane ySplit="1" topLeftCell="A2" activePane="bottomLeft" state="frozen"/>
      <selection pane="bottomLeft" activeCell="L14" sqref="L14"/>
    </sheetView>
  </sheetViews>
  <sheetFormatPr defaultRowHeight="14.25" x14ac:dyDescent="0.25"/>
  <cols>
    <col min="1" max="2" width="2.7109375" style="16" customWidth="1"/>
    <col min="3" max="3" width="9.140625" style="17"/>
    <col min="4" max="4" width="17.5703125" style="17" customWidth="1"/>
    <col min="5" max="5" width="12.42578125" style="17" customWidth="1"/>
    <col min="6" max="6" width="29" style="17" customWidth="1"/>
    <col min="7" max="7" width="11" style="17" customWidth="1"/>
    <col min="8" max="8" width="16.7109375" style="17" customWidth="1"/>
    <col min="9" max="9" width="8.140625" style="17" customWidth="1"/>
    <col min="10" max="10" width="13" style="17" customWidth="1"/>
    <col min="11" max="11" width="14.7109375" style="17" customWidth="1"/>
    <col min="12" max="12" width="15.5703125" style="17" customWidth="1"/>
    <col min="13" max="13" width="12" style="17" customWidth="1"/>
    <col min="14" max="14" width="39.5703125" style="17" customWidth="1"/>
    <col min="15" max="15" width="18.140625" style="17" customWidth="1"/>
    <col min="16" max="16" width="20.85546875" style="17" customWidth="1"/>
    <col min="17" max="17" width="6.140625" style="17" customWidth="1"/>
    <col min="18" max="18" width="2.7109375" style="16" customWidth="1"/>
    <col min="19" max="19" width="9.140625" style="86"/>
    <col min="20" max="20" width="45.28515625" style="17" customWidth="1"/>
    <col min="21" max="21" width="11.42578125" style="17" customWidth="1"/>
    <col min="22" max="22" width="9.140625" style="17"/>
    <col min="23" max="23" width="9.140625" style="44" customWidth="1"/>
    <col min="24" max="24" width="4.85546875" style="17" customWidth="1"/>
    <col min="25" max="25" width="2.7109375" style="16" customWidth="1"/>
    <col min="26" max="26" width="6.85546875" style="17" customWidth="1"/>
    <col min="27" max="27" width="7.7109375" style="44" customWidth="1"/>
    <col min="28" max="28" width="16.42578125" style="17" customWidth="1"/>
    <col min="29" max="29" width="42.28515625" style="17" customWidth="1"/>
    <col min="30" max="30" width="9.42578125" style="44" customWidth="1"/>
    <col min="31" max="31" width="9.140625" style="17"/>
    <col min="32" max="16384" width="9.140625" style="16"/>
  </cols>
  <sheetData>
    <row r="1" spans="2:31" s="24" customFormat="1" ht="15" customHeight="1" x14ac:dyDescent="0.25">
      <c r="B1" s="21"/>
      <c r="C1" s="22" t="s">
        <v>129</v>
      </c>
      <c r="D1" s="22" t="s">
        <v>122</v>
      </c>
      <c r="E1" s="22" t="s">
        <v>876</v>
      </c>
      <c r="F1" s="22" t="s">
        <v>877</v>
      </c>
      <c r="G1" s="22" t="s">
        <v>878</v>
      </c>
      <c r="H1" s="22" t="s">
        <v>879</v>
      </c>
      <c r="I1" s="22" t="s">
        <v>880</v>
      </c>
      <c r="J1" s="22" t="s">
        <v>881</v>
      </c>
      <c r="K1" s="22" t="s">
        <v>882</v>
      </c>
      <c r="L1" s="22" t="s">
        <v>257</v>
      </c>
      <c r="M1" s="22" t="s">
        <v>883</v>
      </c>
      <c r="N1" s="22" t="s">
        <v>884</v>
      </c>
      <c r="O1" s="22" t="s">
        <v>885</v>
      </c>
      <c r="P1" s="22" t="s">
        <v>886</v>
      </c>
      <c r="Q1" s="23"/>
      <c r="R1" s="21"/>
      <c r="S1" s="85" t="s">
        <v>129</v>
      </c>
      <c r="T1" s="22" t="s">
        <v>123</v>
      </c>
      <c r="U1" s="22" t="s">
        <v>357</v>
      </c>
      <c r="V1" s="22" t="s">
        <v>624</v>
      </c>
      <c r="W1" s="37" t="s">
        <v>625</v>
      </c>
      <c r="X1" s="23"/>
      <c r="Y1" s="21"/>
      <c r="Z1" s="22" t="s">
        <v>129</v>
      </c>
      <c r="AA1" s="37" t="s">
        <v>920</v>
      </c>
      <c r="AB1" s="22" t="s">
        <v>357</v>
      </c>
      <c r="AC1" s="22" t="s">
        <v>123</v>
      </c>
      <c r="AD1" s="37" t="s">
        <v>921</v>
      </c>
      <c r="AE1" s="23"/>
    </row>
    <row r="2" spans="2:31" ht="16.5" customHeight="1" x14ac:dyDescent="0.25">
      <c r="B2" s="151" t="s">
        <v>1211</v>
      </c>
      <c r="C2" s="89" t="s">
        <v>130</v>
      </c>
      <c r="D2" s="23" t="s">
        <v>1216</v>
      </c>
      <c r="E2" s="23" t="s">
        <v>887</v>
      </c>
      <c r="F2" s="23" t="s">
        <v>1217</v>
      </c>
      <c r="G2" s="23" t="s">
        <v>888</v>
      </c>
      <c r="H2" s="23" t="b">
        <v>0</v>
      </c>
      <c r="I2" s="23" t="s">
        <v>889</v>
      </c>
      <c r="J2" s="23" t="s">
        <v>890</v>
      </c>
      <c r="K2" s="23">
        <v>2</v>
      </c>
      <c r="L2" s="23" t="s">
        <v>891</v>
      </c>
      <c r="M2" s="23" t="s">
        <v>1218</v>
      </c>
      <c r="N2" s="23" t="s">
        <v>1219</v>
      </c>
      <c r="O2" s="23" t="s">
        <v>1216</v>
      </c>
      <c r="P2" s="23" t="s">
        <v>894</v>
      </c>
      <c r="R2" s="151" t="s">
        <v>937</v>
      </c>
      <c r="S2" s="89" t="s">
        <v>131</v>
      </c>
      <c r="T2" s="23" t="s">
        <v>626</v>
      </c>
      <c r="U2" s="23" t="s">
        <v>627</v>
      </c>
      <c r="V2" s="23" t="s">
        <v>628</v>
      </c>
      <c r="W2" s="44" t="s">
        <v>629</v>
      </c>
      <c r="Y2" s="151" t="s">
        <v>936</v>
      </c>
      <c r="Z2" s="89" t="s">
        <v>166</v>
      </c>
      <c r="AA2" s="87" t="s">
        <v>922</v>
      </c>
      <c r="AB2" s="88" t="s">
        <v>923</v>
      </c>
      <c r="AC2" s="23" t="s">
        <v>924</v>
      </c>
      <c r="AD2" s="87" t="s">
        <v>925</v>
      </c>
    </row>
    <row r="3" spans="2:31" x14ac:dyDescent="0.25">
      <c r="B3" s="151"/>
      <c r="C3" s="89" t="s">
        <v>130</v>
      </c>
      <c r="D3" s="23" t="s">
        <v>1220</v>
      </c>
      <c r="E3" s="23" t="s">
        <v>887</v>
      </c>
      <c r="F3" s="23" t="s">
        <v>1221</v>
      </c>
      <c r="G3" s="23" t="s">
        <v>888</v>
      </c>
      <c r="H3" s="23" t="b">
        <v>0</v>
      </c>
      <c r="I3" s="23" t="s">
        <v>889</v>
      </c>
      <c r="J3" s="23" t="s">
        <v>896</v>
      </c>
      <c r="K3" s="23">
        <v>37810</v>
      </c>
      <c r="L3" s="23" t="s">
        <v>891</v>
      </c>
      <c r="M3" s="23" t="s">
        <v>1222</v>
      </c>
      <c r="N3" s="23" t="s">
        <v>1223</v>
      </c>
      <c r="O3" s="23" t="s">
        <v>1220</v>
      </c>
      <c r="P3" s="23" t="s">
        <v>894</v>
      </c>
      <c r="R3" s="151"/>
      <c r="S3" s="89" t="s">
        <v>131</v>
      </c>
      <c r="T3" s="23" t="s">
        <v>630</v>
      </c>
      <c r="U3" s="23" t="s">
        <v>631</v>
      </c>
      <c r="V3" s="23" t="s">
        <v>628</v>
      </c>
      <c r="W3" s="44" t="s">
        <v>629</v>
      </c>
      <c r="Y3" s="151"/>
      <c r="Z3" s="89" t="s">
        <v>166</v>
      </c>
      <c r="AA3" s="87" t="s">
        <v>922</v>
      </c>
      <c r="AB3" s="88" t="s">
        <v>923</v>
      </c>
      <c r="AC3" s="23" t="s">
        <v>926</v>
      </c>
      <c r="AD3" s="87" t="s">
        <v>925</v>
      </c>
    </row>
    <row r="4" spans="2:31" x14ac:dyDescent="0.25">
      <c r="B4" s="151"/>
      <c r="C4" s="89" t="s">
        <v>130</v>
      </c>
      <c r="D4" s="23" t="s">
        <v>1224</v>
      </c>
      <c r="E4" s="23" t="s">
        <v>887</v>
      </c>
      <c r="F4" s="23" t="s">
        <v>1225</v>
      </c>
      <c r="G4" s="23" t="s">
        <v>1226</v>
      </c>
      <c r="H4" s="23" t="b">
        <v>0</v>
      </c>
      <c r="I4" s="23" t="s">
        <v>889</v>
      </c>
      <c r="J4" s="23" t="s">
        <v>896</v>
      </c>
      <c r="K4" s="23">
        <v>40003</v>
      </c>
      <c r="L4" s="23" t="s">
        <v>891</v>
      </c>
      <c r="M4" s="23" t="s">
        <v>1227</v>
      </c>
      <c r="N4" s="23" t="s">
        <v>1228</v>
      </c>
      <c r="O4" s="23" t="s">
        <v>1224</v>
      </c>
      <c r="P4" s="23" t="s">
        <v>894</v>
      </c>
      <c r="R4" s="151"/>
      <c r="S4" s="89" t="s">
        <v>131</v>
      </c>
      <c r="T4" s="23" t="s">
        <v>632</v>
      </c>
      <c r="U4" s="23" t="s">
        <v>631</v>
      </c>
      <c r="V4" s="23" t="s">
        <v>628</v>
      </c>
      <c r="W4" s="44" t="s">
        <v>629</v>
      </c>
      <c r="Y4" s="151"/>
      <c r="Z4" s="89" t="s">
        <v>166</v>
      </c>
      <c r="AA4" s="87" t="s">
        <v>922</v>
      </c>
      <c r="AB4" s="88"/>
      <c r="AC4" s="23" t="s">
        <v>927</v>
      </c>
      <c r="AD4" s="87" t="s">
        <v>928</v>
      </c>
    </row>
    <row r="5" spans="2:31" x14ac:dyDescent="0.25">
      <c r="B5" s="151"/>
      <c r="C5" s="89" t="s">
        <v>130</v>
      </c>
      <c r="D5" s="23" t="s">
        <v>1229</v>
      </c>
      <c r="E5" s="23" t="s">
        <v>887</v>
      </c>
      <c r="F5" s="23" t="s">
        <v>1230</v>
      </c>
      <c r="G5" s="23" t="s">
        <v>915</v>
      </c>
      <c r="H5" s="23" t="b">
        <v>1</v>
      </c>
      <c r="I5" s="23" t="s">
        <v>889</v>
      </c>
      <c r="J5" s="23" t="s">
        <v>896</v>
      </c>
      <c r="K5" s="23">
        <v>40003</v>
      </c>
      <c r="L5" s="23" t="s">
        <v>891</v>
      </c>
      <c r="M5" s="23" t="s">
        <v>1231</v>
      </c>
      <c r="N5" s="23" t="s">
        <v>1232</v>
      </c>
      <c r="O5" s="23" t="s">
        <v>1229</v>
      </c>
      <c r="P5" s="23" t="s">
        <v>894</v>
      </c>
      <c r="R5" s="151"/>
      <c r="S5" s="89" t="s">
        <v>131</v>
      </c>
      <c r="T5" s="23" t="s">
        <v>633</v>
      </c>
      <c r="U5" s="23" t="s">
        <v>627</v>
      </c>
      <c r="V5" s="23" t="s">
        <v>628</v>
      </c>
      <c r="W5" s="44" t="s">
        <v>629</v>
      </c>
      <c r="Y5" s="151"/>
      <c r="Z5" s="89" t="s">
        <v>166</v>
      </c>
      <c r="AA5" s="87" t="s">
        <v>922</v>
      </c>
      <c r="AB5" s="88"/>
      <c r="AC5" s="23" t="s">
        <v>929</v>
      </c>
      <c r="AD5" s="87" t="s">
        <v>925</v>
      </c>
    </row>
    <row r="6" spans="2:31" x14ac:dyDescent="0.25">
      <c r="B6" s="151"/>
      <c r="C6" s="89" t="s">
        <v>130</v>
      </c>
      <c r="D6" s="23" t="s">
        <v>1233</v>
      </c>
      <c r="E6" s="23" t="s">
        <v>887</v>
      </c>
      <c r="F6" s="23" t="s">
        <v>1234</v>
      </c>
      <c r="G6" s="23" t="s">
        <v>888</v>
      </c>
      <c r="H6" s="23" t="b">
        <v>0</v>
      </c>
      <c r="I6" s="23" t="s">
        <v>889</v>
      </c>
      <c r="J6" s="23" t="s">
        <v>896</v>
      </c>
      <c r="K6" s="23">
        <v>37810</v>
      </c>
      <c r="L6" s="23" t="s">
        <v>891</v>
      </c>
      <c r="M6" s="23" t="s">
        <v>1235</v>
      </c>
      <c r="N6" s="23" t="s">
        <v>1236</v>
      </c>
      <c r="O6" s="23" t="s">
        <v>1233</v>
      </c>
      <c r="P6" s="23" t="s">
        <v>894</v>
      </c>
      <c r="R6" s="151"/>
      <c r="S6" s="89" t="s">
        <v>131</v>
      </c>
      <c r="T6" s="23" t="s">
        <v>634</v>
      </c>
      <c r="U6" s="23" t="s">
        <v>631</v>
      </c>
      <c r="V6" s="23" t="s">
        <v>628</v>
      </c>
      <c r="W6" s="44" t="s">
        <v>629</v>
      </c>
      <c r="Y6" s="151"/>
      <c r="Z6" s="89" t="s">
        <v>166</v>
      </c>
      <c r="AA6" s="87" t="s">
        <v>922</v>
      </c>
      <c r="AB6" s="88"/>
      <c r="AC6" s="23" t="s">
        <v>930</v>
      </c>
      <c r="AD6" s="87" t="s">
        <v>925</v>
      </c>
    </row>
    <row r="7" spans="2:31" x14ac:dyDescent="0.25">
      <c r="B7" s="151"/>
      <c r="C7" s="89" t="s">
        <v>130</v>
      </c>
      <c r="D7" s="23" t="s">
        <v>1237</v>
      </c>
      <c r="E7" s="23" t="s">
        <v>887</v>
      </c>
      <c r="F7" s="23" t="s">
        <v>1238</v>
      </c>
      <c r="G7" s="23" t="s">
        <v>915</v>
      </c>
      <c r="H7" s="23" t="b">
        <v>1</v>
      </c>
      <c r="I7" s="23" t="s">
        <v>889</v>
      </c>
      <c r="J7" s="23" t="s">
        <v>896</v>
      </c>
      <c r="K7" s="23">
        <v>40003</v>
      </c>
      <c r="L7" s="23" t="s">
        <v>891</v>
      </c>
      <c r="M7" s="23" t="s">
        <v>1239</v>
      </c>
      <c r="N7" s="23" t="s">
        <v>1240</v>
      </c>
      <c r="O7" s="23" t="s">
        <v>1237</v>
      </c>
      <c r="P7" s="23" t="s">
        <v>894</v>
      </c>
      <c r="R7" s="151"/>
      <c r="S7" s="89" t="s">
        <v>131</v>
      </c>
      <c r="T7" s="23" t="s">
        <v>635</v>
      </c>
      <c r="U7" s="23" t="s">
        <v>631</v>
      </c>
      <c r="V7" s="23" t="s">
        <v>628</v>
      </c>
      <c r="W7" s="44" t="s">
        <v>629</v>
      </c>
      <c r="Y7" s="151"/>
      <c r="Z7" s="89" t="s">
        <v>166</v>
      </c>
      <c r="AA7" s="87" t="s">
        <v>922</v>
      </c>
      <c r="AB7" s="88"/>
      <c r="AC7" s="23" t="s">
        <v>931</v>
      </c>
      <c r="AD7" s="87" t="s">
        <v>925</v>
      </c>
    </row>
    <row r="8" spans="2:31" x14ac:dyDescent="0.25">
      <c r="B8" s="18"/>
      <c r="C8" s="89" t="s">
        <v>130</v>
      </c>
      <c r="D8" s="23" t="s">
        <v>1241</v>
      </c>
      <c r="E8" s="23" t="s">
        <v>887</v>
      </c>
      <c r="F8" s="23" t="s">
        <v>1242</v>
      </c>
      <c r="G8" s="23" t="s">
        <v>915</v>
      </c>
      <c r="H8" s="23" t="b">
        <v>1</v>
      </c>
      <c r="I8" s="23" t="s">
        <v>889</v>
      </c>
      <c r="J8" s="23" t="s">
        <v>896</v>
      </c>
      <c r="K8" s="23">
        <v>40003</v>
      </c>
      <c r="L8" s="23" t="s">
        <v>891</v>
      </c>
      <c r="M8" s="23" t="s">
        <v>1243</v>
      </c>
      <c r="N8" s="23" t="s">
        <v>1244</v>
      </c>
      <c r="O8" s="23" t="s">
        <v>1241</v>
      </c>
      <c r="P8" s="23" t="s">
        <v>894</v>
      </c>
      <c r="R8" s="18"/>
      <c r="S8" s="89" t="s">
        <v>131</v>
      </c>
      <c r="T8" s="23" t="s">
        <v>636</v>
      </c>
      <c r="U8" s="23" t="s">
        <v>631</v>
      </c>
      <c r="V8" s="23" t="s">
        <v>628</v>
      </c>
      <c r="W8" s="44" t="s">
        <v>629</v>
      </c>
      <c r="Y8" s="18"/>
      <c r="Z8" s="89" t="s">
        <v>166</v>
      </c>
      <c r="AA8" s="87" t="s">
        <v>922</v>
      </c>
      <c r="AB8" s="88"/>
      <c r="AC8" s="23" t="s">
        <v>932</v>
      </c>
      <c r="AD8" s="87" t="s">
        <v>925</v>
      </c>
    </row>
    <row r="9" spans="2:31" x14ac:dyDescent="0.25">
      <c r="B9" s="18"/>
      <c r="C9" s="89" t="s">
        <v>130</v>
      </c>
      <c r="D9" s="23" t="s">
        <v>1245</v>
      </c>
      <c r="E9" s="23" t="s">
        <v>887</v>
      </c>
      <c r="F9" s="23" t="s">
        <v>1246</v>
      </c>
      <c r="G9" s="23" t="s">
        <v>915</v>
      </c>
      <c r="H9" s="23" t="b">
        <v>1</v>
      </c>
      <c r="I9" s="23" t="s">
        <v>889</v>
      </c>
      <c r="J9" s="23" t="s">
        <v>896</v>
      </c>
      <c r="K9" s="23">
        <v>40003</v>
      </c>
      <c r="L9" s="23" t="s">
        <v>891</v>
      </c>
      <c r="M9" s="23" t="s">
        <v>1247</v>
      </c>
      <c r="N9" s="23" t="s">
        <v>1248</v>
      </c>
      <c r="O9" s="23" t="s">
        <v>1245</v>
      </c>
      <c r="P9" s="23" t="s">
        <v>894</v>
      </c>
      <c r="R9" s="18"/>
      <c r="S9" s="89" t="s">
        <v>131</v>
      </c>
      <c r="T9" s="23" t="s">
        <v>637</v>
      </c>
      <c r="U9" s="23" t="s">
        <v>631</v>
      </c>
      <c r="V9" s="23" t="s">
        <v>628</v>
      </c>
      <c r="W9" s="44" t="s">
        <v>629</v>
      </c>
      <c r="Y9" s="18"/>
      <c r="Z9" s="89" t="s">
        <v>166</v>
      </c>
      <c r="AA9" s="87" t="s">
        <v>922</v>
      </c>
      <c r="AB9" s="88" t="s">
        <v>923</v>
      </c>
      <c r="AC9" s="23" t="s">
        <v>933</v>
      </c>
      <c r="AD9" s="87" t="s">
        <v>925</v>
      </c>
    </row>
    <row r="10" spans="2:31" x14ac:dyDescent="0.25">
      <c r="B10" s="18"/>
      <c r="C10" s="89" t="s">
        <v>130</v>
      </c>
      <c r="D10" s="23" t="s">
        <v>1249</v>
      </c>
      <c r="E10" s="23" t="s">
        <v>887</v>
      </c>
      <c r="F10" s="23" t="s">
        <v>1250</v>
      </c>
      <c r="G10" s="23" t="s">
        <v>1251</v>
      </c>
      <c r="H10" s="23" t="b">
        <v>0</v>
      </c>
      <c r="I10" s="23" t="s">
        <v>889</v>
      </c>
      <c r="J10" s="23" t="s">
        <v>896</v>
      </c>
      <c r="K10" s="23">
        <v>40003</v>
      </c>
      <c r="L10" s="23" t="s">
        <v>891</v>
      </c>
      <c r="M10" s="23" t="s">
        <v>1252</v>
      </c>
      <c r="N10" s="23" t="s">
        <v>1253</v>
      </c>
      <c r="O10" s="23" t="s">
        <v>1249</v>
      </c>
      <c r="P10" s="23" t="s">
        <v>894</v>
      </c>
      <c r="R10" s="18"/>
      <c r="S10" s="89" t="s">
        <v>131</v>
      </c>
      <c r="T10" s="23" t="s">
        <v>638</v>
      </c>
      <c r="U10" s="23" t="s">
        <v>627</v>
      </c>
      <c r="V10" s="23" t="s">
        <v>628</v>
      </c>
      <c r="W10" s="44" t="s">
        <v>629</v>
      </c>
      <c r="Y10" s="18"/>
      <c r="Z10" s="89" t="s">
        <v>166</v>
      </c>
      <c r="AA10" s="87" t="s">
        <v>922</v>
      </c>
      <c r="AB10" s="88" t="s">
        <v>934</v>
      </c>
      <c r="AC10" s="23" t="s">
        <v>935</v>
      </c>
      <c r="AD10" s="87" t="s">
        <v>928</v>
      </c>
    </row>
    <row r="11" spans="2:31" x14ac:dyDescent="0.25">
      <c r="B11" s="18"/>
      <c r="C11" s="89" t="s">
        <v>130</v>
      </c>
      <c r="D11" s="23" t="s">
        <v>1254</v>
      </c>
      <c r="E11" s="23" t="s">
        <v>887</v>
      </c>
      <c r="F11" s="23" t="s">
        <v>1255</v>
      </c>
      <c r="G11" s="23" t="s">
        <v>904</v>
      </c>
      <c r="H11" s="23" t="b">
        <v>0</v>
      </c>
      <c r="I11" s="23" t="s">
        <v>889</v>
      </c>
      <c r="J11" s="23" t="s">
        <v>896</v>
      </c>
      <c r="K11" s="23">
        <v>40003</v>
      </c>
      <c r="L11" s="23" t="s">
        <v>891</v>
      </c>
      <c r="M11" s="23" t="s">
        <v>1256</v>
      </c>
      <c r="N11" s="23" t="s">
        <v>1257</v>
      </c>
      <c r="O11" s="23" t="s">
        <v>1254</v>
      </c>
      <c r="P11" s="23" t="s">
        <v>894</v>
      </c>
      <c r="R11" s="18"/>
      <c r="S11" s="89" t="s">
        <v>131</v>
      </c>
      <c r="T11" s="23" t="s">
        <v>639</v>
      </c>
      <c r="U11" s="23" t="s">
        <v>631</v>
      </c>
      <c r="V11" s="23" t="s">
        <v>628</v>
      </c>
      <c r="W11" s="44" t="s">
        <v>629</v>
      </c>
      <c r="Y11" s="18"/>
      <c r="Z11" s="89" t="s">
        <v>130</v>
      </c>
      <c r="AA11" s="87" t="s">
        <v>922</v>
      </c>
      <c r="AB11" s="88" t="s">
        <v>923</v>
      </c>
      <c r="AC11" s="23" t="s">
        <v>924</v>
      </c>
      <c r="AD11" s="87" t="s">
        <v>925</v>
      </c>
    </row>
    <row r="12" spans="2:31" x14ac:dyDescent="0.25">
      <c r="B12" s="19"/>
      <c r="C12" s="89" t="s">
        <v>131</v>
      </c>
      <c r="D12" s="23" t="s">
        <v>1258</v>
      </c>
      <c r="E12" s="23" t="s">
        <v>887</v>
      </c>
      <c r="F12" s="23" t="s">
        <v>1259</v>
      </c>
      <c r="G12" s="23" t="s">
        <v>1260</v>
      </c>
      <c r="H12" s="23" t="b">
        <v>0</v>
      </c>
      <c r="I12" s="23" t="s">
        <v>889</v>
      </c>
      <c r="J12" s="23" t="s">
        <v>896</v>
      </c>
      <c r="K12" s="105">
        <v>40003</v>
      </c>
      <c r="L12" s="23" t="s">
        <v>891</v>
      </c>
      <c r="M12" s="23" t="s">
        <v>1261</v>
      </c>
      <c r="N12" s="23" t="s">
        <v>1262</v>
      </c>
      <c r="O12" s="23" t="s">
        <v>1258</v>
      </c>
      <c r="P12" s="23" t="s">
        <v>894</v>
      </c>
      <c r="R12" s="19"/>
      <c r="S12" s="89" t="s">
        <v>130</v>
      </c>
      <c r="T12" s="23" t="s">
        <v>640</v>
      </c>
      <c r="U12" s="23" t="s">
        <v>627</v>
      </c>
      <c r="V12" s="23" t="s">
        <v>628</v>
      </c>
      <c r="W12" s="44" t="s">
        <v>629</v>
      </c>
      <c r="Y12" s="19"/>
      <c r="Z12" s="89" t="s">
        <v>130</v>
      </c>
      <c r="AA12" s="87" t="s">
        <v>922</v>
      </c>
      <c r="AB12" s="88" t="s">
        <v>923</v>
      </c>
      <c r="AC12" s="23" t="s">
        <v>926</v>
      </c>
      <c r="AD12" s="87" t="s">
        <v>925</v>
      </c>
    </row>
    <row r="13" spans="2:31" x14ac:dyDescent="0.25">
      <c r="C13" s="89" t="s">
        <v>131</v>
      </c>
      <c r="D13" s="23" t="s">
        <v>1263</v>
      </c>
      <c r="E13" s="23" t="s">
        <v>887</v>
      </c>
      <c r="F13" s="23" t="s">
        <v>1264</v>
      </c>
      <c r="G13" s="23" t="s">
        <v>1265</v>
      </c>
      <c r="H13" s="23" t="b">
        <v>0</v>
      </c>
      <c r="I13" s="23" t="s">
        <v>889</v>
      </c>
      <c r="J13" s="23" t="s">
        <v>890</v>
      </c>
      <c r="K13" s="105">
        <v>2</v>
      </c>
      <c r="L13" s="23" t="s">
        <v>891</v>
      </c>
      <c r="M13" s="23" t="s">
        <v>1266</v>
      </c>
      <c r="N13" s="23" t="s">
        <v>1267</v>
      </c>
      <c r="O13" s="23" t="s">
        <v>1263</v>
      </c>
      <c r="P13" s="23" t="s">
        <v>894</v>
      </c>
      <c r="S13" s="89" t="s">
        <v>130</v>
      </c>
      <c r="T13" s="23" t="s">
        <v>641</v>
      </c>
      <c r="U13" s="23" t="s">
        <v>627</v>
      </c>
      <c r="V13" s="23" t="s">
        <v>628</v>
      </c>
      <c r="W13" s="44" t="s">
        <v>629</v>
      </c>
      <c r="Z13" s="89" t="s">
        <v>130</v>
      </c>
      <c r="AA13" s="87" t="s">
        <v>922</v>
      </c>
      <c r="AB13" s="88"/>
      <c r="AC13" s="23" t="s">
        <v>927</v>
      </c>
      <c r="AD13" s="87" t="s">
        <v>928</v>
      </c>
    </row>
    <row r="14" spans="2:31" ht="15" customHeight="1" x14ac:dyDescent="0.25">
      <c r="C14" s="89" t="s">
        <v>131</v>
      </c>
      <c r="D14" s="23" t="s">
        <v>1268</v>
      </c>
      <c r="E14" s="23" t="s">
        <v>887</v>
      </c>
      <c r="F14" s="23" t="s">
        <v>1269</v>
      </c>
      <c r="G14" s="23" t="s">
        <v>911</v>
      </c>
      <c r="H14" s="23" t="b">
        <v>0</v>
      </c>
      <c r="I14" s="23" t="s">
        <v>889</v>
      </c>
      <c r="J14" s="23" t="s">
        <v>896</v>
      </c>
      <c r="K14" s="105">
        <v>40003</v>
      </c>
      <c r="L14" s="23" t="s">
        <v>891</v>
      </c>
      <c r="M14" s="23" t="s">
        <v>1270</v>
      </c>
      <c r="N14" s="23" t="s">
        <v>1271</v>
      </c>
      <c r="O14" s="23" t="s">
        <v>1268</v>
      </c>
      <c r="P14" s="23" t="s">
        <v>894</v>
      </c>
      <c r="S14" s="89" t="s">
        <v>130</v>
      </c>
      <c r="T14" s="23" t="s">
        <v>642</v>
      </c>
      <c r="U14" s="23" t="s">
        <v>627</v>
      </c>
      <c r="V14" s="23" t="s">
        <v>628</v>
      </c>
      <c r="W14" s="44" t="s">
        <v>629</v>
      </c>
      <c r="Z14" s="89" t="s">
        <v>130</v>
      </c>
      <c r="AA14" s="87" t="s">
        <v>922</v>
      </c>
      <c r="AB14" s="88"/>
      <c r="AC14" s="23" t="s">
        <v>929</v>
      </c>
      <c r="AD14" s="87" t="s">
        <v>925</v>
      </c>
    </row>
    <row r="15" spans="2:31" x14ac:dyDescent="0.25">
      <c r="C15" s="89" t="s">
        <v>131</v>
      </c>
      <c r="D15" s="23" t="s">
        <v>1272</v>
      </c>
      <c r="E15" s="23" t="s">
        <v>887</v>
      </c>
      <c r="F15" s="23" t="s">
        <v>1273</v>
      </c>
      <c r="G15" s="23" t="s">
        <v>1274</v>
      </c>
      <c r="H15" s="23" t="b">
        <v>0</v>
      </c>
      <c r="I15" s="23" t="s">
        <v>889</v>
      </c>
      <c r="J15" s="23" t="s">
        <v>896</v>
      </c>
      <c r="K15" s="105">
        <v>40003</v>
      </c>
      <c r="L15" s="23" t="s">
        <v>891</v>
      </c>
      <c r="M15" s="23" t="s">
        <v>1275</v>
      </c>
      <c r="N15" s="23" t="s">
        <v>1276</v>
      </c>
      <c r="O15" s="23" t="s">
        <v>1272</v>
      </c>
      <c r="P15" s="23" t="s">
        <v>894</v>
      </c>
      <c r="S15" s="89" t="s">
        <v>130</v>
      </c>
      <c r="T15" s="23" t="s">
        <v>643</v>
      </c>
      <c r="U15" s="23" t="s">
        <v>631</v>
      </c>
      <c r="V15" s="23" t="s">
        <v>628</v>
      </c>
      <c r="W15" s="44" t="s">
        <v>629</v>
      </c>
      <c r="Z15" s="89" t="s">
        <v>130</v>
      </c>
      <c r="AA15" s="87" t="s">
        <v>922</v>
      </c>
      <c r="AB15" s="88"/>
      <c r="AC15" s="23" t="s">
        <v>930</v>
      </c>
      <c r="AD15" s="87" t="s">
        <v>925</v>
      </c>
    </row>
    <row r="16" spans="2:31" x14ac:dyDescent="0.25">
      <c r="C16" s="89" t="s">
        <v>131</v>
      </c>
      <c r="D16" s="23" t="s">
        <v>1277</v>
      </c>
      <c r="E16" s="23" t="s">
        <v>887</v>
      </c>
      <c r="F16" s="23" t="s">
        <v>1278</v>
      </c>
      <c r="G16" s="23" t="s">
        <v>1274</v>
      </c>
      <c r="H16" s="23" t="b">
        <v>0</v>
      </c>
      <c r="I16" s="23" t="s">
        <v>889</v>
      </c>
      <c r="J16" s="23" t="s">
        <v>896</v>
      </c>
      <c r="K16" s="105">
        <v>40003</v>
      </c>
      <c r="L16" s="23" t="s">
        <v>891</v>
      </c>
      <c r="M16" s="23" t="s">
        <v>1279</v>
      </c>
      <c r="N16" s="23" t="s">
        <v>1280</v>
      </c>
      <c r="O16" s="23" t="s">
        <v>1277</v>
      </c>
      <c r="P16" s="23" t="s">
        <v>894</v>
      </c>
      <c r="S16" s="89" t="s">
        <v>130</v>
      </c>
      <c r="T16" s="23" t="s">
        <v>644</v>
      </c>
      <c r="U16" s="23" t="s">
        <v>631</v>
      </c>
      <c r="V16" s="23" t="s">
        <v>628</v>
      </c>
      <c r="W16" s="44" t="s">
        <v>629</v>
      </c>
      <c r="Z16" s="89" t="s">
        <v>130</v>
      </c>
      <c r="AA16" s="87" t="s">
        <v>922</v>
      </c>
      <c r="AB16" s="88"/>
      <c r="AC16" s="23" t="s">
        <v>931</v>
      </c>
      <c r="AD16" s="87" t="s">
        <v>925</v>
      </c>
    </row>
    <row r="17" spans="3:30" x14ac:dyDescent="0.25">
      <c r="C17" s="89" t="s">
        <v>131</v>
      </c>
      <c r="D17" s="23" t="s">
        <v>1281</v>
      </c>
      <c r="E17" s="23" t="s">
        <v>887</v>
      </c>
      <c r="F17" s="23" t="s">
        <v>1282</v>
      </c>
      <c r="G17" s="23" t="s">
        <v>1274</v>
      </c>
      <c r="H17" s="23" t="b">
        <v>0</v>
      </c>
      <c r="I17" s="23" t="s">
        <v>889</v>
      </c>
      <c r="J17" s="23" t="s">
        <v>896</v>
      </c>
      <c r="K17" s="105">
        <v>40003</v>
      </c>
      <c r="L17" s="23" t="s">
        <v>891</v>
      </c>
      <c r="M17" s="23" t="s">
        <v>1283</v>
      </c>
      <c r="N17" s="23" t="s">
        <v>1284</v>
      </c>
      <c r="O17" s="23" t="s">
        <v>1281</v>
      </c>
      <c r="P17" s="23" t="s">
        <v>894</v>
      </c>
      <c r="S17" s="89" t="s">
        <v>130</v>
      </c>
      <c r="T17" s="23" t="s">
        <v>645</v>
      </c>
      <c r="U17" s="23" t="s">
        <v>627</v>
      </c>
      <c r="V17" s="23" t="s">
        <v>628</v>
      </c>
      <c r="W17" s="44" t="s">
        <v>629</v>
      </c>
      <c r="Z17" s="89" t="s">
        <v>130</v>
      </c>
      <c r="AA17" s="87" t="s">
        <v>922</v>
      </c>
      <c r="AB17" s="88"/>
      <c r="AC17" s="23" t="s">
        <v>932</v>
      </c>
      <c r="AD17" s="87" t="s">
        <v>925</v>
      </c>
    </row>
    <row r="18" spans="3:30" x14ac:dyDescent="0.25">
      <c r="C18" s="89" t="s">
        <v>131</v>
      </c>
      <c r="D18" s="23" t="s">
        <v>1285</v>
      </c>
      <c r="E18" s="23" t="s">
        <v>887</v>
      </c>
      <c r="F18" s="23" t="s">
        <v>1286</v>
      </c>
      <c r="G18" s="23" t="s">
        <v>915</v>
      </c>
      <c r="H18" s="23" t="b">
        <v>1</v>
      </c>
      <c r="I18" s="23" t="s">
        <v>889</v>
      </c>
      <c r="J18" s="23" t="s">
        <v>896</v>
      </c>
      <c r="K18" s="105">
        <v>40003</v>
      </c>
      <c r="L18" s="23" t="s">
        <v>891</v>
      </c>
      <c r="M18" s="23" t="s">
        <v>1287</v>
      </c>
      <c r="N18" s="23" t="s">
        <v>1288</v>
      </c>
      <c r="O18" s="23" t="s">
        <v>1285</v>
      </c>
      <c r="P18" s="23" t="s">
        <v>894</v>
      </c>
      <c r="S18" s="89" t="s">
        <v>130</v>
      </c>
      <c r="T18" s="23" t="s">
        <v>646</v>
      </c>
      <c r="U18" s="23" t="s">
        <v>631</v>
      </c>
      <c r="V18" s="23" t="s">
        <v>628</v>
      </c>
      <c r="W18" s="44" t="s">
        <v>629</v>
      </c>
      <c r="Z18" s="89" t="s">
        <v>130</v>
      </c>
      <c r="AA18" s="87" t="s">
        <v>922</v>
      </c>
      <c r="AB18" s="88" t="s">
        <v>923</v>
      </c>
      <c r="AC18" s="23" t="s">
        <v>933</v>
      </c>
      <c r="AD18" s="87" t="s">
        <v>925</v>
      </c>
    </row>
    <row r="19" spans="3:30" x14ac:dyDescent="0.25">
      <c r="C19" s="89" t="s">
        <v>131</v>
      </c>
      <c r="D19" s="23" t="s">
        <v>1289</v>
      </c>
      <c r="E19" s="23" t="s">
        <v>887</v>
      </c>
      <c r="F19" s="23" t="s">
        <v>1290</v>
      </c>
      <c r="G19" s="23" t="s">
        <v>904</v>
      </c>
      <c r="H19" s="23" t="b">
        <v>0</v>
      </c>
      <c r="I19" s="23" t="s">
        <v>889</v>
      </c>
      <c r="J19" s="23" t="s">
        <v>896</v>
      </c>
      <c r="K19" s="105">
        <v>-32685</v>
      </c>
      <c r="L19" s="23" t="s">
        <v>891</v>
      </c>
      <c r="M19" s="23" t="s">
        <v>1291</v>
      </c>
      <c r="N19" s="23" t="s">
        <v>1292</v>
      </c>
      <c r="O19" s="23" t="s">
        <v>1289</v>
      </c>
      <c r="P19" s="23" t="s">
        <v>894</v>
      </c>
      <c r="S19" s="89" t="s">
        <v>130</v>
      </c>
      <c r="T19" s="23" t="s">
        <v>647</v>
      </c>
      <c r="U19" s="23" t="s">
        <v>631</v>
      </c>
      <c r="V19" s="23" t="s">
        <v>628</v>
      </c>
      <c r="W19" s="44" t="s">
        <v>629</v>
      </c>
      <c r="Z19" s="89" t="s">
        <v>130</v>
      </c>
      <c r="AA19" s="87" t="s">
        <v>922</v>
      </c>
      <c r="AB19" s="88" t="s">
        <v>934</v>
      </c>
      <c r="AC19" s="23" t="s">
        <v>935</v>
      </c>
      <c r="AD19" s="87" t="s">
        <v>928</v>
      </c>
    </row>
    <row r="20" spans="3:30" x14ac:dyDescent="0.25">
      <c r="C20" s="89" t="s">
        <v>131</v>
      </c>
      <c r="D20" s="23" t="s">
        <v>1293</v>
      </c>
      <c r="E20" s="23" t="s">
        <v>887</v>
      </c>
      <c r="F20" s="23" t="s">
        <v>1294</v>
      </c>
      <c r="G20" s="23" t="s">
        <v>1274</v>
      </c>
      <c r="H20" s="23" t="b">
        <v>0</v>
      </c>
      <c r="I20" s="23" t="s">
        <v>889</v>
      </c>
      <c r="J20" s="23" t="s">
        <v>896</v>
      </c>
      <c r="K20" s="105">
        <v>40003</v>
      </c>
      <c r="L20" s="23" t="s">
        <v>891</v>
      </c>
      <c r="M20" s="23" t="s">
        <v>1295</v>
      </c>
      <c r="N20" s="23" t="s">
        <v>1296</v>
      </c>
      <c r="O20" s="23" t="s">
        <v>1293</v>
      </c>
      <c r="P20" s="23" t="s">
        <v>894</v>
      </c>
      <c r="S20" s="89" t="s">
        <v>130</v>
      </c>
      <c r="T20" s="23" t="s">
        <v>648</v>
      </c>
      <c r="U20" s="23" t="s">
        <v>631</v>
      </c>
      <c r="V20" s="23" t="s">
        <v>628</v>
      </c>
      <c r="W20" s="44" t="s">
        <v>629</v>
      </c>
      <c r="Z20" s="89" t="s">
        <v>131</v>
      </c>
      <c r="AA20" s="87" t="s">
        <v>922</v>
      </c>
      <c r="AB20" s="88" t="s">
        <v>923</v>
      </c>
      <c r="AC20" s="23" t="s">
        <v>924</v>
      </c>
      <c r="AD20" s="87" t="s">
        <v>925</v>
      </c>
    </row>
    <row r="21" spans="3:30" x14ac:dyDescent="0.25">
      <c r="C21" s="89" t="s">
        <v>131</v>
      </c>
      <c r="D21" s="23" t="s">
        <v>1297</v>
      </c>
      <c r="E21" s="23" t="s">
        <v>887</v>
      </c>
      <c r="F21" s="23" t="s">
        <v>1298</v>
      </c>
      <c r="G21" s="23" t="s">
        <v>911</v>
      </c>
      <c r="H21" s="23" t="b">
        <v>0</v>
      </c>
      <c r="I21" s="23" t="s">
        <v>889</v>
      </c>
      <c r="J21" s="23" t="s">
        <v>896</v>
      </c>
      <c r="K21" s="105">
        <v>40003</v>
      </c>
      <c r="L21" s="23" t="s">
        <v>891</v>
      </c>
      <c r="M21" s="23" t="s">
        <v>1299</v>
      </c>
      <c r="N21" s="23" t="s">
        <v>1300</v>
      </c>
      <c r="O21" s="23" t="s">
        <v>1297</v>
      </c>
      <c r="P21" s="23" t="s">
        <v>894</v>
      </c>
      <c r="S21" s="89" t="s">
        <v>130</v>
      </c>
      <c r="T21" s="23" t="s">
        <v>649</v>
      </c>
      <c r="U21" s="23" t="s">
        <v>627</v>
      </c>
      <c r="V21" s="23" t="s">
        <v>628</v>
      </c>
      <c r="W21" s="44" t="s">
        <v>629</v>
      </c>
      <c r="Z21" s="89" t="s">
        <v>131</v>
      </c>
      <c r="AA21" s="87" t="s">
        <v>922</v>
      </c>
      <c r="AB21" s="88" t="s">
        <v>923</v>
      </c>
      <c r="AC21" s="23" t="s">
        <v>926</v>
      </c>
      <c r="AD21" s="87" t="s">
        <v>925</v>
      </c>
    </row>
    <row r="22" spans="3:30" x14ac:dyDescent="0.25">
      <c r="C22" s="89" t="s">
        <v>132</v>
      </c>
      <c r="D22" s="23" t="s">
        <v>28</v>
      </c>
      <c r="E22" s="23" t="s">
        <v>887</v>
      </c>
      <c r="F22" s="23" t="s">
        <v>1301</v>
      </c>
      <c r="G22" s="23" t="s">
        <v>888</v>
      </c>
      <c r="H22" s="23" t="b">
        <v>0</v>
      </c>
      <c r="I22" s="23" t="s">
        <v>889</v>
      </c>
      <c r="J22" s="23" t="s">
        <v>890</v>
      </c>
      <c r="K22" s="105">
        <v>2</v>
      </c>
      <c r="L22" s="23" t="s">
        <v>891</v>
      </c>
      <c r="M22" s="23" t="s">
        <v>892</v>
      </c>
      <c r="N22" s="23" t="s">
        <v>893</v>
      </c>
      <c r="O22" s="23" t="s">
        <v>28</v>
      </c>
      <c r="P22" s="23" t="s">
        <v>894</v>
      </c>
      <c r="S22" s="89" t="s">
        <v>132</v>
      </c>
      <c r="T22" s="23" t="s">
        <v>866</v>
      </c>
      <c r="U22" s="23" t="s">
        <v>627</v>
      </c>
      <c r="V22" s="23" t="s">
        <v>628</v>
      </c>
      <c r="W22" s="44" t="s">
        <v>629</v>
      </c>
      <c r="Z22" s="89" t="s">
        <v>131</v>
      </c>
      <c r="AA22" s="87" t="s">
        <v>922</v>
      </c>
      <c r="AB22" s="88"/>
      <c r="AC22" s="23" t="s">
        <v>927</v>
      </c>
      <c r="AD22" s="87" t="s">
        <v>928</v>
      </c>
    </row>
    <row r="23" spans="3:30" x14ac:dyDescent="0.25">
      <c r="C23" s="89" t="s">
        <v>132</v>
      </c>
      <c r="D23" s="23" t="s">
        <v>0</v>
      </c>
      <c r="E23" s="23" t="s">
        <v>887</v>
      </c>
      <c r="F23" s="23" t="s">
        <v>1302</v>
      </c>
      <c r="G23" s="23" t="s">
        <v>895</v>
      </c>
      <c r="H23" s="23" t="b">
        <v>0</v>
      </c>
      <c r="I23" s="23" t="s">
        <v>889</v>
      </c>
      <c r="J23" s="23" t="s">
        <v>896</v>
      </c>
      <c r="K23" s="105">
        <v>40003</v>
      </c>
      <c r="L23" s="23" t="s">
        <v>891</v>
      </c>
      <c r="M23" s="23" t="s">
        <v>897</v>
      </c>
      <c r="N23" s="23" t="s">
        <v>898</v>
      </c>
      <c r="O23" s="23" t="s">
        <v>0</v>
      </c>
      <c r="P23" s="23" t="s">
        <v>894</v>
      </c>
      <c r="S23" s="89" t="s">
        <v>132</v>
      </c>
      <c r="T23" s="23" t="s">
        <v>867</v>
      </c>
      <c r="U23" s="23" t="s">
        <v>631</v>
      </c>
      <c r="V23" s="23" t="s">
        <v>628</v>
      </c>
      <c r="W23" s="44" t="s">
        <v>629</v>
      </c>
      <c r="Z23" s="89" t="s">
        <v>131</v>
      </c>
      <c r="AA23" s="87" t="s">
        <v>922</v>
      </c>
      <c r="AB23" s="88"/>
      <c r="AC23" s="23" t="s">
        <v>929</v>
      </c>
      <c r="AD23" s="87" t="s">
        <v>925</v>
      </c>
    </row>
    <row r="24" spans="3:30" x14ac:dyDescent="0.25">
      <c r="C24" s="89" t="s">
        <v>132</v>
      </c>
      <c r="D24" s="23" t="s">
        <v>13</v>
      </c>
      <c r="E24" s="23" t="s">
        <v>887</v>
      </c>
      <c r="F24" s="23" t="s">
        <v>1303</v>
      </c>
      <c r="G24" s="23" t="s">
        <v>899</v>
      </c>
      <c r="H24" s="23" t="b">
        <v>0</v>
      </c>
      <c r="I24" s="23" t="s">
        <v>889</v>
      </c>
      <c r="J24" s="23" t="s">
        <v>896</v>
      </c>
      <c r="K24" s="105">
        <v>40003</v>
      </c>
      <c r="L24" s="23" t="s">
        <v>891</v>
      </c>
      <c r="M24" s="23" t="s">
        <v>900</v>
      </c>
      <c r="N24" s="23" t="s">
        <v>901</v>
      </c>
      <c r="O24" s="23" t="s">
        <v>13</v>
      </c>
      <c r="P24" s="23" t="s">
        <v>894</v>
      </c>
      <c r="S24" s="89" t="s">
        <v>132</v>
      </c>
      <c r="T24" s="23" t="s">
        <v>868</v>
      </c>
      <c r="U24" s="23" t="s">
        <v>631</v>
      </c>
      <c r="V24" s="23" t="s">
        <v>628</v>
      </c>
      <c r="W24" s="44" t="s">
        <v>629</v>
      </c>
      <c r="Z24" s="89" t="s">
        <v>131</v>
      </c>
      <c r="AA24" s="87" t="s">
        <v>922</v>
      </c>
      <c r="AB24" s="88"/>
      <c r="AC24" s="23" t="s">
        <v>930</v>
      </c>
      <c r="AD24" s="87" t="s">
        <v>925</v>
      </c>
    </row>
    <row r="25" spans="3:30" x14ac:dyDescent="0.25">
      <c r="C25" s="89" t="s">
        <v>132</v>
      </c>
      <c r="D25" s="23" t="s">
        <v>24</v>
      </c>
      <c r="E25" s="23" t="s">
        <v>887</v>
      </c>
      <c r="F25" s="23" t="s">
        <v>1304</v>
      </c>
      <c r="G25" s="23" t="s">
        <v>888</v>
      </c>
      <c r="H25" s="23" t="b">
        <v>0</v>
      </c>
      <c r="I25" s="23" t="s">
        <v>889</v>
      </c>
      <c r="J25" s="23" t="s">
        <v>896</v>
      </c>
      <c r="K25" s="105">
        <v>37810</v>
      </c>
      <c r="L25" s="23" t="s">
        <v>891</v>
      </c>
      <c r="M25" s="23" t="s">
        <v>902</v>
      </c>
      <c r="N25" s="23" t="s">
        <v>903</v>
      </c>
      <c r="O25" s="23" t="s">
        <v>24</v>
      </c>
      <c r="P25" s="23" t="s">
        <v>894</v>
      </c>
      <c r="S25" s="89" t="s">
        <v>132</v>
      </c>
      <c r="T25" s="23" t="s">
        <v>869</v>
      </c>
      <c r="U25" s="23" t="s">
        <v>627</v>
      </c>
      <c r="V25" s="23" t="s">
        <v>628</v>
      </c>
      <c r="W25" s="44" t="s">
        <v>629</v>
      </c>
      <c r="Z25" s="89" t="s">
        <v>131</v>
      </c>
      <c r="AA25" s="87" t="s">
        <v>922</v>
      </c>
      <c r="AB25" s="88"/>
      <c r="AC25" s="23" t="s">
        <v>931</v>
      </c>
      <c r="AD25" s="87" t="s">
        <v>925</v>
      </c>
    </row>
    <row r="26" spans="3:30" x14ac:dyDescent="0.25">
      <c r="C26" s="89" t="s">
        <v>132</v>
      </c>
      <c r="D26" s="23" t="s">
        <v>20</v>
      </c>
      <c r="E26" s="23" t="s">
        <v>887</v>
      </c>
      <c r="F26" s="23" t="s">
        <v>1305</v>
      </c>
      <c r="G26" s="23" t="s">
        <v>904</v>
      </c>
      <c r="H26" s="23" t="b">
        <v>0</v>
      </c>
      <c r="I26" s="23" t="s">
        <v>889</v>
      </c>
      <c r="J26" s="23" t="s">
        <v>896</v>
      </c>
      <c r="K26" s="105">
        <v>-32685</v>
      </c>
      <c r="L26" s="23" t="s">
        <v>891</v>
      </c>
      <c r="M26" s="23" t="s">
        <v>905</v>
      </c>
      <c r="N26" s="23" t="s">
        <v>906</v>
      </c>
      <c r="O26" s="23" t="s">
        <v>20</v>
      </c>
      <c r="P26" s="23" t="s">
        <v>894</v>
      </c>
      <c r="S26" s="89" t="s">
        <v>132</v>
      </c>
      <c r="T26" s="23" t="s">
        <v>870</v>
      </c>
      <c r="U26" s="23" t="s">
        <v>631</v>
      </c>
      <c r="V26" s="23" t="s">
        <v>628</v>
      </c>
      <c r="W26" s="44" t="s">
        <v>629</v>
      </c>
      <c r="Z26" s="89" t="s">
        <v>131</v>
      </c>
      <c r="AA26" s="87" t="s">
        <v>922</v>
      </c>
      <c r="AB26" s="88"/>
      <c r="AC26" s="23" t="s">
        <v>932</v>
      </c>
      <c r="AD26" s="87" t="s">
        <v>925</v>
      </c>
    </row>
    <row r="27" spans="3:30" x14ac:dyDescent="0.25">
      <c r="C27" s="89" t="s">
        <v>132</v>
      </c>
      <c r="D27" s="23" t="s">
        <v>37</v>
      </c>
      <c r="E27" s="23" t="s">
        <v>887</v>
      </c>
      <c r="F27" s="23" t="s">
        <v>1306</v>
      </c>
      <c r="G27" s="23" t="s">
        <v>888</v>
      </c>
      <c r="H27" s="23" t="b">
        <v>0</v>
      </c>
      <c r="I27" s="23" t="s">
        <v>889</v>
      </c>
      <c r="J27" s="23" t="s">
        <v>896</v>
      </c>
      <c r="K27" s="105">
        <v>40003</v>
      </c>
      <c r="L27" s="23" t="s">
        <v>891</v>
      </c>
      <c r="M27" s="23" t="s">
        <v>907</v>
      </c>
      <c r="N27" s="23" t="s">
        <v>908</v>
      </c>
      <c r="O27" s="23" t="s">
        <v>37</v>
      </c>
      <c r="P27" s="23" t="s">
        <v>894</v>
      </c>
      <c r="S27" s="89" t="s">
        <v>132</v>
      </c>
      <c r="T27" s="23" t="s">
        <v>871</v>
      </c>
      <c r="U27" s="23" t="s">
        <v>631</v>
      </c>
      <c r="V27" s="23" t="s">
        <v>628</v>
      </c>
      <c r="W27" s="44" t="s">
        <v>629</v>
      </c>
      <c r="Z27" s="89" t="s">
        <v>131</v>
      </c>
      <c r="AA27" s="87" t="s">
        <v>922</v>
      </c>
      <c r="AB27" s="88" t="s">
        <v>923</v>
      </c>
      <c r="AC27" s="23" t="s">
        <v>933</v>
      </c>
      <c r="AD27" s="87" t="s">
        <v>925</v>
      </c>
    </row>
    <row r="28" spans="3:30" x14ac:dyDescent="0.25">
      <c r="C28" s="89" t="s">
        <v>132</v>
      </c>
      <c r="D28" s="23" t="s">
        <v>21</v>
      </c>
      <c r="E28" s="23" t="s">
        <v>887</v>
      </c>
      <c r="F28" s="23" t="s">
        <v>1307</v>
      </c>
      <c r="G28" s="23" t="s">
        <v>888</v>
      </c>
      <c r="H28" s="23" t="b">
        <v>0</v>
      </c>
      <c r="I28" s="23" t="s">
        <v>889</v>
      </c>
      <c r="J28" s="23" t="s">
        <v>890</v>
      </c>
      <c r="K28" s="105">
        <v>2</v>
      </c>
      <c r="L28" s="23" t="s">
        <v>891</v>
      </c>
      <c r="M28" s="23" t="s">
        <v>909</v>
      </c>
      <c r="N28" s="23" t="s">
        <v>910</v>
      </c>
      <c r="O28" s="23" t="s">
        <v>21</v>
      </c>
      <c r="P28" s="23" t="s">
        <v>894</v>
      </c>
      <c r="S28" s="89" t="s">
        <v>132</v>
      </c>
      <c r="T28" s="23" t="s">
        <v>872</v>
      </c>
      <c r="U28" s="23" t="s">
        <v>631</v>
      </c>
      <c r="V28" s="23" t="s">
        <v>628</v>
      </c>
      <c r="W28" s="44" t="s">
        <v>629</v>
      </c>
      <c r="Z28" s="89" t="s">
        <v>131</v>
      </c>
      <c r="AA28" s="87" t="s">
        <v>922</v>
      </c>
      <c r="AB28" s="88" t="s">
        <v>934</v>
      </c>
      <c r="AC28" s="23" t="s">
        <v>935</v>
      </c>
      <c r="AD28" s="87" t="s">
        <v>928</v>
      </c>
    </row>
    <row r="29" spans="3:30" x14ac:dyDescent="0.25">
      <c r="C29" s="89" t="s">
        <v>132</v>
      </c>
      <c r="D29" s="23" t="s">
        <v>33</v>
      </c>
      <c r="E29" s="23" t="s">
        <v>887</v>
      </c>
      <c r="F29" s="23" t="s">
        <v>1308</v>
      </c>
      <c r="G29" s="23" t="s">
        <v>911</v>
      </c>
      <c r="H29" s="23" t="b">
        <v>0</v>
      </c>
      <c r="I29" s="23" t="s">
        <v>889</v>
      </c>
      <c r="J29" s="23" t="s">
        <v>896</v>
      </c>
      <c r="K29" s="105">
        <v>40003</v>
      </c>
      <c r="L29" s="23" t="s">
        <v>891</v>
      </c>
      <c r="M29" s="23" t="s">
        <v>912</v>
      </c>
      <c r="N29" s="23" t="s">
        <v>913</v>
      </c>
      <c r="O29" s="23" t="s">
        <v>33</v>
      </c>
      <c r="P29" s="23" t="s">
        <v>894</v>
      </c>
      <c r="S29" s="89" t="s">
        <v>132</v>
      </c>
      <c r="T29" s="23" t="s">
        <v>873</v>
      </c>
      <c r="U29" s="23" t="s">
        <v>631</v>
      </c>
      <c r="V29" s="23" t="s">
        <v>628</v>
      </c>
      <c r="W29" s="44" t="s">
        <v>629</v>
      </c>
    </row>
    <row r="30" spans="3:30" x14ac:dyDescent="0.25">
      <c r="C30" s="89" t="s">
        <v>132</v>
      </c>
      <c r="D30" s="23" t="s">
        <v>914</v>
      </c>
      <c r="E30" s="23" t="s">
        <v>887</v>
      </c>
      <c r="F30" s="23" t="s">
        <v>1309</v>
      </c>
      <c r="G30" s="23" t="s">
        <v>915</v>
      </c>
      <c r="H30" s="23" t="b">
        <v>1</v>
      </c>
      <c r="I30" s="23" t="s">
        <v>889</v>
      </c>
      <c r="J30" s="23" t="s">
        <v>896</v>
      </c>
      <c r="K30" s="105">
        <v>40003</v>
      </c>
      <c r="L30" s="23" t="s">
        <v>891</v>
      </c>
      <c r="M30" s="23" t="s">
        <v>916</v>
      </c>
      <c r="N30" s="23" t="s">
        <v>917</v>
      </c>
      <c r="O30" s="23" t="s">
        <v>914</v>
      </c>
      <c r="P30" s="23" t="s">
        <v>894</v>
      </c>
      <c r="S30" s="89" t="s">
        <v>132</v>
      </c>
      <c r="T30" s="23" t="s">
        <v>874</v>
      </c>
      <c r="U30" s="23" t="s">
        <v>627</v>
      </c>
      <c r="V30" s="23" t="s">
        <v>628</v>
      </c>
      <c r="W30" s="44" t="s">
        <v>629</v>
      </c>
    </row>
    <row r="31" spans="3:30" x14ac:dyDescent="0.25">
      <c r="C31" s="89" t="s">
        <v>132</v>
      </c>
      <c r="D31" s="23" t="s">
        <v>10</v>
      </c>
      <c r="E31" s="23" t="s">
        <v>887</v>
      </c>
      <c r="F31" s="23" t="s">
        <v>1310</v>
      </c>
      <c r="G31" s="23" t="s">
        <v>888</v>
      </c>
      <c r="H31" s="23" t="b">
        <v>0</v>
      </c>
      <c r="I31" s="23" t="s">
        <v>889</v>
      </c>
      <c r="J31" s="23" t="s">
        <v>896</v>
      </c>
      <c r="K31" s="105">
        <v>37810</v>
      </c>
      <c r="L31" s="23" t="s">
        <v>891</v>
      </c>
      <c r="M31" s="23" t="s">
        <v>918</v>
      </c>
      <c r="N31" s="23" t="s">
        <v>919</v>
      </c>
      <c r="O31" s="23" t="s">
        <v>10</v>
      </c>
      <c r="P31" s="23" t="s">
        <v>894</v>
      </c>
      <c r="S31" s="89" t="s">
        <v>132</v>
      </c>
      <c r="T31" s="23" t="s">
        <v>875</v>
      </c>
      <c r="U31" s="23" t="s">
        <v>631</v>
      </c>
      <c r="V31" s="23" t="s">
        <v>628</v>
      </c>
      <c r="W31" s="44" t="s">
        <v>629</v>
      </c>
    </row>
    <row r="32" spans="3:30" x14ac:dyDescent="0.25">
      <c r="T32" s="16"/>
      <c r="U32" s="16"/>
      <c r="V32" s="16"/>
      <c r="W32" s="60"/>
    </row>
    <row r="33" spans="20:23" x14ac:dyDescent="0.25">
      <c r="T33" s="16"/>
      <c r="U33" s="16"/>
      <c r="V33" s="16"/>
      <c r="W33" s="60"/>
    </row>
    <row r="34" spans="20:23" x14ac:dyDescent="0.25">
      <c r="T34" s="16"/>
      <c r="U34" s="16"/>
      <c r="V34" s="16"/>
      <c r="W34" s="60"/>
    </row>
    <row r="35" spans="20:23" x14ac:dyDescent="0.25">
      <c r="T35" s="16"/>
      <c r="U35" s="16"/>
      <c r="V35" s="16"/>
      <c r="W35" s="60"/>
    </row>
    <row r="36" spans="20:23" x14ac:dyDescent="0.25">
      <c r="T36" s="16"/>
      <c r="U36" s="16"/>
      <c r="V36" s="16"/>
      <c r="W36" s="60"/>
    </row>
    <row r="37" spans="20:23" x14ac:dyDescent="0.25">
      <c r="T37" s="16"/>
      <c r="U37" s="16"/>
      <c r="V37" s="16"/>
      <c r="W37" s="60"/>
    </row>
    <row r="38" spans="20:23" x14ac:dyDescent="0.25">
      <c r="T38" s="16"/>
      <c r="U38" s="16"/>
      <c r="V38" s="16"/>
      <c r="W38" s="60"/>
    </row>
    <row r="39" spans="20:23" x14ac:dyDescent="0.25">
      <c r="T39" s="16"/>
      <c r="U39" s="16"/>
      <c r="V39" s="16"/>
      <c r="W39" s="60"/>
    </row>
    <row r="40" spans="20:23" x14ac:dyDescent="0.25">
      <c r="T40" s="16"/>
      <c r="U40" s="16"/>
      <c r="V40" s="16"/>
      <c r="W40" s="60"/>
    </row>
    <row r="41" spans="20:23" x14ac:dyDescent="0.25">
      <c r="T41" s="16"/>
      <c r="U41" s="16"/>
      <c r="V41" s="16"/>
      <c r="W41" s="60"/>
    </row>
  </sheetData>
  <mergeCells count="3">
    <mergeCell ref="B2:B7"/>
    <mergeCell ref="R2:R7"/>
    <mergeCell ref="Y2:Y7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F1789-5AD0-40E3-9EA8-AA00DB8BE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Services</vt:lpstr>
      <vt:lpstr>EC2</vt:lpstr>
      <vt:lpstr>ASG</vt:lpstr>
      <vt:lpstr>CW</vt:lpstr>
      <vt:lpstr>Logs</vt:lpstr>
      <vt:lpstr>MQ</vt:lpstr>
      <vt:lpstr>RDS</vt:lpstr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girard</dc:creator>
  <cp:lastModifiedBy>Jean-michel Girard</cp:lastModifiedBy>
  <dcterms:created xsi:type="dcterms:W3CDTF">2022-07-07T05:59:03Z</dcterms:created>
  <dcterms:modified xsi:type="dcterms:W3CDTF">2022-07-18T18:54:14Z</dcterms:modified>
</cp:coreProperties>
</file>