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GISTRO VENTA 2024" sheetId="1" state="visible" r:id="rId2"/>
    <sheet name="BASE PROSPECTOS Y CLIENTES" sheetId="2" state="visible" r:id="rId3"/>
    <sheet name="CODIGOS FACT SERVICIOS" sheetId="3" state="visible" r:id="rId4"/>
    <sheet name="PRECIOS PVP Y COMISION COUNTER" sheetId="4" state="visible" r:id="rId5"/>
    <sheet name="GESTION VISADOS" sheetId="5" state="visible" r:id="rId6"/>
    <sheet name="REGISTRO DE TKTS AEREOS" sheetId="6" state="visible" r:id="rId7"/>
    <sheet name="CALCULO LIQUIDACION TOURS" sheetId="7" state="visible" r:id="rId8"/>
    <sheet name="calculadora intereses bancos" sheetId="8" state="visible" r:id="rId9"/>
  </sheets>
  <externalReferences>
    <externalReference r:id="rId10"/>
  </externalReferences>
  <definedNames>
    <definedName function="false" hidden="false" localSheetId="3" name="_xlnm.Print_Area" vbProcedure="false">'PRECIOS PVP Y COMISION COUNTER'!$A$1:$S$64</definedName>
    <definedName function="false" hidden="true" localSheetId="0" name="_xlnm._FilterDatabase" vbProcedure="false">'REGISTRO VENTA 2024'!$B$2:$R$9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YY/MM/###
### SECENCIAL DE REGISTRO DE VENTA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HP:Numero de  factura de compra del proveedor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HP:RUC 
IDENTIFICACION CEDULA
PP PASAPORTE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Preguntar como llegó  quien le informó acerca de GeodestinosEC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Servicio Variable q se ingresa manualmente en función del costo de producto de proveedor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Los % dependen de una  tabla de comisiones o cargos que se actualizar trimestralmente</t>
        </r>
      </text>
    </comment>
  </commentList>
</comments>
</file>

<file path=xl/sharedStrings.xml><?xml version="1.0" encoding="utf-8"?>
<sst xmlns="http://schemas.openxmlformats.org/spreadsheetml/2006/main" count="1065" uniqueCount="502">
  <si>
    <t xml:space="preserve">DATOS DE FACTURACION</t>
  </si>
  <si>
    <t xml:space="preserve">SERIE </t>
  </si>
  <si>
    <t xml:space="preserve">CODIGO PRODUCTO</t>
  </si>
  <si>
    <t xml:space="preserve">PROVEEDOR </t>
  </si>
  <si>
    <t xml:space="preserve">PRODUCTO/SERVICIO</t>
  </si>
  <si>
    <t xml:space="preserve">FC PROVEEDOR #</t>
  </si>
  <si>
    <t xml:space="preserve">FECHA FACTURA</t>
  </si>
  <si>
    <t xml:space="preserve"># FACTURA GEO</t>
  </si>
  <si>
    <t xml:space="preserve">DETALLE VENTA</t>
  </si>
  <si>
    <t xml:space="preserve">TIPO DE FACTURA</t>
  </si>
  <si>
    <t xml:space="preserve">VALOR PAGADO </t>
  </si>
  <si>
    <t xml:space="preserve">ESTADO PAGO
 DE CLIENTE</t>
  </si>
  <si>
    <t xml:space="preserve">FORMA PAGO</t>
  </si>
  <si>
    <t xml:space="preserve">ESTADO FACTURACION</t>
  </si>
  <si>
    <t xml:space="preserve">APELLIDOS  Y NOMBRES </t>
  </si>
  <si>
    <t xml:space="preserve">RUC/ID/PP</t>
  </si>
  <si>
    <t xml:space="preserve">DIRECCION</t>
  </si>
  <si>
    <t xml:space="preserve">TELEFONO</t>
  </si>
  <si>
    <t xml:space="preserve">EMAIL</t>
  </si>
  <si>
    <t xml:space="preserve">R-TKT</t>
  </si>
  <si>
    <t xml:space="preserve">TRAVELNET</t>
  </si>
  <si>
    <t xml:space="preserve">RAFAEL HURTADO X 4 TKTS AEREOS UIO PTY MCO -MIA PTY MCO COPA AIRLINES</t>
  </si>
  <si>
    <t xml:space="preserve">PAGADO</t>
  </si>
  <si>
    <t xml:space="preserve">TRANSFERENCIA</t>
  </si>
  <si>
    <t xml:space="preserve">POR FACTURAR</t>
  </si>
  <si>
    <t xml:space="preserve">HURTADO SALTOS  RAFAEL EDUARDO</t>
  </si>
  <si>
    <t xml:space="preserve">1708593726</t>
  </si>
  <si>
    <t xml:space="preserve">CALLE JACOME CLAVIJO Y AV. LOS CHASQUIS</t>
  </si>
  <si>
    <t xml:space="preserve">593 99 683 3375</t>
  </si>
  <si>
    <t xml:space="preserve">rafaelhurtado1980@hotmail.com</t>
  </si>
  <si>
    <t xml:space="preserve">R-TUR</t>
  </si>
  <si>
    <t xml:space="preserve">GTT</t>
  </si>
  <si>
    <t xml:space="preserve">TOUR ORLANDO + MIAMI</t>
  </si>
  <si>
    <t xml:space="preserve">TK-IN</t>
  </si>
  <si>
    <t xml:space="preserve">GEODESTINOSEC</t>
  </si>
  <si>
    <t xml:space="preserve">TU-IN</t>
  </si>
  <si>
    <t xml:space="preserve">SERVICIOS RESERVA  Y VENTA  TOUR ORLANDO + MIAMI</t>
  </si>
  <si>
    <t xml:space="preserve">VALDEZ CHAMORRO JORGE TKT AEREO  RUTA EZE-LIM-GYE-UIO-LIM-SCL-EZE</t>
  </si>
  <si>
    <t xml:space="preserve">T. CREDITO</t>
  </si>
  <si>
    <t xml:space="preserve">CLUB MACARA</t>
  </si>
  <si>
    <t xml:space="preserve">R-TKT-F</t>
  </si>
  <si>
    <t xml:space="preserve">VALDEZ CHAMORRO JORGE FEE EMISION TKT LATAM CON ORIGEN FUERA ECUADOR</t>
  </si>
  <si>
    <t xml:space="preserve">POR COBRAR </t>
  </si>
  <si>
    <t xml:space="preserve">CHEQUE</t>
  </si>
  <si>
    <t xml:space="preserve">VALDEZ CHAMORRO JORGE SERVICIO RESERVA Y EMISION TKT AEREO</t>
  </si>
  <si>
    <t xml:space="preserve">VIS-US</t>
  </si>
  <si>
    <t xml:space="preserve">MIRANDA CARLOSX3  GESTION VISADOS  USA </t>
  </si>
  <si>
    <t xml:space="preserve">PAGADO </t>
  </si>
  <si>
    <t xml:space="preserve">EFECTIVO</t>
  </si>
  <si>
    <t xml:space="preserve">MOYA VELASTEGUI CARMEN HIPATIA</t>
  </si>
  <si>
    <t xml:space="preserve">1800783662</t>
  </si>
  <si>
    <t xml:space="preserve">FICOA</t>
  </si>
  <si>
    <t xml:space="preserve">0987321735</t>
  </si>
  <si>
    <t xml:space="preserve">ERIKASOLE7@HOTMAIL.COM</t>
  </si>
  <si>
    <t xml:space="preserve">DATOS GENERALES DE CONTACTO</t>
  </si>
  <si>
    <t xml:space="preserve">CLASIFICACIÓN Y VINCULACIÓN</t>
  </si>
  <si>
    <t xml:space="preserve">DOMICILIO Y FACTURACIÓN</t>
  </si>
  <si>
    <t xml:space="preserve">INFORMACIÓN GENERAL ASOCIADA A LOS VIAJES</t>
  </si>
  <si>
    <t xml:space="preserve">LABORAL</t>
  </si>
  <si>
    <t xml:space="preserve">NOTAS/COMENTARIOS</t>
  </si>
  <si>
    <t xml:space="preserve">CÓDIGO CONTACTO</t>
  </si>
  <si>
    <t xml:space="preserve">PRIMER APELLIDO</t>
  </si>
  <si>
    <t xml:space="preserve">SEGUNDO APELLIDO</t>
  </si>
  <si>
    <t xml:space="preserve">NOMBRES</t>
  </si>
  <si>
    <t xml:space="preserve">APELLIDOS Y NOMBRES COMPLETOS</t>
  </si>
  <si>
    <t xml:space="preserve">POSESION VISADOS</t>
  </si>
  <si>
    <t xml:space="preserve">GÉNERO</t>
  </si>
  <si>
    <t xml:space="preserve">ESTADO CIVIL</t>
  </si>
  <si>
    <t xml:space="preserve">TELÉFONO
MÓVIL</t>
  </si>
  <si>
    <t xml:space="preserve">GRUPO</t>
  </si>
  <si>
    <t xml:space="preserve">ULTIMO REGISTRO DE ACTIVIDAD COMERCIAL</t>
  </si>
  <si>
    <t xml:space="preserve">APELLIDOS NOMBRES DE CLIENTE PRINCIPAL</t>
  </si>
  <si>
    <t xml:space="preserve">REFERIDO POR (APELLIDOS Y NOMBRES)</t>
  </si>
  <si>
    <t xml:space="preserve">VENDEDOR</t>
  </si>
  <si>
    <t xml:space="preserve">PROVINCIA</t>
  </si>
  <si>
    <t xml:space="preserve">CIUDAD </t>
  </si>
  <si>
    <t xml:space="preserve">DIRECCIÓN</t>
  </si>
  <si>
    <t xml:space="preserve">PERSONERÍA</t>
  </si>
  <si>
    <t xml:space="preserve">APELLIDOS NOMBRES</t>
  </si>
  <si>
    <t xml:space="preserve">DOCUMENTO DE FACTURACIÓN</t>
  </si>
  <si>
    <t xml:space="preserve">RUC O CÉDULA</t>
  </si>
  <si>
    <t xml:space="preserve">NACIONALIDAD</t>
  </si>
  <si>
    <t xml:space="preserve">DOCUMENTO DE VIAJE</t>
  </si>
  <si>
    <t xml:space="preserve">NUMERO DOCUMENTO DE VIAJE</t>
  </si>
  <si>
    <t xml:space="preserve">FECHA DE NACIMIENTO</t>
  </si>
  <si>
    <t xml:space="preserve">CAPACIDAD DE GASTO</t>
  </si>
  <si>
    <t xml:space="preserve">EDAD ACTUAL</t>
  </si>
  <si>
    <t xml:space="preserve">SECTOR OCUPACIONAL</t>
  </si>
  <si>
    <t xml:space="preserve">NOMBRE DE EMPRESA O NEGOCIO</t>
  </si>
  <si>
    <t xml:space="preserve">PROFESIÓN O CARGO </t>
  </si>
  <si>
    <t xml:space="preserve">CLIENTE</t>
  </si>
  <si>
    <t xml:space="preserve">PARRA</t>
  </si>
  <si>
    <t xml:space="preserve">TRIANA</t>
  </si>
  <si>
    <t xml:space="preserve">LUIS FRANCISCO</t>
  </si>
  <si>
    <t xml:space="preserve">EUROPA</t>
  </si>
  <si>
    <t xml:space="preserve">M</t>
  </si>
  <si>
    <t xml:space="preserve">Divorciado(a)</t>
  </si>
  <si>
    <t xml:space="preserve">593998342011</t>
  </si>
  <si>
    <t xml:space="preserve">sonreir_fp@hotmail.com</t>
  </si>
  <si>
    <t xml:space="preserve">CLIENTE ACTIVO</t>
  </si>
  <si>
    <t xml:space="preserve">WILLIAM P</t>
  </si>
  <si>
    <t xml:space="preserve">TUNGURAHUA</t>
  </si>
  <si>
    <t xml:space="preserve">AMBATO</t>
  </si>
  <si>
    <t xml:space="preserve">SUCRE 409 Y QUITO 2DO PISO</t>
  </si>
  <si>
    <t xml:space="preserve">NATURAL</t>
  </si>
  <si>
    <t xml:space="preserve">1804075727001</t>
  </si>
  <si>
    <t xml:space="preserve">COLOMBIA</t>
  </si>
  <si>
    <t xml:space="preserve">PP</t>
  </si>
  <si>
    <t xml:space="preserve">AQ720719</t>
  </si>
  <si>
    <t xml:space="preserve">MEDIO</t>
  </si>
  <si>
    <t xml:space="preserve">MEDICINA/SALUD</t>
  </si>
  <si>
    <t xml:space="preserve">CLINICA SONREIR</t>
  </si>
  <si>
    <t xml:space="preserve">ODONTOLOGO</t>
  </si>
  <si>
    <t xml:space="preserve">Soltero(a)</t>
  </si>
  <si>
    <t xml:space="preserve">TUALA</t>
  </si>
  <si>
    <t xml:space="preserve">MUNTZA</t>
  </si>
  <si>
    <t xml:space="preserve">SEGUNDO EUSTAQUIO</t>
  </si>
  <si>
    <t xml:space="preserve">USA</t>
  </si>
  <si>
    <t xml:space="preserve">Casado(a)-Unión Libre(a)</t>
  </si>
  <si>
    <t xml:space="preserve">593993818507</t>
  </si>
  <si>
    <t xml:space="preserve">eustaquiotuala@hotmail.com</t>
  </si>
  <si>
    <t xml:space="preserve">1802575751001</t>
  </si>
  <si>
    <t xml:space="preserve">ECUADOR</t>
  </si>
  <si>
    <t xml:space="preserve">1802575751</t>
  </si>
  <si>
    <t xml:space="preserve">OTROS</t>
  </si>
  <si>
    <t xml:space="preserve">ASAMBLEA DEL ECUADOR</t>
  </si>
  <si>
    <t xml:space="preserve">ASAMBLEISTA</t>
  </si>
  <si>
    <t xml:space="preserve">LIDER INDIGENA</t>
  </si>
  <si>
    <t xml:space="preserve">TOLEDO</t>
  </si>
  <si>
    <t xml:space="preserve">VILLACIS</t>
  </si>
  <si>
    <t xml:space="preserve">MARCO ANTONIO</t>
  </si>
  <si>
    <t xml:space="preserve">USA+EUROPA</t>
  </si>
  <si>
    <t xml:space="preserve">593 99 530 6948</t>
  </si>
  <si>
    <t xml:space="preserve">marco.toledo@espoch.edu.ec/marcoatoledov777@gmail.com</t>
  </si>
  <si>
    <t xml:space="preserve">HUACHI BELEN</t>
  </si>
  <si>
    <t xml:space="preserve">1803076833</t>
  </si>
  <si>
    <t xml:space="preserve">EDUCACION</t>
  </si>
  <si>
    <t xml:space="preserve">ESPOCH</t>
  </si>
  <si>
    <t xml:space="preserve">PROFESOR UNIVERSITARIO</t>
  </si>
  <si>
    <t xml:space="preserve">VALLE</t>
  </si>
  <si>
    <t xml:space="preserve">FIALLOS</t>
  </si>
  <si>
    <t xml:space="preserve">BETTY GIOMARA</t>
  </si>
  <si>
    <t xml:space="preserve">F</t>
  </si>
  <si>
    <t xml:space="preserve">593 99 901 5128</t>
  </si>
  <si>
    <t xml:space="preserve">vallebetty@hotmail.com</t>
  </si>
  <si>
    <t xml:space="preserve">CLIENTE INACTIVO</t>
  </si>
  <si>
    <t xml:space="preserve">RIO COSANGA</t>
  </si>
  <si>
    <t xml:space="preserve">1802172443</t>
  </si>
  <si>
    <t xml:space="preserve">MEDIO/ALTO</t>
  </si>
  <si>
    <t xml:space="preserve">UNIANDES</t>
  </si>
  <si>
    <t xml:space="preserve">LASO</t>
  </si>
  <si>
    <t xml:space="preserve">MORALES</t>
  </si>
  <si>
    <t xml:space="preserve">CELIA MARIA </t>
  </si>
  <si>
    <t xml:space="preserve">593 994211188</t>
  </si>
  <si>
    <t xml:space="preserve">celiamarialaso@hotmail.com</t>
  </si>
  <si>
    <t xml:space="preserve">1801776269</t>
  </si>
  <si>
    <t xml:space="preserve">OTRAS</t>
  </si>
  <si>
    <t xml:space="preserve">EDIF SUCRE</t>
  </si>
  <si>
    <t xml:space="preserve">PROPIETARIA</t>
  </si>
  <si>
    <t xml:space="preserve">???????</t>
  </si>
  <si>
    <t xml:space="preserve">¿Es necesario?</t>
  </si>
  <si>
    <t xml:space="preserve">¿CUÁLES SON TODOS LOS TIPOS DE VISADO POSIBLES?</t>
  </si>
  <si>
    <t xml:space="preserve">CALCULADO DE LA TABLA DE #FACRTURAS</t>
  </si>
  <si>
    <t xml:space="preserve">¿longitud CI / RUC?</t>
  </si>
  <si>
    <t xml:space="preserve">no necesario, se computa solo</t>
  </si>
  <si>
    <t xml:space="preserve"># OTRA TABLA</t>
  </si>
  <si>
    <t xml:space="preserve">ELIMINAR</t>
  </si>
  <si>
    <t xml:space="preserve">ATRIBUTO HEREDADO DE LA TABLA PADRE</t>
  </si>
  <si>
    <t xml:space="preserve">CODIGOS FACTURACION  SERVICIOS</t>
  </si>
  <si>
    <t xml:space="preserve">COD</t>
  </si>
  <si>
    <t xml:space="preserve">DESCRIPCION SERVICIO</t>
  </si>
  <si>
    <t xml:space="preserve">SERIE</t>
  </si>
  <si>
    <t xml:space="preserve">TIPO FACTURA</t>
  </si>
  <si>
    <t xml:space="preserve">SERV</t>
  </si>
  <si>
    <t xml:space="preserve">SERVICIO COMISIONABLE  BOLETOS AEREOS </t>
  </si>
  <si>
    <t xml:space="preserve">COMISION AGENCIA EMISION TICKET NACIONAL</t>
  </si>
  <si>
    <t xml:space="preserve">0001-</t>
  </si>
  <si>
    <t xml:space="preserve">TK-</t>
  </si>
  <si>
    <t xml:space="preserve">NC</t>
  </si>
  <si>
    <t xml:space="preserve">REEMBOLSO TICKET AEREO </t>
  </si>
  <si>
    <t xml:space="preserve">R-</t>
  </si>
  <si>
    <t xml:space="preserve">TKT</t>
  </si>
  <si>
    <t xml:space="preserve">COMISION AGENCIA EMISION TICKET NACIONAL GPS</t>
  </si>
  <si>
    <t xml:space="preserve">GP</t>
  </si>
  <si>
    <t xml:space="preserve">REEMBOLSO TICKET AEREO CARGO SERVICIOS </t>
  </si>
  <si>
    <t xml:space="preserve">TKT-</t>
  </si>
  <si>
    <t xml:space="preserve">COMISION AGENCIA TICKET INTERNACIONAL</t>
  </si>
  <si>
    <t xml:space="preserve">IN</t>
  </si>
  <si>
    <t xml:space="preserve">REEMBOLSO SERVICIOS HOTELEROS</t>
  </si>
  <si>
    <t xml:space="preserve">HTL</t>
  </si>
  <si>
    <t xml:space="preserve">COMISION AGENCIA TICKET EUROPA Y DESTINOS LEJANOS</t>
  </si>
  <si>
    <t xml:space="preserve">EU</t>
  </si>
  <si>
    <t xml:space="preserve">REEMBOLSO SERVICIOS TURISTICOS </t>
  </si>
  <si>
    <t xml:space="preserve">TUR</t>
  </si>
  <si>
    <t xml:space="preserve">COMISION AGENCIA REPROG TICKET NACIONAL</t>
  </si>
  <si>
    <t xml:space="preserve">RN</t>
  </si>
  <si>
    <t xml:space="preserve">REEMBOLSO SERVICIOS TRANSPORTE</t>
  </si>
  <si>
    <t xml:space="preserve">TRA</t>
  </si>
  <si>
    <t xml:space="preserve">COMISION AGENCIA REPROG TICKET INTERNACIONAL</t>
  </si>
  <si>
    <t xml:space="preserve">RI-</t>
  </si>
  <si>
    <t xml:space="preserve">REEMBOLSO SERVICIOS ATRACCIONES, ENTRADAS</t>
  </si>
  <si>
    <t xml:space="preserve">PAS</t>
  </si>
  <si>
    <t xml:space="preserve">COMISION GESTION REEMBOLSO TKT NACIONAL O INTERNACIONAL</t>
  </si>
  <si>
    <t xml:space="preserve">RF</t>
  </si>
  <si>
    <t xml:space="preserve">REEMBOLSO SERVICIOS DE ASISTENCIA MEDICA </t>
  </si>
  <si>
    <t xml:space="preserve">ME</t>
  </si>
  <si>
    <t xml:space="preserve">SERVICIOS ADICIONALES</t>
  </si>
  <si>
    <t xml:space="preserve">RESERVA SERVICIO MENOR NO ACOMPAÑADO (AZAFATA)</t>
  </si>
  <si>
    <t xml:space="preserve">UM</t>
  </si>
  <si>
    <t xml:space="preserve">REMBOLSO RENTA CAR</t>
  </si>
  <si>
    <t xml:space="preserve">CAR</t>
  </si>
  <si>
    <t xml:space="preserve">COMPRA EQUIPAJE ADICIONAL EN LINEA</t>
  </si>
  <si>
    <t xml:space="preserve">BG</t>
  </si>
  <si>
    <t xml:space="preserve">REEMBOLSO SERVICIOS CRUCEROS</t>
  </si>
  <si>
    <t xml:space="preserve">CRU</t>
  </si>
  <si>
    <t xml:space="preserve">RESERVA SERVICIO MASCOTA </t>
  </si>
  <si>
    <t xml:space="preserve">PE</t>
  </si>
  <si>
    <t xml:space="preserve">RESERVA SERVICIO MASCOTA SOPORTE EMOCIONAL</t>
  </si>
  <si>
    <t xml:space="preserve">ES</t>
  </si>
  <si>
    <t xml:space="preserve">CHECK IN </t>
  </si>
  <si>
    <t xml:space="preserve">CH</t>
  </si>
  <si>
    <t xml:space="preserve">SOLO RESERVA AEREA </t>
  </si>
  <si>
    <t xml:space="preserve">BK</t>
  </si>
  <si>
    <t xml:space="preserve">SERVICIOS HOTELEROS</t>
  </si>
  <si>
    <t xml:space="preserve">RESERVA HOTEL Fee por servicio reserva</t>
  </si>
  <si>
    <t xml:space="preserve">SERVICIOS TURISTICOS</t>
  </si>
  <si>
    <t xml:space="preserve">COMISION SERVICIOS TURISTICOS NACIONAL</t>
  </si>
  <si>
    <t xml:space="preserve">TU-</t>
  </si>
  <si>
    <t xml:space="preserve">COMISION SERVICIOS TURISTICOS INTERNACIONAL</t>
  </si>
  <si>
    <t xml:space="preserve">COMISION OPERACION TOUR NACIONAL </t>
  </si>
  <si>
    <t xml:space="preserve">OP-</t>
  </si>
  <si>
    <t xml:space="preserve">COMISION VENTA SEGURO</t>
  </si>
  <si>
    <t xml:space="preserve">VT-</t>
  </si>
  <si>
    <t xml:space="preserve">COMISION BONOS</t>
  </si>
  <si>
    <t xml:space="preserve">BO</t>
  </si>
  <si>
    <t xml:space="preserve">COMISION VENTA TICKETS MAYORISTA</t>
  </si>
  <si>
    <t xml:space="preserve">TK</t>
  </si>
  <si>
    <t xml:space="preserve">COMISION RESERVA Y VENTA HOTELES PROVEEDOR</t>
  </si>
  <si>
    <t xml:space="preserve">HT-</t>
  </si>
  <si>
    <t xml:space="preserve">P</t>
  </si>
  <si>
    <t xml:space="preserve">VT-HT</t>
  </si>
  <si>
    <t xml:space="preserve">VENTA HOTEL</t>
  </si>
  <si>
    <t xml:space="preserve">001-</t>
  </si>
  <si>
    <t xml:space="preserve">HT</t>
  </si>
  <si>
    <t xml:space="preserve">VENTA TOUR </t>
  </si>
  <si>
    <t xml:space="preserve">TU</t>
  </si>
  <si>
    <t xml:space="preserve">SERVICIOS GESTION VISAS </t>
  </si>
  <si>
    <t xml:space="preserve">GESTIÓN VISA USA</t>
  </si>
  <si>
    <t xml:space="preserve">VIS-</t>
  </si>
  <si>
    <t xml:space="preserve">US</t>
  </si>
  <si>
    <t xml:space="preserve">GESTIÓN VISA ESPAÑA</t>
  </si>
  <si>
    <t xml:space="preserve">GESTIÓN VISA MEXICO</t>
  </si>
  <si>
    <t xml:space="preserve">MX</t>
  </si>
  <si>
    <t xml:space="preserve">GESTIÓN VISA FRANCIA</t>
  </si>
  <si>
    <t xml:space="preserve">FR</t>
  </si>
  <si>
    <t xml:space="preserve">GESTIÓN VISA ITALIA</t>
  </si>
  <si>
    <t xml:space="preserve">IT</t>
  </si>
  <si>
    <t xml:space="preserve">GESTIÓN VISA CANADA</t>
  </si>
  <si>
    <t xml:space="preserve">CA</t>
  </si>
  <si>
    <t xml:space="preserve">GESTION VISA REINO UNIDO</t>
  </si>
  <si>
    <t xml:space="preserve">UK</t>
  </si>
  <si>
    <t xml:space="preserve">AUTORIZACION ELECTRONICA INGRESO USA   ESTA</t>
  </si>
  <si>
    <t xml:space="preserve">ESTA</t>
  </si>
  <si>
    <t xml:space="preserve">LLENADO FORMULARIO LOTERIA DE VISAS USA </t>
  </si>
  <si>
    <t xml:space="preserve">LO-</t>
  </si>
  <si>
    <t xml:space="preserve">SERV FORMULARIOS MIG Y SALUD</t>
  </si>
  <si>
    <t xml:space="preserve">REGISTRO MIGRATORIO Y SALUD COLOMBIA  CHECK MIG</t>
  </si>
  <si>
    <t xml:space="preserve">SAL-</t>
  </si>
  <si>
    <t xml:space="preserve">CO</t>
  </si>
  <si>
    <t xml:space="preserve">DECLARACION SALUD ESPAÑA QR</t>
  </si>
  <si>
    <t xml:space="preserve">FORMULARIO SALUD ITALIA</t>
  </si>
  <si>
    <t xml:space="preserve">DECLARACION SALUD PANAMA </t>
  </si>
  <si>
    <t xml:space="preserve">PA</t>
  </si>
  <si>
    <t xml:space="preserve">DECLARACION SALUD MEXICO</t>
  </si>
  <si>
    <t xml:space="preserve">MX </t>
  </si>
  <si>
    <t xml:space="preserve">DECLARACION SALUD ARGENTINA</t>
  </si>
  <si>
    <t xml:space="preserve">AR</t>
  </si>
  <si>
    <t xml:space="preserve">DECLARACION SALUD PARAGUAY</t>
  </si>
  <si>
    <t xml:space="preserve">PY</t>
  </si>
  <si>
    <t xml:space="preserve">DECLARACION SALUD CURACAO + CITA 3ER DIA + FORMULARIO MIGRACION</t>
  </si>
  <si>
    <t xml:space="preserve">CW</t>
  </si>
  <si>
    <t xml:space="preserve">FORMULARIO SALUD PAISES BAJOS</t>
  </si>
  <si>
    <t xml:space="preserve">NL</t>
  </si>
  <si>
    <t xml:space="preserve">DECLARACION SALUD ECUADOR</t>
  </si>
  <si>
    <t xml:space="preserve">EC</t>
  </si>
  <si>
    <t xml:space="preserve">DECLARACION SALUD PERU</t>
  </si>
  <si>
    <t xml:space="preserve">DECLARACION SALUD USA</t>
  </si>
  <si>
    <t xml:space="preserve">DECLARACION SALUD BOLIVIA</t>
  </si>
  <si>
    <t xml:space="preserve">PVP</t>
  </si>
  <si>
    <t xml:space="preserve">Variable</t>
  </si>
  <si>
    <t xml:space="preserve">REEMBOLSO TICKET AEREO FEE SERVICIO </t>
  </si>
  <si>
    <t xml:space="preserve">COMISIÓN AGENCIA EMISION TICKET NACIONAL</t>
  </si>
  <si>
    <t xml:space="preserve">COMISIÓN AGENCIA EMISION TICKET NACIONAL  GALÁPAGOS</t>
  </si>
  <si>
    <t xml:space="preserve">Sueldo  Básico </t>
  </si>
  <si>
    <t xml:space="preserve">visas </t>
  </si>
  <si>
    <t xml:space="preserve">COMISIÓN AGENCIA TICKET INTERNACIONAL</t>
  </si>
  <si>
    <t xml:space="preserve">BILLETES </t>
  </si>
  <si>
    <t xml:space="preserve">COMISIÓN AGENCIA TICKET EUROPA</t>
  </si>
  <si>
    <t xml:space="preserve">COMISIÓN AGENCIA  DESTINOS LEJANOS</t>
  </si>
  <si>
    <t xml:space="preserve">DL</t>
  </si>
  <si>
    <t xml:space="preserve">SERVICIO REPROGRAMACIÓN  TICKET NACIONAL</t>
  </si>
  <si>
    <t xml:space="preserve">SERVICIO  REPROGRAMACIÓN  TICKET INTERNACIONAL</t>
  </si>
  <si>
    <t xml:space="preserve">GESTIÓN REEMBOLSO TICKET NACIONAL O INTERNACIONAL</t>
  </si>
  <si>
    <r>
      <rPr>
        <sz val="11"/>
        <color rgb="FF000000"/>
        <rFont val="Calibri"/>
        <family val="2"/>
        <charset val="1"/>
      </rPr>
      <t xml:space="preserve">Emisiones de billetes aéreos nocturnas de 8 pm a 11:00 pm </t>
    </r>
    <r>
      <rPr>
        <sz val="8"/>
        <rFont val="Calibri"/>
        <family val="2"/>
      </rPr>
      <t xml:space="preserve">(Adicional a valores arriba indicados)</t>
    </r>
  </si>
  <si>
    <t xml:space="preserve">ATENCION E INFORMACION  AL PUBLICO </t>
  </si>
  <si>
    <t xml:space="preserve">RESERVA SERVICIO MASCOTA  </t>
  </si>
  <si>
    <t xml:space="preserve">CHECK IN  SITIOS WEB  AEROLINEAS</t>
  </si>
  <si>
    <t xml:space="preserve">RESERVA AEREA  (Costo por reserva)</t>
  </si>
  <si>
    <t xml:space="preserve">RESERVA HOTEL Cargo por servicio reserva</t>
  </si>
  <si>
    <t xml:space="preserve">Variable </t>
  </si>
  <si>
    <t xml:space="preserve">RESERVA AUTO Cargo por servicio reserva Rent a Car </t>
  </si>
  <si>
    <t xml:space="preserve">GESTIÓN VISADOS</t>
  </si>
  <si>
    <t xml:space="preserve">GESTIÓN VISA  ALEMANIA</t>
  </si>
  <si>
    <t xml:space="preserve">GE</t>
  </si>
  <si>
    <t xml:space="preserve">GESTIÓN VISA MÉXICO</t>
  </si>
  <si>
    <t xml:space="preserve">GESTIÓN VISA FRANCIA/ALEMANIA  Espacio Schengen</t>
  </si>
  <si>
    <t xml:space="preserve">GESTIÓN VISA CANADÁ</t>
  </si>
  <si>
    <r>
      <rPr>
        <sz val="11"/>
        <color rgb="FF000000"/>
        <rFont val="Helvetica LT Std"/>
        <family val="2"/>
        <charset val="1"/>
      </rPr>
      <t xml:space="preserve">AUTORIZACIÓN ELECTRÓNICA INGRESO USA   </t>
    </r>
    <r>
      <rPr>
        <b val="true"/>
        <sz val="11"/>
        <rFont val="Helvetica LT Std"/>
        <family val="2"/>
      </rPr>
      <t xml:space="preserve">ESTA</t>
    </r>
  </si>
  <si>
    <r>
      <rPr>
        <sz val="11"/>
        <color rgb="FF000000"/>
        <rFont val="Helvetica LT Std"/>
        <family val="2"/>
        <charset val="1"/>
      </rPr>
      <t xml:space="preserve">LLENADO FORMULARIO PROGRAMA </t>
    </r>
    <r>
      <rPr>
        <b val="true"/>
        <sz val="11"/>
        <rFont val="Helvetica LT Std"/>
        <family val="2"/>
      </rPr>
      <t xml:space="preserve">LOTERIA DE VISAS USA </t>
    </r>
  </si>
  <si>
    <t xml:space="preserve">FORMULARIO  MIGRATORIO   REPUBLICA DOMINICANA</t>
  </si>
  <si>
    <t xml:space="preserve">FORMULARIO  MIGRATORIO   COLOMBIA CHECK MIG</t>
  </si>
  <si>
    <t xml:space="preserve">FORMULARIO  MIGRATORIO   CUBA</t>
  </si>
  <si>
    <t xml:space="preserve">FORMULARIO  MIGRATORIO   CHINA</t>
  </si>
  <si>
    <t xml:space="preserve">TURNO PASAPORTE ECUATORIANO</t>
  </si>
  <si>
    <t xml:space="preserve">FORMULARIOS SANITARIOS-MIGRATORIO  CENTRO AMERICA</t>
  </si>
  <si>
    <t xml:space="preserve">Valores ya incluyen IVA.</t>
  </si>
  <si>
    <t xml:space="preserve">PAGO SERVICIO AGENCIA DE VIAJES</t>
  </si>
  <si>
    <t xml:space="preserve">INICIO GESTION</t>
  </si>
  <si>
    <t xml:space="preserve">APELLIDOS Y NOMBRES </t>
  </si>
  <si>
    <t xml:space="preserve">PAIS</t>
  </si>
  <si>
    <t xml:space="preserve">N. DE APLICANTES</t>
  </si>
  <si>
    <t xml:space="preserve">TIPO DE VISA</t>
  </si>
  <si>
    <t xml:space="preserve">TIPO DE SOLICITUD</t>
  </si>
  <si>
    <t xml:space="preserve">ESTADO  SOLICITUD O DS-160</t>
  </si>
  <si>
    <t xml:space="preserve">Usuario/cuenta/email</t>
  </si>
  <si>
    <t xml:space="preserve">Clave </t>
  </si>
  <si>
    <t xml:space="preserve">ESTADO ACTUAL CUENTA</t>
  </si>
  <si>
    <t xml:space="preserve">FECHA DE CITA CONFIRMADA</t>
  </si>
  <si>
    <t xml:space="preserve">LUGAR CITA O TRAMITE</t>
  </si>
  <si>
    <t xml:space="preserve">RESULTADO GESTION</t>
  </si>
  <si>
    <t xml:space="preserve">NOTAS</t>
  </si>
  <si>
    <t xml:space="preserve">VISA VIGENTE DESDE</t>
  </si>
  <si>
    <t xml:space="preserve">VISA VIGENTE HASTA</t>
  </si>
  <si>
    <t xml:space="preserve">VALOR </t>
  </si>
  <si>
    <t xml:space="preserve">ESTADO</t>
  </si>
  <si>
    <t xml:space="preserve">FORMA DE PAGO</t>
  </si>
  <si>
    <t xml:space="preserve">RIVADENEIRA AVILA JAZMINA DEL PILAR </t>
  </si>
  <si>
    <t xml:space="preserve">USA </t>
  </si>
  <si>
    <t xml:space="preserve">B1/B2</t>
  </si>
  <si>
    <t xml:space="preserve">RENOVACION VISA</t>
  </si>
  <si>
    <t xml:space="preserve">ENVIADO</t>
  </si>
  <si>
    <t xml:space="preserve">jazz2ria1980@gmail.com</t>
  </si>
  <si>
    <t xml:space="preserve">joaquiluca1320</t>
  </si>
  <si>
    <t xml:space="preserve">DOCUMENTOS ENVIADOS</t>
  </si>
  <si>
    <t xml:space="preserve">QUITO</t>
  </si>
  <si>
    <t xml:space="preserve">VISA APROBADA</t>
  </si>
  <si>
    <t xml:space="preserve">TAPIA SALAZAR HECTOR</t>
  </si>
  <si>
    <t xml:space="preserve">NUEVA SOLICITUD VISA</t>
  </si>
  <si>
    <t xml:space="preserve">tapiahector1979@hotmail.com</t>
  </si>
  <si>
    <t xml:space="preserve">Geocecilia2022</t>
  </si>
  <si>
    <t xml:space="preserve"> CITA CONFIRMADA</t>
  </si>
  <si>
    <t xml:space="preserve">LOPEZ CARRERA CECILIA RAQUEL2</t>
  </si>
  <si>
    <t xml:space="preserve">ceciliaraquel1982@hotmail.com</t>
  </si>
  <si>
    <t xml:space="preserve">TAPIA LOPEZ CALEB SEBASTIAN</t>
  </si>
  <si>
    <t xml:space="preserve">PENDIENTE</t>
  </si>
  <si>
    <t xml:space="preserve">se Exonera entrevista, menor con padres con visas validas.</t>
  </si>
  <si>
    <t xml:space="preserve">ROMERO AGUIRRE CARLOS LUIS</t>
  </si>
  <si>
    <t xml:space="preserve">carl111116@hotmail.com</t>
  </si>
  <si>
    <t xml:space="preserve">Geocarl2021</t>
  </si>
  <si>
    <t xml:space="preserve">GUAYAQUIL</t>
  </si>
  <si>
    <t xml:space="preserve">POR PAGAR</t>
  </si>
  <si>
    <t xml:space="preserve">BELTRAN GUERRERO EDGAR HERNAN </t>
  </si>
  <si>
    <t xml:space="preserve">PENDIENTE DE ENVIO</t>
  </si>
  <si>
    <t xml:space="preserve">soveraba@gmail.com</t>
  </si>
  <si>
    <t xml:space="preserve">Geoverito2024</t>
  </si>
  <si>
    <t xml:space="preserve">PAGAR TASA CONSULAR</t>
  </si>
  <si>
    <t xml:space="preserve">POR PAGAR </t>
  </si>
  <si>
    <t xml:space="preserve">FECHA EMISIÓN TKT</t>
  </si>
  <si>
    <t xml:space="preserve">No. BOLETO</t>
  </si>
  <si>
    <t xml:space="preserve">FACTURA PROVEEDOR</t>
  </si>
  <si>
    <t xml:space="preserve">COD. RESERVA</t>
  </si>
  <si>
    <t xml:space="preserve">AEROLÍNEA</t>
  </si>
  <si>
    <t xml:space="preserve">PASAJERO</t>
  </si>
  <si>
    <t xml:space="preserve">TIPO PAX</t>
  </si>
  <si>
    <t xml:space="preserve">DESTINO DE VIAJE </t>
  </si>
  <si>
    <t xml:space="preserve">RUTA</t>
  </si>
  <si>
    <t xml:space="preserve">OW/RT</t>
  </si>
  <si>
    <t xml:space="preserve">FECHA INICIO DE VIAJE</t>
  </si>
  <si>
    <t xml:space="preserve">FECHA INICIO RETORNO</t>
  </si>
  <si>
    <t xml:space="preserve">SEGMENTOS </t>
  </si>
  <si>
    <t xml:space="preserve">TARIFA  BASE  BOLETO</t>
  </si>
  <si>
    <t xml:space="preserve">% COMISION</t>
  </si>
  <si>
    <t xml:space="preserve">COMISION DE PROVEEDOR</t>
  </si>
  <si>
    <t xml:space="preserve">TARIFA TOTAL PROVEEDOR</t>
  </si>
  <si>
    <t xml:space="preserve">COMISION GEODESTINOS</t>
  </si>
  <si>
    <t xml:space="preserve">TARIFA FINAL CLIENTE </t>
  </si>
  <si>
    <t xml:space="preserve">FORMA DE PAGO </t>
  </si>
  <si>
    <t xml:space="preserve">FRANQUICIA TARJETA </t>
  </si>
  <si>
    <t xml:space="preserve">BANCO EMISOR</t>
  </si>
  <si>
    <t xml:space="preserve">POLIMUNDO</t>
  </si>
  <si>
    <t xml:space="preserve">269-2756510969</t>
  </si>
  <si>
    <t xml:space="preserve">001-004-000122341</t>
  </si>
  <si>
    <t xml:space="preserve">KV54SK</t>
  </si>
  <si>
    <t xml:space="preserve">EQ</t>
  </si>
  <si>
    <t xml:space="preserve">PARRA TRIANA LUIS FRANCISCO</t>
  </si>
  <si>
    <t xml:space="preserve">ADT</t>
  </si>
  <si>
    <t xml:space="preserve">SUDAMERICA </t>
  </si>
  <si>
    <t xml:space="preserve">UIO/BOG-BOG/UIO</t>
  </si>
  <si>
    <t xml:space="preserve">RT</t>
  </si>
  <si>
    <t xml:space="preserve">TC/EF</t>
  </si>
  <si>
    <t xml:space="preserve">VS</t>
  </si>
  <si>
    <t xml:space="preserve">AUSTRO</t>
  </si>
  <si>
    <t xml:space="preserve">REEMISIÓN TICKET</t>
  </si>
  <si>
    <t xml:space="preserve">547-2756529533</t>
  </si>
  <si>
    <t xml:space="preserve">001-004-000123183</t>
  </si>
  <si>
    <t xml:space="preserve">QX53H7</t>
  </si>
  <si>
    <t xml:space="preserve">AV</t>
  </si>
  <si>
    <t xml:space="preserve">ZAMORA ZAMORA LOURDES MARLENE</t>
  </si>
  <si>
    <t xml:space="preserve">NORTEAMERICA </t>
  </si>
  <si>
    <t xml:space="preserve">UIO/SAL-/SAL/MEX-MEX/BOG-BOG/UIO</t>
  </si>
  <si>
    <t xml:space="preserve">TC </t>
  </si>
  <si>
    <t xml:space="preserve">PACIFICO</t>
  </si>
  <si>
    <t xml:space="preserve">547-2756529534</t>
  </si>
  <si>
    <t xml:space="preserve">ZURITA TAYO WASHINGTON EDMUNDO</t>
  </si>
  <si>
    <t xml:space="preserve">547-2756529535</t>
  </si>
  <si>
    <t xml:space="preserve">ZURITA ZAMORA LIZETH ESTEFANIA</t>
  </si>
  <si>
    <t xml:space="preserve">DEPOSITO</t>
  </si>
  <si>
    <t xml:space="preserve">15/01/2019</t>
  </si>
  <si>
    <t xml:space="preserve">462-2756536878</t>
  </si>
  <si>
    <t xml:space="preserve">001-004-000123522</t>
  </si>
  <si>
    <t xml:space="preserve">MGENI9</t>
  </si>
  <si>
    <t xml:space="preserve">LA</t>
  </si>
  <si>
    <t xml:space="preserve">CARRILLO IZURIETA JAVIER NICOLAS</t>
  </si>
  <si>
    <t xml:space="preserve">CHD</t>
  </si>
  <si>
    <t xml:space="preserve">UIO/LIM-LIM/GYE-GYE/UIO</t>
  </si>
  <si>
    <t xml:space="preserve">DS</t>
  </si>
  <si>
    <t xml:space="preserve">DINERS</t>
  </si>
  <si>
    <t xml:space="preserve">LIQUIDACION PROVEEDOR </t>
  </si>
  <si>
    <t xml:space="preserve">LIQUIDACION CLIENTE</t>
  </si>
  <si>
    <t xml:space="preserve">TOUR </t>
  </si>
  <si>
    <t xml:space="preserve">PUNTA CANA CON HARD ROCK</t>
  </si>
  <si>
    <t xml:space="preserve">VALOR TOTAL liquidación</t>
  </si>
  <si>
    <t xml:space="preserve">VALOR TOTAL PVP liquidación</t>
  </si>
  <si>
    <t xml:space="preserve">Forma de Pago </t>
  </si>
  <si>
    <t xml:space="preserve">Efectivo</t>
  </si>
  <si>
    <t xml:space="preserve">Proveedor </t>
  </si>
  <si>
    <t xml:space="preserve">CASTELLUM</t>
  </si>
  <si>
    <t xml:space="preserve">Total Tour Pago en Efectivo </t>
  </si>
  <si>
    <t xml:space="preserve">Registro de Pagos a Proveedor</t>
  </si>
  <si>
    <t xml:space="preserve">Fecha </t>
  </si>
  <si>
    <t xml:space="preserve">Detalle </t>
  </si>
  <si>
    <t xml:space="preserve">Valor </t>
  </si>
  <si>
    <t xml:space="preserve">saldo </t>
  </si>
  <si>
    <t xml:space="preserve">Registro de Pagos de Cliente a GeodestinosEc</t>
  </si>
  <si>
    <t xml:space="preserve">Abono inicial </t>
  </si>
  <si>
    <t xml:space="preserve">Transferencia </t>
  </si>
  <si>
    <t xml:space="preserve">Abono </t>
  </si>
  <si>
    <t xml:space="preserve">TC</t>
  </si>
  <si>
    <t xml:space="preserve">Saldo pendiente de Pago a Proveedor</t>
  </si>
  <si>
    <t xml:space="preserve">Abono total</t>
  </si>
  <si>
    <t xml:space="preserve">Saldo pendiente de Pago Cliente</t>
  </si>
  <si>
    <t xml:space="preserve">TKT AEREOS </t>
  </si>
  <si>
    <t xml:space="preserve">UIO PTY -PUJ  - PTY -UIO</t>
  </si>
  <si>
    <t xml:space="preserve">DETALLE LIQUIDACION CLIENTE</t>
  </si>
  <si>
    <t xml:space="preserve">Transferencia</t>
  </si>
  <si>
    <t xml:space="preserve">Valor Servicios Turísticos</t>
  </si>
  <si>
    <t xml:space="preserve">Billetes aéreos</t>
  </si>
  <si>
    <t xml:space="preserve">Cargo pago con Tc  700  Usd</t>
  </si>
  <si>
    <t xml:space="preserve">! Equipaje de 23 kg</t>
  </si>
  <si>
    <t xml:space="preserve">TOTAL  PVP</t>
  </si>
  <si>
    <t xml:space="preserve">EQUIPAJE </t>
  </si>
  <si>
    <t xml:space="preserve">1 MALETA  23 KG COPA</t>
  </si>
  <si>
    <t xml:space="preserve">COPA AIRLINES</t>
  </si>
  <si>
    <t xml:space="preserve">Total Pago a Proveedor</t>
  </si>
  <si>
    <t xml:space="preserve">COMISION VENTA</t>
  </si>
  <si>
    <t xml:space="preserve">CALCULO INTERESES  TARJETAS DE CREDITO </t>
  </si>
  <si>
    <t xml:space="preserve">Ingrese el monto a Diferir </t>
  </si>
  <si>
    <t xml:space="preserve">DINERS -DISCOVER- VISA - MASTERCARD (PICHINCHA)</t>
  </si>
  <si>
    <t xml:space="preserve">VISA - MASTERCARD (PRODUBANCO)</t>
  </si>
  <si>
    <t xml:space="preserve">VISA/MASTERCARD (PACIFICO)</t>
  </si>
  <si>
    <t xml:space="preserve">VISA/MASTERCARD  AMERICAN EXRESS (GUAYAQUIL)</t>
  </si>
  <si>
    <t xml:space="preserve">MASTERCARD - VISA
(INTERNACIONAL)</t>
  </si>
  <si>
    <t xml:space="preserve">VISA/MASTERCARD (BOLIVARIANO)</t>
  </si>
  <si>
    <t xml:space="preserve">PLAZO</t>
  </si>
  <si>
    <t xml:space="preserve">PROMEDIOS</t>
  </si>
  <si>
    <t xml:space="preserve">Factor de interés </t>
  </si>
  <si>
    <t xml:space="preserve">Dinersclub </t>
  </si>
  <si>
    <t xml:space="preserve"> 3 meses sin intereses </t>
  </si>
  <si>
    <t xml:space="preserve">3 MESES</t>
  </si>
  <si>
    <t xml:space="preserve">igual que produ</t>
  </si>
  <si>
    <t xml:space="preserve">Visa Bco Pichincha </t>
  </si>
  <si>
    <t xml:space="preserve">3 meses sin intereses </t>
  </si>
  <si>
    <t xml:space="preserve">Interés </t>
  </si>
  <si>
    <t xml:space="preserve">Capital+ Interes </t>
  </si>
  <si>
    <t xml:space="preserve">Cuota mensual </t>
  </si>
  <si>
    <t xml:space="preserve">Diferido plus solo a  6 meses </t>
  </si>
  <si>
    <t xml:space="preserve">6 MESES</t>
  </si>
  <si>
    <t xml:space="preserve">con interes 2.45%</t>
  </si>
  <si>
    <t xml:space="preserve">9 MESES</t>
  </si>
  <si>
    <t xml:space="preserve">12 MESES</t>
  </si>
  <si>
    <t xml:space="preserve">18 MESES</t>
  </si>
  <si>
    <t xml:space="preserve">24 MESES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</si>
</sst>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 \$* #,##0.00_ ;_ \$* \-#,##0.00_ ;_ \$* \-??_ ;_ @_ "/>
    <numFmt numFmtId="166" formatCode="0"/>
    <numFmt numFmtId="167" formatCode="@"/>
    <numFmt numFmtId="168" formatCode="dd/mm/yyyy;@"/>
    <numFmt numFmtId="169" formatCode="_([$$-409]* #,##0.00_);_([$$-409]* \(#,##0.00\);_([$$-409]* \-??_);_(@_)"/>
    <numFmt numFmtId="170" formatCode="General"/>
    <numFmt numFmtId="171" formatCode="0%"/>
    <numFmt numFmtId="172" formatCode="[$-409]d\-mmm\-yy;@"/>
    <numFmt numFmtId="173" formatCode="[$-409]d\-mmm\-yyyy;@"/>
    <numFmt numFmtId="174" formatCode="_ [$$-300A]* #,##0.00_ ;_ [$$-300A]* \-#,##0.00_ ;_ [$$-300A]* \-??_ ;_ @_ "/>
    <numFmt numFmtId="175" formatCode="0.0%"/>
    <numFmt numFmtId="176" formatCode="m/d/yyyy"/>
    <numFmt numFmtId="177" formatCode="\$#,##0.00"/>
    <numFmt numFmtId="178" formatCode="0.0000"/>
    <numFmt numFmtId="179" formatCode="0.00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2"/>
      <color rgb="FF7E7E7E"/>
      <name val="Calibri"/>
      <family val="2"/>
      <charset val="1"/>
    </font>
    <font>
      <b val="true"/>
      <sz val="12"/>
      <color rgb="FF7E7E7E"/>
      <name val="Calibri"/>
      <family val="2"/>
      <charset val="1"/>
    </font>
    <font>
      <b val="true"/>
      <sz val="16"/>
      <color rgb="FF000000"/>
      <name val="Gotham"/>
      <family val="0"/>
      <charset val="1"/>
    </font>
    <font>
      <sz val="11"/>
      <color rgb="FF000000"/>
      <name val="Helvetica LT Std"/>
      <family val="2"/>
      <charset val="1"/>
    </font>
    <font>
      <sz val="12"/>
      <color rgb="FF7E7E7E"/>
      <name val="Helvetica LT Std"/>
      <family val="2"/>
      <charset val="1"/>
    </font>
    <font>
      <sz val="12"/>
      <color rgb="FF000000"/>
      <name val="Helvetica LT Std"/>
      <family val="2"/>
      <charset val="1"/>
    </font>
    <font>
      <sz val="8"/>
      <name val="Calibri"/>
      <family val="2"/>
    </font>
    <font>
      <b val="true"/>
      <sz val="11"/>
      <color rgb="FF000000"/>
      <name val="Helvetica LT Std"/>
      <family val="2"/>
      <charset val="1"/>
    </font>
    <font>
      <b val="true"/>
      <sz val="12"/>
      <color rgb="FF7E7E7E"/>
      <name val="Helvetica LT Std"/>
      <family val="2"/>
      <charset val="1"/>
    </font>
    <font>
      <b val="true"/>
      <sz val="11"/>
      <name val="Helvetica LT Std"/>
      <family val="2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1F4E78"/>
      <name val="Calibri Light"/>
      <family val="0"/>
      <charset val="1"/>
    </font>
    <font>
      <sz val="11"/>
      <color rgb="FF1F4E78"/>
      <name val="Calibri Light"/>
      <family val="0"/>
      <charset val="1"/>
    </font>
    <font>
      <b val="true"/>
      <sz val="11"/>
      <color rgb="FF1F4E78"/>
      <name val="Calibri"/>
      <family val="2"/>
      <charset val="1"/>
    </font>
    <font>
      <sz val="11"/>
      <color rgb="FF000000"/>
      <name val="Calibri Light"/>
      <family val="0"/>
      <charset val="1"/>
    </font>
    <font>
      <sz val="8"/>
      <color rgb="FF000000"/>
      <name val="Calibri Light"/>
      <family val="0"/>
      <charset val="1"/>
    </font>
    <font>
      <b val="true"/>
      <sz val="11"/>
      <color rgb="FF000000"/>
      <name val="Calibri Light"/>
      <family val="0"/>
      <charset val="1"/>
    </font>
    <font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EBEBEB"/>
        <bgColor rgb="FFEDF0F3"/>
      </patternFill>
    </fill>
    <fill>
      <patternFill patternType="solid">
        <fgColor rgb="FFFFFFFF"/>
        <bgColor rgb="FFFEFAF8"/>
      </patternFill>
    </fill>
    <fill>
      <patternFill patternType="solid">
        <fgColor rgb="FFDDEBF7"/>
        <bgColor rgb="FFEBEBEB"/>
      </patternFill>
    </fill>
    <fill>
      <patternFill patternType="solid">
        <fgColor rgb="FFF2F2F2"/>
        <bgColor rgb="FFEDF0F3"/>
      </patternFill>
    </fill>
    <fill>
      <patternFill patternType="solid">
        <fgColor rgb="FFEFF6FB"/>
        <bgColor rgb="FFF2F2F2"/>
      </patternFill>
    </fill>
    <fill>
      <patternFill patternType="solid">
        <fgColor rgb="FFFEFAF8"/>
        <bgColor rgb="FFFFFFFF"/>
      </patternFill>
    </fill>
    <fill>
      <patternFill patternType="solid">
        <fgColor rgb="FF00FF00"/>
        <bgColor rgb="FF00D100"/>
      </patternFill>
    </fill>
    <fill>
      <patternFill patternType="solid">
        <fgColor rgb="FFEDF0F3"/>
        <bgColor rgb="FFF2F2F2"/>
      </patternFill>
    </fill>
    <fill>
      <patternFill patternType="solid">
        <fgColor rgb="FFFCFFEF"/>
        <bgColor rgb="FFFEFAF8"/>
      </patternFill>
    </fill>
    <fill>
      <patternFill patternType="solid">
        <fgColor rgb="FFD100D1"/>
        <bgColor rgb="FFFF00FF"/>
      </patternFill>
    </fill>
    <fill>
      <patternFill patternType="solid">
        <fgColor rgb="FF00D100"/>
        <bgColor rgb="FF00FF00"/>
      </patternFill>
    </fill>
    <fill>
      <patternFill patternType="solid">
        <fgColor rgb="FF00D1D1"/>
        <bgColor rgb="FF00B0F0"/>
      </patternFill>
    </fill>
    <fill>
      <patternFill patternType="solid">
        <fgColor rgb="FFFF5CFF"/>
        <bgColor rgb="FFFF00FF"/>
      </patternFill>
    </fill>
    <fill>
      <patternFill patternType="solid">
        <fgColor rgb="FFFFFF00"/>
        <bgColor rgb="FFFFD964"/>
      </patternFill>
    </fill>
    <fill>
      <patternFill patternType="solid">
        <fgColor rgb="FFFF00FF"/>
        <bgColor rgb="FFD100D1"/>
      </patternFill>
    </fill>
    <fill>
      <patternFill patternType="solid">
        <fgColor rgb="FFFFFF9E"/>
        <bgColor rgb="FFFFF2CA"/>
      </patternFill>
    </fill>
    <fill>
      <patternFill patternType="solid">
        <fgColor rgb="FFC5DFB3"/>
        <bgColor rgb="FFD0CECE"/>
      </patternFill>
    </fill>
    <fill>
      <patternFill patternType="solid">
        <fgColor rgb="FFFFD964"/>
        <bgColor rgb="FFFFE697"/>
      </patternFill>
    </fill>
    <fill>
      <patternFill patternType="solid">
        <fgColor rgb="FFFFF2CA"/>
        <bgColor rgb="FFF2F2F2"/>
      </patternFill>
    </fill>
    <fill>
      <patternFill patternType="solid">
        <fgColor rgb="FFFFC000"/>
        <bgColor rgb="FFFFD964"/>
      </patternFill>
    </fill>
    <fill>
      <patternFill patternType="solid">
        <fgColor rgb="FFFFE697"/>
        <bgColor rgb="FFFFF2CA"/>
      </patternFill>
    </fill>
    <fill>
      <patternFill patternType="solid">
        <fgColor rgb="FFBDD7EE"/>
        <bgColor rgb="FFD0CECE"/>
      </patternFill>
    </fill>
    <fill>
      <patternFill patternType="solid">
        <fgColor rgb="FF9BC2E6"/>
        <bgColor rgb="FFBDD7EE"/>
      </patternFill>
    </fill>
    <fill>
      <patternFill patternType="solid">
        <fgColor rgb="FF2F75B5"/>
        <bgColor rgb="FF0070C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57171"/>
      </left>
      <right style="thin">
        <color rgb="FF757171"/>
      </right>
      <top style="thin">
        <color rgb="FF757171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AEAAAA"/>
      </right>
      <top style="thin">
        <color rgb="FFAEAAAA"/>
      </top>
      <bottom style="thin">
        <color rgb="FFAEAAAA"/>
      </bottom>
      <diagonal/>
    </border>
    <border diagonalUp="false" diagonalDown="false"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3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1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5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2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2" fillId="1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1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28" fillId="3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3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30" fillId="3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2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3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35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" fillId="2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36" fillId="2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5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5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eda 2" xfId="21"/>
    <cellStyle name="Moneda 2 2" xfId="22"/>
    <cellStyle name="*unknown*" xfId="20" builtinId="8"/>
  </cellStyles>
  <dxfs count="11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DEBF7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EBEBEB"/>
        </patternFill>
      </fill>
    </dxf>
    <dxf>
      <fill>
        <patternFill patternType="solid">
          <fgColor rgb="FF0563C1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EFAF8"/>
      <rgbColor rgb="FF9C0006"/>
      <rgbColor rgb="FF008000"/>
      <rgbColor rgb="FF000080"/>
      <rgbColor rgb="FF808000"/>
      <rgbColor rgb="FF800080"/>
      <rgbColor rgb="FF0070C0"/>
      <rgbColor rgb="FFD0CECE"/>
      <rgbColor rgb="FF7E7E7E"/>
      <rgbColor rgb="FFEBEBEB"/>
      <rgbColor rgb="FF7030A0"/>
      <rgbColor rgb="FFFFF2CA"/>
      <rgbColor rgb="FFDDEBF7"/>
      <rgbColor rgb="FF660066"/>
      <rgbColor rgb="FFF2F2F2"/>
      <rgbColor rgb="FF0563C1"/>
      <rgbColor rgb="FFBDD7EE"/>
      <rgbColor rgb="FF000080"/>
      <rgbColor rgb="FFD100D1"/>
      <rgbColor rgb="FFFFD964"/>
      <rgbColor rgb="FF00FFFF"/>
      <rgbColor rgb="FF800080"/>
      <rgbColor rgb="FF800000"/>
      <rgbColor rgb="FF008080"/>
      <rgbColor rgb="FF0000FF"/>
      <rgbColor rgb="FF00D1D1"/>
      <rgbColor rgb="FFEFF6FB"/>
      <rgbColor rgb="FFEDF0F3"/>
      <rgbColor rgb="FFFFFF9E"/>
      <rgbColor rgb="FF9BC2E6"/>
      <rgbColor rgb="FFFF5CFF"/>
      <rgbColor rgb="FFC5DFB3"/>
      <rgbColor rgb="FFFFC7CE"/>
      <rgbColor rgb="FF2F75B5"/>
      <rgbColor rgb="FF00B0F0"/>
      <rgbColor rgb="FFFCFFEF"/>
      <rgbColor rgb="FFFFC000"/>
      <rgbColor rgb="FFFFE697"/>
      <rgbColor rgb="FFFF6600"/>
      <rgbColor rgb="FF757171"/>
      <rgbColor rgb="FFAEAAAA"/>
      <rgbColor rgb="FF003366"/>
      <rgbColor rgb="FF00D100"/>
      <rgbColor rgb="FF003300"/>
      <rgbColor rgb="FF333300"/>
      <rgbColor rgb="FF993300"/>
      <rgbColor rgb="FF993366"/>
      <rgbColor rgb="FF1F4E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Patty&amp;Willi/Documents/AGENCIA%20DE%20VIAJES/SERVICIO%20VENTA%20TKTS%20AEREOS/TABLA%20INTERES%20TARJETAS%20CREDI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ES DIFERIDOS TC BANCOS"/>
      <sheetName val="CALCULO INTERESES"/>
    </sheetNames>
    <sheetDataSet>
      <sheetData sheetId="0">
        <row r="5">
          <cell r="B5">
            <v>0.0271</v>
          </cell>
          <cell r="C5">
            <v>0.0269</v>
          </cell>
          <cell r="D5">
            <v>0.0268</v>
          </cell>
          <cell r="E5">
            <v>0.029</v>
          </cell>
          <cell r="F5">
            <v>0.0269</v>
          </cell>
        </row>
        <row r="6">
          <cell r="B6">
            <v>0.0476</v>
          </cell>
          <cell r="C6">
            <v>0.0474</v>
          </cell>
          <cell r="D6">
            <v>0.0473</v>
          </cell>
          <cell r="E6">
            <v>0.0511</v>
          </cell>
          <cell r="F6">
            <v>0.0473</v>
          </cell>
        </row>
        <row r="7">
          <cell r="B7">
            <v>0.0681</v>
          </cell>
          <cell r="C7">
            <v>0.0681</v>
          </cell>
          <cell r="D7">
            <v>0.0681</v>
          </cell>
          <cell r="E7">
            <v>0.0735</v>
          </cell>
          <cell r="F7">
            <v>0.068</v>
          </cell>
        </row>
        <row r="8">
          <cell r="B8">
            <v>0.0902</v>
          </cell>
          <cell r="C8">
            <v>0.0891</v>
          </cell>
          <cell r="D8">
            <v>0.0891</v>
          </cell>
          <cell r="E8">
            <v>0.0962</v>
          </cell>
          <cell r="F8">
            <v>0.089</v>
          </cell>
        </row>
        <row r="9">
          <cell r="B9">
            <v>0.1337</v>
          </cell>
          <cell r="C9">
            <v>0.1319</v>
          </cell>
          <cell r="D9">
            <v>0.1319</v>
          </cell>
          <cell r="E9">
            <v>0.1425</v>
          </cell>
          <cell r="F9">
            <v>0.1319</v>
          </cell>
        </row>
        <row r="10">
          <cell r="E10">
            <v>0.1901</v>
          </cell>
          <cell r="F10">
            <v>0.1757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afaelhurtado1980@hotmail.com" TargetMode="External"/><Relationship Id="rId3" Type="http://schemas.openxmlformats.org/officeDocument/2006/relationships/hyperlink" Target="mailto:rafaelhurtado1980@hotmail.com" TargetMode="External"/><Relationship Id="rId4" Type="http://schemas.openxmlformats.org/officeDocument/2006/relationships/hyperlink" Target="mailto:rafaelhurtado1980@hotmail.com" TargetMode="External"/><Relationship Id="rId5" Type="http://schemas.openxmlformats.org/officeDocument/2006/relationships/hyperlink" Target="mailto:rafaelhurtado1980@hotmail.com" TargetMode="External"/><Relationship Id="rId6" Type="http://schemas.openxmlformats.org/officeDocument/2006/relationships/hyperlink" Target="mailto:ERIKASOLE7@HOTMAIL.COM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sonreir_fp@hotmail.com" TargetMode="External"/><Relationship Id="rId3" Type="http://schemas.openxmlformats.org/officeDocument/2006/relationships/hyperlink" Target="mailto:marco.toledo@espoch.edu.ec/marcoatoledov777@gmail.com" TargetMode="External"/><Relationship Id="rId4" Type="http://schemas.openxmlformats.org/officeDocument/2006/relationships/hyperlink" Target="mailto:vallebetty@hotmail.com" TargetMode="External"/><Relationship Id="rId5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jazz2ria1980@gmail.com" TargetMode="External"/><Relationship Id="rId2" Type="http://schemas.openxmlformats.org/officeDocument/2006/relationships/hyperlink" Target="mailto:tapiahector1979@hotmail.com" TargetMode="External"/><Relationship Id="rId3" Type="http://schemas.openxmlformats.org/officeDocument/2006/relationships/hyperlink" Target="mailto:ceciliaraquel1982@hotmail.com" TargetMode="External"/><Relationship Id="rId4" Type="http://schemas.openxmlformats.org/officeDocument/2006/relationships/hyperlink" Target="mailto:carl111116@hotmail.com" TargetMode="External"/><Relationship Id="rId5" Type="http://schemas.openxmlformats.org/officeDocument/2006/relationships/hyperlink" Target="mailto:soveraba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U464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18" activeCellId="0" sqref="D18"/>
    </sheetView>
  </sheetViews>
  <sheetFormatPr defaultColWidth="11.4609375" defaultRowHeight="18" zeroHeight="false" outlineLevelRow="0" outlineLevelCol="0"/>
  <cols>
    <col collapsed="false" customWidth="true" hidden="false" outlineLevel="0" max="1" min="1" style="1" width="9.18"/>
    <col collapsed="false" customWidth="true" hidden="false" outlineLevel="0" max="2" min="2" style="2" width="15.46"/>
    <col collapsed="false" customWidth="true" hidden="false" outlineLevel="0" max="3" min="3" style="3" width="16"/>
    <col collapsed="false" customWidth="true" hidden="false" outlineLevel="0" max="4" min="4" style="4" width="45.09"/>
    <col collapsed="false" customWidth="true" hidden="false" outlineLevel="0" max="5" min="5" style="5" width="13.37"/>
    <col collapsed="false" customWidth="true" hidden="false" outlineLevel="0" max="6" min="6" style="6" width="14.46"/>
    <col collapsed="false" customWidth="true" hidden="false" outlineLevel="0" max="7" min="7" style="7" width="13.18"/>
    <col collapsed="false" customWidth="true" hidden="false" outlineLevel="0" max="8" min="8" style="0" width="90.81"/>
    <col collapsed="false" customWidth="true" hidden="false" outlineLevel="0" max="9" min="9" style="8" width="14.81"/>
    <col collapsed="false" customWidth="false" hidden="false" outlineLevel="0" max="10" min="10" style="9" width="11.46"/>
    <col collapsed="false" customWidth="true" hidden="false" outlineLevel="0" max="11" min="11" style="10" width="18"/>
    <col collapsed="false" customWidth="true" hidden="false" outlineLevel="0" max="12" min="12" style="10" width="16.27"/>
    <col collapsed="false" customWidth="true" hidden="false" outlineLevel="0" max="13" min="13" style="11" width="19"/>
    <col collapsed="false" customWidth="true" hidden="false" outlineLevel="0" max="14" min="14" style="12" width="41.18"/>
    <col collapsed="false" customWidth="true" hidden="false" outlineLevel="0" max="15" min="15" style="13" width="20.81"/>
    <col collapsed="false" customWidth="true" hidden="false" outlineLevel="0" max="16" min="16" style="0" width="46.9"/>
    <col collapsed="false" customWidth="true" hidden="false" outlineLevel="0" max="17" min="17" style="14" width="16.46"/>
    <col collapsed="false" customWidth="true" hidden="false" outlineLevel="0" max="18" min="18" style="0" width="29.27"/>
  </cols>
  <sheetData>
    <row r="1" customFormat="false" ht="18" hidden="false" customHeight="true" outlineLevel="0" collapsed="false">
      <c r="N1" s="15" t="s">
        <v>0</v>
      </c>
      <c r="O1" s="15"/>
      <c r="P1" s="15"/>
      <c r="Q1" s="15"/>
      <c r="R1" s="15"/>
    </row>
    <row r="2" s="16" customFormat="true" ht="29" hidden="false" customHeight="true" outlineLevel="0" collapsed="false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</row>
    <row r="3" customFormat="false" ht="18" hidden="false" customHeight="true" outlineLevel="0" collapsed="false">
      <c r="A3" s="18" t="n">
        <v>2212037</v>
      </c>
      <c r="B3" s="19" t="s">
        <v>19</v>
      </c>
      <c r="C3" s="3" t="s">
        <v>20</v>
      </c>
      <c r="D3" s="20" t="str">
        <f aca="false">VLOOKUP(B3,'CODIGOS FACT SERVICIOS'!$A$3:$B$63,2,FALSE())</f>
        <v>REEMBOLSO TICKET AEREO </v>
      </c>
      <c r="H3" s="0" t="s">
        <v>21</v>
      </c>
      <c r="I3" s="8" t="str">
        <f aca="false">IF($C3="GEODESTINOSEC","COMISION","REEMBOLSO")</f>
        <v>REEMBOLSO</v>
      </c>
      <c r="J3" s="21" t="n">
        <v>4144.6</v>
      </c>
      <c r="K3" s="10" t="s">
        <v>22</v>
      </c>
      <c r="L3" s="21" t="s">
        <v>23</v>
      </c>
      <c r="M3" s="22" t="s">
        <v>24</v>
      </c>
      <c r="N3" s="23" t="s">
        <v>25</v>
      </c>
      <c r="O3" s="13" t="s">
        <v>26</v>
      </c>
      <c r="P3" s="21" t="s">
        <v>27</v>
      </c>
      <c r="Q3" s="14" t="s">
        <v>28</v>
      </c>
      <c r="R3" s="24" t="s">
        <v>29</v>
      </c>
    </row>
    <row r="4" customFormat="false" ht="18" hidden="false" customHeight="true" outlineLevel="0" collapsed="false">
      <c r="A4" s="18" t="n">
        <v>2212037</v>
      </c>
      <c r="B4" s="19" t="s">
        <v>30</v>
      </c>
      <c r="C4" s="3" t="s">
        <v>31</v>
      </c>
      <c r="D4" s="20" t="str">
        <f aca="false">VLOOKUP(B4,'CODIGOS FACT SERVICIOS'!$A$3:$B$63,2,FALSE())</f>
        <v>REEMBOLSO SERVICIOS TURISTICOS </v>
      </c>
      <c r="H4" s="0" t="s">
        <v>32</v>
      </c>
      <c r="I4" s="8" t="str">
        <f aca="false">IF($C4="GEODESTINOSEC","COMISION","REEMBOLSO")</f>
        <v>REEMBOLSO</v>
      </c>
      <c r="J4" s="21" t="n">
        <v>3727.04</v>
      </c>
      <c r="K4" s="10" t="s">
        <v>22</v>
      </c>
      <c r="L4" s="21" t="s">
        <v>23</v>
      </c>
      <c r="M4" s="22" t="s">
        <v>24</v>
      </c>
      <c r="N4" s="23" t="s">
        <v>25</v>
      </c>
      <c r="O4" s="13" t="s">
        <v>26</v>
      </c>
      <c r="P4" s="21" t="s">
        <v>27</v>
      </c>
      <c r="Q4" s="14" t="s">
        <v>28</v>
      </c>
      <c r="R4" s="24" t="s">
        <v>29</v>
      </c>
    </row>
    <row r="5" customFormat="false" ht="18" hidden="false" customHeight="true" outlineLevel="0" collapsed="false">
      <c r="A5" s="18" t="n">
        <v>2212037</v>
      </c>
      <c r="B5" s="19" t="s">
        <v>33</v>
      </c>
      <c r="C5" s="3" t="s">
        <v>34</v>
      </c>
      <c r="D5" s="20" t="str">
        <f aca="false">VLOOKUP(B5,'CODIGOS FACT SERVICIOS'!$A$3:$B$63,2,FALSE())</f>
        <v>COMISION AGENCIA TICKET INTERNACIONAL</v>
      </c>
      <c r="H5" s="0" t="s">
        <v>21</v>
      </c>
      <c r="I5" s="8" t="str">
        <f aca="false">IF($C5="GEODESTINOSEC","COMISION","REEMBOLSO")</f>
        <v>COMISION</v>
      </c>
      <c r="J5" s="21" t="n">
        <v>140</v>
      </c>
      <c r="K5" s="10" t="s">
        <v>22</v>
      </c>
      <c r="L5" s="21" t="s">
        <v>23</v>
      </c>
      <c r="M5" s="22" t="s">
        <v>24</v>
      </c>
      <c r="N5" s="23" t="s">
        <v>25</v>
      </c>
      <c r="O5" s="13" t="s">
        <v>26</v>
      </c>
      <c r="P5" s="21" t="s">
        <v>27</v>
      </c>
      <c r="Q5" s="14" t="s">
        <v>28</v>
      </c>
      <c r="R5" s="24" t="s">
        <v>29</v>
      </c>
    </row>
    <row r="6" customFormat="false" ht="18" hidden="false" customHeight="true" outlineLevel="0" collapsed="false">
      <c r="A6" s="18" t="n">
        <v>2212037</v>
      </c>
      <c r="B6" s="19" t="s">
        <v>35</v>
      </c>
      <c r="C6" s="3" t="s">
        <v>34</v>
      </c>
      <c r="D6" s="20" t="str">
        <f aca="false">VLOOKUP(B6,'CODIGOS FACT SERVICIOS'!$A$3:$B$63,2,FALSE())</f>
        <v>COMISION SERVICIOS TURISTICOS INTERNACIONAL</v>
      </c>
      <c r="H6" s="0" t="s">
        <v>36</v>
      </c>
      <c r="I6" s="8" t="str">
        <f aca="false">IF($C6="GEODESTINOSEC","COMISION","REEMBOLSO")</f>
        <v>COMISION</v>
      </c>
      <c r="J6" s="21" t="n">
        <v>476.91</v>
      </c>
      <c r="K6" s="10" t="s">
        <v>22</v>
      </c>
      <c r="L6" s="21" t="s">
        <v>23</v>
      </c>
      <c r="M6" s="22" t="s">
        <v>24</v>
      </c>
      <c r="N6" s="23" t="s">
        <v>25</v>
      </c>
      <c r="O6" s="13" t="s">
        <v>26</v>
      </c>
      <c r="P6" s="21" t="s">
        <v>27</v>
      </c>
      <c r="Q6" s="14" t="s">
        <v>28</v>
      </c>
      <c r="R6" s="24" t="s">
        <v>29</v>
      </c>
    </row>
    <row r="7" customFormat="false" ht="20.15" hidden="false" customHeight="true" outlineLevel="0" collapsed="false">
      <c r="A7" s="25" t="n">
        <v>2212037</v>
      </c>
      <c r="B7" s="19" t="s">
        <v>19</v>
      </c>
      <c r="C7" s="26" t="s">
        <v>20</v>
      </c>
      <c r="D7" s="20" t="str">
        <f aca="false">VLOOKUP(B7,'CODIGOS FACT SERVICIOS'!$A$3:$B$63,2,FALSE())</f>
        <v>REEMBOLSO TICKET AEREO </v>
      </c>
      <c r="E7" s="5" t="n">
        <v>127588</v>
      </c>
      <c r="F7" s="6" t="n">
        <v>45286</v>
      </c>
      <c r="H7" s="27" t="s">
        <v>37</v>
      </c>
      <c r="I7" s="8" t="str">
        <f aca="false">IF($C7="GEODESTINOSEC","COMISION","REEMBOLSO")</f>
        <v>REEMBOLSO</v>
      </c>
      <c r="J7" s="28" t="n">
        <v>1455.23</v>
      </c>
      <c r="K7" s="29" t="s">
        <v>22</v>
      </c>
      <c r="L7" s="10" t="s">
        <v>38</v>
      </c>
      <c r="M7" s="22" t="s">
        <v>24</v>
      </c>
      <c r="N7" s="12" t="s">
        <v>39</v>
      </c>
      <c r="P7" s="30"/>
      <c r="R7" s="31"/>
      <c r="S7" s="14"/>
      <c r="U7" s="14"/>
    </row>
    <row r="8" customFormat="false" ht="20.15" hidden="false" customHeight="true" outlineLevel="0" collapsed="false">
      <c r="A8" s="25" t="n">
        <v>2212037</v>
      </c>
      <c r="B8" s="19" t="s">
        <v>40</v>
      </c>
      <c r="C8" s="26" t="s">
        <v>20</v>
      </c>
      <c r="D8" s="20" t="str">
        <f aca="false">VLOOKUP(B8,'CODIGOS FACT SERVICIOS'!$A$3:$B$63,2,FALSE())</f>
        <v>REEMBOLSO TICKET AEREO CARGO SERVICIOS </v>
      </c>
      <c r="E8" s="5" t="n">
        <v>127589</v>
      </c>
      <c r="F8" s="6" t="n">
        <v>45286</v>
      </c>
      <c r="H8" s="27" t="s">
        <v>41</v>
      </c>
      <c r="I8" s="8" t="str">
        <f aca="false">IF($C8="GEODESTINOSEC","COMISION","REEMBOLSO")</f>
        <v>REEMBOLSO</v>
      </c>
      <c r="J8" s="28" t="n">
        <v>11.2</v>
      </c>
      <c r="K8" s="29" t="s">
        <v>42</v>
      </c>
      <c r="L8" s="10" t="s">
        <v>43</v>
      </c>
      <c r="M8" s="22" t="s">
        <v>24</v>
      </c>
      <c r="N8" s="12" t="s">
        <v>39</v>
      </c>
      <c r="P8" s="30"/>
      <c r="R8" s="31"/>
      <c r="S8" s="14"/>
      <c r="U8" s="14"/>
    </row>
    <row r="9" customFormat="false" ht="20.15" hidden="false" customHeight="true" outlineLevel="0" collapsed="false">
      <c r="A9" s="25" t="n">
        <v>2212037</v>
      </c>
      <c r="B9" s="19" t="s">
        <v>33</v>
      </c>
      <c r="C9" s="26" t="s">
        <v>34</v>
      </c>
      <c r="D9" s="20" t="str">
        <f aca="false">VLOOKUP(B9,'CODIGOS FACT SERVICIOS'!$A$3:$B$63,2,FALSE())</f>
        <v>COMISION AGENCIA TICKET INTERNACIONAL</v>
      </c>
      <c r="H9" s="27" t="s">
        <v>44</v>
      </c>
      <c r="I9" s="8" t="str">
        <f aca="false">IF($C9="GEODESTINOSEC","COMISION","REEMBOLSO")</f>
        <v>COMISION</v>
      </c>
      <c r="J9" s="28" t="n">
        <v>40</v>
      </c>
      <c r="K9" s="29" t="s">
        <v>42</v>
      </c>
      <c r="L9" s="10" t="s">
        <v>43</v>
      </c>
      <c r="M9" s="22" t="s">
        <v>24</v>
      </c>
      <c r="N9" s="12" t="s">
        <v>39</v>
      </c>
      <c r="P9" s="30"/>
      <c r="R9" s="31"/>
      <c r="S9" s="14"/>
      <c r="U9" s="14"/>
    </row>
    <row r="10" customFormat="false" ht="18" hidden="false" customHeight="true" outlineLevel="0" collapsed="false">
      <c r="A10" s="1" t="n">
        <v>2401009</v>
      </c>
      <c r="B10" s="19" t="s">
        <v>45</v>
      </c>
      <c r="C10" s="3" t="s">
        <v>34</v>
      </c>
      <c r="D10" s="20" t="str">
        <f aca="false">VLOOKUP(B10,'CODIGOS FACT SERVICIOS'!$A$3:$B$63,2,FALSE())</f>
        <v>GESTIÓN VISA USA</v>
      </c>
      <c r="H10" s="0" t="s">
        <v>46</v>
      </c>
      <c r="I10" s="8" t="str">
        <f aca="false">IF($C10="GEODESTINOSEC","COMISION","REEMBOLSO")</f>
        <v>COMISION</v>
      </c>
      <c r="J10" s="9" t="n">
        <v>120</v>
      </c>
      <c r="K10" s="29" t="s">
        <v>47</v>
      </c>
      <c r="L10" s="10" t="s">
        <v>48</v>
      </c>
      <c r="M10" s="22" t="s">
        <v>24</v>
      </c>
      <c r="N10" s="12" t="s">
        <v>49</v>
      </c>
      <c r="O10" s="13" t="s">
        <v>50</v>
      </c>
      <c r="P10" s="0" t="s">
        <v>51</v>
      </c>
      <c r="Q10" s="14" t="s">
        <v>52</v>
      </c>
      <c r="R10" s="24" t="s">
        <v>53</v>
      </c>
    </row>
    <row r="11" customFormat="false" ht="18" hidden="false" customHeight="true" outlineLevel="0" collapsed="false">
      <c r="K11" s="29"/>
    </row>
    <row r="12" customFormat="false" ht="18" hidden="false" customHeight="true" outlineLevel="0" collapsed="false">
      <c r="K12" s="29"/>
    </row>
    <row r="13" customFormat="false" ht="18" hidden="false" customHeight="true" outlineLevel="0" collapsed="false">
      <c r="K13" s="29"/>
    </row>
    <row r="14" customFormat="false" ht="18" hidden="false" customHeight="true" outlineLevel="0" collapsed="false">
      <c r="K14" s="29"/>
    </row>
    <row r="15" customFormat="false" ht="18" hidden="false" customHeight="true" outlineLevel="0" collapsed="false">
      <c r="K15" s="29"/>
    </row>
    <row r="16" customFormat="false" ht="18" hidden="false" customHeight="true" outlineLevel="0" collapsed="false">
      <c r="K16" s="29"/>
    </row>
    <row r="17" customFormat="false" ht="18" hidden="false" customHeight="true" outlineLevel="0" collapsed="false">
      <c r="K17" s="29"/>
    </row>
    <row r="18" customFormat="false" ht="18" hidden="false" customHeight="true" outlineLevel="0" collapsed="false">
      <c r="K18" s="29"/>
    </row>
    <row r="19" customFormat="false" ht="18" hidden="false" customHeight="true" outlineLevel="0" collapsed="false">
      <c r="K19" s="29"/>
    </row>
    <row r="20" customFormat="false" ht="18" hidden="false" customHeight="true" outlineLevel="0" collapsed="false">
      <c r="K20" s="29"/>
    </row>
    <row r="21" customFormat="false" ht="18" hidden="false" customHeight="true" outlineLevel="0" collapsed="false">
      <c r="K21" s="29"/>
    </row>
    <row r="22" customFormat="false" ht="18" hidden="false" customHeight="true" outlineLevel="0" collapsed="false">
      <c r="K22" s="29"/>
    </row>
    <row r="23" customFormat="false" ht="18" hidden="false" customHeight="true" outlineLevel="0" collapsed="false">
      <c r="K23" s="29"/>
    </row>
    <row r="24" customFormat="false" ht="18" hidden="false" customHeight="true" outlineLevel="0" collapsed="false">
      <c r="K24" s="29"/>
    </row>
    <row r="25" customFormat="false" ht="18" hidden="false" customHeight="true" outlineLevel="0" collapsed="false">
      <c r="K25" s="29"/>
    </row>
    <row r="26" customFormat="false" ht="18" hidden="false" customHeight="true" outlineLevel="0" collapsed="false">
      <c r="K26" s="29"/>
    </row>
    <row r="27" customFormat="false" ht="18" hidden="false" customHeight="true" outlineLevel="0" collapsed="false">
      <c r="K27" s="29"/>
    </row>
    <row r="28" customFormat="false" ht="18" hidden="false" customHeight="true" outlineLevel="0" collapsed="false">
      <c r="K28" s="29"/>
    </row>
    <row r="29" customFormat="false" ht="18" hidden="false" customHeight="true" outlineLevel="0" collapsed="false">
      <c r="K29" s="29"/>
    </row>
    <row r="30" customFormat="false" ht="18" hidden="false" customHeight="true" outlineLevel="0" collapsed="false">
      <c r="K30" s="29"/>
    </row>
    <row r="31" customFormat="false" ht="18" hidden="false" customHeight="true" outlineLevel="0" collapsed="false">
      <c r="K31" s="29"/>
    </row>
    <row r="32" customFormat="false" ht="18" hidden="false" customHeight="true" outlineLevel="0" collapsed="false">
      <c r="K32" s="29"/>
    </row>
    <row r="33" customFormat="false" ht="18" hidden="false" customHeight="true" outlineLevel="0" collapsed="false">
      <c r="K33" s="29"/>
    </row>
    <row r="34" customFormat="false" ht="18" hidden="false" customHeight="true" outlineLevel="0" collapsed="false">
      <c r="K34" s="29"/>
    </row>
    <row r="35" customFormat="false" ht="18" hidden="false" customHeight="true" outlineLevel="0" collapsed="false">
      <c r="K35" s="29"/>
    </row>
    <row r="36" customFormat="false" ht="18" hidden="false" customHeight="true" outlineLevel="0" collapsed="false">
      <c r="K36" s="29"/>
    </row>
    <row r="37" customFormat="false" ht="18" hidden="false" customHeight="true" outlineLevel="0" collapsed="false">
      <c r="K37" s="29"/>
    </row>
    <row r="38" customFormat="false" ht="18" hidden="false" customHeight="true" outlineLevel="0" collapsed="false">
      <c r="K38" s="29"/>
    </row>
    <row r="39" customFormat="false" ht="18" hidden="false" customHeight="true" outlineLevel="0" collapsed="false">
      <c r="K39" s="29"/>
    </row>
    <row r="40" customFormat="false" ht="18" hidden="false" customHeight="true" outlineLevel="0" collapsed="false">
      <c r="K40" s="29"/>
    </row>
    <row r="41" customFormat="false" ht="18" hidden="false" customHeight="true" outlineLevel="0" collapsed="false">
      <c r="K41" s="29"/>
    </row>
    <row r="42" customFormat="false" ht="18" hidden="false" customHeight="true" outlineLevel="0" collapsed="false">
      <c r="K42" s="29"/>
    </row>
    <row r="43" customFormat="false" ht="18" hidden="false" customHeight="true" outlineLevel="0" collapsed="false">
      <c r="K43" s="29"/>
    </row>
    <row r="44" customFormat="false" ht="18" hidden="false" customHeight="true" outlineLevel="0" collapsed="false">
      <c r="K44" s="29"/>
    </row>
    <row r="45" customFormat="false" ht="18" hidden="false" customHeight="true" outlineLevel="0" collapsed="false">
      <c r="K45" s="29"/>
    </row>
    <row r="46" customFormat="false" ht="18" hidden="false" customHeight="true" outlineLevel="0" collapsed="false">
      <c r="K46" s="29"/>
    </row>
    <row r="47" customFormat="false" ht="18" hidden="false" customHeight="true" outlineLevel="0" collapsed="false">
      <c r="K47" s="29"/>
    </row>
    <row r="48" customFormat="false" ht="18" hidden="false" customHeight="true" outlineLevel="0" collapsed="false">
      <c r="K48" s="29"/>
    </row>
    <row r="49" customFormat="false" ht="18" hidden="false" customHeight="true" outlineLevel="0" collapsed="false">
      <c r="K49" s="29"/>
    </row>
    <row r="50" customFormat="false" ht="18" hidden="false" customHeight="true" outlineLevel="0" collapsed="false">
      <c r="K50" s="29"/>
    </row>
    <row r="51" customFormat="false" ht="18" hidden="false" customHeight="true" outlineLevel="0" collapsed="false">
      <c r="K51" s="29"/>
    </row>
    <row r="52" customFormat="false" ht="18" hidden="false" customHeight="true" outlineLevel="0" collapsed="false">
      <c r="K52" s="29"/>
    </row>
    <row r="53" customFormat="false" ht="18" hidden="false" customHeight="true" outlineLevel="0" collapsed="false">
      <c r="K53" s="29"/>
    </row>
    <row r="54" customFormat="false" ht="18" hidden="false" customHeight="true" outlineLevel="0" collapsed="false">
      <c r="K54" s="29"/>
    </row>
    <row r="55" customFormat="false" ht="18" hidden="false" customHeight="true" outlineLevel="0" collapsed="false">
      <c r="K55" s="29"/>
    </row>
    <row r="56" customFormat="false" ht="18" hidden="false" customHeight="true" outlineLevel="0" collapsed="false">
      <c r="K56" s="29"/>
    </row>
    <row r="57" customFormat="false" ht="18" hidden="false" customHeight="true" outlineLevel="0" collapsed="false">
      <c r="K57" s="29"/>
    </row>
    <row r="58" customFormat="false" ht="18" hidden="false" customHeight="true" outlineLevel="0" collapsed="false">
      <c r="K58" s="29"/>
    </row>
    <row r="59" customFormat="false" ht="18" hidden="false" customHeight="true" outlineLevel="0" collapsed="false">
      <c r="K59" s="29"/>
    </row>
    <row r="60" customFormat="false" ht="18" hidden="false" customHeight="true" outlineLevel="0" collapsed="false">
      <c r="K60" s="29"/>
    </row>
    <row r="61" customFormat="false" ht="18" hidden="false" customHeight="true" outlineLevel="0" collapsed="false">
      <c r="K61" s="29"/>
    </row>
    <row r="62" customFormat="false" ht="18" hidden="false" customHeight="true" outlineLevel="0" collapsed="false">
      <c r="K62" s="29"/>
    </row>
    <row r="63" customFormat="false" ht="18" hidden="false" customHeight="true" outlineLevel="0" collapsed="false">
      <c r="K63" s="29"/>
    </row>
    <row r="64" customFormat="false" ht="18" hidden="false" customHeight="true" outlineLevel="0" collapsed="false">
      <c r="K64" s="29"/>
    </row>
    <row r="65" customFormat="false" ht="18" hidden="false" customHeight="true" outlineLevel="0" collapsed="false">
      <c r="K65" s="29"/>
    </row>
    <row r="66" customFormat="false" ht="18" hidden="false" customHeight="true" outlineLevel="0" collapsed="false">
      <c r="K66" s="29"/>
    </row>
    <row r="67" customFormat="false" ht="18" hidden="false" customHeight="true" outlineLevel="0" collapsed="false">
      <c r="K67" s="29"/>
    </row>
    <row r="68" customFormat="false" ht="18" hidden="false" customHeight="true" outlineLevel="0" collapsed="false">
      <c r="K68" s="29"/>
    </row>
    <row r="69" customFormat="false" ht="18" hidden="false" customHeight="true" outlineLevel="0" collapsed="false">
      <c r="K69" s="29"/>
    </row>
    <row r="70" customFormat="false" ht="18" hidden="false" customHeight="true" outlineLevel="0" collapsed="false">
      <c r="K70" s="29"/>
    </row>
    <row r="71" customFormat="false" ht="18" hidden="false" customHeight="true" outlineLevel="0" collapsed="false">
      <c r="K71" s="29"/>
    </row>
    <row r="72" customFormat="false" ht="18" hidden="false" customHeight="true" outlineLevel="0" collapsed="false">
      <c r="K72" s="29"/>
    </row>
    <row r="73" customFormat="false" ht="18" hidden="false" customHeight="true" outlineLevel="0" collapsed="false">
      <c r="K73" s="29"/>
    </row>
    <row r="74" customFormat="false" ht="18" hidden="false" customHeight="true" outlineLevel="0" collapsed="false">
      <c r="K74" s="29"/>
    </row>
    <row r="75" customFormat="false" ht="18" hidden="false" customHeight="true" outlineLevel="0" collapsed="false">
      <c r="K75" s="29"/>
    </row>
    <row r="76" customFormat="false" ht="18" hidden="false" customHeight="true" outlineLevel="0" collapsed="false">
      <c r="K76" s="29"/>
    </row>
    <row r="77" customFormat="false" ht="18" hidden="false" customHeight="true" outlineLevel="0" collapsed="false">
      <c r="K77" s="29"/>
    </row>
    <row r="78" customFormat="false" ht="18" hidden="false" customHeight="true" outlineLevel="0" collapsed="false">
      <c r="K78" s="29"/>
    </row>
    <row r="79" customFormat="false" ht="18" hidden="false" customHeight="true" outlineLevel="0" collapsed="false">
      <c r="K79" s="29"/>
    </row>
    <row r="80" customFormat="false" ht="18" hidden="false" customHeight="true" outlineLevel="0" collapsed="false">
      <c r="K80" s="29"/>
    </row>
    <row r="81" customFormat="false" ht="18" hidden="false" customHeight="true" outlineLevel="0" collapsed="false">
      <c r="K81" s="29"/>
    </row>
    <row r="82" customFormat="false" ht="18" hidden="false" customHeight="true" outlineLevel="0" collapsed="false">
      <c r="K82" s="29"/>
    </row>
    <row r="83" customFormat="false" ht="18" hidden="false" customHeight="true" outlineLevel="0" collapsed="false">
      <c r="K83" s="29"/>
    </row>
    <row r="84" customFormat="false" ht="18" hidden="false" customHeight="true" outlineLevel="0" collapsed="false">
      <c r="K84" s="29"/>
    </row>
    <row r="85" customFormat="false" ht="18" hidden="false" customHeight="true" outlineLevel="0" collapsed="false">
      <c r="K85" s="29"/>
    </row>
    <row r="86" customFormat="false" ht="18" hidden="false" customHeight="true" outlineLevel="0" collapsed="false">
      <c r="K86" s="29"/>
    </row>
    <row r="87" customFormat="false" ht="18" hidden="false" customHeight="true" outlineLevel="0" collapsed="false">
      <c r="K87" s="29"/>
    </row>
    <row r="88" customFormat="false" ht="18" hidden="false" customHeight="true" outlineLevel="0" collapsed="false">
      <c r="K88" s="29"/>
    </row>
    <row r="89" customFormat="false" ht="18" hidden="false" customHeight="true" outlineLevel="0" collapsed="false">
      <c r="K89" s="29"/>
    </row>
    <row r="90" customFormat="false" ht="18" hidden="false" customHeight="true" outlineLevel="0" collapsed="false">
      <c r="K90" s="29"/>
    </row>
    <row r="91" customFormat="false" ht="18" hidden="false" customHeight="true" outlineLevel="0" collapsed="false">
      <c r="K91" s="29"/>
    </row>
    <row r="92" customFormat="false" ht="18" hidden="false" customHeight="true" outlineLevel="0" collapsed="false">
      <c r="K92" s="29"/>
    </row>
    <row r="93" customFormat="false" ht="18" hidden="false" customHeight="true" outlineLevel="0" collapsed="false">
      <c r="K93" s="29"/>
    </row>
    <row r="94" customFormat="false" ht="18" hidden="false" customHeight="true" outlineLevel="0" collapsed="false">
      <c r="K94" s="29"/>
    </row>
    <row r="95" customFormat="false" ht="18" hidden="false" customHeight="true" outlineLevel="0" collapsed="false">
      <c r="K95" s="29"/>
    </row>
    <row r="96" customFormat="false" ht="18" hidden="false" customHeight="true" outlineLevel="0" collapsed="false">
      <c r="K96" s="29"/>
    </row>
    <row r="97" customFormat="false" ht="18" hidden="false" customHeight="true" outlineLevel="0" collapsed="false">
      <c r="K97" s="29"/>
    </row>
    <row r="98" customFormat="false" ht="18" hidden="false" customHeight="true" outlineLevel="0" collapsed="false">
      <c r="K98" s="29"/>
    </row>
    <row r="99" customFormat="false" ht="18" hidden="false" customHeight="true" outlineLevel="0" collapsed="false">
      <c r="K99" s="29"/>
    </row>
    <row r="100" customFormat="false" ht="18" hidden="false" customHeight="true" outlineLevel="0" collapsed="false">
      <c r="K100" s="29"/>
    </row>
    <row r="101" customFormat="false" ht="18" hidden="false" customHeight="true" outlineLevel="0" collapsed="false">
      <c r="K101" s="29"/>
    </row>
    <row r="102" customFormat="false" ht="18" hidden="false" customHeight="true" outlineLevel="0" collapsed="false">
      <c r="K102" s="29"/>
    </row>
    <row r="103" customFormat="false" ht="18" hidden="false" customHeight="true" outlineLevel="0" collapsed="false">
      <c r="K103" s="29"/>
    </row>
    <row r="104" customFormat="false" ht="18" hidden="false" customHeight="true" outlineLevel="0" collapsed="false">
      <c r="K104" s="29"/>
    </row>
    <row r="105" customFormat="false" ht="18" hidden="false" customHeight="true" outlineLevel="0" collapsed="false">
      <c r="K105" s="29"/>
    </row>
    <row r="106" customFormat="false" ht="18" hidden="false" customHeight="true" outlineLevel="0" collapsed="false">
      <c r="K106" s="29"/>
    </row>
    <row r="107" customFormat="false" ht="18" hidden="false" customHeight="true" outlineLevel="0" collapsed="false">
      <c r="K107" s="29"/>
    </row>
    <row r="108" customFormat="false" ht="18" hidden="false" customHeight="true" outlineLevel="0" collapsed="false">
      <c r="K108" s="29"/>
    </row>
    <row r="109" customFormat="false" ht="18" hidden="false" customHeight="true" outlineLevel="0" collapsed="false">
      <c r="K109" s="29"/>
    </row>
    <row r="110" customFormat="false" ht="18" hidden="false" customHeight="true" outlineLevel="0" collapsed="false">
      <c r="K110" s="29"/>
    </row>
    <row r="111" customFormat="false" ht="18" hidden="false" customHeight="true" outlineLevel="0" collapsed="false">
      <c r="K111" s="29"/>
    </row>
    <row r="112" customFormat="false" ht="18" hidden="false" customHeight="true" outlineLevel="0" collapsed="false">
      <c r="K112" s="29"/>
    </row>
    <row r="113" customFormat="false" ht="18" hidden="false" customHeight="true" outlineLevel="0" collapsed="false">
      <c r="K113" s="29"/>
    </row>
    <row r="114" customFormat="false" ht="18" hidden="false" customHeight="true" outlineLevel="0" collapsed="false">
      <c r="K114" s="29"/>
    </row>
    <row r="115" customFormat="false" ht="18" hidden="false" customHeight="true" outlineLevel="0" collapsed="false">
      <c r="K115" s="29"/>
    </row>
    <row r="116" customFormat="false" ht="18" hidden="false" customHeight="true" outlineLevel="0" collapsed="false">
      <c r="K116" s="29"/>
    </row>
    <row r="117" customFormat="false" ht="18" hidden="false" customHeight="true" outlineLevel="0" collapsed="false">
      <c r="K117" s="29"/>
    </row>
    <row r="118" customFormat="false" ht="18" hidden="false" customHeight="true" outlineLevel="0" collapsed="false">
      <c r="K118" s="29"/>
    </row>
    <row r="119" customFormat="false" ht="18" hidden="false" customHeight="true" outlineLevel="0" collapsed="false">
      <c r="K119" s="29"/>
    </row>
    <row r="120" customFormat="false" ht="18" hidden="false" customHeight="true" outlineLevel="0" collapsed="false">
      <c r="K120" s="29"/>
    </row>
    <row r="121" customFormat="false" ht="18" hidden="false" customHeight="true" outlineLevel="0" collapsed="false">
      <c r="K121" s="29"/>
    </row>
    <row r="122" customFormat="false" ht="18" hidden="false" customHeight="true" outlineLevel="0" collapsed="false">
      <c r="K122" s="29"/>
    </row>
    <row r="123" customFormat="false" ht="18" hidden="false" customHeight="true" outlineLevel="0" collapsed="false">
      <c r="K123" s="29"/>
    </row>
    <row r="124" customFormat="false" ht="18" hidden="false" customHeight="true" outlineLevel="0" collapsed="false">
      <c r="K124" s="29"/>
    </row>
    <row r="125" customFormat="false" ht="18" hidden="false" customHeight="true" outlineLevel="0" collapsed="false">
      <c r="K125" s="29"/>
    </row>
    <row r="126" customFormat="false" ht="18" hidden="false" customHeight="true" outlineLevel="0" collapsed="false">
      <c r="K126" s="29"/>
    </row>
    <row r="127" customFormat="false" ht="18" hidden="false" customHeight="true" outlineLevel="0" collapsed="false">
      <c r="K127" s="29"/>
    </row>
    <row r="128" customFormat="false" ht="18" hidden="false" customHeight="true" outlineLevel="0" collapsed="false">
      <c r="K128" s="29"/>
    </row>
    <row r="129" customFormat="false" ht="18" hidden="false" customHeight="true" outlineLevel="0" collapsed="false">
      <c r="K129" s="29"/>
    </row>
    <row r="130" customFormat="false" ht="18" hidden="false" customHeight="true" outlineLevel="0" collapsed="false">
      <c r="K130" s="29"/>
    </row>
    <row r="131" customFormat="false" ht="18" hidden="false" customHeight="true" outlineLevel="0" collapsed="false">
      <c r="K131" s="29"/>
    </row>
    <row r="132" customFormat="false" ht="18" hidden="false" customHeight="true" outlineLevel="0" collapsed="false">
      <c r="K132" s="29"/>
    </row>
    <row r="133" customFormat="false" ht="18" hidden="false" customHeight="true" outlineLevel="0" collapsed="false">
      <c r="K133" s="29"/>
    </row>
    <row r="134" customFormat="false" ht="18" hidden="false" customHeight="true" outlineLevel="0" collapsed="false">
      <c r="K134" s="29"/>
    </row>
    <row r="135" customFormat="false" ht="18" hidden="false" customHeight="true" outlineLevel="0" collapsed="false">
      <c r="K135" s="29"/>
    </row>
    <row r="136" customFormat="false" ht="18" hidden="false" customHeight="true" outlineLevel="0" collapsed="false">
      <c r="K136" s="29"/>
    </row>
    <row r="137" customFormat="false" ht="18" hidden="false" customHeight="true" outlineLevel="0" collapsed="false">
      <c r="K137" s="29"/>
    </row>
    <row r="138" customFormat="false" ht="18" hidden="false" customHeight="true" outlineLevel="0" collapsed="false">
      <c r="K138" s="29"/>
    </row>
    <row r="139" customFormat="false" ht="18" hidden="false" customHeight="true" outlineLevel="0" collapsed="false">
      <c r="K139" s="29"/>
    </row>
    <row r="140" customFormat="false" ht="18" hidden="false" customHeight="true" outlineLevel="0" collapsed="false">
      <c r="K140" s="29"/>
    </row>
    <row r="141" customFormat="false" ht="18" hidden="false" customHeight="true" outlineLevel="0" collapsed="false">
      <c r="K141" s="29"/>
    </row>
    <row r="142" customFormat="false" ht="18" hidden="false" customHeight="true" outlineLevel="0" collapsed="false">
      <c r="K142" s="29"/>
    </row>
    <row r="143" customFormat="false" ht="18" hidden="false" customHeight="true" outlineLevel="0" collapsed="false">
      <c r="K143" s="29"/>
    </row>
    <row r="144" customFormat="false" ht="18" hidden="false" customHeight="true" outlineLevel="0" collapsed="false">
      <c r="K144" s="29"/>
    </row>
    <row r="145" customFormat="false" ht="18" hidden="false" customHeight="true" outlineLevel="0" collapsed="false">
      <c r="K145" s="29"/>
    </row>
    <row r="146" customFormat="false" ht="18" hidden="false" customHeight="true" outlineLevel="0" collapsed="false">
      <c r="K146" s="29"/>
    </row>
    <row r="147" customFormat="false" ht="18" hidden="false" customHeight="true" outlineLevel="0" collapsed="false">
      <c r="K147" s="29"/>
    </row>
    <row r="148" customFormat="false" ht="18" hidden="false" customHeight="true" outlineLevel="0" collapsed="false">
      <c r="K148" s="29"/>
    </row>
    <row r="149" customFormat="false" ht="18" hidden="false" customHeight="true" outlineLevel="0" collapsed="false">
      <c r="K149" s="29"/>
    </row>
    <row r="150" customFormat="false" ht="18" hidden="false" customHeight="true" outlineLevel="0" collapsed="false">
      <c r="K150" s="29"/>
    </row>
    <row r="151" customFormat="false" ht="18" hidden="false" customHeight="true" outlineLevel="0" collapsed="false">
      <c r="K151" s="29"/>
    </row>
    <row r="152" customFormat="false" ht="18" hidden="false" customHeight="true" outlineLevel="0" collapsed="false">
      <c r="K152" s="29"/>
    </row>
    <row r="153" customFormat="false" ht="18" hidden="false" customHeight="true" outlineLevel="0" collapsed="false">
      <c r="K153" s="29"/>
    </row>
    <row r="154" customFormat="false" ht="18" hidden="false" customHeight="true" outlineLevel="0" collapsed="false">
      <c r="K154" s="29"/>
    </row>
    <row r="155" customFormat="false" ht="18" hidden="false" customHeight="true" outlineLevel="0" collapsed="false">
      <c r="K155" s="29"/>
    </row>
    <row r="156" customFormat="false" ht="18" hidden="false" customHeight="true" outlineLevel="0" collapsed="false">
      <c r="K156" s="29"/>
    </row>
    <row r="157" customFormat="false" ht="18" hidden="false" customHeight="true" outlineLevel="0" collapsed="false">
      <c r="K157" s="29"/>
    </row>
    <row r="158" customFormat="false" ht="18" hidden="false" customHeight="true" outlineLevel="0" collapsed="false">
      <c r="K158" s="29"/>
    </row>
    <row r="159" customFormat="false" ht="18" hidden="false" customHeight="true" outlineLevel="0" collapsed="false">
      <c r="K159" s="29"/>
    </row>
    <row r="160" customFormat="false" ht="18" hidden="false" customHeight="true" outlineLevel="0" collapsed="false">
      <c r="K160" s="29"/>
    </row>
    <row r="161" customFormat="false" ht="18" hidden="false" customHeight="true" outlineLevel="0" collapsed="false">
      <c r="K161" s="29"/>
    </row>
    <row r="162" customFormat="false" ht="18" hidden="false" customHeight="true" outlineLevel="0" collapsed="false">
      <c r="K162" s="29"/>
    </row>
    <row r="163" customFormat="false" ht="18" hidden="false" customHeight="true" outlineLevel="0" collapsed="false">
      <c r="K163" s="29"/>
    </row>
    <row r="164" customFormat="false" ht="18" hidden="false" customHeight="true" outlineLevel="0" collapsed="false">
      <c r="K164" s="29"/>
    </row>
    <row r="165" customFormat="false" ht="18" hidden="false" customHeight="true" outlineLevel="0" collapsed="false">
      <c r="K165" s="29"/>
    </row>
    <row r="166" customFormat="false" ht="18" hidden="false" customHeight="true" outlineLevel="0" collapsed="false">
      <c r="K166" s="29"/>
    </row>
    <row r="167" customFormat="false" ht="18" hidden="false" customHeight="true" outlineLevel="0" collapsed="false">
      <c r="K167" s="29"/>
    </row>
    <row r="168" customFormat="false" ht="18" hidden="false" customHeight="true" outlineLevel="0" collapsed="false">
      <c r="K168" s="29"/>
    </row>
    <row r="169" customFormat="false" ht="18" hidden="false" customHeight="true" outlineLevel="0" collapsed="false">
      <c r="K169" s="29"/>
    </row>
    <row r="170" customFormat="false" ht="18" hidden="false" customHeight="true" outlineLevel="0" collapsed="false">
      <c r="K170" s="29"/>
    </row>
    <row r="171" customFormat="false" ht="18" hidden="false" customHeight="true" outlineLevel="0" collapsed="false">
      <c r="K171" s="29"/>
    </row>
    <row r="172" customFormat="false" ht="18" hidden="false" customHeight="true" outlineLevel="0" collapsed="false">
      <c r="K172" s="29"/>
    </row>
    <row r="173" customFormat="false" ht="18" hidden="false" customHeight="true" outlineLevel="0" collapsed="false">
      <c r="K173" s="29"/>
    </row>
    <row r="174" customFormat="false" ht="18" hidden="false" customHeight="true" outlineLevel="0" collapsed="false">
      <c r="K174" s="29"/>
    </row>
    <row r="175" customFormat="false" ht="18" hidden="false" customHeight="true" outlineLevel="0" collapsed="false">
      <c r="K175" s="29"/>
    </row>
    <row r="176" customFormat="false" ht="18" hidden="false" customHeight="true" outlineLevel="0" collapsed="false">
      <c r="K176" s="29"/>
    </row>
    <row r="177" customFormat="false" ht="18" hidden="false" customHeight="true" outlineLevel="0" collapsed="false">
      <c r="K177" s="29"/>
    </row>
    <row r="178" customFormat="false" ht="18" hidden="false" customHeight="true" outlineLevel="0" collapsed="false">
      <c r="K178" s="29"/>
    </row>
    <row r="179" customFormat="false" ht="18" hidden="false" customHeight="true" outlineLevel="0" collapsed="false">
      <c r="K179" s="29"/>
    </row>
    <row r="180" customFormat="false" ht="18" hidden="false" customHeight="true" outlineLevel="0" collapsed="false">
      <c r="K180" s="29"/>
    </row>
    <row r="181" customFormat="false" ht="18" hidden="false" customHeight="true" outlineLevel="0" collapsed="false">
      <c r="K181" s="29"/>
    </row>
    <row r="182" customFormat="false" ht="18" hidden="false" customHeight="true" outlineLevel="0" collapsed="false">
      <c r="K182" s="29"/>
    </row>
    <row r="183" customFormat="false" ht="18" hidden="false" customHeight="true" outlineLevel="0" collapsed="false">
      <c r="K183" s="29"/>
    </row>
    <row r="184" customFormat="false" ht="18" hidden="false" customHeight="true" outlineLevel="0" collapsed="false">
      <c r="K184" s="29"/>
    </row>
    <row r="185" customFormat="false" ht="18" hidden="false" customHeight="true" outlineLevel="0" collapsed="false">
      <c r="K185" s="29"/>
    </row>
    <row r="186" customFormat="false" ht="18" hidden="false" customHeight="true" outlineLevel="0" collapsed="false">
      <c r="K186" s="29"/>
    </row>
    <row r="187" customFormat="false" ht="18" hidden="false" customHeight="true" outlineLevel="0" collapsed="false">
      <c r="K187" s="29"/>
    </row>
    <row r="188" customFormat="false" ht="18" hidden="false" customHeight="true" outlineLevel="0" collapsed="false">
      <c r="K188" s="29"/>
    </row>
    <row r="189" customFormat="false" ht="18" hidden="false" customHeight="true" outlineLevel="0" collapsed="false">
      <c r="K189" s="29"/>
    </row>
    <row r="190" customFormat="false" ht="18" hidden="false" customHeight="true" outlineLevel="0" collapsed="false">
      <c r="K190" s="29"/>
    </row>
    <row r="191" customFormat="false" ht="18" hidden="false" customHeight="true" outlineLevel="0" collapsed="false">
      <c r="K191" s="29"/>
    </row>
    <row r="192" customFormat="false" ht="18" hidden="false" customHeight="true" outlineLevel="0" collapsed="false">
      <c r="K192" s="29"/>
    </row>
    <row r="193" customFormat="false" ht="18" hidden="false" customHeight="true" outlineLevel="0" collapsed="false">
      <c r="K193" s="29"/>
    </row>
    <row r="194" customFormat="false" ht="18" hidden="false" customHeight="true" outlineLevel="0" collapsed="false">
      <c r="K194" s="29"/>
    </row>
    <row r="195" customFormat="false" ht="18" hidden="false" customHeight="true" outlineLevel="0" collapsed="false">
      <c r="K195" s="29"/>
    </row>
    <row r="196" customFormat="false" ht="18" hidden="false" customHeight="true" outlineLevel="0" collapsed="false">
      <c r="K196" s="29"/>
    </row>
    <row r="197" customFormat="false" ht="18" hidden="false" customHeight="true" outlineLevel="0" collapsed="false">
      <c r="K197" s="29"/>
    </row>
    <row r="198" customFormat="false" ht="18" hidden="false" customHeight="true" outlineLevel="0" collapsed="false">
      <c r="K198" s="29"/>
    </row>
    <row r="199" customFormat="false" ht="18" hidden="false" customHeight="true" outlineLevel="0" collapsed="false">
      <c r="K199" s="29"/>
    </row>
    <row r="200" customFormat="false" ht="18" hidden="false" customHeight="true" outlineLevel="0" collapsed="false">
      <c r="K200" s="29"/>
    </row>
    <row r="201" customFormat="false" ht="18" hidden="false" customHeight="true" outlineLevel="0" collapsed="false">
      <c r="K201" s="29"/>
    </row>
    <row r="202" customFormat="false" ht="18" hidden="false" customHeight="true" outlineLevel="0" collapsed="false">
      <c r="K202" s="29"/>
    </row>
    <row r="203" customFormat="false" ht="18" hidden="false" customHeight="true" outlineLevel="0" collapsed="false">
      <c r="K203" s="29"/>
    </row>
    <row r="204" customFormat="false" ht="18" hidden="false" customHeight="true" outlineLevel="0" collapsed="false">
      <c r="K204" s="29"/>
    </row>
    <row r="205" customFormat="false" ht="18" hidden="false" customHeight="true" outlineLevel="0" collapsed="false">
      <c r="K205" s="29"/>
    </row>
    <row r="206" customFormat="false" ht="18" hidden="false" customHeight="true" outlineLevel="0" collapsed="false">
      <c r="K206" s="29"/>
    </row>
    <row r="207" customFormat="false" ht="18" hidden="false" customHeight="true" outlineLevel="0" collapsed="false">
      <c r="K207" s="29"/>
    </row>
    <row r="208" customFormat="false" ht="18" hidden="false" customHeight="true" outlineLevel="0" collapsed="false">
      <c r="K208" s="29"/>
    </row>
    <row r="209" customFormat="false" ht="18" hidden="false" customHeight="true" outlineLevel="0" collapsed="false">
      <c r="K209" s="29"/>
    </row>
    <row r="210" customFormat="false" ht="18" hidden="false" customHeight="true" outlineLevel="0" collapsed="false">
      <c r="K210" s="29"/>
    </row>
    <row r="211" customFormat="false" ht="18" hidden="false" customHeight="true" outlineLevel="0" collapsed="false">
      <c r="K211" s="29"/>
    </row>
    <row r="212" customFormat="false" ht="18" hidden="false" customHeight="true" outlineLevel="0" collapsed="false">
      <c r="K212" s="29"/>
    </row>
    <row r="213" customFormat="false" ht="18" hidden="false" customHeight="true" outlineLevel="0" collapsed="false">
      <c r="K213" s="29"/>
    </row>
    <row r="214" customFormat="false" ht="18" hidden="false" customHeight="true" outlineLevel="0" collapsed="false">
      <c r="K214" s="29"/>
    </row>
    <row r="215" customFormat="false" ht="18" hidden="false" customHeight="true" outlineLevel="0" collapsed="false">
      <c r="K215" s="29"/>
    </row>
    <row r="216" customFormat="false" ht="18" hidden="false" customHeight="true" outlineLevel="0" collapsed="false">
      <c r="K216" s="29"/>
    </row>
    <row r="217" customFormat="false" ht="18" hidden="false" customHeight="true" outlineLevel="0" collapsed="false">
      <c r="K217" s="29"/>
    </row>
    <row r="218" customFormat="false" ht="18" hidden="false" customHeight="true" outlineLevel="0" collapsed="false">
      <c r="K218" s="29"/>
    </row>
    <row r="219" customFormat="false" ht="18" hidden="false" customHeight="true" outlineLevel="0" collapsed="false">
      <c r="K219" s="29"/>
    </row>
    <row r="220" customFormat="false" ht="18" hidden="false" customHeight="true" outlineLevel="0" collapsed="false">
      <c r="K220" s="29"/>
    </row>
    <row r="221" customFormat="false" ht="18" hidden="false" customHeight="true" outlineLevel="0" collapsed="false">
      <c r="K221" s="29"/>
    </row>
    <row r="222" customFormat="false" ht="18" hidden="false" customHeight="true" outlineLevel="0" collapsed="false">
      <c r="K222" s="29"/>
    </row>
    <row r="223" customFormat="false" ht="18" hidden="false" customHeight="true" outlineLevel="0" collapsed="false">
      <c r="K223" s="29"/>
    </row>
    <row r="224" customFormat="false" ht="18" hidden="false" customHeight="true" outlineLevel="0" collapsed="false">
      <c r="K224" s="29"/>
    </row>
    <row r="225" customFormat="false" ht="18" hidden="false" customHeight="true" outlineLevel="0" collapsed="false">
      <c r="K225" s="29"/>
    </row>
    <row r="226" customFormat="false" ht="18" hidden="false" customHeight="true" outlineLevel="0" collapsed="false">
      <c r="K226" s="29"/>
    </row>
    <row r="227" customFormat="false" ht="18" hidden="false" customHeight="true" outlineLevel="0" collapsed="false">
      <c r="K227" s="29"/>
    </row>
    <row r="228" customFormat="false" ht="18" hidden="false" customHeight="true" outlineLevel="0" collapsed="false">
      <c r="K228" s="29"/>
    </row>
    <row r="229" customFormat="false" ht="18" hidden="false" customHeight="true" outlineLevel="0" collapsed="false">
      <c r="K229" s="29"/>
    </row>
    <row r="230" customFormat="false" ht="18" hidden="false" customHeight="true" outlineLevel="0" collapsed="false">
      <c r="K230" s="29"/>
    </row>
    <row r="231" customFormat="false" ht="18" hidden="false" customHeight="true" outlineLevel="0" collapsed="false">
      <c r="K231" s="29"/>
    </row>
    <row r="232" customFormat="false" ht="18" hidden="false" customHeight="true" outlineLevel="0" collapsed="false">
      <c r="K232" s="29"/>
    </row>
    <row r="233" customFormat="false" ht="18" hidden="false" customHeight="true" outlineLevel="0" collapsed="false">
      <c r="K233" s="29"/>
    </row>
    <row r="234" customFormat="false" ht="18" hidden="false" customHeight="true" outlineLevel="0" collapsed="false">
      <c r="K234" s="29"/>
    </row>
    <row r="235" customFormat="false" ht="18" hidden="false" customHeight="true" outlineLevel="0" collapsed="false">
      <c r="K235" s="29"/>
    </row>
    <row r="236" customFormat="false" ht="18" hidden="false" customHeight="true" outlineLevel="0" collapsed="false">
      <c r="K236" s="29"/>
    </row>
    <row r="237" customFormat="false" ht="18" hidden="false" customHeight="true" outlineLevel="0" collapsed="false">
      <c r="K237" s="29"/>
    </row>
    <row r="238" customFormat="false" ht="18" hidden="false" customHeight="true" outlineLevel="0" collapsed="false">
      <c r="K238" s="29"/>
    </row>
    <row r="239" customFormat="false" ht="18" hidden="false" customHeight="true" outlineLevel="0" collapsed="false">
      <c r="K239" s="29"/>
    </row>
    <row r="240" customFormat="false" ht="18" hidden="false" customHeight="true" outlineLevel="0" collapsed="false">
      <c r="K240" s="29"/>
    </row>
    <row r="241" customFormat="false" ht="18" hidden="false" customHeight="true" outlineLevel="0" collapsed="false">
      <c r="K241" s="29"/>
    </row>
    <row r="242" customFormat="false" ht="18" hidden="false" customHeight="true" outlineLevel="0" collapsed="false">
      <c r="K242" s="29"/>
    </row>
    <row r="243" customFormat="false" ht="18" hidden="false" customHeight="true" outlineLevel="0" collapsed="false">
      <c r="K243" s="29"/>
    </row>
    <row r="244" customFormat="false" ht="18" hidden="false" customHeight="true" outlineLevel="0" collapsed="false">
      <c r="K244" s="29"/>
    </row>
    <row r="245" customFormat="false" ht="18" hidden="false" customHeight="true" outlineLevel="0" collapsed="false">
      <c r="K245" s="29"/>
    </row>
    <row r="246" customFormat="false" ht="18" hidden="false" customHeight="true" outlineLevel="0" collapsed="false">
      <c r="K246" s="29"/>
    </row>
    <row r="247" customFormat="false" ht="18" hidden="false" customHeight="true" outlineLevel="0" collapsed="false">
      <c r="K247" s="29"/>
    </row>
    <row r="248" customFormat="false" ht="18" hidden="false" customHeight="true" outlineLevel="0" collapsed="false">
      <c r="K248" s="29"/>
    </row>
    <row r="249" customFormat="false" ht="18" hidden="false" customHeight="true" outlineLevel="0" collapsed="false">
      <c r="K249" s="29"/>
    </row>
    <row r="250" customFormat="false" ht="18" hidden="false" customHeight="true" outlineLevel="0" collapsed="false">
      <c r="K250" s="29"/>
    </row>
    <row r="251" customFormat="false" ht="18" hidden="false" customHeight="true" outlineLevel="0" collapsed="false">
      <c r="K251" s="29"/>
    </row>
    <row r="252" customFormat="false" ht="18" hidden="false" customHeight="true" outlineLevel="0" collapsed="false">
      <c r="K252" s="29"/>
    </row>
    <row r="253" customFormat="false" ht="18" hidden="false" customHeight="true" outlineLevel="0" collapsed="false">
      <c r="K253" s="29"/>
    </row>
    <row r="254" customFormat="false" ht="18" hidden="false" customHeight="true" outlineLevel="0" collapsed="false">
      <c r="K254" s="29"/>
    </row>
    <row r="255" customFormat="false" ht="18" hidden="false" customHeight="true" outlineLevel="0" collapsed="false">
      <c r="K255" s="29"/>
    </row>
    <row r="256" customFormat="false" ht="18" hidden="false" customHeight="true" outlineLevel="0" collapsed="false">
      <c r="K256" s="29"/>
    </row>
    <row r="257" customFormat="false" ht="18" hidden="false" customHeight="true" outlineLevel="0" collapsed="false">
      <c r="K257" s="29"/>
    </row>
    <row r="258" customFormat="false" ht="18" hidden="false" customHeight="true" outlineLevel="0" collapsed="false">
      <c r="K258" s="29"/>
    </row>
    <row r="259" customFormat="false" ht="18" hidden="false" customHeight="true" outlineLevel="0" collapsed="false">
      <c r="K259" s="29"/>
    </row>
    <row r="260" customFormat="false" ht="18" hidden="false" customHeight="true" outlineLevel="0" collapsed="false">
      <c r="K260" s="29"/>
    </row>
    <row r="261" customFormat="false" ht="18" hidden="false" customHeight="true" outlineLevel="0" collapsed="false">
      <c r="K261" s="29"/>
    </row>
    <row r="262" customFormat="false" ht="18" hidden="false" customHeight="true" outlineLevel="0" collapsed="false">
      <c r="K262" s="29"/>
    </row>
    <row r="263" customFormat="false" ht="18" hidden="false" customHeight="true" outlineLevel="0" collapsed="false">
      <c r="K263" s="29"/>
    </row>
    <row r="264" customFormat="false" ht="18" hidden="false" customHeight="true" outlineLevel="0" collapsed="false">
      <c r="K264" s="29"/>
    </row>
    <row r="265" customFormat="false" ht="18" hidden="false" customHeight="true" outlineLevel="0" collapsed="false">
      <c r="K265" s="29"/>
    </row>
    <row r="266" customFormat="false" ht="18" hidden="false" customHeight="true" outlineLevel="0" collapsed="false">
      <c r="K266" s="29"/>
    </row>
    <row r="267" customFormat="false" ht="18" hidden="false" customHeight="true" outlineLevel="0" collapsed="false">
      <c r="K267" s="29"/>
    </row>
    <row r="268" customFormat="false" ht="18" hidden="false" customHeight="true" outlineLevel="0" collapsed="false">
      <c r="K268" s="29"/>
    </row>
    <row r="269" customFormat="false" ht="18" hidden="false" customHeight="true" outlineLevel="0" collapsed="false">
      <c r="K269" s="29"/>
    </row>
    <row r="270" customFormat="false" ht="18" hidden="false" customHeight="true" outlineLevel="0" collapsed="false">
      <c r="K270" s="29"/>
    </row>
    <row r="271" customFormat="false" ht="18" hidden="false" customHeight="true" outlineLevel="0" collapsed="false">
      <c r="K271" s="29"/>
    </row>
    <row r="272" customFormat="false" ht="18" hidden="false" customHeight="true" outlineLevel="0" collapsed="false">
      <c r="K272" s="29"/>
    </row>
    <row r="273" customFormat="false" ht="18" hidden="false" customHeight="true" outlineLevel="0" collapsed="false">
      <c r="K273" s="29"/>
    </row>
    <row r="274" customFormat="false" ht="18" hidden="false" customHeight="true" outlineLevel="0" collapsed="false">
      <c r="K274" s="29"/>
    </row>
    <row r="275" customFormat="false" ht="18" hidden="false" customHeight="true" outlineLevel="0" collapsed="false">
      <c r="K275" s="29"/>
    </row>
    <row r="276" customFormat="false" ht="18" hidden="false" customHeight="true" outlineLevel="0" collapsed="false">
      <c r="K276" s="29"/>
    </row>
    <row r="277" customFormat="false" ht="18" hidden="false" customHeight="true" outlineLevel="0" collapsed="false">
      <c r="K277" s="29"/>
    </row>
    <row r="278" customFormat="false" ht="18" hidden="false" customHeight="true" outlineLevel="0" collapsed="false">
      <c r="K278" s="29"/>
    </row>
    <row r="279" customFormat="false" ht="18" hidden="false" customHeight="true" outlineLevel="0" collapsed="false">
      <c r="K279" s="29"/>
    </row>
    <row r="280" customFormat="false" ht="18" hidden="false" customHeight="true" outlineLevel="0" collapsed="false">
      <c r="K280" s="29"/>
    </row>
    <row r="281" customFormat="false" ht="18" hidden="false" customHeight="true" outlineLevel="0" collapsed="false">
      <c r="K281" s="29"/>
    </row>
    <row r="282" customFormat="false" ht="18" hidden="false" customHeight="true" outlineLevel="0" collapsed="false">
      <c r="K282" s="29"/>
    </row>
    <row r="283" customFormat="false" ht="18" hidden="false" customHeight="true" outlineLevel="0" collapsed="false">
      <c r="K283" s="29"/>
    </row>
    <row r="284" customFormat="false" ht="18" hidden="false" customHeight="true" outlineLevel="0" collapsed="false">
      <c r="K284" s="29"/>
    </row>
    <row r="285" customFormat="false" ht="18" hidden="false" customHeight="true" outlineLevel="0" collapsed="false">
      <c r="K285" s="29"/>
    </row>
    <row r="286" customFormat="false" ht="18" hidden="false" customHeight="true" outlineLevel="0" collapsed="false">
      <c r="K286" s="29"/>
    </row>
    <row r="287" customFormat="false" ht="18" hidden="false" customHeight="true" outlineLevel="0" collapsed="false">
      <c r="K287" s="29"/>
    </row>
    <row r="288" customFormat="false" ht="18" hidden="false" customHeight="true" outlineLevel="0" collapsed="false">
      <c r="K288" s="29"/>
    </row>
    <row r="289" customFormat="false" ht="18" hidden="false" customHeight="true" outlineLevel="0" collapsed="false">
      <c r="K289" s="29"/>
    </row>
    <row r="290" customFormat="false" ht="18" hidden="false" customHeight="true" outlineLevel="0" collapsed="false">
      <c r="K290" s="29"/>
    </row>
    <row r="291" customFormat="false" ht="18" hidden="false" customHeight="true" outlineLevel="0" collapsed="false">
      <c r="K291" s="29"/>
    </row>
    <row r="292" customFormat="false" ht="18" hidden="false" customHeight="true" outlineLevel="0" collapsed="false">
      <c r="K292" s="29"/>
    </row>
    <row r="293" customFormat="false" ht="18" hidden="false" customHeight="true" outlineLevel="0" collapsed="false">
      <c r="K293" s="29"/>
    </row>
    <row r="294" customFormat="false" ht="18" hidden="false" customHeight="true" outlineLevel="0" collapsed="false">
      <c r="K294" s="29"/>
    </row>
    <row r="295" customFormat="false" ht="18" hidden="false" customHeight="true" outlineLevel="0" collapsed="false">
      <c r="K295" s="29"/>
    </row>
    <row r="296" customFormat="false" ht="18" hidden="false" customHeight="true" outlineLevel="0" collapsed="false">
      <c r="K296" s="29"/>
    </row>
    <row r="297" customFormat="false" ht="18" hidden="false" customHeight="true" outlineLevel="0" collapsed="false">
      <c r="K297" s="29"/>
    </row>
    <row r="298" customFormat="false" ht="18" hidden="false" customHeight="true" outlineLevel="0" collapsed="false">
      <c r="K298" s="29"/>
    </row>
    <row r="299" customFormat="false" ht="18" hidden="false" customHeight="true" outlineLevel="0" collapsed="false">
      <c r="K299" s="29"/>
    </row>
    <row r="300" customFormat="false" ht="18" hidden="false" customHeight="true" outlineLevel="0" collapsed="false">
      <c r="K300" s="29"/>
    </row>
    <row r="301" customFormat="false" ht="18" hidden="false" customHeight="true" outlineLevel="0" collapsed="false">
      <c r="K301" s="29"/>
    </row>
    <row r="302" customFormat="false" ht="18" hidden="false" customHeight="true" outlineLevel="0" collapsed="false">
      <c r="K302" s="29"/>
    </row>
    <row r="303" customFormat="false" ht="18" hidden="false" customHeight="true" outlineLevel="0" collapsed="false">
      <c r="K303" s="29"/>
    </row>
    <row r="304" customFormat="false" ht="18" hidden="false" customHeight="true" outlineLevel="0" collapsed="false">
      <c r="K304" s="29"/>
    </row>
    <row r="305" customFormat="false" ht="18" hidden="false" customHeight="true" outlineLevel="0" collapsed="false">
      <c r="K305" s="29"/>
    </row>
    <row r="306" customFormat="false" ht="18" hidden="false" customHeight="true" outlineLevel="0" collapsed="false">
      <c r="K306" s="29"/>
    </row>
    <row r="307" customFormat="false" ht="18" hidden="false" customHeight="true" outlineLevel="0" collapsed="false">
      <c r="K307" s="29"/>
    </row>
    <row r="308" customFormat="false" ht="18" hidden="false" customHeight="true" outlineLevel="0" collapsed="false">
      <c r="K308" s="29"/>
    </row>
    <row r="309" customFormat="false" ht="18" hidden="false" customHeight="true" outlineLevel="0" collapsed="false">
      <c r="K309" s="29"/>
    </row>
    <row r="310" customFormat="false" ht="18" hidden="false" customHeight="true" outlineLevel="0" collapsed="false">
      <c r="K310" s="29"/>
    </row>
    <row r="311" customFormat="false" ht="18" hidden="false" customHeight="true" outlineLevel="0" collapsed="false">
      <c r="K311" s="29"/>
    </row>
    <row r="312" customFormat="false" ht="18" hidden="false" customHeight="true" outlineLevel="0" collapsed="false">
      <c r="K312" s="29"/>
    </row>
    <row r="313" customFormat="false" ht="18" hidden="false" customHeight="true" outlineLevel="0" collapsed="false">
      <c r="K313" s="29"/>
    </row>
    <row r="314" customFormat="false" ht="18" hidden="false" customHeight="true" outlineLevel="0" collapsed="false">
      <c r="K314" s="29"/>
    </row>
    <row r="315" customFormat="false" ht="18" hidden="false" customHeight="true" outlineLevel="0" collapsed="false">
      <c r="K315" s="29"/>
    </row>
    <row r="316" customFormat="false" ht="18" hidden="false" customHeight="true" outlineLevel="0" collapsed="false">
      <c r="K316" s="29"/>
    </row>
    <row r="317" customFormat="false" ht="18" hidden="false" customHeight="true" outlineLevel="0" collapsed="false">
      <c r="K317" s="29"/>
    </row>
    <row r="318" customFormat="false" ht="18" hidden="false" customHeight="true" outlineLevel="0" collapsed="false">
      <c r="K318" s="29"/>
    </row>
    <row r="319" customFormat="false" ht="18" hidden="false" customHeight="true" outlineLevel="0" collapsed="false">
      <c r="K319" s="29"/>
    </row>
    <row r="320" customFormat="false" ht="18" hidden="false" customHeight="true" outlineLevel="0" collapsed="false">
      <c r="K320" s="29"/>
    </row>
    <row r="321" customFormat="false" ht="18" hidden="false" customHeight="true" outlineLevel="0" collapsed="false">
      <c r="K321" s="29"/>
    </row>
    <row r="322" customFormat="false" ht="18" hidden="false" customHeight="true" outlineLevel="0" collapsed="false">
      <c r="K322" s="29"/>
    </row>
    <row r="323" customFormat="false" ht="18" hidden="false" customHeight="true" outlineLevel="0" collapsed="false">
      <c r="K323" s="29"/>
    </row>
    <row r="324" customFormat="false" ht="18" hidden="false" customHeight="true" outlineLevel="0" collapsed="false">
      <c r="K324" s="29"/>
    </row>
    <row r="325" customFormat="false" ht="18" hidden="false" customHeight="true" outlineLevel="0" collapsed="false">
      <c r="K325" s="29"/>
    </row>
    <row r="326" customFormat="false" ht="18" hidden="false" customHeight="true" outlineLevel="0" collapsed="false">
      <c r="K326" s="29"/>
    </row>
    <row r="327" customFormat="false" ht="18" hidden="false" customHeight="true" outlineLevel="0" collapsed="false">
      <c r="K327" s="29"/>
    </row>
    <row r="328" customFormat="false" ht="18" hidden="false" customHeight="true" outlineLevel="0" collapsed="false">
      <c r="K328" s="29"/>
    </row>
    <row r="329" customFormat="false" ht="18" hidden="false" customHeight="true" outlineLevel="0" collapsed="false">
      <c r="K329" s="29"/>
    </row>
    <row r="330" customFormat="false" ht="18" hidden="false" customHeight="true" outlineLevel="0" collapsed="false">
      <c r="K330" s="29"/>
    </row>
    <row r="331" customFormat="false" ht="18" hidden="false" customHeight="true" outlineLevel="0" collapsed="false">
      <c r="K331" s="29"/>
    </row>
    <row r="332" customFormat="false" ht="18" hidden="false" customHeight="true" outlineLevel="0" collapsed="false">
      <c r="K332" s="29"/>
    </row>
    <row r="333" customFormat="false" ht="18" hidden="false" customHeight="true" outlineLevel="0" collapsed="false">
      <c r="K333" s="29"/>
    </row>
    <row r="334" customFormat="false" ht="18" hidden="false" customHeight="true" outlineLevel="0" collapsed="false">
      <c r="K334" s="29"/>
    </row>
    <row r="335" customFormat="false" ht="18" hidden="false" customHeight="true" outlineLevel="0" collapsed="false">
      <c r="K335" s="29"/>
    </row>
    <row r="336" customFormat="false" ht="18" hidden="false" customHeight="true" outlineLevel="0" collapsed="false">
      <c r="K336" s="29"/>
    </row>
    <row r="337" customFormat="false" ht="18" hidden="false" customHeight="true" outlineLevel="0" collapsed="false">
      <c r="K337" s="29"/>
    </row>
    <row r="338" customFormat="false" ht="18" hidden="false" customHeight="true" outlineLevel="0" collapsed="false">
      <c r="K338" s="29"/>
    </row>
    <row r="339" customFormat="false" ht="18" hidden="false" customHeight="true" outlineLevel="0" collapsed="false">
      <c r="K339" s="29"/>
    </row>
    <row r="340" customFormat="false" ht="18" hidden="false" customHeight="true" outlineLevel="0" collapsed="false">
      <c r="K340" s="29"/>
    </row>
    <row r="341" customFormat="false" ht="18" hidden="false" customHeight="true" outlineLevel="0" collapsed="false">
      <c r="K341" s="29"/>
    </row>
    <row r="342" customFormat="false" ht="18" hidden="false" customHeight="true" outlineLevel="0" collapsed="false">
      <c r="K342" s="29"/>
    </row>
    <row r="343" customFormat="false" ht="18" hidden="false" customHeight="true" outlineLevel="0" collapsed="false">
      <c r="K343" s="29"/>
    </row>
    <row r="344" customFormat="false" ht="18" hidden="false" customHeight="true" outlineLevel="0" collapsed="false">
      <c r="K344" s="29"/>
    </row>
    <row r="345" customFormat="false" ht="18" hidden="false" customHeight="true" outlineLevel="0" collapsed="false">
      <c r="K345" s="29"/>
    </row>
    <row r="346" customFormat="false" ht="18" hidden="false" customHeight="true" outlineLevel="0" collapsed="false">
      <c r="K346" s="29"/>
    </row>
    <row r="347" customFormat="false" ht="18" hidden="false" customHeight="true" outlineLevel="0" collapsed="false">
      <c r="K347" s="29"/>
    </row>
    <row r="348" customFormat="false" ht="18" hidden="false" customHeight="true" outlineLevel="0" collapsed="false">
      <c r="K348" s="29"/>
    </row>
    <row r="349" customFormat="false" ht="18" hidden="false" customHeight="true" outlineLevel="0" collapsed="false">
      <c r="K349" s="29"/>
    </row>
    <row r="350" customFormat="false" ht="18" hidden="false" customHeight="true" outlineLevel="0" collapsed="false">
      <c r="K350" s="29"/>
    </row>
    <row r="351" customFormat="false" ht="18" hidden="false" customHeight="true" outlineLevel="0" collapsed="false">
      <c r="K351" s="29"/>
    </row>
    <row r="352" customFormat="false" ht="18" hidden="false" customHeight="true" outlineLevel="0" collapsed="false">
      <c r="K352" s="29"/>
    </row>
    <row r="353" customFormat="false" ht="18" hidden="false" customHeight="true" outlineLevel="0" collapsed="false">
      <c r="K353" s="29"/>
    </row>
    <row r="354" customFormat="false" ht="18" hidden="false" customHeight="true" outlineLevel="0" collapsed="false">
      <c r="K354" s="29"/>
    </row>
    <row r="355" customFormat="false" ht="18" hidden="false" customHeight="true" outlineLevel="0" collapsed="false">
      <c r="K355" s="29"/>
    </row>
    <row r="356" customFormat="false" ht="18" hidden="false" customHeight="true" outlineLevel="0" collapsed="false">
      <c r="K356" s="29"/>
    </row>
    <row r="357" customFormat="false" ht="18" hidden="false" customHeight="true" outlineLevel="0" collapsed="false">
      <c r="K357" s="29"/>
    </row>
    <row r="358" customFormat="false" ht="18" hidden="false" customHeight="true" outlineLevel="0" collapsed="false">
      <c r="K358" s="29"/>
    </row>
    <row r="359" customFormat="false" ht="18" hidden="false" customHeight="true" outlineLevel="0" collapsed="false">
      <c r="K359" s="29"/>
    </row>
    <row r="360" customFormat="false" ht="18" hidden="false" customHeight="true" outlineLevel="0" collapsed="false">
      <c r="K360" s="29"/>
    </row>
    <row r="361" customFormat="false" ht="18" hidden="false" customHeight="true" outlineLevel="0" collapsed="false">
      <c r="K361" s="29"/>
    </row>
    <row r="362" customFormat="false" ht="18" hidden="false" customHeight="true" outlineLevel="0" collapsed="false">
      <c r="K362" s="29"/>
    </row>
    <row r="363" customFormat="false" ht="18" hidden="false" customHeight="true" outlineLevel="0" collapsed="false">
      <c r="K363" s="29"/>
    </row>
    <row r="364" customFormat="false" ht="18" hidden="false" customHeight="true" outlineLevel="0" collapsed="false">
      <c r="K364" s="29"/>
    </row>
    <row r="365" customFormat="false" ht="18" hidden="false" customHeight="true" outlineLevel="0" collapsed="false">
      <c r="K365" s="29"/>
    </row>
    <row r="366" customFormat="false" ht="18" hidden="false" customHeight="true" outlineLevel="0" collapsed="false">
      <c r="K366" s="29"/>
    </row>
    <row r="367" customFormat="false" ht="18" hidden="false" customHeight="true" outlineLevel="0" collapsed="false">
      <c r="K367" s="29"/>
    </row>
    <row r="368" customFormat="false" ht="18" hidden="false" customHeight="true" outlineLevel="0" collapsed="false">
      <c r="K368" s="29"/>
    </row>
    <row r="369" customFormat="false" ht="18" hidden="false" customHeight="true" outlineLevel="0" collapsed="false">
      <c r="K369" s="29"/>
    </row>
    <row r="370" customFormat="false" ht="18" hidden="false" customHeight="true" outlineLevel="0" collapsed="false">
      <c r="K370" s="29"/>
    </row>
    <row r="371" customFormat="false" ht="18" hidden="false" customHeight="true" outlineLevel="0" collapsed="false">
      <c r="K371" s="29"/>
    </row>
    <row r="372" customFormat="false" ht="18" hidden="false" customHeight="true" outlineLevel="0" collapsed="false">
      <c r="K372" s="29"/>
    </row>
    <row r="373" customFormat="false" ht="18" hidden="false" customHeight="true" outlineLevel="0" collapsed="false">
      <c r="K373" s="29"/>
    </row>
    <row r="374" customFormat="false" ht="18" hidden="false" customHeight="true" outlineLevel="0" collapsed="false">
      <c r="K374" s="29"/>
    </row>
    <row r="375" customFormat="false" ht="18" hidden="false" customHeight="true" outlineLevel="0" collapsed="false">
      <c r="K375" s="29"/>
    </row>
    <row r="376" customFormat="false" ht="18" hidden="false" customHeight="true" outlineLevel="0" collapsed="false">
      <c r="K376" s="29"/>
    </row>
    <row r="377" customFormat="false" ht="18" hidden="false" customHeight="true" outlineLevel="0" collapsed="false">
      <c r="K377" s="29"/>
    </row>
    <row r="378" customFormat="false" ht="18" hidden="false" customHeight="true" outlineLevel="0" collapsed="false">
      <c r="K378" s="29"/>
    </row>
    <row r="379" customFormat="false" ht="18" hidden="false" customHeight="true" outlineLevel="0" collapsed="false">
      <c r="K379" s="29"/>
    </row>
    <row r="380" customFormat="false" ht="18" hidden="false" customHeight="true" outlineLevel="0" collapsed="false">
      <c r="K380" s="29"/>
    </row>
    <row r="381" customFormat="false" ht="18" hidden="false" customHeight="true" outlineLevel="0" collapsed="false">
      <c r="K381" s="29"/>
    </row>
    <row r="382" customFormat="false" ht="18" hidden="false" customHeight="true" outlineLevel="0" collapsed="false">
      <c r="K382" s="29"/>
    </row>
    <row r="383" customFormat="false" ht="18" hidden="false" customHeight="true" outlineLevel="0" collapsed="false">
      <c r="K383" s="29"/>
    </row>
    <row r="384" customFormat="false" ht="18" hidden="false" customHeight="true" outlineLevel="0" collapsed="false">
      <c r="K384" s="29"/>
    </row>
    <row r="385" customFormat="false" ht="18" hidden="false" customHeight="true" outlineLevel="0" collapsed="false">
      <c r="K385" s="29"/>
    </row>
    <row r="386" customFormat="false" ht="18" hidden="false" customHeight="true" outlineLevel="0" collapsed="false">
      <c r="K386" s="29"/>
    </row>
    <row r="387" customFormat="false" ht="18" hidden="false" customHeight="true" outlineLevel="0" collapsed="false">
      <c r="K387" s="29"/>
    </row>
    <row r="388" customFormat="false" ht="18" hidden="false" customHeight="true" outlineLevel="0" collapsed="false">
      <c r="K388" s="29"/>
    </row>
    <row r="389" customFormat="false" ht="18" hidden="false" customHeight="true" outlineLevel="0" collapsed="false">
      <c r="K389" s="29"/>
    </row>
    <row r="390" customFormat="false" ht="18" hidden="false" customHeight="true" outlineLevel="0" collapsed="false">
      <c r="K390" s="29"/>
    </row>
    <row r="391" customFormat="false" ht="18" hidden="false" customHeight="true" outlineLevel="0" collapsed="false">
      <c r="K391" s="29"/>
    </row>
    <row r="392" customFormat="false" ht="18" hidden="false" customHeight="true" outlineLevel="0" collapsed="false">
      <c r="K392" s="29"/>
    </row>
    <row r="393" customFormat="false" ht="18" hidden="false" customHeight="true" outlineLevel="0" collapsed="false">
      <c r="K393" s="29"/>
    </row>
    <row r="394" customFormat="false" ht="18" hidden="false" customHeight="true" outlineLevel="0" collapsed="false">
      <c r="K394" s="29"/>
    </row>
    <row r="395" customFormat="false" ht="18" hidden="false" customHeight="true" outlineLevel="0" collapsed="false">
      <c r="K395" s="29"/>
    </row>
    <row r="396" customFormat="false" ht="18" hidden="false" customHeight="true" outlineLevel="0" collapsed="false">
      <c r="K396" s="29"/>
    </row>
    <row r="397" customFormat="false" ht="18" hidden="false" customHeight="true" outlineLevel="0" collapsed="false">
      <c r="K397" s="29"/>
    </row>
    <row r="398" customFormat="false" ht="18" hidden="false" customHeight="true" outlineLevel="0" collapsed="false">
      <c r="K398" s="29"/>
    </row>
    <row r="399" customFormat="false" ht="18" hidden="false" customHeight="true" outlineLevel="0" collapsed="false">
      <c r="K399" s="29"/>
    </row>
    <row r="400" customFormat="false" ht="18" hidden="false" customHeight="true" outlineLevel="0" collapsed="false">
      <c r="K400" s="29"/>
    </row>
    <row r="401" customFormat="false" ht="18" hidden="false" customHeight="true" outlineLevel="0" collapsed="false">
      <c r="K401" s="29"/>
    </row>
    <row r="402" customFormat="false" ht="18" hidden="false" customHeight="true" outlineLevel="0" collapsed="false">
      <c r="K402" s="29"/>
    </row>
    <row r="403" customFormat="false" ht="18" hidden="false" customHeight="true" outlineLevel="0" collapsed="false">
      <c r="K403" s="29"/>
    </row>
    <row r="404" customFormat="false" ht="18" hidden="false" customHeight="true" outlineLevel="0" collapsed="false">
      <c r="K404" s="29"/>
    </row>
    <row r="405" customFormat="false" ht="18" hidden="false" customHeight="true" outlineLevel="0" collapsed="false">
      <c r="K405" s="29"/>
    </row>
    <row r="406" customFormat="false" ht="18" hidden="false" customHeight="true" outlineLevel="0" collapsed="false">
      <c r="K406" s="29"/>
    </row>
    <row r="407" customFormat="false" ht="18" hidden="false" customHeight="true" outlineLevel="0" collapsed="false">
      <c r="K407" s="29"/>
    </row>
    <row r="408" customFormat="false" ht="18" hidden="false" customHeight="true" outlineLevel="0" collapsed="false">
      <c r="K408" s="29"/>
    </row>
    <row r="409" customFormat="false" ht="18" hidden="false" customHeight="true" outlineLevel="0" collapsed="false">
      <c r="K409" s="29"/>
    </row>
    <row r="410" customFormat="false" ht="18" hidden="false" customHeight="true" outlineLevel="0" collapsed="false">
      <c r="K410" s="29"/>
    </row>
    <row r="411" customFormat="false" ht="18" hidden="false" customHeight="true" outlineLevel="0" collapsed="false">
      <c r="K411" s="29"/>
    </row>
    <row r="412" customFormat="false" ht="18" hidden="false" customHeight="true" outlineLevel="0" collapsed="false">
      <c r="K412" s="29"/>
    </row>
    <row r="413" customFormat="false" ht="18" hidden="false" customHeight="true" outlineLevel="0" collapsed="false">
      <c r="K413" s="29"/>
    </row>
    <row r="414" customFormat="false" ht="18" hidden="false" customHeight="true" outlineLevel="0" collapsed="false">
      <c r="K414" s="29"/>
    </row>
    <row r="415" customFormat="false" ht="18" hidden="false" customHeight="true" outlineLevel="0" collapsed="false">
      <c r="K415" s="29"/>
    </row>
    <row r="416" customFormat="false" ht="18" hidden="false" customHeight="true" outlineLevel="0" collapsed="false">
      <c r="K416" s="29"/>
    </row>
    <row r="417" customFormat="false" ht="18" hidden="false" customHeight="true" outlineLevel="0" collapsed="false">
      <c r="K417" s="29"/>
    </row>
    <row r="418" customFormat="false" ht="18" hidden="false" customHeight="true" outlineLevel="0" collapsed="false">
      <c r="K418" s="29"/>
    </row>
    <row r="419" customFormat="false" ht="18" hidden="false" customHeight="true" outlineLevel="0" collapsed="false">
      <c r="K419" s="29"/>
    </row>
    <row r="420" customFormat="false" ht="18" hidden="false" customHeight="true" outlineLevel="0" collapsed="false">
      <c r="K420" s="29"/>
    </row>
    <row r="421" customFormat="false" ht="18" hidden="false" customHeight="true" outlineLevel="0" collapsed="false">
      <c r="K421" s="29"/>
    </row>
    <row r="422" customFormat="false" ht="18" hidden="false" customHeight="true" outlineLevel="0" collapsed="false">
      <c r="K422" s="29"/>
    </row>
    <row r="423" customFormat="false" ht="18" hidden="false" customHeight="true" outlineLevel="0" collapsed="false">
      <c r="K423" s="29"/>
    </row>
    <row r="424" customFormat="false" ht="18" hidden="false" customHeight="true" outlineLevel="0" collapsed="false">
      <c r="K424" s="29"/>
    </row>
    <row r="425" customFormat="false" ht="18" hidden="false" customHeight="true" outlineLevel="0" collapsed="false">
      <c r="K425" s="29"/>
    </row>
    <row r="426" customFormat="false" ht="18" hidden="false" customHeight="true" outlineLevel="0" collapsed="false">
      <c r="K426" s="29"/>
    </row>
    <row r="427" customFormat="false" ht="18" hidden="false" customHeight="true" outlineLevel="0" collapsed="false">
      <c r="K427" s="29"/>
    </row>
    <row r="428" customFormat="false" ht="18" hidden="false" customHeight="true" outlineLevel="0" collapsed="false">
      <c r="K428" s="29"/>
    </row>
    <row r="429" customFormat="false" ht="18" hidden="false" customHeight="true" outlineLevel="0" collapsed="false">
      <c r="K429" s="29"/>
    </row>
    <row r="430" customFormat="false" ht="18" hidden="false" customHeight="true" outlineLevel="0" collapsed="false">
      <c r="K430" s="29"/>
    </row>
    <row r="431" customFormat="false" ht="18" hidden="false" customHeight="true" outlineLevel="0" collapsed="false">
      <c r="K431" s="29"/>
    </row>
    <row r="432" customFormat="false" ht="18" hidden="false" customHeight="true" outlineLevel="0" collapsed="false">
      <c r="K432" s="29"/>
    </row>
    <row r="433" customFormat="false" ht="18" hidden="false" customHeight="true" outlineLevel="0" collapsed="false">
      <c r="K433" s="29"/>
    </row>
    <row r="434" customFormat="false" ht="18" hidden="false" customHeight="true" outlineLevel="0" collapsed="false">
      <c r="K434" s="29"/>
    </row>
    <row r="435" customFormat="false" ht="18" hidden="false" customHeight="true" outlineLevel="0" collapsed="false">
      <c r="K435" s="29"/>
    </row>
    <row r="436" customFormat="false" ht="18" hidden="false" customHeight="true" outlineLevel="0" collapsed="false">
      <c r="K436" s="29"/>
    </row>
    <row r="437" customFormat="false" ht="18" hidden="false" customHeight="true" outlineLevel="0" collapsed="false">
      <c r="K437" s="29"/>
    </row>
    <row r="438" customFormat="false" ht="18" hidden="false" customHeight="true" outlineLevel="0" collapsed="false">
      <c r="K438" s="29"/>
    </row>
    <row r="439" customFormat="false" ht="18" hidden="false" customHeight="true" outlineLevel="0" collapsed="false">
      <c r="K439" s="29"/>
    </row>
    <row r="440" customFormat="false" ht="18" hidden="false" customHeight="true" outlineLevel="0" collapsed="false">
      <c r="K440" s="29"/>
    </row>
    <row r="441" customFormat="false" ht="18" hidden="false" customHeight="true" outlineLevel="0" collapsed="false">
      <c r="K441" s="29"/>
    </row>
    <row r="442" customFormat="false" ht="18" hidden="false" customHeight="true" outlineLevel="0" collapsed="false">
      <c r="K442" s="29"/>
    </row>
    <row r="443" customFormat="false" ht="18" hidden="false" customHeight="true" outlineLevel="0" collapsed="false">
      <c r="K443" s="29"/>
    </row>
    <row r="444" customFormat="false" ht="18" hidden="false" customHeight="true" outlineLevel="0" collapsed="false">
      <c r="K444" s="29"/>
    </row>
    <row r="445" customFormat="false" ht="18" hidden="false" customHeight="true" outlineLevel="0" collapsed="false">
      <c r="K445" s="29"/>
    </row>
    <row r="446" customFormat="false" ht="18" hidden="false" customHeight="true" outlineLevel="0" collapsed="false">
      <c r="K446" s="29"/>
    </row>
    <row r="447" customFormat="false" ht="18" hidden="false" customHeight="true" outlineLevel="0" collapsed="false">
      <c r="K447" s="29"/>
    </row>
    <row r="448" customFormat="false" ht="18" hidden="false" customHeight="true" outlineLevel="0" collapsed="false">
      <c r="K448" s="29"/>
    </row>
    <row r="449" customFormat="false" ht="18" hidden="false" customHeight="true" outlineLevel="0" collapsed="false">
      <c r="K449" s="29"/>
    </row>
    <row r="450" customFormat="false" ht="18" hidden="false" customHeight="true" outlineLevel="0" collapsed="false">
      <c r="K450" s="29"/>
    </row>
    <row r="451" customFormat="false" ht="18" hidden="false" customHeight="true" outlineLevel="0" collapsed="false">
      <c r="K451" s="29"/>
    </row>
    <row r="452" customFormat="false" ht="18" hidden="false" customHeight="true" outlineLevel="0" collapsed="false">
      <c r="K452" s="29"/>
    </row>
    <row r="453" customFormat="false" ht="18" hidden="false" customHeight="true" outlineLevel="0" collapsed="false">
      <c r="K453" s="29"/>
    </row>
    <row r="454" customFormat="false" ht="18" hidden="false" customHeight="true" outlineLevel="0" collapsed="false">
      <c r="K454" s="29"/>
    </row>
    <row r="455" customFormat="false" ht="18" hidden="false" customHeight="true" outlineLevel="0" collapsed="false">
      <c r="K455" s="29"/>
    </row>
    <row r="456" customFormat="false" ht="18" hidden="false" customHeight="true" outlineLevel="0" collapsed="false">
      <c r="K456" s="29"/>
    </row>
    <row r="457" customFormat="false" ht="18" hidden="false" customHeight="true" outlineLevel="0" collapsed="false">
      <c r="K457" s="29"/>
    </row>
    <row r="458" customFormat="false" ht="18" hidden="false" customHeight="true" outlineLevel="0" collapsed="false">
      <c r="K458" s="29"/>
    </row>
    <row r="459" customFormat="false" ht="18" hidden="false" customHeight="true" outlineLevel="0" collapsed="false">
      <c r="K459" s="29"/>
    </row>
    <row r="460" customFormat="false" ht="18" hidden="false" customHeight="true" outlineLevel="0" collapsed="false">
      <c r="K460" s="29"/>
    </row>
    <row r="461" customFormat="false" ht="18" hidden="false" customHeight="true" outlineLevel="0" collapsed="false">
      <c r="K461" s="29"/>
    </row>
    <row r="462" customFormat="false" ht="18" hidden="false" customHeight="true" outlineLevel="0" collapsed="false">
      <c r="K462" s="29"/>
    </row>
    <row r="463" customFormat="false" ht="18" hidden="false" customHeight="true" outlineLevel="0" collapsed="false">
      <c r="K463" s="29"/>
    </row>
    <row r="464" customFormat="false" ht="18" hidden="false" customHeight="true" outlineLevel="0" collapsed="false">
      <c r="K464" s="29"/>
    </row>
  </sheetData>
  <autoFilter ref="B2:R9"/>
  <mergeCells count="1">
    <mergeCell ref="N1:R1"/>
  </mergeCells>
  <conditionalFormatting sqref="K7:K464">
    <cfRule type="containsText" priority="2" operator="containsText" aboveAverage="0" equalAverage="0" bottom="0" percent="0" rank="0" text="POR COBRAR" dxfId="10">
      <formula>NOT(ISERROR(SEARCH("POR COBRAR",K7)))</formula>
    </cfRule>
  </conditionalFormatting>
  <dataValidations count="1">
    <dataValidation allowBlank="true" errorStyle="stop" operator="between" showDropDown="false" showErrorMessage="true" showInputMessage="true" sqref="B3:B10" type="list">
      <formula1>'CODIGOS FACT SERVICIOS'!$A$3:$A$63</formula1>
      <formula2>0</formula2>
    </dataValidation>
  </dataValidations>
  <hyperlinks>
    <hyperlink ref="R3" r:id="rId2" display="rafaelhurtado1980@hotmail.com"/>
    <hyperlink ref="R4" r:id="rId3" display="rafaelhurtado1980@hotmail.com"/>
    <hyperlink ref="R5" r:id="rId4" display="rafaelhurtado1980@hotmail.com"/>
    <hyperlink ref="R6" r:id="rId5" display="rafaelhurtado1980@hotmail.com"/>
    <hyperlink ref="R10" r:id="rId6" display="ERIKASOLE7@HOT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O128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M3" activeCellId="0" sqref="M3"/>
    </sheetView>
  </sheetViews>
  <sheetFormatPr defaultColWidth="11.54296875" defaultRowHeight="16.75" zeroHeight="false" outlineLevelRow="0" outlineLevelCol="0"/>
  <cols>
    <col collapsed="false" customWidth="true" hidden="false" outlineLevel="0" max="1" min="1" style="32" width="5.81"/>
    <col collapsed="false" customWidth="true" hidden="false" outlineLevel="0" max="2" min="2" style="32" width="10.63"/>
    <col collapsed="false" customWidth="true" hidden="false" outlineLevel="0" max="5" min="5" style="0" width="14.54"/>
    <col collapsed="false" customWidth="true" hidden="false" outlineLevel="0" max="6" min="6" style="33" width="33.63"/>
    <col collapsed="false" customWidth="true" hidden="false" outlineLevel="0" max="7" min="7" style="0" width="11.81"/>
    <col collapsed="false" customWidth="true" hidden="false" outlineLevel="0" max="8" min="8" style="32" width="6.63"/>
    <col collapsed="false" customWidth="true" hidden="false" outlineLevel="0" max="9" min="9" style="34" width="20.97"/>
    <col collapsed="false" customWidth="true" hidden="false" outlineLevel="0" max="10" min="10" style="35" width="17.18"/>
    <col collapsed="false" customWidth="true" hidden="false" outlineLevel="0" max="11" min="11" style="36" width="21.63"/>
    <col collapsed="false" customWidth="true" hidden="false" outlineLevel="0" max="13" min="13" style="37" width="35.7"/>
    <col collapsed="false" customWidth="true" hidden="false" outlineLevel="0" max="14" min="14" style="0" width="33.63"/>
    <col collapsed="false" customWidth="true" hidden="false" outlineLevel="0" max="15" min="15" style="38" width="10.9"/>
    <col collapsed="false" customWidth="true" hidden="false" outlineLevel="0" max="16" min="16" style="0" width="10.81"/>
    <col collapsed="false" customWidth="true" hidden="false" outlineLevel="0" max="17" min="17" style="39" width="13.09"/>
    <col collapsed="false" customWidth="true" hidden="false" outlineLevel="0" max="18" min="18" style="40" width="14.18"/>
    <col collapsed="false" customWidth="true" hidden="false" outlineLevel="0" max="19" min="19" style="41" width="22.63"/>
    <col collapsed="false" customWidth="false" hidden="false" outlineLevel="0" max="20" min="20" style="39" width="11.54"/>
    <col collapsed="false" customWidth="false" hidden="false" outlineLevel="0" max="21" min="21" style="32" width="11.54"/>
    <col collapsed="false" customWidth="true" hidden="false" outlineLevel="0" max="22" min="22" style="42" width="18"/>
    <col collapsed="false" customWidth="true" hidden="false" outlineLevel="0" max="23" min="23" style="33" width="10.63"/>
    <col collapsed="false" customWidth="true" hidden="false" outlineLevel="0" max="24" min="24" style="43" width="9"/>
    <col collapsed="false" customWidth="true" hidden="false" outlineLevel="0" max="25" min="25" style="38" width="13.46"/>
    <col collapsed="false" customWidth="true" hidden="false" outlineLevel="0" max="26" min="26" style="44" width="10.18"/>
    <col collapsed="false" customWidth="true" hidden="false" outlineLevel="0" max="27" min="27" style="45" width="15.46"/>
    <col collapsed="false" customWidth="true" hidden="false" outlineLevel="0" max="29" min="28" style="38" width="12.46"/>
    <col collapsed="false" customWidth="false" hidden="false" outlineLevel="0" max="30" min="30" style="32" width="11.54"/>
    <col collapsed="false" customWidth="true" hidden="false" outlineLevel="0" max="31" min="31" style="0" width="28.46"/>
    <col collapsed="false" customWidth="true" hidden="false" outlineLevel="0" max="32" min="32" style="0" width="33.54"/>
    <col collapsed="false" customWidth="true" hidden="false" outlineLevel="0" max="33" min="33" style="0" width="33.46"/>
    <col collapsed="false" customWidth="true" hidden="false" outlineLevel="0" max="34" min="34" style="41" width="22.63"/>
  </cols>
  <sheetData>
    <row r="1" s="4" customFormat="true" ht="15" hidden="false" customHeight="false" outlineLevel="0" collapsed="false">
      <c r="A1" s="46"/>
      <c r="B1" s="47"/>
      <c r="C1" s="48"/>
      <c r="D1" s="49"/>
      <c r="E1" s="50"/>
      <c r="F1" s="50" t="s">
        <v>54</v>
      </c>
      <c r="G1" s="50"/>
      <c r="H1" s="47"/>
      <c r="I1" s="51"/>
      <c r="J1" s="52"/>
      <c r="K1" s="36"/>
      <c r="L1" s="53"/>
      <c r="M1" s="54"/>
      <c r="N1" s="55" t="s">
        <v>55</v>
      </c>
      <c r="O1" s="56"/>
      <c r="P1" s="57"/>
      <c r="Q1" s="58"/>
      <c r="R1" s="59"/>
      <c r="S1" s="60" t="s">
        <v>56</v>
      </c>
      <c r="T1" s="61"/>
      <c r="U1" s="62"/>
      <c r="V1" s="42"/>
      <c r="W1" s="63"/>
      <c r="X1" s="64"/>
      <c r="Y1" s="65"/>
      <c r="Z1" s="66"/>
      <c r="AA1" s="67" t="s">
        <v>57</v>
      </c>
      <c r="AB1" s="68"/>
      <c r="AC1" s="68"/>
      <c r="AD1" s="69"/>
      <c r="AE1" s="70"/>
      <c r="AF1" s="70" t="s">
        <v>58</v>
      </c>
      <c r="AG1" s="71"/>
      <c r="AH1" s="61" t="s">
        <v>59</v>
      </c>
    </row>
    <row r="2" s="92" customFormat="true" ht="42.15" hidden="false" customHeight="false" outlineLevel="0" collapsed="false">
      <c r="A2" s="72" t="s">
        <v>60</v>
      </c>
      <c r="B2" s="72"/>
      <c r="C2" s="72" t="s">
        <v>61</v>
      </c>
      <c r="D2" s="72" t="s">
        <v>62</v>
      </c>
      <c r="E2" s="72" t="s">
        <v>63</v>
      </c>
      <c r="F2" s="73" t="s">
        <v>64</v>
      </c>
      <c r="G2" s="74" t="s">
        <v>65</v>
      </c>
      <c r="H2" s="72" t="s">
        <v>66</v>
      </c>
      <c r="I2" s="75" t="s">
        <v>67</v>
      </c>
      <c r="J2" s="76" t="s">
        <v>68</v>
      </c>
      <c r="K2" s="77" t="s">
        <v>18</v>
      </c>
      <c r="L2" s="78" t="s">
        <v>69</v>
      </c>
      <c r="M2" s="79" t="s">
        <v>70</v>
      </c>
      <c r="N2" s="80" t="s">
        <v>71</v>
      </c>
      <c r="O2" s="81" t="s">
        <v>72</v>
      </c>
      <c r="P2" s="78" t="s">
        <v>73</v>
      </c>
      <c r="Q2" s="82" t="s">
        <v>74</v>
      </c>
      <c r="R2" s="83" t="s">
        <v>75</v>
      </c>
      <c r="S2" s="82" t="s">
        <v>76</v>
      </c>
      <c r="T2" s="82" t="s">
        <v>77</v>
      </c>
      <c r="U2" s="84" t="s">
        <v>78</v>
      </c>
      <c r="V2" s="85" t="s">
        <v>79</v>
      </c>
      <c r="W2" s="86"/>
      <c r="X2" s="87" t="s">
        <v>80</v>
      </c>
      <c r="Y2" s="88" t="s">
        <v>81</v>
      </c>
      <c r="Z2" s="89" t="s">
        <v>82</v>
      </c>
      <c r="AA2" s="88" t="s">
        <v>83</v>
      </c>
      <c r="AB2" s="90" t="s">
        <v>84</v>
      </c>
      <c r="AC2" s="90" t="s">
        <v>85</v>
      </c>
      <c r="AD2" s="87" t="s">
        <v>86</v>
      </c>
      <c r="AE2" s="91" t="s">
        <v>87</v>
      </c>
      <c r="AF2" s="91" t="s">
        <v>88</v>
      </c>
      <c r="AG2" s="91" t="s">
        <v>89</v>
      </c>
      <c r="AH2" s="82" t="s">
        <v>59</v>
      </c>
    </row>
    <row r="3" s="112" customFormat="true" ht="15.7" hidden="false" customHeight="false" outlineLevel="0" collapsed="false">
      <c r="A3" s="93" t="n">
        <v>1</v>
      </c>
      <c r="B3" s="93" t="s">
        <v>90</v>
      </c>
      <c r="C3" s="94" t="s">
        <v>91</v>
      </c>
      <c r="D3" s="95" t="s">
        <v>92</v>
      </c>
      <c r="E3" s="95" t="s">
        <v>93</v>
      </c>
      <c r="F3" s="96" t="str">
        <f aca="false">C3&amp;" "&amp;D3&amp;" "&amp;E3</f>
        <v>PARRA TRIANA LUIS FRANCISCO</v>
      </c>
      <c r="G3" s="97" t="s">
        <v>94</v>
      </c>
      <c r="H3" s="93" t="s">
        <v>95</v>
      </c>
      <c r="I3" s="98" t="s">
        <v>96</v>
      </c>
      <c r="J3" s="99" t="s">
        <v>97</v>
      </c>
      <c r="K3" s="100" t="s">
        <v>98</v>
      </c>
      <c r="L3" s="98" t="s">
        <v>99</v>
      </c>
      <c r="M3" s="101"/>
      <c r="N3" s="98" t="str">
        <f aca="false">F3</f>
        <v>PARRA TRIANA LUIS FRANCISCO</v>
      </c>
      <c r="O3" s="102"/>
      <c r="P3" s="98" t="s">
        <v>100</v>
      </c>
      <c r="Q3" s="103" t="s">
        <v>101</v>
      </c>
      <c r="R3" s="103" t="s">
        <v>102</v>
      </c>
      <c r="S3" s="98" t="s">
        <v>103</v>
      </c>
      <c r="T3" s="103" t="s">
        <v>104</v>
      </c>
      <c r="U3" s="104"/>
      <c r="V3" s="105" t="s">
        <v>105</v>
      </c>
      <c r="W3" s="106" t="n">
        <f aca="false">LEN(V3)</f>
        <v>13</v>
      </c>
      <c r="X3" s="96" t="str">
        <f aca="false">IF(W3=13,"R",IF(W3=10,"C","ERROR"))</f>
        <v>R</v>
      </c>
      <c r="Y3" s="98" t="s">
        <v>106</v>
      </c>
      <c r="Z3" s="107" t="s">
        <v>107</v>
      </c>
      <c r="AA3" s="108" t="s">
        <v>108</v>
      </c>
      <c r="AB3" s="109" t="n">
        <v>24303</v>
      </c>
      <c r="AC3" s="109" t="s">
        <v>109</v>
      </c>
      <c r="AD3" s="110" t="n">
        <f aca="true">DATEDIF(AB3,TODAY(),"y")</f>
        <v>57</v>
      </c>
      <c r="AE3" s="98" t="s">
        <v>110</v>
      </c>
      <c r="AF3" s="98" t="s">
        <v>111</v>
      </c>
      <c r="AG3" s="98" t="s">
        <v>112</v>
      </c>
      <c r="AH3" s="98"/>
      <c r="AI3" s="111"/>
      <c r="AO3" s="112" t="s">
        <v>113</v>
      </c>
    </row>
    <row r="4" s="112" customFormat="true" ht="15.7" hidden="false" customHeight="false" outlineLevel="0" collapsed="false">
      <c r="A4" s="93" t="n">
        <v>10</v>
      </c>
      <c r="B4" s="93" t="s">
        <v>90</v>
      </c>
      <c r="C4" s="94" t="s">
        <v>114</v>
      </c>
      <c r="D4" s="95" t="s">
        <v>115</v>
      </c>
      <c r="E4" s="95" t="s">
        <v>116</v>
      </c>
      <c r="F4" s="96" t="str">
        <f aca="false">C4&amp;" "&amp;D4&amp;" "&amp;E4</f>
        <v>TUALA MUNTZA SEGUNDO EUSTAQUIO</v>
      </c>
      <c r="G4" s="97" t="s">
        <v>117</v>
      </c>
      <c r="H4" s="93" t="s">
        <v>95</v>
      </c>
      <c r="I4" s="98" t="s">
        <v>118</v>
      </c>
      <c r="J4" s="99" t="s">
        <v>119</v>
      </c>
      <c r="K4" s="113" t="s">
        <v>120</v>
      </c>
      <c r="L4" s="98" t="s">
        <v>99</v>
      </c>
      <c r="M4" s="101"/>
      <c r="N4" s="98" t="str">
        <f aca="false">F4</f>
        <v>TUALA MUNTZA SEGUNDO EUSTAQUIO</v>
      </c>
      <c r="O4" s="102"/>
      <c r="P4" s="98" t="s">
        <v>100</v>
      </c>
      <c r="Q4" s="103" t="s">
        <v>101</v>
      </c>
      <c r="R4" s="103" t="s">
        <v>102</v>
      </c>
      <c r="S4" s="98"/>
      <c r="T4" s="103" t="s">
        <v>104</v>
      </c>
      <c r="U4" s="104"/>
      <c r="V4" s="105" t="s">
        <v>121</v>
      </c>
      <c r="W4" s="106" t="n">
        <f aca="false">LEN(V4)</f>
        <v>13</v>
      </c>
      <c r="X4" s="96" t="str">
        <f aca="false">IF(W4=13,"R",IF(W4=10,"C","ERROR"))</f>
        <v>R</v>
      </c>
      <c r="Y4" s="98" t="s">
        <v>122</v>
      </c>
      <c r="Z4" s="107" t="s">
        <v>107</v>
      </c>
      <c r="AA4" s="108" t="s">
        <v>123</v>
      </c>
      <c r="AB4" s="109" t="n">
        <v>28439</v>
      </c>
      <c r="AC4" s="109" t="s">
        <v>109</v>
      </c>
      <c r="AD4" s="110" t="n">
        <f aca="true">DATEDIF(AB4,TODAY(),"y")</f>
        <v>46</v>
      </c>
      <c r="AE4" s="98" t="s">
        <v>124</v>
      </c>
      <c r="AF4" s="98" t="s">
        <v>125</v>
      </c>
      <c r="AG4" s="98" t="s">
        <v>126</v>
      </c>
      <c r="AH4" s="98" t="s">
        <v>127</v>
      </c>
      <c r="AI4" s="111"/>
    </row>
    <row r="5" s="112" customFormat="true" ht="15.7" hidden="false" customHeight="false" outlineLevel="0" collapsed="false">
      <c r="A5" s="93" t="n">
        <v>16</v>
      </c>
      <c r="B5" s="93" t="s">
        <v>90</v>
      </c>
      <c r="C5" s="94" t="s">
        <v>128</v>
      </c>
      <c r="D5" s="95" t="s">
        <v>129</v>
      </c>
      <c r="E5" s="95" t="s">
        <v>130</v>
      </c>
      <c r="F5" s="96" t="str">
        <f aca="false">C5&amp;" "&amp;D5&amp;" "&amp;E5</f>
        <v>TOLEDO VILLACIS MARCO ANTONIO</v>
      </c>
      <c r="G5" s="97" t="s">
        <v>131</v>
      </c>
      <c r="H5" s="93" t="s">
        <v>95</v>
      </c>
      <c r="I5" s="98" t="s">
        <v>113</v>
      </c>
      <c r="J5" s="99" t="s">
        <v>132</v>
      </c>
      <c r="K5" s="114" t="s">
        <v>133</v>
      </c>
      <c r="L5" s="98" t="s">
        <v>99</v>
      </c>
      <c r="M5" s="101"/>
      <c r="N5" s="98" t="str">
        <f aca="false">F5</f>
        <v>TOLEDO VILLACIS MARCO ANTONIO</v>
      </c>
      <c r="O5" s="102"/>
      <c r="P5" s="98" t="s">
        <v>100</v>
      </c>
      <c r="Q5" s="103" t="s">
        <v>101</v>
      </c>
      <c r="R5" s="103" t="s">
        <v>102</v>
      </c>
      <c r="S5" s="98" t="s">
        <v>134</v>
      </c>
      <c r="T5" s="103" t="s">
        <v>104</v>
      </c>
      <c r="U5" s="104"/>
      <c r="V5" s="105" t="s">
        <v>135</v>
      </c>
      <c r="W5" s="106" t="n">
        <f aca="false">LEN(V5)</f>
        <v>10</v>
      </c>
      <c r="X5" s="96" t="str">
        <f aca="false">IF(W5=13,"R",IF(W5=10,"C","ERROR"))</f>
        <v>C</v>
      </c>
      <c r="Y5" s="98" t="s">
        <v>122</v>
      </c>
      <c r="Z5" s="107" t="s">
        <v>107</v>
      </c>
      <c r="AA5" s="108" t="s">
        <v>135</v>
      </c>
      <c r="AB5" s="109" t="n">
        <v>28333</v>
      </c>
      <c r="AC5" s="109" t="s">
        <v>109</v>
      </c>
      <c r="AD5" s="110" t="n">
        <f aca="true">DATEDIF(AB5,TODAY(),"y")</f>
        <v>46</v>
      </c>
      <c r="AE5" s="98" t="s">
        <v>136</v>
      </c>
      <c r="AF5" s="98" t="s">
        <v>137</v>
      </c>
      <c r="AG5" s="98" t="s">
        <v>138</v>
      </c>
      <c r="AH5" s="98"/>
      <c r="AI5" s="111"/>
    </row>
    <row r="6" s="112" customFormat="true" ht="15.7" hidden="false" customHeight="false" outlineLevel="0" collapsed="false">
      <c r="A6" s="93" t="n">
        <v>25</v>
      </c>
      <c r="B6" s="93" t="s">
        <v>90</v>
      </c>
      <c r="C6" s="95" t="s">
        <v>139</v>
      </c>
      <c r="D6" s="95" t="s">
        <v>140</v>
      </c>
      <c r="E6" s="95" t="s">
        <v>141</v>
      </c>
      <c r="F6" s="96" t="str">
        <f aca="false">C6&amp;" "&amp;D6&amp;" "&amp;E6</f>
        <v>VALLE FIALLOS BETTY GIOMARA</v>
      </c>
      <c r="G6" s="97" t="s">
        <v>117</v>
      </c>
      <c r="H6" s="93" t="s">
        <v>142</v>
      </c>
      <c r="I6" s="98" t="s">
        <v>118</v>
      </c>
      <c r="J6" s="99" t="s">
        <v>143</v>
      </c>
      <c r="K6" s="113" t="s">
        <v>144</v>
      </c>
      <c r="L6" s="98" t="s">
        <v>145</v>
      </c>
      <c r="M6" s="101"/>
      <c r="N6" s="98" t="str">
        <f aca="false">F6</f>
        <v>VALLE FIALLOS BETTY GIOMARA</v>
      </c>
      <c r="O6" s="102"/>
      <c r="P6" s="98" t="s">
        <v>100</v>
      </c>
      <c r="Q6" s="103" t="s">
        <v>101</v>
      </c>
      <c r="R6" s="103" t="s">
        <v>102</v>
      </c>
      <c r="S6" s="98" t="s">
        <v>146</v>
      </c>
      <c r="T6" s="103" t="s">
        <v>104</v>
      </c>
      <c r="U6" s="104"/>
      <c r="V6" s="105" t="s">
        <v>147</v>
      </c>
      <c r="W6" s="106" t="n">
        <f aca="false">LEN(V6)</f>
        <v>10</v>
      </c>
      <c r="X6" s="96" t="str">
        <f aca="false">IF(W6=13,"R",IF(W6=10,"C","ERROR"))</f>
        <v>C</v>
      </c>
      <c r="Y6" s="98" t="s">
        <v>122</v>
      </c>
      <c r="Z6" s="107" t="s">
        <v>107</v>
      </c>
      <c r="AA6" s="108" t="s">
        <v>147</v>
      </c>
      <c r="AB6" s="109" t="n">
        <v>27356</v>
      </c>
      <c r="AC6" s="115" t="s">
        <v>148</v>
      </c>
      <c r="AD6" s="110" t="n">
        <f aca="true">DATEDIF(AB6,TODAY(),"y")</f>
        <v>49</v>
      </c>
      <c r="AE6" s="98" t="s">
        <v>136</v>
      </c>
      <c r="AF6" s="98" t="s">
        <v>149</v>
      </c>
      <c r="AG6" s="98" t="s">
        <v>138</v>
      </c>
      <c r="AH6" s="98"/>
      <c r="AI6" s="111"/>
    </row>
    <row r="7" s="112" customFormat="true" ht="15.7" hidden="false" customHeight="false" outlineLevel="0" collapsed="false">
      <c r="A7" s="93" t="n">
        <v>28</v>
      </c>
      <c r="B7" s="93" t="s">
        <v>90</v>
      </c>
      <c r="C7" s="95" t="s">
        <v>150</v>
      </c>
      <c r="D7" s="95" t="s">
        <v>151</v>
      </c>
      <c r="E7" s="95" t="s">
        <v>152</v>
      </c>
      <c r="F7" s="96" t="str">
        <f aca="false">C7&amp;" "&amp;D7&amp;" "&amp;E7</f>
        <v>LASO MORALES CELIA MARIA </v>
      </c>
      <c r="G7" s="97" t="s">
        <v>131</v>
      </c>
      <c r="H7" s="93" t="s">
        <v>95</v>
      </c>
      <c r="I7" s="98" t="s">
        <v>96</v>
      </c>
      <c r="J7" s="99" t="s">
        <v>153</v>
      </c>
      <c r="K7" s="113" t="s">
        <v>154</v>
      </c>
      <c r="L7" s="98" t="s">
        <v>99</v>
      </c>
      <c r="M7" s="101"/>
      <c r="N7" s="98" t="str">
        <f aca="false">F7</f>
        <v>LASO MORALES CELIA MARIA </v>
      </c>
      <c r="O7" s="102"/>
      <c r="P7" s="98" t="s">
        <v>100</v>
      </c>
      <c r="Q7" s="103" t="s">
        <v>101</v>
      </c>
      <c r="R7" s="103" t="s">
        <v>102</v>
      </c>
      <c r="S7" s="98"/>
      <c r="T7" s="103" t="s">
        <v>104</v>
      </c>
      <c r="U7" s="104"/>
      <c r="V7" s="105" t="s">
        <v>155</v>
      </c>
      <c r="W7" s="106" t="n">
        <f aca="false">LEN(V7)</f>
        <v>10</v>
      </c>
      <c r="X7" s="96" t="str">
        <f aca="false">IF(W7=13,"R",IF(W7=10,"C","ERROR"))</f>
        <v>C</v>
      </c>
      <c r="Y7" s="98" t="s">
        <v>122</v>
      </c>
      <c r="Z7" s="107" t="s">
        <v>107</v>
      </c>
      <c r="AA7" s="108" t="s">
        <v>155</v>
      </c>
      <c r="AB7" s="109"/>
      <c r="AC7" s="115" t="s">
        <v>148</v>
      </c>
      <c r="AD7" s="110" t="n">
        <v>52</v>
      </c>
      <c r="AE7" s="98" t="s">
        <v>156</v>
      </c>
      <c r="AF7" s="98" t="s">
        <v>157</v>
      </c>
      <c r="AG7" s="98" t="s">
        <v>158</v>
      </c>
      <c r="AH7" s="98"/>
      <c r="AI7" s="111"/>
    </row>
    <row r="8" customFormat="false" ht="16.75" hidden="false" customHeight="false" outlineLevel="0" collapsed="false">
      <c r="W8" s="116" t="s">
        <v>159</v>
      </c>
      <c r="Y8" s="43"/>
      <c r="Z8" s="117" t="s">
        <v>159</v>
      </c>
    </row>
    <row r="9" customFormat="false" ht="16.75" hidden="false" customHeight="false" outlineLevel="0" collapsed="false">
      <c r="F9" s="116" t="s">
        <v>160</v>
      </c>
      <c r="G9" s="118" t="s">
        <v>161</v>
      </c>
      <c r="M9" s="119" t="s">
        <v>162</v>
      </c>
      <c r="W9" s="116" t="s">
        <v>163</v>
      </c>
      <c r="Y9" s="43"/>
      <c r="AD9" s="120" t="s">
        <v>164</v>
      </c>
    </row>
    <row r="10" customFormat="false" ht="16.75" hidden="false" customHeight="false" outlineLevel="0" collapsed="false">
      <c r="G10" s="118" t="s">
        <v>165</v>
      </c>
      <c r="W10" s="116" t="s">
        <v>166</v>
      </c>
      <c r="Y10" s="43"/>
      <c r="AD10" s="23"/>
    </row>
    <row r="11" customFormat="false" ht="16.75" hidden="false" customHeight="false" outlineLevel="0" collapsed="false">
      <c r="N11" s="118" t="s">
        <v>167</v>
      </c>
      <c r="U11" s="118" t="s">
        <v>167</v>
      </c>
      <c r="Y11" s="43"/>
    </row>
    <row r="12" customFormat="false" ht="16.75" hidden="false" customHeight="false" outlineLevel="0" collapsed="false">
      <c r="N12" s="118" t="s">
        <v>166</v>
      </c>
      <c r="U12" s="121" t="s">
        <v>166</v>
      </c>
      <c r="Y12" s="43"/>
    </row>
    <row r="13" customFormat="false" ht="16.75" hidden="false" customHeight="false" outlineLevel="0" collapsed="false">
      <c r="W13" s="116"/>
      <c r="Y13" s="43"/>
    </row>
    <row r="14" customFormat="false" ht="16.75" hidden="false" customHeight="false" outlineLevel="0" collapsed="false">
      <c r="Y14" s="43"/>
    </row>
    <row r="15" customFormat="false" ht="16.75" hidden="false" customHeight="false" outlineLevel="0" collapsed="false">
      <c r="Y15" s="43"/>
    </row>
    <row r="16" customFormat="false" ht="16.75" hidden="false" customHeight="false" outlineLevel="0" collapsed="false">
      <c r="Y16" s="43"/>
    </row>
    <row r="17" customFormat="false" ht="16.75" hidden="false" customHeight="false" outlineLevel="0" collapsed="false">
      <c r="Y17" s="43"/>
    </row>
    <row r="18" customFormat="false" ht="16.75" hidden="false" customHeight="false" outlineLevel="0" collapsed="false">
      <c r="Y18" s="43"/>
    </row>
    <row r="19" customFormat="false" ht="16.75" hidden="false" customHeight="false" outlineLevel="0" collapsed="false">
      <c r="Y19" s="43"/>
    </row>
    <row r="20" customFormat="false" ht="16.75" hidden="false" customHeight="false" outlineLevel="0" collapsed="false">
      <c r="Y20" s="43"/>
    </row>
    <row r="21" customFormat="false" ht="16.75" hidden="false" customHeight="false" outlineLevel="0" collapsed="false">
      <c r="Y21" s="43"/>
    </row>
    <row r="22" customFormat="false" ht="16.75" hidden="false" customHeight="false" outlineLevel="0" collapsed="false">
      <c r="Y22" s="43"/>
    </row>
    <row r="23" customFormat="false" ht="16.75" hidden="false" customHeight="false" outlineLevel="0" collapsed="false">
      <c r="Y23" s="43"/>
    </row>
    <row r="24" customFormat="false" ht="16.75" hidden="false" customHeight="false" outlineLevel="0" collapsed="false">
      <c r="Y24" s="43"/>
    </row>
    <row r="25" customFormat="false" ht="16.75" hidden="false" customHeight="false" outlineLevel="0" collapsed="false">
      <c r="Y25" s="43"/>
    </row>
    <row r="26" customFormat="false" ht="16.75" hidden="false" customHeight="false" outlineLevel="0" collapsed="false">
      <c r="Y26" s="43"/>
    </row>
    <row r="27" customFormat="false" ht="16.75" hidden="false" customHeight="false" outlineLevel="0" collapsed="false">
      <c r="Y27" s="43"/>
    </row>
    <row r="28" customFormat="false" ht="16.75" hidden="false" customHeight="false" outlineLevel="0" collapsed="false">
      <c r="Y28" s="43"/>
    </row>
    <row r="29" customFormat="false" ht="16.75" hidden="false" customHeight="false" outlineLevel="0" collapsed="false">
      <c r="Y29" s="43"/>
    </row>
    <row r="30" customFormat="false" ht="16.75" hidden="false" customHeight="false" outlineLevel="0" collapsed="false">
      <c r="Y30" s="43"/>
    </row>
    <row r="31" customFormat="false" ht="16.75" hidden="false" customHeight="false" outlineLevel="0" collapsed="false">
      <c r="Y31" s="43"/>
    </row>
    <row r="32" customFormat="false" ht="16.75" hidden="false" customHeight="false" outlineLevel="0" collapsed="false">
      <c r="Y32" s="43"/>
    </row>
    <row r="33" customFormat="false" ht="16.75" hidden="false" customHeight="false" outlineLevel="0" collapsed="false">
      <c r="Y33" s="43"/>
    </row>
    <row r="34" customFormat="false" ht="16.75" hidden="false" customHeight="false" outlineLevel="0" collapsed="false">
      <c r="Y34" s="43"/>
    </row>
    <row r="35" customFormat="false" ht="16.75" hidden="false" customHeight="false" outlineLevel="0" collapsed="false">
      <c r="Y35" s="43"/>
    </row>
    <row r="36" customFormat="false" ht="16.75" hidden="false" customHeight="false" outlineLevel="0" collapsed="false">
      <c r="Y36" s="43"/>
    </row>
    <row r="37" customFormat="false" ht="16.75" hidden="false" customHeight="false" outlineLevel="0" collapsed="false">
      <c r="Y37" s="43"/>
    </row>
    <row r="38" customFormat="false" ht="16.75" hidden="false" customHeight="false" outlineLevel="0" collapsed="false">
      <c r="Y38" s="43"/>
    </row>
    <row r="39" customFormat="false" ht="16.75" hidden="false" customHeight="false" outlineLevel="0" collapsed="false">
      <c r="Y39" s="43"/>
    </row>
    <row r="40" customFormat="false" ht="16.75" hidden="false" customHeight="false" outlineLevel="0" collapsed="false">
      <c r="Y40" s="43"/>
    </row>
    <row r="41" customFormat="false" ht="16.75" hidden="false" customHeight="false" outlineLevel="0" collapsed="false">
      <c r="Y41" s="43"/>
    </row>
    <row r="42" customFormat="false" ht="16.75" hidden="false" customHeight="false" outlineLevel="0" collapsed="false">
      <c r="Y42" s="43"/>
    </row>
    <row r="43" customFormat="false" ht="16.75" hidden="false" customHeight="false" outlineLevel="0" collapsed="false">
      <c r="Y43" s="43"/>
    </row>
    <row r="44" customFormat="false" ht="16.75" hidden="false" customHeight="false" outlineLevel="0" collapsed="false">
      <c r="Y44" s="43"/>
    </row>
    <row r="45" customFormat="false" ht="16.75" hidden="false" customHeight="false" outlineLevel="0" collapsed="false">
      <c r="Y45" s="43"/>
    </row>
    <row r="46" customFormat="false" ht="16.75" hidden="false" customHeight="false" outlineLevel="0" collapsed="false">
      <c r="Y46" s="43"/>
    </row>
    <row r="47" customFormat="false" ht="16.75" hidden="false" customHeight="false" outlineLevel="0" collapsed="false">
      <c r="Y47" s="43"/>
    </row>
    <row r="48" customFormat="false" ht="16.75" hidden="false" customHeight="false" outlineLevel="0" collapsed="false">
      <c r="Y48" s="43"/>
    </row>
    <row r="49" customFormat="false" ht="16.75" hidden="false" customHeight="false" outlineLevel="0" collapsed="false">
      <c r="Y49" s="43"/>
    </row>
    <row r="50" customFormat="false" ht="16.75" hidden="false" customHeight="false" outlineLevel="0" collapsed="false">
      <c r="Y50" s="43"/>
    </row>
    <row r="51" customFormat="false" ht="16.75" hidden="false" customHeight="false" outlineLevel="0" collapsed="false">
      <c r="Y51" s="43"/>
    </row>
    <row r="52" customFormat="false" ht="16.75" hidden="false" customHeight="false" outlineLevel="0" collapsed="false">
      <c r="Y52" s="43"/>
    </row>
    <row r="53" customFormat="false" ht="16.75" hidden="false" customHeight="false" outlineLevel="0" collapsed="false">
      <c r="Y53" s="43"/>
    </row>
    <row r="54" customFormat="false" ht="16.75" hidden="false" customHeight="false" outlineLevel="0" collapsed="false">
      <c r="Y54" s="43"/>
    </row>
    <row r="55" customFormat="false" ht="16.75" hidden="false" customHeight="false" outlineLevel="0" collapsed="false">
      <c r="Y55" s="43"/>
    </row>
    <row r="56" customFormat="false" ht="16.75" hidden="false" customHeight="false" outlineLevel="0" collapsed="false">
      <c r="Y56" s="43"/>
    </row>
    <row r="57" customFormat="false" ht="16.75" hidden="false" customHeight="false" outlineLevel="0" collapsed="false">
      <c r="Y57" s="43"/>
    </row>
    <row r="58" customFormat="false" ht="16.75" hidden="false" customHeight="false" outlineLevel="0" collapsed="false">
      <c r="Y58" s="43"/>
    </row>
    <row r="59" customFormat="false" ht="16.75" hidden="false" customHeight="false" outlineLevel="0" collapsed="false">
      <c r="Y59" s="43"/>
    </row>
    <row r="60" customFormat="false" ht="16.75" hidden="false" customHeight="false" outlineLevel="0" collapsed="false">
      <c r="Y60" s="43"/>
    </row>
    <row r="61" customFormat="false" ht="16.75" hidden="false" customHeight="false" outlineLevel="0" collapsed="false">
      <c r="Y61" s="43"/>
    </row>
    <row r="62" customFormat="false" ht="16.75" hidden="false" customHeight="false" outlineLevel="0" collapsed="false">
      <c r="Y62" s="43"/>
    </row>
    <row r="63" customFormat="false" ht="16.75" hidden="false" customHeight="false" outlineLevel="0" collapsed="false">
      <c r="Y63" s="43"/>
    </row>
    <row r="64" customFormat="false" ht="16.75" hidden="false" customHeight="false" outlineLevel="0" collapsed="false">
      <c r="Y64" s="43"/>
    </row>
    <row r="65" customFormat="false" ht="16.75" hidden="false" customHeight="false" outlineLevel="0" collapsed="false">
      <c r="Y65" s="43"/>
    </row>
    <row r="66" customFormat="false" ht="16.75" hidden="false" customHeight="false" outlineLevel="0" collapsed="false">
      <c r="Y66" s="43"/>
    </row>
    <row r="67" customFormat="false" ht="16.75" hidden="false" customHeight="false" outlineLevel="0" collapsed="false">
      <c r="Y67" s="43"/>
    </row>
    <row r="68" customFormat="false" ht="16.75" hidden="false" customHeight="false" outlineLevel="0" collapsed="false">
      <c r="Y68" s="43"/>
    </row>
    <row r="69" customFormat="false" ht="16.75" hidden="false" customHeight="false" outlineLevel="0" collapsed="false">
      <c r="Y69" s="43"/>
    </row>
    <row r="70" customFormat="false" ht="16.75" hidden="false" customHeight="false" outlineLevel="0" collapsed="false">
      <c r="Y70" s="43"/>
    </row>
    <row r="71" customFormat="false" ht="16.75" hidden="false" customHeight="false" outlineLevel="0" collapsed="false">
      <c r="Y71" s="43"/>
    </row>
    <row r="72" customFormat="false" ht="16.75" hidden="false" customHeight="false" outlineLevel="0" collapsed="false">
      <c r="Y72" s="43"/>
    </row>
    <row r="73" customFormat="false" ht="16.75" hidden="false" customHeight="false" outlineLevel="0" collapsed="false">
      <c r="Y73" s="43"/>
    </row>
    <row r="74" customFormat="false" ht="16.75" hidden="false" customHeight="false" outlineLevel="0" collapsed="false">
      <c r="Y74" s="43"/>
    </row>
    <row r="75" customFormat="false" ht="16.75" hidden="false" customHeight="false" outlineLevel="0" collapsed="false">
      <c r="Y75" s="43"/>
    </row>
    <row r="76" customFormat="false" ht="16.75" hidden="false" customHeight="false" outlineLevel="0" collapsed="false">
      <c r="Y76" s="43"/>
    </row>
    <row r="77" customFormat="false" ht="16.75" hidden="false" customHeight="false" outlineLevel="0" collapsed="false">
      <c r="Y77" s="43"/>
    </row>
    <row r="78" customFormat="false" ht="16.75" hidden="false" customHeight="false" outlineLevel="0" collapsed="false">
      <c r="Y78" s="43"/>
    </row>
    <row r="79" customFormat="false" ht="16.75" hidden="false" customHeight="false" outlineLevel="0" collapsed="false">
      <c r="Y79" s="43"/>
    </row>
    <row r="80" customFormat="false" ht="16.75" hidden="false" customHeight="false" outlineLevel="0" collapsed="false">
      <c r="Y80" s="43"/>
    </row>
    <row r="81" customFormat="false" ht="16.75" hidden="false" customHeight="false" outlineLevel="0" collapsed="false">
      <c r="Y81" s="43"/>
    </row>
    <row r="82" customFormat="false" ht="16.75" hidden="false" customHeight="false" outlineLevel="0" collapsed="false">
      <c r="Y82" s="43"/>
    </row>
    <row r="83" customFormat="false" ht="16.75" hidden="false" customHeight="false" outlineLevel="0" collapsed="false">
      <c r="Y83" s="43"/>
    </row>
    <row r="84" customFormat="false" ht="16.75" hidden="false" customHeight="false" outlineLevel="0" collapsed="false">
      <c r="Y84" s="43"/>
    </row>
    <row r="85" customFormat="false" ht="16.75" hidden="false" customHeight="false" outlineLevel="0" collapsed="false">
      <c r="Y85" s="43"/>
    </row>
    <row r="86" customFormat="false" ht="16.75" hidden="false" customHeight="false" outlineLevel="0" collapsed="false">
      <c r="Y86" s="43"/>
    </row>
    <row r="87" customFormat="false" ht="16.75" hidden="false" customHeight="false" outlineLevel="0" collapsed="false">
      <c r="Y87" s="43"/>
    </row>
    <row r="88" customFormat="false" ht="16.75" hidden="false" customHeight="false" outlineLevel="0" collapsed="false">
      <c r="Y88" s="43"/>
    </row>
    <row r="89" customFormat="false" ht="16.75" hidden="false" customHeight="false" outlineLevel="0" collapsed="false">
      <c r="Y89" s="43"/>
    </row>
    <row r="90" customFormat="false" ht="16.75" hidden="false" customHeight="false" outlineLevel="0" collapsed="false">
      <c r="Y90" s="43"/>
    </row>
    <row r="91" customFormat="false" ht="16.75" hidden="false" customHeight="false" outlineLevel="0" collapsed="false">
      <c r="Y91" s="43"/>
    </row>
    <row r="92" customFormat="false" ht="16.75" hidden="false" customHeight="false" outlineLevel="0" collapsed="false">
      <c r="Y92" s="43"/>
    </row>
    <row r="93" customFormat="false" ht="16.75" hidden="false" customHeight="false" outlineLevel="0" collapsed="false">
      <c r="Y93" s="43"/>
    </row>
    <row r="94" customFormat="false" ht="16.75" hidden="false" customHeight="false" outlineLevel="0" collapsed="false">
      <c r="Y94" s="43"/>
    </row>
    <row r="95" customFormat="false" ht="16.75" hidden="false" customHeight="false" outlineLevel="0" collapsed="false">
      <c r="Y95" s="43"/>
    </row>
    <row r="96" customFormat="false" ht="16.75" hidden="false" customHeight="false" outlineLevel="0" collapsed="false">
      <c r="Y96" s="43"/>
    </row>
    <row r="97" customFormat="false" ht="16.75" hidden="false" customHeight="false" outlineLevel="0" collapsed="false">
      <c r="Y97" s="43"/>
    </row>
    <row r="98" customFormat="false" ht="16.75" hidden="false" customHeight="false" outlineLevel="0" collapsed="false">
      <c r="Y98" s="43"/>
    </row>
    <row r="99" customFormat="false" ht="16.75" hidden="false" customHeight="false" outlineLevel="0" collapsed="false">
      <c r="Y99" s="43"/>
    </row>
    <row r="100" customFormat="false" ht="16.75" hidden="false" customHeight="false" outlineLevel="0" collapsed="false">
      <c r="Y100" s="43"/>
    </row>
    <row r="101" customFormat="false" ht="16.75" hidden="false" customHeight="false" outlineLevel="0" collapsed="false">
      <c r="Y101" s="43"/>
    </row>
    <row r="102" customFormat="false" ht="16.75" hidden="false" customHeight="false" outlineLevel="0" collapsed="false">
      <c r="Y102" s="43"/>
    </row>
    <row r="103" customFormat="false" ht="16.75" hidden="false" customHeight="false" outlineLevel="0" collapsed="false">
      <c r="Y103" s="43"/>
    </row>
    <row r="104" customFormat="false" ht="16.75" hidden="false" customHeight="false" outlineLevel="0" collapsed="false">
      <c r="Y104" s="43"/>
    </row>
    <row r="105" customFormat="false" ht="16.75" hidden="false" customHeight="false" outlineLevel="0" collapsed="false">
      <c r="Y105" s="43"/>
    </row>
    <row r="106" customFormat="false" ht="16.75" hidden="false" customHeight="false" outlineLevel="0" collapsed="false">
      <c r="Y106" s="43"/>
    </row>
    <row r="107" customFormat="false" ht="16.75" hidden="false" customHeight="false" outlineLevel="0" collapsed="false">
      <c r="Y107" s="43"/>
    </row>
    <row r="108" customFormat="false" ht="16.75" hidden="false" customHeight="false" outlineLevel="0" collapsed="false">
      <c r="Y108" s="43"/>
    </row>
    <row r="109" customFormat="false" ht="16.75" hidden="false" customHeight="false" outlineLevel="0" collapsed="false">
      <c r="Y109" s="43"/>
    </row>
    <row r="110" customFormat="false" ht="16.75" hidden="false" customHeight="false" outlineLevel="0" collapsed="false">
      <c r="Y110" s="43"/>
    </row>
    <row r="111" customFormat="false" ht="16.75" hidden="false" customHeight="false" outlineLevel="0" collapsed="false">
      <c r="Y111" s="43"/>
    </row>
    <row r="112" customFormat="false" ht="16.75" hidden="false" customHeight="false" outlineLevel="0" collapsed="false">
      <c r="Y112" s="43"/>
    </row>
    <row r="113" customFormat="false" ht="16.75" hidden="false" customHeight="false" outlineLevel="0" collapsed="false">
      <c r="Y113" s="43"/>
    </row>
    <row r="114" customFormat="false" ht="16.75" hidden="false" customHeight="false" outlineLevel="0" collapsed="false">
      <c r="Y114" s="43"/>
    </row>
    <row r="115" customFormat="false" ht="16.75" hidden="false" customHeight="false" outlineLevel="0" collapsed="false">
      <c r="Y115" s="43"/>
    </row>
    <row r="116" customFormat="false" ht="16.75" hidden="false" customHeight="false" outlineLevel="0" collapsed="false">
      <c r="Y116" s="43"/>
    </row>
    <row r="117" customFormat="false" ht="16.75" hidden="false" customHeight="false" outlineLevel="0" collapsed="false">
      <c r="Y117" s="43"/>
    </row>
    <row r="118" customFormat="false" ht="16.75" hidden="false" customHeight="false" outlineLevel="0" collapsed="false">
      <c r="Y118" s="43"/>
    </row>
    <row r="119" customFormat="false" ht="16.75" hidden="false" customHeight="false" outlineLevel="0" collapsed="false">
      <c r="Y119" s="43"/>
    </row>
    <row r="120" customFormat="false" ht="16.75" hidden="false" customHeight="false" outlineLevel="0" collapsed="false">
      <c r="Y120" s="43"/>
    </row>
    <row r="121" customFormat="false" ht="16.75" hidden="false" customHeight="false" outlineLevel="0" collapsed="false">
      <c r="Y121" s="43"/>
    </row>
    <row r="122" customFormat="false" ht="16.75" hidden="false" customHeight="false" outlineLevel="0" collapsed="false">
      <c r="Y122" s="43"/>
    </row>
    <row r="123" customFormat="false" ht="16.75" hidden="false" customHeight="false" outlineLevel="0" collapsed="false">
      <c r="Y123" s="43"/>
    </row>
    <row r="124" customFormat="false" ht="16.75" hidden="false" customHeight="false" outlineLevel="0" collapsed="false">
      <c r="Y124" s="43"/>
    </row>
    <row r="125" customFormat="false" ht="16.75" hidden="false" customHeight="false" outlineLevel="0" collapsed="false">
      <c r="Y125" s="43"/>
    </row>
    <row r="126" customFormat="false" ht="16.75" hidden="false" customHeight="false" outlineLevel="0" collapsed="false">
      <c r="Y126" s="43"/>
    </row>
    <row r="127" customFormat="false" ht="16.75" hidden="false" customHeight="false" outlineLevel="0" collapsed="false">
      <c r="Y127" s="43"/>
    </row>
    <row r="128" customFormat="false" ht="16.75" hidden="false" customHeight="false" outlineLevel="0" collapsed="false">
      <c r="Y128" s="43"/>
    </row>
  </sheetData>
  <hyperlinks>
    <hyperlink ref="K3" r:id="rId2" display="sonreir_fp@hotmail.com"/>
    <hyperlink ref="K5" r:id="rId3" display="marco.toledo@espoch.edu.ec/marcoatoledov777@gmail.com"/>
    <hyperlink ref="K6" r:id="rId4" display="vallebetty@hot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63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K15" activeCellId="0" sqref="K15"/>
    </sheetView>
  </sheetViews>
  <sheetFormatPr defaultColWidth="6.54296875" defaultRowHeight="20.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61.75"/>
    <col collapsed="false" customWidth="true" hidden="false" outlineLevel="0" max="3" min="3" style="122" width="5.81"/>
    <col collapsed="false" customWidth="true" hidden="false" outlineLevel="0" max="4" min="4" style="123" width="13.88"/>
    <col collapsed="false" customWidth="true" hidden="false" outlineLevel="0" max="5" min="5" style="123" width="5.33"/>
    <col collapsed="false" customWidth="true" hidden="false" outlineLevel="0" max="6" min="6" style="123" width="1.91"/>
    <col collapsed="false" customWidth="true" hidden="false" outlineLevel="0" max="10" min="10" style="0" width="9.66"/>
    <col collapsed="false" customWidth="true" hidden="false" outlineLevel="0" max="11" min="11" style="0" width="37.87"/>
    <col collapsed="false" customWidth="true" hidden="false" outlineLevel="0" max="12" min="12" style="0" width="57.02"/>
    <col collapsed="false" customWidth="true" hidden="false" outlineLevel="0" max="13" min="13" style="0" width="11.53"/>
  </cols>
  <sheetData>
    <row r="1" customFormat="false" ht="20.5" hidden="false" customHeight="true" outlineLevel="0" collapsed="false">
      <c r="A1" s="124" t="s">
        <v>168</v>
      </c>
      <c r="B1" s="124"/>
      <c r="C1" s="124"/>
      <c r="D1" s="124"/>
      <c r="E1" s="124"/>
      <c r="F1" s="124"/>
      <c r="G1" s="125"/>
      <c r="H1" s="125"/>
      <c r="I1" s="125"/>
      <c r="J1" s="125"/>
      <c r="K1" s="124" t="s">
        <v>168</v>
      </c>
      <c r="L1" s="124"/>
      <c r="M1" s="124"/>
      <c r="N1" s="124"/>
      <c r="O1" s="124"/>
      <c r="P1" s="124"/>
    </row>
    <row r="2" customFormat="false" ht="20.5" hidden="false" customHeight="true" outlineLevel="0" collapsed="false">
      <c r="A2" s="121" t="s">
        <v>169</v>
      </c>
      <c r="B2" s="121" t="s">
        <v>170</v>
      </c>
      <c r="C2" s="126" t="s">
        <v>171</v>
      </c>
      <c r="D2" s="117" t="s">
        <v>172</v>
      </c>
      <c r="E2" s="117" t="s">
        <v>173</v>
      </c>
      <c r="F2" s="117"/>
      <c r="G2" s="125"/>
      <c r="H2" s="125"/>
      <c r="I2" s="125"/>
      <c r="J2" s="0" t="str">
        <f aca="false">CONCATENATE(N2,O2,P2)</f>
        <v>TK-NC</v>
      </c>
      <c r="K2" s="124" t="s">
        <v>174</v>
      </c>
      <c r="L2" s="127" t="s">
        <v>175</v>
      </c>
      <c r="M2" s="128" t="s">
        <v>176</v>
      </c>
      <c r="N2" s="129" t="s">
        <v>177</v>
      </c>
      <c r="O2" s="129" t="s">
        <v>178</v>
      </c>
    </row>
    <row r="3" customFormat="false" ht="20.5" hidden="false" customHeight="true" outlineLevel="0" collapsed="false">
      <c r="A3" s="0" t="str">
        <f aca="false">CONCATENATE(D3,E3,F3)</f>
        <v>R-TKT</v>
      </c>
      <c r="B3" s="127" t="s">
        <v>179</v>
      </c>
      <c r="C3" s="128" t="s">
        <v>176</v>
      </c>
      <c r="D3" s="129" t="s">
        <v>180</v>
      </c>
      <c r="E3" s="129" t="s">
        <v>181</v>
      </c>
      <c r="F3" s="130"/>
      <c r="J3" s="0" t="str">
        <f aca="false">CONCATENATE(N3,O3,P3)</f>
        <v>TK-GP</v>
      </c>
      <c r="K3" s="124" t="s">
        <v>174</v>
      </c>
      <c r="L3" s="131" t="s">
        <v>182</v>
      </c>
      <c r="M3" s="128" t="s">
        <v>176</v>
      </c>
      <c r="N3" s="129" t="s">
        <v>177</v>
      </c>
      <c r="O3" s="129" t="s">
        <v>183</v>
      </c>
    </row>
    <row r="4" customFormat="false" ht="20.5" hidden="false" customHeight="true" outlineLevel="0" collapsed="false">
      <c r="A4" s="0" t="str">
        <f aca="false">CONCATENATE(D4,E4,F4)</f>
        <v>R-TKT-F</v>
      </c>
      <c r="B4" s="127" t="s">
        <v>184</v>
      </c>
      <c r="C4" s="128" t="s">
        <v>176</v>
      </c>
      <c r="D4" s="129" t="s">
        <v>180</v>
      </c>
      <c r="E4" s="129" t="s">
        <v>185</v>
      </c>
      <c r="F4" s="130" t="s">
        <v>142</v>
      </c>
      <c r="J4" s="0" t="str">
        <f aca="false">CONCATENATE(N4,O4,P4)</f>
        <v>TK-IN</v>
      </c>
      <c r="K4" s="124" t="s">
        <v>174</v>
      </c>
      <c r="L4" s="131" t="s">
        <v>186</v>
      </c>
      <c r="M4" s="128" t="s">
        <v>176</v>
      </c>
      <c r="N4" s="129" t="s">
        <v>177</v>
      </c>
      <c r="O4" s="129" t="s">
        <v>187</v>
      </c>
    </row>
    <row r="5" customFormat="false" ht="20.5" hidden="false" customHeight="true" outlineLevel="0" collapsed="false">
      <c r="A5" s="0" t="str">
        <f aca="false">CONCATENATE(D5,E5,F5)</f>
        <v>R-HTL</v>
      </c>
      <c r="B5" s="131" t="s">
        <v>188</v>
      </c>
      <c r="C5" s="128" t="s">
        <v>176</v>
      </c>
      <c r="D5" s="129" t="s">
        <v>180</v>
      </c>
      <c r="E5" s="129" t="s">
        <v>189</v>
      </c>
      <c r="F5" s="130"/>
      <c r="J5" s="0" t="str">
        <f aca="false">CONCATENATE(N5,O5,P5)</f>
        <v>TK-EU</v>
      </c>
      <c r="K5" s="124" t="s">
        <v>174</v>
      </c>
      <c r="L5" s="131" t="s">
        <v>190</v>
      </c>
      <c r="M5" s="128" t="s">
        <v>176</v>
      </c>
      <c r="N5" s="129" t="s">
        <v>177</v>
      </c>
      <c r="O5" s="129" t="s">
        <v>191</v>
      </c>
    </row>
    <row r="6" customFormat="false" ht="20.5" hidden="false" customHeight="true" outlineLevel="0" collapsed="false">
      <c r="A6" s="0" t="str">
        <f aca="false">CONCATENATE(D6,E6,F6)</f>
        <v>R-TUR</v>
      </c>
      <c r="B6" s="131" t="s">
        <v>192</v>
      </c>
      <c r="C6" s="128" t="s">
        <v>176</v>
      </c>
      <c r="D6" s="129" t="s">
        <v>180</v>
      </c>
      <c r="E6" s="129" t="s">
        <v>193</v>
      </c>
      <c r="F6" s="130"/>
      <c r="J6" s="0" t="str">
        <f aca="false">CONCATENATE(N6,O6,P6)</f>
        <v>TK-RN</v>
      </c>
      <c r="K6" s="124" t="s">
        <v>174</v>
      </c>
      <c r="L6" s="131" t="s">
        <v>194</v>
      </c>
      <c r="M6" s="128" t="s">
        <v>176</v>
      </c>
      <c r="N6" s="129" t="s">
        <v>177</v>
      </c>
      <c r="O6" s="129" t="s">
        <v>195</v>
      </c>
    </row>
    <row r="7" customFormat="false" ht="16.5" hidden="false" customHeight="true" outlineLevel="0" collapsed="false">
      <c r="A7" s="0" t="str">
        <f aca="false">CONCATENATE(D7,E7,F7)</f>
        <v>R-TRA</v>
      </c>
      <c r="B7" s="131" t="s">
        <v>196</v>
      </c>
      <c r="C7" s="128" t="s">
        <v>176</v>
      </c>
      <c r="D7" s="129" t="s">
        <v>180</v>
      </c>
      <c r="E7" s="129" t="s">
        <v>197</v>
      </c>
      <c r="F7" s="130"/>
      <c r="J7" s="0" t="str">
        <f aca="false">CONCATENATE(N7,O7,P7)</f>
        <v>TK-RI-</v>
      </c>
      <c r="K7" s="124" t="s">
        <v>174</v>
      </c>
      <c r="L7" s="131" t="s">
        <v>198</v>
      </c>
      <c r="M7" s="128" t="s">
        <v>176</v>
      </c>
      <c r="N7" s="129" t="s">
        <v>177</v>
      </c>
      <c r="O7" s="129" t="s">
        <v>199</v>
      </c>
    </row>
    <row r="8" customFormat="false" ht="20.5" hidden="false" customHeight="true" outlineLevel="0" collapsed="false">
      <c r="A8" s="0" t="str">
        <f aca="false">CONCATENATE(D8,E8,F8)</f>
        <v>R-PAS</v>
      </c>
      <c r="B8" s="131" t="s">
        <v>200</v>
      </c>
      <c r="C8" s="128" t="s">
        <v>176</v>
      </c>
      <c r="D8" s="129" t="s">
        <v>180</v>
      </c>
      <c r="E8" s="129" t="s">
        <v>201</v>
      </c>
      <c r="F8" s="130"/>
      <c r="J8" s="0" t="str">
        <f aca="false">CONCATENATE(N8,O8,P8)</f>
        <v>TK-RF</v>
      </c>
      <c r="K8" s="124" t="s">
        <v>174</v>
      </c>
      <c r="L8" s="132" t="s">
        <v>202</v>
      </c>
      <c r="M8" s="128" t="s">
        <v>176</v>
      </c>
      <c r="N8" s="129" t="s">
        <v>177</v>
      </c>
      <c r="O8" s="129" t="s">
        <v>203</v>
      </c>
    </row>
    <row r="9" customFormat="false" ht="20.5" hidden="false" customHeight="true" outlineLevel="0" collapsed="false">
      <c r="A9" s="0" t="str">
        <f aca="false">CONCATENATE(D9,E9,F9)</f>
        <v>R-ME</v>
      </c>
      <c r="B9" s="131" t="s">
        <v>204</v>
      </c>
      <c r="C9" s="128" t="s">
        <v>176</v>
      </c>
      <c r="D9" s="129" t="s">
        <v>180</v>
      </c>
      <c r="E9" s="129" t="s">
        <v>205</v>
      </c>
      <c r="F9" s="130"/>
      <c r="J9" s="0" t="str">
        <f aca="false">CONCATENATE(N9,O9,O9)</f>
        <v>TK-UMUM</v>
      </c>
      <c r="K9" s="133" t="s">
        <v>206</v>
      </c>
      <c r="L9" s="127" t="s">
        <v>207</v>
      </c>
      <c r="M9" s="128" t="s">
        <v>176</v>
      </c>
      <c r="N9" s="129" t="s">
        <v>177</v>
      </c>
      <c r="O9" s="129" t="s">
        <v>208</v>
      </c>
    </row>
    <row r="10" customFormat="false" ht="20.5" hidden="false" customHeight="true" outlineLevel="0" collapsed="false">
      <c r="A10" s="0" t="str">
        <f aca="false">CONCATENATE(D10,E10,F10)</f>
        <v>R-CAR</v>
      </c>
      <c r="B10" s="131" t="s">
        <v>209</v>
      </c>
      <c r="C10" s="128" t="s">
        <v>176</v>
      </c>
      <c r="D10" s="129" t="s">
        <v>180</v>
      </c>
      <c r="E10" s="129" t="s">
        <v>210</v>
      </c>
      <c r="F10" s="130"/>
      <c r="J10" s="0" t="str">
        <f aca="false">CONCATENATE(N10,O10,O10)</f>
        <v>TK-BGBG</v>
      </c>
      <c r="K10" s="133" t="s">
        <v>206</v>
      </c>
      <c r="L10" s="131" t="s">
        <v>211</v>
      </c>
      <c r="M10" s="128" t="s">
        <v>176</v>
      </c>
      <c r="N10" s="129" t="s">
        <v>177</v>
      </c>
      <c r="O10" s="129" t="s">
        <v>212</v>
      </c>
    </row>
    <row r="11" customFormat="false" ht="20.5" hidden="false" customHeight="true" outlineLevel="0" collapsed="false">
      <c r="A11" s="0" t="str">
        <f aca="false">CONCATENATE(D11,E11,F11)</f>
        <v>R-CRU</v>
      </c>
      <c r="B11" s="132" t="s">
        <v>213</v>
      </c>
      <c r="C11" s="128" t="s">
        <v>176</v>
      </c>
      <c r="D11" s="129" t="s">
        <v>180</v>
      </c>
      <c r="E11" s="129" t="s">
        <v>214</v>
      </c>
      <c r="F11" s="130"/>
      <c r="J11" s="0" t="str">
        <f aca="false">CONCATENATE(N11,O11,O11)</f>
        <v>TK-PEPE</v>
      </c>
      <c r="K11" s="133" t="s">
        <v>206</v>
      </c>
      <c r="L11" s="131" t="s">
        <v>215</v>
      </c>
      <c r="M11" s="128" t="s">
        <v>176</v>
      </c>
      <c r="N11" s="129" t="s">
        <v>177</v>
      </c>
      <c r="O11" s="129" t="s">
        <v>216</v>
      </c>
    </row>
    <row r="12" customFormat="false" ht="20.5" hidden="false" customHeight="true" outlineLevel="0" collapsed="false">
      <c r="B12" s="124" t="s">
        <v>174</v>
      </c>
      <c r="C12" s="134"/>
      <c r="J12" s="0" t="str">
        <f aca="false">CONCATENATE(N12,O12,O12)</f>
        <v>TK-ESES</v>
      </c>
      <c r="K12" s="133" t="s">
        <v>206</v>
      </c>
      <c r="L12" s="131" t="s">
        <v>217</v>
      </c>
      <c r="M12" s="128" t="s">
        <v>176</v>
      </c>
      <c r="N12" s="129" t="s">
        <v>177</v>
      </c>
      <c r="O12" s="129" t="s">
        <v>218</v>
      </c>
    </row>
    <row r="13" customFormat="false" ht="20.5" hidden="false" customHeight="true" outlineLevel="0" collapsed="false">
      <c r="A13" s="0" t="str">
        <f aca="false">CONCATENATE(D13,E13,F13)</f>
        <v>TK-NC</v>
      </c>
      <c r="B13" s="127" t="s">
        <v>175</v>
      </c>
      <c r="C13" s="128" t="s">
        <v>176</v>
      </c>
      <c r="D13" s="129" t="s">
        <v>177</v>
      </c>
      <c r="E13" s="129" t="s">
        <v>178</v>
      </c>
      <c r="F13" s="130"/>
      <c r="J13" s="0" t="str">
        <f aca="false">CONCATENATE(N13,O13,O13)</f>
        <v>TK-CHCH</v>
      </c>
      <c r="K13" s="133" t="s">
        <v>206</v>
      </c>
      <c r="L13" s="131" t="s">
        <v>219</v>
      </c>
      <c r="M13" s="128" t="s">
        <v>176</v>
      </c>
      <c r="N13" s="129" t="s">
        <v>177</v>
      </c>
      <c r="O13" s="129" t="s">
        <v>220</v>
      </c>
    </row>
    <row r="14" customFormat="false" ht="20.5" hidden="false" customHeight="true" outlineLevel="0" collapsed="false">
      <c r="A14" s="0" t="str">
        <f aca="false">CONCATENATE(D14,E14,F14)</f>
        <v>TK-GP</v>
      </c>
      <c r="B14" s="131" t="s">
        <v>182</v>
      </c>
      <c r="C14" s="128" t="s">
        <v>176</v>
      </c>
      <c r="D14" s="129" t="s">
        <v>177</v>
      </c>
      <c r="E14" s="129" t="s">
        <v>183</v>
      </c>
      <c r="F14" s="130"/>
      <c r="J14" s="0" t="str">
        <f aca="false">CONCATENATE(N14,O14,O14)</f>
        <v>TK-BKBK</v>
      </c>
      <c r="K14" s="133" t="s">
        <v>206</v>
      </c>
      <c r="L14" s="132" t="s">
        <v>221</v>
      </c>
      <c r="M14" s="128" t="s">
        <v>176</v>
      </c>
      <c r="N14" s="129" t="s">
        <v>177</v>
      </c>
      <c r="O14" s="129" t="s">
        <v>222</v>
      </c>
    </row>
    <row r="15" customFormat="false" ht="20.5" hidden="false" customHeight="true" outlineLevel="0" collapsed="false">
      <c r="A15" s="0" t="str">
        <f aca="false">CONCATENATE(D15,E15,F15)</f>
        <v>TK-IN</v>
      </c>
      <c r="B15" s="131" t="s">
        <v>186</v>
      </c>
      <c r="C15" s="128" t="s">
        <v>176</v>
      </c>
      <c r="D15" s="129" t="s">
        <v>177</v>
      </c>
      <c r="E15" s="129" t="s">
        <v>187</v>
      </c>
      <c r="F15" s="130"/>
    </row>
    <row r="16" customFormat="false" ht="20.5" hidden="false" customHeight="true" outlineLevel="0" collapsed="false">
      <c r="A16" s="0" t="str">
        <f aca="false">CONCATENATE(D16,E16,F16)</f>
        <v>TK-EU</v>
      </c>
      <c r="B16" s="131" t="s">
        <v>190</v>
      </c>
      <c r="C16" s="128" t="s">
        <v>176</v>
      </c>
      <c r="D16" s="129" t="s">
        <v>177</v>
      </c>
      <c r="E16" s="129" t="s">
        <v>191</v>
      </c>
      <c r="F16" s="130"/>
    </row>
    <row r="17" customFormat="false" ht="20.5" hidden="false" customHeight="true" outlineLevel="0" collapsed="false">
      <c r="A17" s="0" t="str">
        <f aca="false">CONCATENATE(D17,E17,F17)</f>
        <v>TK-RN</v>
      </c>
      <c r="B17" s="131" t="s">
        <v>194</v>
      </c>
      <c r="C17" s="128" t="s">
        <v>176</v>
      </c>
      <c r="D17" s="129" t="s">
        <v>177</v>
      </c>
      <c r="E17" s="129" t="s">
        <v>195</v>
      </c>
      <c r="F17" s="130"/>
    </row>
    <row r="18" customFormat="false" ht="20.5" hidden="false" customHeight="true" outlineLevel="0" collapsed="false">
      <c r="A18" s="0" t="str">
        <f aca="false">CONCATENATE(D18,E18,F18)</f>
        <v>TK-RI-</v>
      </c>
      <c r="B18" s="131" t="s">
        <v>198</v>
      </c>
      <c r="C18" s="128" t="s">
        <v>176</v>
      </c>
      <c r="D18" s="129" t="s">
        <v>177</v>
      </c>
      <c r="E18" s="129" t="s">
        <v>199</v>
      </c>
      <c r="F18" s="130"/>
    </row>
    <row r="19" customFormat="false" ht="20.5" hidden="false" customHeight="true" outlineLevel="0" collapsed="false">
      <c r="A19" s="0" t="str">
        <f aca="false">CONCATENATE(D19,E19,F19)</f>
        <v>TK-RF</v>
      </c>
      <c r="B19" s="132" t="s">
        <v>202</v>
      </c>
      <c r="C19" s="128" t="s">
        <v>176</v>
      </c>
      <c r="D19" s="129" t="s">
        <v>177</v>
      </c>
      <c r="E19" s="129" t="s">
        <v>203</v>
      </c>
      <c r="F19" s="130"/>
    </row>
    <row r="21" customFormat="false" ht="20.5" hidden="false" customHeight="true" outlineLevel="0" collapsed="false">
      <c r="B21" s="133" t="s">
        <v>206</v>
      </c>
    </row>
    <row r="22" customFormat="false" ht="20.5" hidden="false" customHeight="true" outlineLevel="0" collapsed="false">
      <c r="A22" s="0" t="str">
        <f aca="false">CONCATENATE(D22,E22,F22)</f>
        <v>TK-UM</v>
      </c>
      <c r="B22" s="127" t="s">
        <v>207</v>
      </c>
      <c r="C22" s="128" t="s">
        <v>176</v>
      </c>
      <c r="D22" s="129" t="s">
        <v>177</v>
      </c>
      <c r="E22" s="129" t="s">
        <v>208</v>
      </c>
      <c r="F22" s="130"/>
    </row>
    <row r="23" customFormat="false" ht="19.75" hidden="false" customHeight="true" outlineLevel="0" collapsed="false">
      <c r="A23" s="0" t="str">
        <f aca="false">CONCATENATE(D23,E23,F23)</f>
        <v>TK-BG</v>
      </c>
      <c r="B23" s="131" t="s">
        <v>211</v>
      </c>
      <c r="C23" s="128" t="s">
        <v>176</v>
      </c>
      <c r="D23" s="129" t="s">
        <v>177</v>
      </c>
      <c r="E23" s="129" t="s">
        <v>212</v>
      </c>
      <c r="F23" s="130"/>
    </row>
    <row r="24" customFormat="false" ht="19.75" hidden="false" customHeight="true" outlineLevel="0" collapsed="false">
      <c r="A24" s="0" t="str">
        <f aca="false">CONCATENATE(D24,E24,F24)</f>
        <v>TK-PE</v>
      </c>
      <c r="B24" s="131" t="s">
        <v>215</v>
      </c>
      <c r="C24" s="128" t="s">
        <v>176</v>
      </c>
      <c r="D24" s="129" t="s">
        <v>177</v>
      </c>
      <c r="E24" s="129" t="s">
        <v>216</v>
      </c>
      <c r="F24" s="130"/>
    </row>
    <row r="25" customFormat="false" ht="19.75" hidden="false" customHeight="true" outlineLevel="0" collapsed="false">
      <c r="A25" s="0" t="str">
        <f aca="false">CONCATENATE(D25,E25,F25)</f>
        <v>TK-ES</v>
      </c>
      <c r="B25" s="131" t="s">
        <v>217</v>
      </c>
      <c r="C25" s="128" t="s">
        <v>176</v>
      </c>
      <c r="D25" s="129" t="s">
        <v>177</v>
      </c>
      <c r="E25" s="129" t="s">
        <v>218</v>
      </c>
      <c r="F25" s="130"/>
    </row>
    <row r="26" customFormat="false" ht="20.5" hidden="false" customHeight="true" outlineLevel="0" collapsed="false">
      <c r="A26" s="0" t="str">
        <f aca="false">CONCATENATE(D26,E26,F26)</f>
        <v>TK-CH</v>
      </c>
      <c r="B26" s="131" t="s">
        <v>219</v>
      </c>
      <c r="C26" s="128" t="s">
        <v>176</v>
      </c>
      <c r="D26" s="129" t="s">
        <v>177</v>
      </c>
      <c r="E26" s="129" t="s">
        <v>220</v>
      </c>
      <c r="F26" s="130"/>
    </row>
    <row r="27" customFormat="false" ht="20.5" hidden="false" customHeight="true" outlineLevel="0" collapsed="false">
      <c r="A27" s="0" t="str">
        <f aca="false">CONCATENATE(D27,E27,F27)</f>
        <v>TK-BK</v>
      </c>
      <c r="B27" s="132" t="s">
        <v>221</v>
      </c>
      <c r="C27" s="128" t="s">
        <v>176</v>
      </c>
      <c r="D27" s="129" t="s">
        <v>177</v>
      </c>
      <c r="E27" s="129" t="s">
        <v>222</v>
      </c>
      <c r="F27" s="130"/>
    </row>
    <row r="28" customFormat="false" ht="20.5" hidden="false" customHeight="true" outlineLevel="0" collapsed="false">
      <c r="B28" s="124" t="s">
        <v>223</v>
      </c>
      <c r="C28" s="134"/>
    </row>
    <row r="29" customFormat="false" ht="20.5" hidden="false" customHeight="true" outlineLevel="0" collapsed="false">
      <c r="A29" s="0" t="str">
        <f aca="false">CONCATENATE(D29,E29,F29)</f>
        <v>HTL</v>
      </c>
      <c r="B29" s="135" t="s">
        <v>224</v>
      </c>
      <c r="C29" s="136" t="s">
        <v>176</v>
      </c>
      <c r="D29" s="129" t="s">
        <v>189</v>
      </c>
      <c r="E29" s="129"/>
      <c r="F29" s="130"/>
    </row>
    <row r="30" customFormat="false" ht="20.5" hidden="false" customHeight="true" outlineLevel="0" collapsed="false">
      <c r="B30" s="124" t="s">
        <v>225</v>
      </c>
    </row>
    <row r="31" customFormat="false" ht="20.5" hidden="false" customHeight="true" outlineLevel="0" collapsed="false">
      <c r="A31" s="0" t="str">
        <f aca="false">CONCATENATE(D31,E31,F31)</f>
        <v>TU-NC</v>
      </c>
      <c r="B31" s="137" t="s">
        <v>226</v>
      </c>
      <c r="C31" s="138" t="s">
        <v>176</v>
      </c>
      <c r="D31" s="139" t="s">
        <v>227</v>
      </c>
      <c r="E31" s="139" t="s">
        <v>178</v>
      </c>
      <c r="F31" s="139"/>
    </row>
    <row r="32" customFormat="false" ht="20.5" hidden="false" customHeight="true" outlineLevel="0" collapsed="false">
      <c r="A32" s="0" t="str">
        <f aca="false">CONCATENATE(D32,E32,F32)</f>
        <v>TU-IN</v>
      </c>
      <c r="B32" s="140" t="s">
        <v>228</v>
      </c>
      <c r="C32" s="138" t="s">
        <v>176</v>
      </c>
      <c r="D32" s="139" t="s">
        <v>227</v>
      </c>
      <c r="E32" s="139" t="s">
        <v>187</v>
      </c>
      <c r="F32" s="139"/>
    </row>
    <row r="33" customFormat="false" ht="20.5" hidden="false" customHeight="true" outlineLevel="0" collapsed="false">
      <c r="A33" s="0" t="str">
        <f aca="false">CONCATENATE(D33,E33,F33)</f>
        <v>OP-NC</v>
      </c>
      <c r="B33" s="140" t="s">
        <v>229</v>
      </c>
      <c r="C33" s="138" t="s">
        <v>176</v>
      </c>
      <c r="D33" s="139" t="s">
        <v>230</v>
      </c>
      <c r="E33" s="139" t="s">
        <v>178</v>
      </c>
      <c r="F33" s="139"/>
    </row>
    <row r="34" customFormat="false" ht="20.5" hidden="false" customHeight="true" outlineLevel="0" collapsed="false">
      <c r="A34" s="0" t="str">
        <f aca="false">CONCATENATE(D34,E34,F34)</f>
        <v>VT-ME</v>
      </c>
      <c r="B34" s="140" t="s">
        <v>231</v>
      </c>
      <c r="C34" s="138" t="s">
        <v>176</v>
      </c>
      <c r="D34" s="139" t="s">
        <v>232</v>
      </c>
      <c r="E34" s="139" t="s">
        <v>205</v>
      </c>
      <c r="F34" s="139"/>
    </row>
    <row r="35" customFormat="false" ht="20.5" hidden="false" customHeight="true" outlineLevel="0" collapsed="false">
      <c r="A35" s="0" t="str">
        <f aca="false">CONCATENATE(D35,E35,F35)</f>
        <v>VT-BO</v>
      </c>
      <c r="B35" s="140" t="s">
        <v>233</v>
      </c>
      <c r="C35" s="138" t="s">
        <v>176</v>
      </c>
      <c r="D35" s="139" t="s">
        <v>232</v>
      </c>
      <c r="E35" s="139" t="s">
        <v>234</v>
      </c>
      <c r="F35" s="139"/>
    </row>
    <row r="36" customFormat="false" ht="20.5" hidden="false" customHeight="true" outlineLevel="0" collapsed="false">
      <c r="A36" s="0" t="str">
        <f aca="false">CONCATENATE(D36,E36,F36)</f>
        <v>VT-TK</v>
      </c>
      <c r="B36" s="140" t="s">
        <v>235</v>
      </c>
      <c r="C36" s="138" t="s">
        <v>176</v>
      </c>
      <c r="D36" s="139" t="s">
        <v>232</v>
      </c>
      <c r="E36" s="139" t="s">
        <v>236</v>
      </c>
      <c r="F36" s="139"/>
    </row>
    <row r="37" customFormat="false" ht="20.5" hidden="false" customHeight="true" outlineLevel="0" collapsed="false">
      <c r="A37" s="0" t="str">
        <f aca="false">CONCATENATE(D37,E37,F37)</f>
        <v>VT-HT-P</v>
      </c>
      <c r="B37" s="140" t="s">
        <v>237</v>
      </c>
      <c r="C37" s="138" t="s">
        <v>176</v>
      </c>
      <c r="D37" s="139" t="s">
        <v>232</v>
      </c>
      <c r="E37" s="139" t="s">
        <v>238</v>
      </c>
      <c r="F37" s="139" t="s">
        <v>239</v>
      </c>
    </row>
    <row r="38" customFormat="false" ht="20.5" hidden="false" customHeight="true" outlineLevel="0" collapsed="false">
      <c r="A38" s="0" t="s">
        <v>240</v>
      </c>
      <c r="B38" s="140" t="s">
        <v>241</v>
      </c>
      <c r="C38" s="138" t="s">
        <v>242</v>
      </c>
      <c r="D38" s="139" t="s">
        <v>232</v>
      </c>
      <c r="E38" s="139" t="s">
        <v>243</v>
      </c>
      <c r="F38" s="139"/>
    </row>
    <row r="39" customFormat="false" ht="20.5" hidden="false" customHeight="true" outlineLevel="0" collapsed="false">
      <c r="A39" s="0" t="str">
        <f aca="false">CONCATENATE(D39,E39,F39)</f>
        <v>VT-TU</v>
      </c>
      <c r="B39" s="141" t="s">
        <v>244</v>
      </c>
      <c r="C39" s="138" t="s">
        <v>176</v>
      </c>
      <c r="D39" s="139" t="s">
        <v>232</v>
      </c>
      <c r="E39" s="139" t="s">
        <v>245</v>
      </c>
      <c r="F39" s="139"/>
    </row>
    <row r="40" customFormat="false" ht="20.5" hidden="false" customHeight="true" outlineLevel="0" collapsed="false">
      <c r="B40" s="133" t="s">
        <v>246</v>
      </c>
      <c r="C40" s="134"/>
    </row>
    <row r="41" customFormat="false" ht="20.5" hidden="false" customHeight="true" outlineLevel="0" collapsed="false">
      <c r="A41" s="0" t="str">
        <f aca="false">CONCATENATE(D41,E41,F41)</f>
        <v>VIS-US</v>
      </c>
      <c r="B41" s="127" t="s">
        <v>247</v>
      </c>
      <c r="C41" s="128" t="s">
        <v>176</v>
      </c>
      <c r="D41" s="129" t="s">
        <v>248</v>
      </c>
      <c r="E41" s="129" t="s">
        <v>249</v>
      </c>
      <c r="F41" s="130"/>
    </row>
    <row r="42" customFormat="false" ht="20.5" hidden="false" customHeight="true" outlineLevel="0" collapsed="false">
      <c r="A42" s="0" t="str">
        <f aca="false">CONCATENATE(D42,E42,F42)</f>
        <v>VIS-ES</v>
      </c>
      <c r="B42" s="131" t="s">
        <v>250</v>
      </c>
      <c r="C42" s="128" t="s">
        <v>176</v>
      </c>
      <c r="D42" s="129" t="s">
        <v>248</v>
      </c>
      <c r="E42" s="129" t="s">
        <v>218</v>
      </c>
      <c r="F42" s="130"/>
    </row>
    <row r="43" customFormat="false" ht="19.4" hidden="false" customHeight="true" outlineLevel="0" collapsed="false">
      <c r="A43" s="0" t="str">
        <f aca="false">CONCATENATE(D43,E43,F43)</f>
        <v>VIS-MX</v>
      </c>
      <c r="B43" s="131" t="s">
        <v>251</v>
      </c>
      <c r="C43" s="128" t="s">
        <v>176</v>
      </c>
      <c r="D43" s="129" t="s">
        <v>248</v>
      </c>
      <c r="E43" s="129" t="s">
        <v>252</v>
      </c>
      <c r="F43" s="130"/>
    </row>
    <row r="44" customFormat="false" ht="20.5" hidden="false" customHeight="true" outlineLevel="0" collapsed="false">
      <c r="A44" s="0" t="str">
        <f aca="false">CONCATENATE(D44,E44,F44)</f>
        <v>VIS-FR</v>
      </c>
      <c r="B44" s="131" t="s">
        <v>253</v>
      </c>
      <c r="C44" s="128" t="s">
        <v>176</v>
      </c>
      <c r="D44" s="129" t="s">
        <v>248</v>
      </c>
      <c r="E44" s="129" t="s">
        <v>254</v>
      </c>
      <c r="F44" s="130"/>
    </row>
    <row r="45" customFormat="false" ht="20.5" hidden="false" customHeight="true" outlineLevel="0" collapsed="false">
      <c r="A45" s="0" t="str">
        <f aca="false">CONCATENATE(D45,E45,F45)</f>
        <v>VIS-IT</v>
      </c>
      <c r="B45" s="131" t="s">
        <v>255</v>
      </c>
      <c r="C45" s="128" t="s">
        <v>176</v>
      </c>
      <c r="D45" s="129" t="s">
        <v>248</v>
      </c>
      <c r="E45" s="129" t="s">
        <v>256</v>
      </c>
      <c r="F45" s="130"/>
    </row>
    <row r="46" customFormat="false" ht="20.5" hidden="false" customHeight="true" outlineLevel="0" collapsed="false">
      <c r="A46" s="0" t="str">
        <f aca="false">CONCATENATE(D46,E46,F46)</f>
        <v>VIS-CA</v>
      </c>
      <c r="B46" s="131" t="s">
        <v>257</v>
      </c>
      <c r="C46" s="128" t="s">
        <v>176</v>
      </c>
      <c r="D46" s="129" t="s">
        <v>248</v>
      </c>
      <c r="E46" s="129" t="s">
        <v>258</v>
      </c>
      <c r="F46" s="130"/>
    </row>
    <row r="47" customFormat="false" ht="20.5" hidden="false" customHeight="true" outlineLevel="0" collapsed="false">
      <c r="A47" s="0" t="str">
        <f aca="false">CONCATENATE(D47,E47,F47)</f>
        <v>VIS-UK</v>
      </c>
      <c r="B47" s="131" t="s">
        <v>259</v>
      </c>
      <c r="C47" s="128" t="s">
        <v>176</v>
      </c>
      <c r="D47" s="129" t="s">
        <v>248</v>
      </c>
      <c r="E47" s="129" t="s">
        <v>260</v>
      </c>
      <c r="F47" s="130"/>
    </row>
    <row r="48" customFormat="false" ht="20.5" hidden="false" customHeight="true" outlineLevel="0" collapsed="false">
      <c r="A48" s="0" t="str">
        <f aca="false">CONCATENATE(D48,E48,F48)</f>
        <v>ESTA</v>
      </c>
      <c r="B48" s="132" t="s">
        <v>261</v>
      </c>
      <c r="C48" s="128" t="s">
        <v>176</v>
      </c>
      <c r="D48" s="129" t="s">
        <v>262</v>
      </c>
      <c r="E48" s="129"/>
      <c r="F48" s="130"/>
    </row>
    <row r="49" customFormat="false" ht="20.5" hidden="false" customHeight="true" outlineLevel="0" collapsed="false">
      <c r="A49" s="0" t="str">
        <f aca="false">CONCATENATE(D49,E49,F49)</f>
        <v>LO-US</v>
      </c>
      <c r="B49" s="132" t="s">
        <v>263</v>
      </c>
      <c r="C49" s="128" t="s">
        <v>176</v>
      </c>
      <c r="D49" s="129" t="s">
        <v>264</v>
      </c>
      <c r="E49" s="129" t="s">
        <v>249</v>
      </c>
      <c r="F49" s="130"/>
    </row>
    <row r="50" customFormat="false" ht="20.5" hidden="false" customHeight="true" outlineLevel="0" collapsed="false">
      <c r="B50" s="133" t="s">
        <v>265</v>
      </c>
    </row>
    <row r="51" customFormat="false" ht="20.5" hidden="false" customHeight="true" outlineLevel="0" collapsed="false">
      <c r="A51" s="0" t="str">
        <f aca="false">CONCATENATE(D51,E51,F51)</f>
        <v>SAL-CO</v>
      </c>
      <c r="B51" s="127" t="s">
        <v>266</v>
      </c>
      <c r="C51" s="128" t="s">
        <v>176</v>
      </c>
      <c r="D51" s="129" t="s">
        <v>267</v>
      </c>
      <c r="E51" s="129" t="s">
        <v>268</v>
      </c>
      <c r="F51" s="130"/>
    </row>
    <row r="52" customFormat="false" ht="20.5" hidden="false" customHeight="true" outlineLevel="0" collapsed="false">
      <c r="A52" s="0" t="str">
        <f aca="false">CONCATENATE(D52,E52,F52)</f>
        <v>SAL-ES</v>
      </c>
      <c r="B52" s="131" t="s">
        <v>269</v>
      </c>
      <c r="C52" s="128" t="s">
        <v>176</v>
      </c>
      <c r="D52" s="129" t="s">
        <v>267</v>
      </c>
      <c r="E52" s="129" t="s">
        <v>218</v>
      </c>
      <c r="F52" s="130"/>
    </row>
    <row r="53" customFormat="false" ht="20.5" hidden="false" customHeight="true" outlineLevel="0" collapsed="false">
      <c r="A53" s="0" t="str">
        <f aca="false">CONCATENATE(D53,E53,F53)</f>
        <v>SAL-ES</v>
      </c>
      <c r="B53" s="131" t="s">
        <v>270</v>
      </c>
      <c r="C53" s="128" t="s">
        <v>176</v>
      </c>
      <c r="D53" s="129" t="s">
        <v>267</v>
      </c>
      <c r="E53" s="129" t="s">
        <v>218</v>
      </c>
      <c r="F53" s="130"/>
    </row>
    <row r="54" customFormat="false" ht="20.5" hidden="false" customHeight="true" outlineLevel="0" collapsed="false">
      <c r="A54" s="0" t="str">
        <f aca="false">CONCATENATE(D54,E54,F54)</f>
        <v>SAL-PA</v>
      </c>
      <c r="B54" s="131" t="s">
        <v>271</v>
      </c>
      <c r="C54" s="128" t="s">
        <v>176</v>
      </c>
      <c r="D54" s="129" t="s">
        <v>267</v>
      </c>
      <c r="E54" s="129" t="s">
        <v>272</v>
      </c>
      <c r="F54" s="130"/>
    </row>
    <row r="55" customFormat="false" ht="20.5" hidden="false" customHeight="true" outlineLevel="0" collapsed="false">
      <c r="A55" s="0" t="str">
        <f aca="false">CONCATENATE(D55,E55,F55)</f>
        <v>SAL-MX </v>
      </c>
      <c r="B55" s="131" t="s">
        <v>273</v>
      </c>
      <c r="C55" s="128" t="s">
        <v>176</v>
      </c>
      <c r="D55" s="129" t="s">
        <v>267</v>
      </c>
      <c r="E55" s="129" t="s">
        <v>274</v>
      </c>
      <c r="F55" s="130"/>
    </row>
    <row r="56" customFormat="false" ht="20.5" hidden="false" customHeight="true" outlineLevel="0" collapsed="false">
      <c r="A56" s="0" t="str">
        <f aca="false">CONCATENATE(D56,E56,F56)</f>
        <v>SAL-AR</v>
      </c>
      <c r="B56" s="131" t="s">
        <v>275</v>
      </c>
      <c r="C56" s="128" t="s">
        <v>176</v>
      </c>
      <c r="D56" s="129" t="s">
        <v>267</v>
      </c>
      <c r="E56" s="129" t="s">
        <v>276</v>
      </c>
      <c r="F56" s="130"/>
    </row>
    <row r="57" customFormat="false" ht="20.5" hidden="false" customHeight="true" outlineLevel="0" collapsed="false">
      <c r="A57" s="0" t="str">
        <f aca="false">CONCATENATE(D57,E57,F57)</f>
        <v>SAL-PY</v>
      </c>
      <c r="B57" s="131" t="s">
        <v>277</v>
      </c>
      <c r="C57" s="128" t="s">
        <v>176</v>
      </c>
      <c r="D57" s="129" t="s">
        <v>267</v>
      </c>
      <c r="E57" s="129" t="s">
        <v>278</v>
      </c>
      <c r="F57" s="130"/>
    </row>
    <row r="58" customFormat="false" ht="20.5" hidden="false" customHeight="true" outlineLevel="0" collapsed="false">
      <c r="A58" s="0" t="str">
        <f aca="false">CONCATENATE(D58,E58,F58)</f>
        <v>SAL-CW</v>
      </c>
      <c r="B58" s="131" t="s">
        <v>279</v>
      </c>
      <c r="C58" s="128" t="s">
        <v>176</v>
      </c>
      <c r="D58" s="129" t="s">
        <v>267</v>
      </c>
      <c r="E58" s="129" t="s">
        <v>280</v>
      </c>
      <c r="F58" s="130"/>
    </row>
    <row r="59" customFormat="false" ht="20.5" hidden="false" customHeight="true" outlineLevel="0" collapsed="false">
      <c r="A59" s="0" t="str">
        <f aca="false">CONCATENATE(D59,E59,F59)</f>
        <v>SAL-NL</v>
      </c>
      <c r="B59" s="131" t="s">
        <v>281</v>
      </c>
      <c r="C59" s="128" t="s">
        <v>176</v>
      </c>
      <c r="D59" s="129" t="s">
        <v>267</v>
      </c>
      <c r="E59" s="129" t="s">
        <v>282</v>
      </c>
      <c r="F59" s="130"/>
    </row>
    <row r="60" customFormat="false" ht="20.5" hidden="false" customHeight="true" outlineLevel="0" collapsed="false">
      <c r="A60" s="0" t="str">
        <f aca="false">CONCATENATE(D60,E60,F60)</f>
        <v>SAL-EC</v>
      </c>
      <c r="B60" s="131" t="s">
        <v>283</v>
      </c>
      <c r="C60" s="128" t="s">
        <v>176</v>
      </c>
      <c r="D60" s="129" t="s">
        <v>267</v>
      </c>
      <c r="E60" s="129" t="s">
        <v>284</v>
      </c>
      <c r="F60" s="130"/>
    </row>
    <row r="61" customFormat="false" ht="20.5" hidden="false" customHeight="true" outlineLevel="0" collapsed="false">
      <c r="A61" s="0" t="str">
        <f aca="false">CONCATENATE(D61,E61,F61)</f>
        <v>SAL-PE</v>
      </c>
      <c r="B61" s="131" t="s">
        <v>285</v>
      </c>
      <c r="C61" s="128" t="s">
        <v>176</v>
      </c>
      <c r="D61" s="129" t="s">
        <v>267</v>
      </c>
      <c r="E61" s="129" t="s">
        <v>216</v>
      </c>
      <c r="F61" s="130"/>
    </row>
    <row r="62" customFormat="false" ht="20.5" hidden="false" customHeight="true" outlineLevel="0" collapsed="false">
      <c r="A62" s="0" t="str">
        <f aca="false">CONCATENATE(D62,E62,F62)</f>
        <v>SAL-US</v>
      </c>
      <c r="B62" s="131" t="s">
        <v>286</v>
      </c>
      <c r="C62" s="128" t="s">
        <v>176</v>
      </c>
      <c r="D62" s="129" t="s">
        <v>267</v>
      </c>
      <c r="E62" s="129" t="s">
        <v>249</v>
      </c>
      <c r="F62" s="130"/>
    </row>
    <row r="63" customFormat="false" ht="20.5" hidden="false" customHeight="true" outlineLevel="0" collapsed="false">
      <c r="A63" s="0" t="str">
        <f aca="false">CONCATENATE(D63,E63,F63)</f>
        <v>SAL-BO</v>
      </c>
      <c r="B63" s="132" t="s">
        <v>287</v>
      </c>
      <c r="C63" s="128" t="s">
        <v>176</v>
      </c>
      <c r="D63" s="129" t="s">
        <v>267</v>
      </c>
      <c r="E63" s="129" t="s">
        <v>234</v>
      </c>
      <c r="F63" s="130"/>
    </row>
  </sheetData>
  <mergeCells count="2">
    <mergeCell ref="A1:F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9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2:V6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I9" activeCellId="0" sqref="I9"/>
    </sheetView>
  </sheetViews>
  <sheetFormatPr defaultColWidth="6.54296875" defaultRowHeight="15.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62.54"/>
    <col collapsed="false" customWidth="true" hidden="false" outlineLevel="0" max="3" min="3" style="142" width="7.9"/>
    <col collapsed="false" customWidth="true" hidden="false" outlineLevel="0" max="4" min="4" style="123" width="13.9"/>
    <col collapsed="false" customWidth="true" hidden="false" outlineLevel="0" max="5" min="5" style="123" width="5.63"/>
    <col collapsed="false" customWidth="true" hidden="false" outlineLevel="0" max="6" min="6" style="123" width="3.46"/>
    <col collapsed="false" customWidth="true" hidden="false" outlineLevel="0" max="7" min="7" style="0" width="3.18"/>
    <col collapsed="false" customWidth="true" hidden="false" outlineLevel="0" max="8" min="8" style="143" width="11"/>
    <col collapsed="false" customWidth="true" hidden="false" outlineLevel="0" max="9" min="9" style="0" width="19"/>
    <col collapsed="false" customWidth="true" hidden="false" outlineLevel="0" max="16" min="16" style="0" width="10.27"/>
  </cols>
  <sheetData>
    <row r="2" customFormat="false" ht="15.5" hidden="false" customHeight="true" outlineLevel="0" collapsed="false">
      <c r="A2" s="121" t="s">
        <v>169</v>
      </c>
      <c r="B2" s="121" t="s">
        <v>170</v>
      </c>
      <c r="C2" s="117" t="s">
        <v>171</v>
      </c>
      <c r="D2" s="117" t="s">
        <v>172</v>
      </c>
      <c r="E2" s="117" t="s">
        <v>173</v>
      </c>
      <c r="F2" s="117"/>
      <c r="H2" s="143" t="s">
        <v>288</v>
      </c>
    </row>
    <row r="3" customFormat="false" ht="15.5" hidden="false" customHeight="true" outlineLevel="0" collapsed="false">
      <c r="A3" s="0" t="str">
        <f aca="false">CONCATENATE(D3,E3,F3)</f>
        <v>R-TKT</v>
      </c>
      <c r="B3" s="127" t="s">
        <v>179</v>
      </c>
      <c r="C3" s="144" t="s">
        <v>176</v>
      </c>
      <c r="D3" s="129" t="s">
        <v>180</v>
      </c>
      <c r="E3" s="129" t="s">
        <v>181</v>
      </c>
      <c r="F3" s="130"/>
      <c r="H3" s="145" t="s">
        <v>289</v>
      </c>
    </row>
    <row r="4" customFormat="false" ht="15.5" hidden="false" customHeight="true" outlineLevel="0" collapsed="false">
      <c r="A4" s="0" t="str">
        <f aca="false">CONCATENATE(D4,E4,F4)</f>
        <v>R-TKT-F</v>
      </c>
      <c r="B4" s="127" t="s">
        <v>290</v>
      </c>
      <c r="C4" s="144" t="s">
        <v>176</v>
      </c>
      <c r="D4" s="129" t="s">
        <v>180</v>
      </c>
      <c r="E4" s="129" t="s">
        <v>185</v>
      </c>
      <c r="F4" s="130" t="s">
        <v>142</v>
      </c>
      <c r="H4" s="145" t="s">
        <v>289</v>
      </c>
    </row>
    <row r="5" customFormat="false" ht="15.5" hidden="false" customHeight="true" outlineLevel="0" collapsed="false">
      <c r="A5" s="0" t="str">
        <f aca="false">CONCATENATE(D5,E5,F5)</f>
        <v>R-HTL</v>
      </c>
      <c r="B5" s="131" t="s">
        <v>188</v>
      </c>
      <c r="C5" s="144" t="s">
        <v>176</v>
      </c>
      <c r="D5" s="129" t="s">
        <v>180</v>
      </c>
      <c r="E5" s="129" t="s">
        <v>189</v>
      </c>
      <c r="F5" s="130"/>
      <c r="H5" s="145" t="s">
        <v>289</v>
      </c>
    </row>
    <row r="6" customFormat="false" ht="15.5" hidden="false" customHeight="true" outlineLevel="0" collapsed="false">
      <c r="A6" s="0" t="str">
        <f aca="false">CONCATENATE(D6,E6,F6)</f>
        <v>R-TUR</v>
      </c>
      <c r="B6" s="131" t="s">
        <v>192</v>
      </c>
      <c r="C6" s="144" t="s">
        <v>176</v>
      </c>
      <c r="D6" s="129" t="s">
        <v>180</v>
      </c>
      <c r="E6" s="129" t="s">
        <v>193</v>
      </c>
      <c r="F6" s="130"/>
      <c r="H6" s="145" t="s">
        <v>289</v>
      </c>
    </row>
    <row r="7" customFormat="false" ht="15.5" hidden="false" customHeight="true" outlineLevel="0" collapsed="false">
      <c r="A7" s="0" t="str">
        <f aca="false">CONCATENATE(D7,E7,F7)</f>
        <v>R-TRA</v>
      </c>
      <c r="B7" s="131" t="s">
        <v>196</v>
      </c>
      <c r="C7" s="144" t="s">
        <v>176</v>
      </c>
      <c r="D7" s="129" t="s">
        <v>180</v>
      </c>
      <c r="E7" s="129" t="s">
        <v>197</v>
      </c>
      <c r="F7" s="130"/>
      <c r="H7" s="145" t="s">
        <v>289</v>
      </c>
    </row>
    <row r="8" customFormat="false" ht="15.5" hidden="false" customHeight="true" outlineLevel="0" collapsed="false">
      <c r="A8" s="0" t="str">
        <f aca="false">CONCATENATE(D8,E8,F8)</f>
        <v>R-PAS</v>
      </c>
      <c r="B8" s="131" t="s">
        <v>200</v>
      </c>
      <c r="C8" s="144" t="s">
        <v>176</v>
      </c>
      <c r="D8" s="129" t="s">
        <v>180</v>
      </c>
      <c r="E8" s="129" t="s">
        <v>201</v>
      </c>
      <c r="F8" s="130"/>
      <c r="H8" s="145" t="s">
        <v>289</v>
      </c>
    </row>
    <row r="9" customFormat="false" ht="15.5" hidden="false" customHeight="true" outlineLevel="0" collapsed="false">
      <c r="A9" s="0" t="str">
        <f aca="false">CONCATENATE(D9,E9,F9)</f>
        <v>R-ME</v>
      </c>
      <c r="B9" s="131" t="s">
        <v>204</v>
      </c>
      <c r="C9" s="144" t="s">
        <v>176</v>
      </c>
      <c r="D9" s="129" t="s">
        <v>180</v>
      </c>
      <c r="E9" s="129" t="s">
        <v>205</v>
      </c>
      <c r="F9" s="130"/>
      <c r="H9" s="145" t="s">
        <v>289</v>
      </c>
    </row>
    <row r="10" customFormat="false" ht="15.5" hidden="false" customHeight="true" outlineLevel="0" collapsed="false">
      <c r="A10" s="0" t="str">
        <f aca="false">CONCATENATE(D10,E10,F10)</f>
        <v>R-CAR</v>
      </c>
      <c r="B10" s="131" t="s">
        <v>209</v>
      </c>
      <c r="C10" s="144" t="s">
        <v>176</v>
      </c>
      <c r="D10" s="129" t="s">
        <v>180</v>
      </c>
      <c r="E10" s="129" t="s">
        <v>210</v>
      </c>
      <c r="F10" s="130"/>
      <c r="H10" s="145" t="s">
        <v>289</v>
      </c>
    </row>
    <row r="11" customFormat="false" ht="15.5" hidden="false" customHeight="true" outlineLevel="0" collapsed="false">
      <c r="A11" s="0" t="str">
        <f aca="false">CONCATENATE(D11,E11,F11)</f>
        <v>R-CRU</v>
      </c>
      <c r="B11" s="132" t="s">
        <v>213</v>
      </c>
      <c r="C11" s="144" t="s">
        <v>176</v>
      </c>
      <c r="D11" s="129" t="s">
        <v>180</v>
      </c>
      <c r="E11" s="129" t="s">
        <v>214</v>
      </c>
      <c r="F11" s="130"/>
      <c r="H11" s="145" t="s">
        <v>289</v>
      </c>
    </row>
    <row r="12" customFormat="false" ht="25.5" hidden="false" customHeight="true" outlineLevel="0" collapsed="false"/>
    <row r="13" customFormat="false" ht="21" hidden="false" customHeight="true" outlineLevel="0" collapsed="false">
      <c r="A13" s="125"/>
      <c r="B13" s="146"/>
      <c r="C13" s="146"/>
      <c r="D13" s="146"/>
      <c r="E13" s="146"/>
      <c r="F13" s="146"/>
      <c r="G13" s="146"/>
      <c r="H13" s="146"/>
    </row>
    <row r="14" s="147" customFormat="true" ht="15.5" hidden="false" customHeight="true" outlineLevel="0" collapsed="false">
      <c r="A14" s="147" t="str">
        <f aca="false">CONCATENATE(D14,E14,F14)</f>
        <v>TK-NC</v>
      </c>
      <c r="B14" s="148" t="s">
        <v>291</v>
      </c>
      <c r="C14" s="149" t="s">
        <v>176</v>
      </c>
      <c r="D14" s="150" t="s">
        <v>177</v>
      </c>
      <c r="E14" s="150" t="s">
        <v>178</v>
      </c>
      <c r="F14" s="151"/>
      <c r="H14" s="152" t="n">
        <v>22.4</v>
      </c>
      <c r="I14" s="153"/>
    </row>
    <row r="15" s="147" customFormat="true" ht="15.5" hidden="false" customHeight="true" outlineLevel="0" collapsed="false">
      <c r="A15" s="147" t="str">
        <f aca="false">CONCATENATE(D15,E15,F15)</f>
        <v>TK-GP</v>
      </c>
      <c r="B15" s="154" t="s">
        <v>292</v>
      </c>
      <c r="C15" s="155" t="s">
        <v>176</v>
      </c>
      <c r="D15" s="156" t="s">
        <v>177</v>
      </c>
      <c r="E15" s="156" t="s">
        <v>183</v>
      </c>
      <c r="F15" s="157"/>
      <c r="G15" s="158"/>
      <c r="H15" s="159" t="n">
        <v>28</v>
      </c>
      <c r="I15" s="153"/>
      <c r="J15" s="147" t="s">
        <v>293</v>
      </c>
      <c r="M15" s="147" t="n">
        <v>240</v>
      </c>
      <c r="P15" s="160" t="n">
        <v>8</v>
      </c>
      <c r="Q15" s="147" t="s">
        <v>294</v>
      </c>
      <c r="S15" s="147" t="n">
        <v>40</v>
      </c>
    </row>
    <row r="16" s="147" customFormat="true" ht="15.5" hidden="false" customHeight="true" outlineLevel="0" collapsed="false">
      <c r="A16" s="147" t="str">
        <f aca="false">CONCATENATE(D16,E16,F16)</f>
        <v>TK-IN</v>
      </c>
      <c r="B16" s="161" t="s">
        <v>295</v>
      </c>
      <c r="C16" s="149" t="s">
        <v>176</v>
      </c>
      <c r="D16" s="150" t="s">
        <v>177</v>
      </c>
      <c r="E16" s="150" t="s">
        <v>187</v>
      </c>
      <c r="F16" s="151"/>
      <c r="H16" s="152" t="n">
        <v>40</v>
      </c>
      <c r="I16" s="153"/>
      <c r="P16" s="147" t="n">
        <v>8</v>
      </c>
      <c r="Q16" s="147" t="s">
        <v>296</v>
      </c>
      <c r="S16" s="147" t="n">
        <v>40</v>
      </c>
    </row>
    <row r="17" s="147" customFormat="true" ht="15.5" hidden="false" customHeight="true" outlineLevel="0" collapsed="false">
      <c r="A17" s="147" t="str">
        <f aca="false">CONCATENATE(D17,E17,F17)</f>
        <v>TK-EU</v>
      </c>
      <c r="B17" s="154" t="s">
        <v>297</v>
      </c>
      <c r="C17" s="155" t="s">
        <v>176</v>
      </c>
      <c r="D17" s="156" t="s">
        <v>177</v>
      </c>
      <c r="E17" s="156" t="s">
        <v>191</v>
      </c>
      <c r="F17" s="157"/>
      <c r="G17" s="158"/>
      <c r="H17" s="159" t="n">
        <v>45</v>
      </c>
      <c r="I17" s="153"/>
    </row>
    <row r="18" s="147" customFormat="true" ht="18" hidden="false" customHeight="true" outlineLevel="0" collapsed="false">
      <c r="B18" s="154" t="s">
        <v>298</v>
      </c>
      <c r="C18" s="155" t="s">
        <v>176</v>
      </c>
      <c r="D18" s="156" t="s">
        <v>177</v>
      </c>
      <c r="E18" s="156" t="s">
        <v>299</v>
      </c>
      <c r="F18" s="157"/>
      <c r="G18" s="158"/>
      <c r="H18" s="159" t="n">
        <v>50</v>
      </c>
      <c r="I18" s="153"/>
    </row>
    <row r="19" s="147" customFormat="true" ht="18" hidden="false" customHeight="true" outlineLevel="0" collapsed="false">
      <c r="A19" s="147" t="str">
        <f aca="false">CONCATENATE(D19,E19,F19)</f>
        <v>TK-RN</v>
      </c>
      <c r="B19" s="161" t="s">
        <v>300</v>
      </c>
      <c r="C19" s="149" t="s">
        <v>176</v>
      </c>
      <c r="D19" s="150" t="s">
        <v>177</v>
      </c>
      <c r="E19" s="150" t="s">
        <v>195</v>
      </c>
      <c r="F19" s="151"/>
      <c r="H19" s="152" t="n">
        <v>25</v>
      </c>
      <c r="I19" s="153"/>
    </row>
    <row r="20" s="147" customFormat="true" ht="18" hidden="false" customHeight="true" outlineLevel="0" collapsed="false">
      <c r="A20" s="147" t="str">
        <f aca="false">CONCATENATE(D20,E20,F20)</f>
        <v>TK-RI-</v>
      </c>
      <c r="B20" s="154" t="s">
        <v>301</v>
      </c>
      <c r="C20" s="155" t="s">
        <v>176</v>
      </c>
      <c r="D20" s="156" t="s">
        <v>177</v>
      </c>
      <c r="E20" s="156" t="s">
        <v>199</v>
      </c>
      <c r="F20" s="157"/>
      <c r="G20" s="158"/>
      <c r="H20" s="159" t="n">
        <v>40</v>
      </c>
      <c r="I20" s="153"/>
    </row>
    <row r="21" s="147" customFormat="true" ht="18" hidden="false" customHeight="true" outlineLevel="0" collapsed="false">
      <c r="A21" s="147" t="str">
        <f aca="false">CONCATENATE(D21,E21,F21)</f>
        <v>TK-RF</v>
      </c>
      <c r="B21" s="161" t="s">
        <v>302</v>
      </c>
      <c r="C21" s="149" t="s">
        <v>176</v>
      </c>
      <c r="D21" s="150" t="s">
        <v>177</v>
      </c>
      <c r="E21" s="150" t="s">
        <v>203</v>
      </c>
      <c r="F21" s="151"/>
      <c r="H21" s="152" t="n">
        <v>45</v>
      </c>
      <c r="I21" s="153"/>
    </row>
    <row r="22" customFormat="false" ht="26.5" hidden="false" customHeight="true" outlineLevel="0" collapsed="false">
      <c r="B22" s="162" t="s">
        <v>303</v>
      </c>
      <c r="C22" s="163"/>
      <c r="D22" s="164"/>
      <c r="E22" s="164"/>
      <c r="F22" s="164"/>
      <c r="G22" s="165"/>
      <c r="H22" s="159" t="n">
        <v>11.2</v>
      </c>
    </row>
    <row r="23" s="147" customFormat="true" ht="18" hidden="false" customHeight="true" outlineLevel="0" collapsed="false">
      <c r="A23" s="166" t="s">
        <v>206</v>
      </c>
      <c r="B23" s="166"/>
      <c r="C23" s="167"/>
      <c r="D23" s="168"/>
      <c r="E23" s="168"/>
      <c r="F23" s="168"/>
      <c r="H23" s="169"/>
      <c r="P23" s="147" t="s">
        <v>304</v>
      </c>
      <c r="V23" s="170" t="n">
        <v>0.2</v>
      </c>
    </row>
    <row r="24" s="147" customFormat="true" ht="18" hidden="false" customHeight="true" outlineLevel="0" collapsed="false">
      <c r="A24" s="147" t="str">
        <f aca="false">CONCATENATE(D24,E24,F24)</f>
        <v>TK-UM</v>
      </c>
      <c r="B24" s="171" t="s">
        <v>207</v>
      </c>
      <c r="C24" s="155" t="s">
        <v>176</v>
      </c>
      <c r="D24" s="156" t="s">
        <v>177</v>
      </c>
      <c r="E24" s="156" t="s">
        <v>208</v>
      </c>
      <c r="F24" s="157"/>
      <c r="G24" s="158"/>
      <c r="H24" s="159" t="n">
        <v>40</v>
      </c>
    </row>
    <row r="25" s="147" customFormat="true" ht="18" hidden="false" customHeight="true" outlineLevel="0" collapsed="false">
      <c r="A25" s="147" t="str">
        <f aca="false">CONCATENATE(D25,E25,F25)</f>
        <v>TK-BG</v>
      </c>
      <c r="B25" s="161" t="s">
        <v>211</v>
      </c>
      <c r="C25" s="149" t="s">
        <v>176</v>
      </c>
      <c r="D25" s="150" t="s">
        <v>177</v>
      </c>
      <c r="E25" s="150" t="s">
        <v>212</v>
      </c>
      <c r="F25" s="151"/>
      <c r="H25" s="152" t="n">
        <v>15</v>
      </c>
    </row>
    <row r="26" s="147" customFormat="true" ht="18" hidden="false" customHeight="true" outlineLevel="0" collapsed="false">
      <c r="A26" s="147" t="str">
        <f aca="false">CONCATENATE(D26,E26,F26)</f>
        <v>TK-PE</v>
      </c>
      <c r="B26" s="154" t="s">
        <v>305</v>
      </c>
      <c r="C26" s="155" t="s">
        <v>176</v>
      </c>
      <c r="D26" s="156" t="s">
        <v>177</v>
      </c>
      <c r="E26" s="156" t="s">
        <v>216</v>
      </c>
      <c r="F26" s="157"/>
      <c r="G26" s="158"/>
      <c r="H26" s="159" t="n">
        <v>40</v>
      </c>
    </row>
    <row r="27" s="147" customFormat="true" ht="18" hidden="false" customHeight="true" outlineLevel="0" collapsed="false">
      <c r="A27" s="147" t="str">
        <f aca="false">CONCATENATE(D27,E27,F27)</f>
        <v>TK-ES</v>
      </c>
      <c r="B27" s="161" t="s">
        <v>217</v>
      </c>
      <c r="C27" s="149" t="s">
        <v>176</v>
      </c>
      <c r="D27" s="150" t="s">
        <v>177</v>
      </c>
      <c r="E27" s="150" t="s">
        <v>218</v>
      </c>
      <c r="F27" s="151"/>
      <c r="H27" s="152" t="n">
        <v>40</v>
      </c>
    </row>
    <row r="28" s="147" customFormat="true" ht="18" hidden="false" customHeight="true" outlineLevel="0" collapsed="false">
      <c r="A28" s="147" t="str">
        <f aca="false">CONCATENATE(D28,E28,F28)</f>
        <v>TK-CH</v>
      </c>
      <c r="B28" s="154" t="s">
        <v>306</v>
      </c>
      <c r="C28" s="155" t="s">
        <v>176</v>
      </c>
      <c r="D28" s="156" t="s">
        <v>177</v>
      </c>
      <c r="E28" s="156" t="s">
        <v>220</v>
      </c>
      <c r="F28" s="157"/>
      <c r="G28" s="158"/>
      <c r="H28" s="159" t="n">
        <v>11.2</v>
      </c>
    </row>
    <row r="29" s="147" customFormat="true" ht="18" hidden="false" customHeight="true" outlineLevel="0" collapsed="false">
      <c r="A29" s="147" t="str">
        <f aca="false">CONCATENATE(D29,E29,F29)</f>
        <v>TK-BK</v>
      </c>
      <c r="B29" s="172" t="s">
        <v>307</v>
      </c>
      <c r="C29" s="149" t="s">
        <v>176</v>
      </c>
      <c r="D29" s="150" t="s">
        <v>177</v>
      </c>
      <c r="E29" s="150" t="s">
        <v>222</v>
      </c>
      <c r="F29" s="151"/>
      <c r="H29" s="152" t="n">
        <v>20</v>
      </c>
    </row>
    <row r="30" s="147" customFormat="true" ht="18" hidden="false" customHeight="true" outlineLevel="0" collapsed="false">
      <c r="A30" s="173" t="s">
        <v>223</v>
      </c>
      <c r="B30" s="173"/>
      <c r="C30" s="174"/>
      <c r="D30" s="168"/>
      <c r="E30" s="168"/>
      <c r="F30" s="168"/>
      <c r="H30" s="169"/>
    </row>
    <row r="31" s="147" customFormat="true" ht="18" hidden="false" customHeight="true" outlineLevel="0" collapsed="false">
      <c r="A31" s="147" t="str">
        <f aca="false">CONCATENATE(D31,E31,F31)</f>
        <v>HTL</v>
      </c>
      <c r="B31" s="171" t="s">
        <v>308</v>
      </c>
      <c r="C31" s="175" t="s">
        <v>176</v>
      </c>
      <c r="D31" s="156" t="s">
        <v>189</v>
      </c>
      <c r="E31" s="156"/>
      <c r="F31" s="157"/>
      <c r="G31" s="158"/>
      <c r="H31" s="159" t="n">
        <v>35</v>
      </c>
    </row>
    <row r="32" s="147" customFormat="true" ht="18" hidden="true" customHeight="true" outlineLevel="0" collapsed="false">
      <c r="A32" s="173" t="s">
        <v>225</v>
      </c>
      <c r="B32" s="176"/>
      <c r="C32" s="167"/>
      <c r="D32" s="168"/>
      <c r="E32" s="168"/>
      <c r="F32" s="168"/>
      <c r="H32" s="169"/>
    </row>
    <row r="33" s="147" customFormat="true" ht="18" hidden="true" customHeight="true" outlineLevel="0" collapsed="false">
      <c r="A33" s="147" t="str">
        <f aca="false">CONCATENATE(D33,E33,F33)</f>
        <v>TU-NC</v>
      </c>
      <c r="B33" s="177" t="s">
        <v>226</v>
      </c>
      <c r="C33" s="178" t="s">
        <v>176</v>
      </c>
      <c r="D33" s="179" t="s">
        <v>227</v>
      </c>
      <c r="E33" s="179" t="s">
        <v>178</v>
      </c>
      <c r="F33" s="179"/>
      <c r="H33" s="152" t="s">
        <v>309</v>
      </c>
    </row>
    <row r="34" s="147" customFormat="true" ht="15.5" hidden="false" customHeight="true" outlineLevel="0" collapsed="false">
      <c r="A34" s="147" t="str">
        <f aca="false">CONCATENATE(D34,E34,F34)</f>
        <v>TU-IN</v>
      </c>
      <c r="B34" s="177" t="s">
        <v>228</v>
      </c>
      <c r="C34" s="178" t="s">
        <v>176</v>
      </c>
      <c r="D34" s="179" t="s">
        <v>227</v>
      </c>
      <c r="E34" s="179" t="s">
        <v>187</v>
      </c>
      <c r="F34" s="179"/>
      <c r="H34" s="152" t="s">
        <v>309</v>
      </c>
    </row>
    <row r="35" s="147" customFormat="true" ht="15.5" hidden="false" customHeight="true" outlineLevel="0" collapsed="false">
      <c r="A35" s="147" t="str">
        <f aca="false">CONCATENATE(D35,E35,F35)</f>
        <v>OP-NC</v>
      </c>
      <c r="B35" s="177" t="s">
        <v>229</v>
      </c>
      <c r="C35" s="178" t="s">
        <v>176</v>
      </c>
      <c r="D35" s="179" t="s">
        <v>230</v>
      </c>
      <c r="E35" s="179" t="s">
        <v>178</v>
      </c>
      <c r="F35" s="179"/>
      <c r="H35" s="152" t="s">
        <v>309</v>
      </c>
    </row>
    <row r="36" s="147" customFormat="true" ht="15.5" hidden="false" customHeight="true" outlineLevel="0" collapsed="false">
      <c r="A36" s="147" t="str">
        <f aca="false">CONCATENATE(D36,E36,F36)</f>
        <v>VT-ME</v>
      </c>
      <c r="B36" s="177" t="s">
        <v>231</v>
      </c>
      <c r="C36" s="178" t="s">
        <v>176</v>
      </c>
      <c r="D36" s="179" t="s">
        <v>232</v>
      </c>
      <c r="E36" s="179" t="s">
        <v>205</v>
      </c>
      <c r="F36" s="179"/>
      <c r="H36" s="152" t="s">
        <v>309</v>
      </c>
    </row>
    <row r="37" s="147" customFormat="true" ht="15.5" hidden="false" customHeight="true" outlineLevel="0" collapsed="false">
      <c r="A37" s="147" t="str">
        <f aca="false">CONCATENATE(D37,E37,F37)</f>
        <v>VT-BO</v>
      </c>
      <c r="B37" s="177" t="s">
        <v>233</v>
      </c>
      <c r="C37" s="178" t="s">
        <v>176</v>
      </c>
      <c r="D37" s="179" t="s">
        <v>232</v>
      </c>
      <c r="E37" s="179" t="s">
        <v>234</v>
      </c>
      <c r="F37" s="179"/>
      <c r="H37" s="152" t="s">
        <v>309</v>
      </c>
    </row>
    <row r="38" s="147" customFormat="true" ht="15.5" hidden="false" customHeight="true" outlineLevel="0" collapsed="false">
      <c r="A38" s="147" t="str">
        <f aca="false">CONCATENATE(D38,E38,F38)</f>
        <v>VT-TK</v>
      </c>
      <c r="B38" s="177" t="s">
        <v>235</v>
      </c>
      <c r="C38" s="178" t="s">
        <v>176</v>
      </c>
      <c r="D38" s="179" t="s">
        <v>232</v>
      </c>
      <c r="E38" s="179" t="s">
        <v>236</v>
      </c>
      <c r="F38" s="179"/>
      <c r="H38" s="152" t="s">
        <v>309</v>
      </c>
    </row>
    <row r="39" s="147" customFormat="true" ht="15.5" hidden="false" customHeight="true" outlineLevel="0" collapsed="false">
      <c r="A39" s="147" t="str">
        <f aca="false">CONCATENATE(D39,E39,F39)</f>
        <v>VT-HT-P</v>
      </c>
      <c r="B39" s="177" t="s">
        <v>237</v>
      </c>
      <c r="C39" s="178" t="s">
        <v>176</v>
      </c>
      <c r="D39" s="179" t="s">
        <v>232</v>
      </c>
      <c r="E39" s="179" t="s">
        <v>238</v>
      </c>
      <c r="F39" s="179" t="s">
        <v>239</v>
      </c>
      <c r="H39" s="152" t="s">
        <v>309</v>
      </c>
    </row>
    <row r="40" s="147" customFormat="true" ht="15.5" hidden="false" customHeight="true" outlineLevel="0" collapsed="false">
      <c r="A40" s="147" t="s">
        <v>240</v>
      </c>
      <c r="B40" s="180" t="s">
        <v>241</v>
      </c>
      <c r="C40" s="178" t="s">
        <v>242</v>
      </c>
      <c r="D40" s="179" t="s">
        <v>232</v>
      </c>
      <c r="E40" s="179" t="s">
        <v>243</v>
      </c>
      <c r="F40" s="179"/>
      <c r="H40" s="152" t="s">
        <v>309</v>
      </c>
    </row>
    <row r="41" s="147" customFormat="true" ht="15.5" hidden="false" customHeight="true" outlineLevel="0" collapsed="false">
      <c r="A41" s="147" t="str">
        <f aca="false">CONCATENATE(D41,E41,F41)</f>
        <v>VT-TU</v>
      </c>
      <c r="B41" s="180" t="s">
        <v>244</v>
      </c>
      <c r="C41" s="178" t="s">
        <v>176</v>
      </c>
      <c r="D41" s="179" t="s">
        <v>232</v>
      </c>
      <c r="E41" s="179" t="s">
        <v>245</v>
      </c>
      <c r="F41" s="179"/>
      <c r="H41" s="152" t="s">
        <v>309</v>
      </c>
    </row>
    <row r="42" s="147" customFormat="true" ht="15.5" hidden="false" customHeight="true" outlineLevel="0" collapsed="false">
      <c r="A42" s="166" t="s">
        <v>246</v>
      </c>
      <c r="B42" s="181" t="s">
        <v>310</v>
      </c>
      <c r="C42" s="174"/>
      <c r="D42" s="168"/>
      <c r="E42" s="168"/>
      <c r="F42" s="168"/>
      <c r="H42" s="152" t="n">
        <v>40</v>
      </c>
    </row>
    <row r="43" s="147" customFormat="true" ht="15.5" hidden="false" customHeight="true" outlineLevel="0" collapsed="false">
      <c r="A43" s="166"/>
      <c r="B43" s="182" t="s">
        <v>311</v>
      </c>
      <c r="C43" s="182"/>
      <c r="D43" s="182"/>
      <c r="E43" s="182"/>
      <c r="F43" s="182"/>
      <c r="G43" s="182"/>
      <c r="H43" s="182"/>
    </row>
    <row r="44" s="147" customFormat="true" ht="15.5" hidden="false" customHeight="true" outlineLevel="0" collapsed="false">
      <c r="A44" s="147" t="str">
        <f aca="false">CONCATENATE(D44,E44,F44)</f>
        <v>VIS-US</v>
      </c>
      <c r="B44" s="171" t="s">
        <v>247</v>
      </c>
      <c r="C44" s="155" t="s">
        <v>176</v>
      </c>
      <c r="D44" s="156" t="s">
        <v>248</v>
      </c>
      <c r="E44" s="156" t="s">
        <v>249</v>
      </c>
      <c r="F44" s="157"/>
      <c r="G44" s="158"/>
      <c r="H44" s="159" t="n">
        <v>40</v>
      </c>
    </row>
    <row r="45" s="147" customFormat="true" ht="15.5" hidden="false" customHeight="true" outlineLevel="0" collapsed="false">
      <c r="A45" s="147" t="str">
        <f aca="false">CONCATENATE(D45,E45,F45)</f>
        <v>VIS-ES</v>
      </c>
      <c r="B45" s="161" t="s">
        <v>250</v>
      </c>
      <c r="C45" s="149" t="s">
        <v>176</v>
      </c>
      <c r="D45" s="150" t="s">
        <v>248</v>
      </c>
      <c r="E45" s="150" t="s">
        <v>218</v>
      </c>
      <c r="F45" s="151"/>
      <c r="H45" s="152" t="n">
        <v>50</v>
      </c>
    </row>
    <row r="46" s="147" customFormat="true" ht="15.5" hidden="false" customHeight="true" outlineLevel="0" collapsed="false">
      <c r="B46" s="161" t="s">
        <v>312</v>
      </c>
      <c r="C46" s="149" t="s">
        <v>176</v>
      </c>
      <c r="D46" s="150" t="s">
        <v>248</v>
      </c>
      <c r="E46" s="150" t="s">
        <v>313</v>
      </c>
      <c r="F46" s="151"/>
      <c r="H46" s="152" t="n">
        <v>50</v>
      </c>
    </row>
    <row r="47" s="147" customFormat="true" ht="15.5" hidden="false" customHeight="true" outlineLevel="0" collapsed="false">
      <c r="A47" s="147" t="str">
        <f aca="false">CONCATENATE(D47,E47,F47)</f>
        <v>VIS-MX</v>
      </c>
      <c r="B47" s="154" t="s">
        <v>314</v>
      </c>
      <c r="C47" s="155" t="s">
        <v>176</v>
      </c>
      <c r="D47" s="156" t="s">
        <v>248</v>
      </c>
      <c r="E47" s="156" t="s">
        <v>252</v>
      </c>
      <c r="F47" s="157"/>
      <c r="G47" s="158"/>
      <c r="H47" s="159" t="n">
        <v>50</v>
      </c>
    </row>
    <row r="48" s="147" customFormat="true" ht="15.5" hidden="false" customHeight="true" outlineLevel="0" collapsed="false">
      <c r="A48" s="147" t="str">
        <f aca="false">CONCATENATE(D48,E48,F48)</f>
        <v>VIS-FR</v>
      </c>
      <c r="B48" s="154" t="s">
        <v>255</v>
      </c>
      <c r="C48" s="149" t="s">
        <v>176</v>
      </c>
      <c r="D48" s="150" t="s">
        <v>248</v>
      </c>
      <c r="E48" s="150" t="s">
        <v>254</v>
      </c>
      <c r="F48" s="151"/>
      <c r="H48" s="152" t="n">
        <v>50</v>
      </c>
    </row>
    <row r="49" s="147" customFormat="true" ht="15.5" hidden="false" customHeight="true" outlineLevel="0" collapsed="false">
      <c r="A49" s="147" t="str">
        <f aca="false">CONCATENATE(D49,E49,F49)</f>
        <v>VIS-IT</v>
      </c>
      <c r="B49" s="161" t="s">
        <v>315</v>
      </c>
      <c r="C49" s="155" t="s">
        <v>176</v>
      </c>
      <c r="D49" s="156" t="s">
        <v>248</v>
      </c>
      <c r="E49" s="156" t="s">
        <v>256</v>
      </c>
      <c r="F49" s="157"/>
      <c r="G49" s="158"/>
      <c r="H49" s="159" t="n">
        <v>50</v>
      </c>
    </row>
    <row r="50" s="147" customFormat="true" ht="15.5" hidden="false" customHeight="true" outlineLevel="0" collapsed="false">
      <c r="A50" s="147" t="str">
        <f aca="false">CONCATENATE(D50,E50,F50)</f>
        <v>VIS-CA</v>
      </c>
      <c r="B50" s="161" t="s">
        <v>316</v>
      </c>
      <c r="C50" s="149" t="s">
        <v>176</v>
      </c>
      <c r="D50" s="150" t="s">
        <v>248</v>
      </c>
      <c r="E50" s="150" t="s">
        <v>258</v>
      </c>
      <c r="F50" s="151"/>
      <c r="H50" s="152" t="n">
        <v>100</v>
      </c>
    </row>
    <row r="51" s="147" customFormat="true" ht="15.5" hidden="false" customHeight="true" outlineLevel="0" collapsed="false">
      <c r="A51" s="147" t="str">
        <f aca="false">CONCATENATE(D51,E51,F51)</f>
        <v>ESTA</v>
      </c>
      <c r="B51" s="154" t="s">
        <v>317</v>
      </c>
      <c r="C51" s="155" t="s">
        <v>176</v>
      </c>
      <c r="D51" s="156" t="s">
        <v>262</v>
      </c>
      <c r="E51" s="156"/>
      <c r="F51" s="157"/>
      <c r="G51" s="158"/>
      <c r="H51" s="159" t="n">
        <v>30</v>
      </c>
    </row>
    <row r="52" s="147" customFormat="true" ht="15.5" hidden="false" customHeight="true" outlineLevel="0" collapsed="false">
      <c r="A52" s="147" t="str">
        <f aca="false">CONCATENATE(D52,E52,F52)</f>
        <v>LO-US</v>
      </c>
      <c r="B52" s="172" t="s">
        <v>318</v>
      </c>
      <c r="C52" s="149" t="s">
        <v>176</v>
      </c>
      <c r="D52" s="150" t="s">
        <v>264</v>
      </c>
      <c r="E52" s="150" t="s">
        <v>249</v>
      </c>
      <c r="F52" s="151"/>
      <c r="H52" s="152" t="n">
        <v>22.4</v>
      </c>
    </row>
    <row r="53" s="147" customFormat="true" ht="15.5" hidden="false" customHeight="true" outlineLevel="0" collapsed="false">
      <c r="C53" s="167"/>
      <c r="D53" s="168"/>
      <c r="E53" s="168"/>
      <c r="F53" s="168"/>
      <c r="H53" s="169"/>
    </row>
    <row r="54" s="183" customFormat="true" ht="15.5" hidden="false" customHeight="true" outlineLevel="0" collapsed="false">
      <c r="A54" s="183" t="str">
        <f aca="false">CONCATENATE(D54,E54,F54)</f>
        <v/>
      </c>
      <c r="B54" s="184" t="s">
        <v>319</v>
      </c>
      <c r="C54" s="185"/>
      <c r="D54" s="186"/>
      <c r="E54" s="186"/>
      <c r="F54" s="187"/>
      <c r="H54" s="188" t="n">
        <v>11.2</v>
      </c>
    </row>
    <row r="55" s="147" customFormat="true" ht="15.5" hidden="false" customHeight="true" outlineLevel="0" collapsed="false">
      <c r="B55" s="154" t="s">
        <v>320</v>
      </c>
      <c r="C55" s="155"/>
      <c r="D55" s="156"/>
      <c r="E55" s="156"/>
      <c r="F55" s="157"/>
      <c r="G55" s="158"/>
      <c r="H55" s="188" t="n">
        <v>11.2</v>
      </c>
    </row>
    <row r="56" s="147" customFormat="true" ht="15.5" hidden="false" customHeight="true" outlineLevel="0" collapsed="false">
      <c r="A56" s="147" t="str">
        <f aca="false">CONCATENATE(D56,E56,F56)</f>
        <v/>
      </c>
      <c r="B56" s="161" t="s">
        <v>321</v>
      </c>
      <c r="C56" s="149"/>
      <c r="D56" s="150"/>
      <c r="E56" s="150"/>
      <c r="F56" s="151"/>
      <c r="H56" s="188" t="n">
        <v>11.2</v>
      </c>
    </row>
    <row r="57" s="147" customFormat="true" ht="15.5" hidden="false" customHeight="true" outlineLevel="0" collapsed="false">
      <c r="A57" s="147" t="str">
        <f aca="false">CONCATENATE(D57,E57,F57)</f>
        <v/>
      </c>
      <c r="B57" s="154" t="s">
        <v>322</v>
      </c>
      <c r="C57" s="155"/>
      <c r="D57" s="156"/>
      <c r="E57" s="156"/>
      <c r="F57" s="157"/>
      <c r="G57" s="158"/>
      <c r="H57" s="188" t="n">
        <v>22.4</v>
      </c>
    </row>
    <row r="58" s="147" customFormat="true" ht="15.5" hidden="false" customHeight="true" outlineLevel="0" collapsed="false">
      <c r="A58" s="147" t="str">
        <f aca="false">CONCATENATE(D58,E58,F58)</f>
        <v/>
      </c>
      <c r="B58" s="161" t="s">
        <v>323</v>
      </c>
      <c r="C58" s="149"/>
      <c r="D58" s="150"/>
      <c r="E58" s="150"/>
      <c r="F58" s="151"/>
      <c r="H58" s="188" t="n">
        <v>10</v>
      </c>
    </row>
    <row r="59" s="147" customFormat="true" ht="15.5" hidden="false" customHeight="true" outlineLevel="0" collapsed="false">
      <c r="A59" s="147" t="str">
        <f aca="false">CONCATENATE(D59,E59,F59)</f>
        <v/>
      </c>
      <c r="B59" s="189" t="s">
        <v>324</v>
      </c>
      <c r="C59" s="155"/>
      <c r="D59" s="156"/>
      <c r="E59" s="156"/>
      <c r="F59" s="157"/>
      <c r="G59" s="158"/>
      <c r="H59" s="190" t="n">
        <v>11.2</v>
      </c>
    </row>
    <row r="60" customFormat="false" ht="15.5" hidden="false" customHeight="true" outlineLevel="0" collapsed="false">
      <c r="B60" s="191" t="s">
        <v>325</v>
      </c>
      <c r="C60" s="191"/>
      <c r="D60" s="191"/>
      <c r="E60" s="191"/>
      <c r="F60" s="191"/>
      <c r="G60" s="191"/>
      <c r="H60" s="191"/>
    </row>
    <row r="61" customFormat="false" ht="15.5" hidden="false" customHeight="true" outlineLevel="0" collapsed="false">
      <c r="B61" s="191"/>
      <c r="C61" s="191"/>
      <c r="D61" s="191"/>
      <c r="E61" s="191"/>
      <c r="F61" s="191"/>
      <c r="G61" s="191"/>
      <c r="H61" s="191"/>
    </row>
  </sheetData>
  <mergeCells count="2">
    <mergeCell ref="B43:H43"/>
    <mergeCell ref="B60:H61"/>
  </mergeCells>
  <printOptions headings="false" gridLines="false" gridLinesSet="true" horizontalCentered="false" verticalCentered="false"/>
  <pageMargins left="1.45" right="0.45" top="0.75" bottom="0.75" header="0.511811023622047" footer="0.511811023622047"/>
  <pageSetup paperSize="8" scale="14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0" activeCellId="0" sqref="A10"/>
    </sheetView>
  </sheetViews>
  <sheetFormatPr defaultColWidth="10.66796875" defaultRowHeight="15.4" zeroHeight="false" outlineLevelRow="0" outlineLevelCol="0"/>
  <cols>
    <col collapsed="false" customWidth="true" hidden="false" outlineLevel="0" max="6" min="6" style="0" width="20.18"/>
    <col collapsed="false" customWidth="true" hidden="false" outlineLevel="0" max="7" min="7" style="0" width="18.72"/>
    <col collapsed="false" customWidth="true" hidden="false" outlineLevel="0" max="8" min="8" style="0" width="27.72"/>
    <col collapsed="false" customWidth="true" hidden="false" outlineLevel="0" max="9" min="9" style="0" width="13.37"/>
    <col collapsed="false" customWidth="true" hidden="false" outlineLevel="0" max="10" min="10" style="0" width="22.37"/>
    <col collapsed="false" customWidth="true" hidden="false" outlineLevel="0" max="13" min="13" style="0" width="14.37"/>
    <col collapsed="false" customWidth="true" hidden="false" outlineLevel="0" max="14" min="14" style="0" width="42.46"/>
  </cols>
  <sheetData>
    <row r="1" customFormat="false" ht="15.4" hidden="false" customHeight="false" outlineLevel="0" collapsed="false">
      <c r="A1" s="192"/>
      <c r="C1" s="38"/>
      <c r="D1" s="193"/>
      <c r="E1" s="121"/>
      <c r="F1" s="194"/>
      <c r="G1" s="32"/>
      <c r="H1" s="32"/>
      <c r="I1" s="195"/>
      <c r="J1" s="194"/>
      <c r="K1" s="196"/>
      <c r="L1" s="197"/>
      <c r="M1" s="38"/>
      <c r="O1" s="198"/>
      <c r="P1" s="198"/>
      <c r="Q1" s="199" t="s">
        <v>326</v>
      </c>
      <c r="R1" s="200"/>
      <c r="S1" s="200"/>
    </row>
    <row r="2" customFormat="false" ht="15.4" hidden="false" customHeight="false" outlineLevel="0" collapsed="false">
      <c r="A2" s="201" t="s">
        <v>327</v>
      </c>
      <c r="B2" s="202" t="s">
        <v>328</v>
      </c>
      <c r="C2" s="202" t="s">
        <v>329</v>
      </c>
      <c r="D2" s="203" t="s">
        <v>330</v>
      </c>
      <c r="E2" s="204" t="s">
        <v>331</v>
      </c>
      <c r="F2" s="205" t="s">
        <v>332</v>
      </c>
      <c r="G2" s="202" t="s">
        <v>333</v>
      </c>
      <c r="H2" s="202" t="s">
        <v>334</v>
      </c>
      <c r="I2" s="206" t="s">
        <v>335</v>
      </c>
      <c r="J2" s="205" t="s">
        <v>336</v>
      </c>
      <c r="K2" s="207" t="s">
        <v>337</v>
      </c>
      <c r="L2" s="205" t="s">
        <v>338</v>
      </c>
      <c r="M2" s="202" t="s">
        <v>339</v>
      </c>
      <c r="N2" s="202" t="s">
        <v>340</v>
      </c>
      <c r="O2" s="201" t="s">
        <v>341</v>
      </c>
      <c r="P2" s="201" t="s">
        <v>342</v>
      </c>
      <c r="Q2" s="208" t="s">
        <v>343</v>
      </c>
      <c r="R2" s="209" t="s">
        <v>344</v>
      </c>
      <c r="S2" s="209" t="s">
        <v>345</v>
      </c>
    </row>
    <row r="3" customFormat="false" ht="15.4" hidden="false" customHeight="false" outlineLevel="0" collapsed="false">
      <c r="A3" s="192" t="n">
        <v>45293</v>
      </c>
      <c r="B3" s="0" t="s">
        <v>346</v>
      </c>
      <c r="C3" s="38" t="s">
        <v>347</v>
      </c>
      <c r="D3" s="193" t="n">
        <v>4</v>
      </c>
      <c r="E3" s="121" t="s">
        <v>348</v>
      </c>
      <c r="F3" s="210" t="s">
        <v>349</v>
      </c>
      <c r="G3" s="32" t="s">
        <v>350</v>
      </c>
      <c r="H3" s="211" t="s">
        <v>351</v>
      </c>
      <c r="I3" s="195" t="s">
        <v>352</v>
      </c>
      <c r="J3" s="212" t="s">
        <v>353</v>
      </c>
      <c r="K3" s="196"/>
      <c r="L3" s="197" t="s">
        <v>354</v>
      </c>
      <c r="M3" s="213" t="s">
        <v>355</v>
      </c>
      <c r="O3" s="198" t="n">
        <v>45323</v>
      </c>
      <c r="P3" s="198" t="n">
        <v>48976</v>
      </c>
      <c r="Q3" s="214" t="n">
        <v>120</v>
      </c>
      <c r="R3" s="0" t="s">
        <v>22</v>
      </c>
      <c r="S3" s="0" t="s">
        <v>23</v>
      </c>
    </row>
    <row r="4" customFormat="false" ht="15.4" hidden="false" customHeight="false" outlineLevel="0" collapsed="false">
      <c r="A4" s="192" t="n">
        <v>44924</v>
      </c>
      <c r="B4" s="0" t="s">
        <v>356</v>
      </c>
      <c r="C4" s="38" t="s">
        <v>117</v>
      </c>
      <c r="D4" s="193" t="n">
        <v>3</v>
      </c>
      <c r="E4" s="121" t="s">
        <v>348</v>
      </c>
      <c r="F4" s="210" t="s">
        <v>357</v>
      </c>
      <c r="G4" s="32" t="s">
        <v>350</v>
      </c>
      <c r="H4" s="211" t="s">
        <v>358</v>
      </c>
      <c r="I4" s="195" t="s">
        <v>359</v>
      </c>
      <c r="J4" s="212" t="s">
        <v>360</v>
      </c>
      <c r="K4" s="196"/>
      <c r="L4" s="197" t="s">
        <v>354</v>
      </c>
      <c r="M4" s="213" t="s">
        <v>355</v>
      </c>
      <c r="O4" s="198" t="n">
        <v>45049</v>
      </c>
      <c r="P4" s="198" t="n">
        <v>48700</v>
      </c>
      <c r="Q4" s="214" t="n">
        <v>80</v>
      </c>
      <c r="R4" s="0" t="s">
        <v>22</v>
      </c>
      <c r="S4" s="0" t="s">
        <v>48</v>
      </c>
    </row>
    <row r="5" customFormat="false" ht="15.4" hidden="false" customHeight="false" outlineLevel="0" collapsed="false">
      <c r="A5" s="192" t="n">
        <v>44924</v>
      </c>
      <c r="B5" s="0" t="s">
        <v>361</v>
      </c>
      <c r="C5" s="38" t="s">
        <v>117</v>
      </c>
      <c r="D5" s="193" t="n">
        <v>2</v>
      </c>
      <c r="E5" s="121" t="s">
        <v>348</v>
      </c>
      <c r="F5" s="210" t="s">
        <v>357</v>
      </c>
      <c r="G5" s="32" t="s">
        <v>350</v>
      </c>
      <c r="H5" s="215" t="s">
        <v>362</v>
      </c>
      <c r="I5" s="195" t="s">
        <v>359</v>
      </c>
      <c r="J5" s="212" t="s">
        <v>360</v>
      </c>
      <c r="K5" s="196"/>
      <c r="L5" s="197" t="s">
        <v>354</v>
      </c>
      <c r="M5" s="213" t="s">
        <v>355</v>
      </c>
      <c r="O5" s="198" t="n">
        <v>45049</v>
      </c>
      <c r="P5" s="198" t="n">
        <v>48700</v>
      </c>
      <c r="Q5" s="214" t="n">
        <v>80</v>
      </c>
      <c r="R5" s="0" t="s">
        <v>22</v>
      </c>
      <c r="S5" s="0" t="s">
        <v>48</v>
      </c>
    </row>
    <row r="6" customFormat="false" ht="15.4" hidden="false" customHeight="false" outlineLevel="0" collapsed="false">
      <c r="A6" s="192" t="n">
        <v>45313</v>
      </c>
      <c r="B6" s="0" t="s">
        <v>363</v>
      </c>
      <c r="C6" s="38" t="s">
        <v>347</v>
      </c>
      <c r="D6" s="193" t="n">
        <v>1</v>
      </c>
      <c r="E6" s="121" t="s">
        <v>348</v>
      </c>
      <c r="F6" s="210" t="s">
        <v>357</v>
      </c>
      <c r="G6" s="32" t="s">
        <v>350</v>
      </c>
      <c r="H6" s="215" t="s">
        <v>362</v>
      </c>
      <c r="I6" s="195" t="s">
        <v>359</v>
      </c>
      <c r="J6" s="212" t="s">
        <v>353</v>
      </c>
      <c r="K6" s="196"/>
      <c r="L6" s="197" t="s">
        <v>354</v>
      </c>
      <c r="M6" s="213" t="s">
        <v>364</v>
      </c>
      <c r="N6" s="0" t="s">
        <v>365</v>
      </c>
      <c r="O6" s="198"/>
      <c r="P6" s="198"/>
      <c r="Q6" s="214" t="n">
        <v>40</v>
      </c>
      <c r="R6" s="0" t="s">
        <v>22</v>
      </c>
      <c r="S6" s="0" t="s">
        <v>48</v>
      </c>
    </row>
    <row r="7" customFormat="false" ht="15.4" hidden="false" customHeight="false" outlineLevel="0" collapsed="false">
      <c r="A7" s="192" t="n">
        <v>44566</v>
      </c>
      <c r="B7" s="118" t="s">
        <v>366</v>
      </c>
      <c r="C7" s="38" t="s">
        <v>117</v>
      </c>
      <c r="D7" s="193" t="n">
        <v>2</v>
      </c>
      <c r="E7" s="121" t="s">
        <v>348</v>
      </c>
      <c r="F7" s="216"/>
      <c r="G7" s="32" t="s">
        <v>350</v>
      </c>
      <c r="H7" s="211" t="s">
        <v>367</v>
      </c>
      <c r="I7" s="195" t="s">
        <v>368</v>
      </c>
      <c r="J7" s="210" t="s">
        <v>360</v>
      </c>
      <c r="K7" s="196" t="n">
        <v>44691</v>
      </c>
      <c r="L7" s="197" t="s">
        <v>369</v>
      </c>
      <c r="M7" s="213" t="s">
        <v>355</v>
      </c>
      <c r="O7" s="198"/>
      <c r="P7" s="198"/>
      <c r="Q7" s="214" t="n">
        <f aca="false">35*D7</f>
        <v>70</v>
      </c>
      <c r="R7" s="0" t="s">
        <v>370</v>
      </c>
    </row>
    <row r="8" customFormat="false" ht="15.4" hidden="false" customHeight="false" outlineLevel="0" collapsed="false">
      <c r="A8" s="192" t="n">
        <v>45288</v>
      </c>
      <c r="B8" s="0" t="s">
        <v>371</v>
      </c>
      <c r="C8" s="38" t="s">
        <v>117</v>
      </c>
      <c r="D8" s="193" t="n">
        <v>4</v>
      </c>
      <c r="E8" s="121" t="s">
        <v>348</v>
      </c>
      <c r="F8" s="210" t="s">
        <v>357</v>
      </c>
      <c r="G8" s="32" t="s">
        <v>372</v>
      </c>
      <c r="H8" s="211" t="s">
        <v>373</v>
      </c>
      <c r="I8" s="195" t="s">
        <v>374</v>
      </c>
      <c r="J8" s="212" t="s">
        <v>375</v>
      </c>
      <c r="K8" s="196"/>
      <c r="L8" s="197" t="s">
        <v>354</v>
      </c>
      <c r="M8" s="213"/>
      <c r="O8" s="198"/>
      <c r="P8" s="198"/>
      <c r="Q8" s="214" t="n">
        <v>160</v>
      </c>
      <c r="R8" s="0" t="s">
        <v>376</v>
      </c>
    </row>
  </sheetData>
  <dataValidations count="1">
    <dataValidation allowBlank="true" errorStyle="stop" operator="between" showDropDown="false" showErrorMessage="true" showInputMessage="true" sqref="F3:F8 J3:J8 M3:M8" type="list">
      <formula1>0</formula1>
      <formula2>0</formula2>
    </dataValidation>
  </dataValidations>
  <hyperlinks>
    <hyperlink ref="H3" r:id="rId1" display="jazz2ria1980@gmail.com"/>
    <hyperlink ref="H4" r:id="rId2" display="tapiahector1979@hotmail.com"/>
    <hyperlink ref="H5" r:id="rId3" display="ceciliaraquel1982@hotmail.com"/>
    <hyperlink ref="H7" r:id="rId4" display="carl111116@hotmail.com"/>
    <hyperlink ref="H8" r:id="rId5" display="soverab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6796875" defaultRowHeight="15.4" zeroHeight="false" outlineLevelRow="0" outlineLevelCol="0"/>
  <cols>
    <col collapsed="false" customWidth="true" hidden="false" outlineLevel="0" max="2" min="2" style="0" width="13.37"/>
    <col collapsed="false" customWidth="true" hidden="false" outlineLevel="0" max="3" min="3" style="0" width="16.19"/>
    <col collapsed="false" customWidth="true" hidden="false" outlineLevel="0" max="4" min="4" style="0" width="19.01"/>
    <col collapsed="false" customWidth="true" hidden="false" outlineLevel="0" max="7" min="7" style="0" width="33.09"/>
    <col collapsed="false" customWidth="true" hidden="false" outlineLevel="0" max="9" min="9" style="0" width="16.84"/>
    <col collapsed="false" customWidth="true" hidden="false" outlineLevel="0" max="10" min="10" style="0" width="27.14"/>
    <col collapsed="false" customWidth="true" hidden="false" outlineLevel="0" max="13" min="11" style="0" width="16.81"/>
    <col collapsed="false" customWidth="true" hidden="false" outlineLevel="0" max="19" min="19" style="0" width="13.54"/>
    <col collapsed="false" customWidth="true" hidden="false" outlineLevel="0" max="21" min="21" style="0" width="14.09"/>
    <col collapsed="false" customWidth="true" hidden="false" outlineLevel="0" max="24" min="24" style="0" width="16.09"/>
  </cols>
  <sheetData>
    <row r="1" customFormat="false" ht="73.45" hidden="false" customHeight="false" outlineLevel="0" collapsed="false">
      <c r="A1" s="217" t="s">
        <v>377</v>
      </c>
      <c r="B1" s="218" t="s">
        <v>3</v>
      </c>
      <c r="C1" s="219" t="s">
        <v>378</v>
      </c>
      <c r="D1" s="219" t="s">
        <v>379</v>
      </c>
      <c r="E1" s="219" t="s">
        <v>380</v>
      </c>
      <c r="F1" s="220" t="s">
        <v>381</v>
      </c>
      <c r="G1" s="220" t="s">
        <v>382</v>
      </c>
      <c r="H1" s="220" t="s">
        <v>383</v>
      </c>
      <c r="I1" s="220" t="s">
        <v>384</v>
      </c>
      <c r="J1" s="220" t="s">
        <v>385</v>
      </c>
      <c r="K1" s="220" t="s">
        <v>386</v>
      </c>
      <c r="L1" s="220" t="s">
        <v>387</v>
      </c>
      <c r="M1" s="220" t="s">
        <v>388</v>
      </c>
      <c r="N1" s="221" t="s">
        <v>389</v>
      </c>
      <c r="O1" s="222" t="s">
        <v>390</v>
      </c>
      <c r="P1" s="223" t="s">
        <v>391</v>
      </c>
      <c r="Q1" s="224" t="s">
        <v>392</v>
      </c>
      <c r="R1" s="222" t="s">
        <v>393</v>
      </c>
      <c r="S1" s="225" t="s">
        <v>394</v>
      </c>
      <c r="T1" s="225" t="s">
        <v>395</v>
      </c>
      <c r="U1" s="226" t="s">
        <v>396</v>
      </c>
      <c r="V1" s="226" t="s">
        <v>397</v>
      </c>
      <c r="W1" s="226" t="s">
        <v>398</v>
      </c>
      <c r="X1" s="227" t="s">
        <v>340</v>
      </c>
    </row>
    <row r="2" customFormat="false" ht="17" hidden="false" customHeight="true" outlineLevel="0" collapsed="false">
      <c r="A2" s="228" t="n">
        <v>43469</v>
      </c>
      <c r="B2" s="229" t="s">
        <v>399</v>
      </c>
      <c r="C2" s="230" t="s">
        <v>400</v>
      </c>
      <c r="D2" s="230" t="s">
        <v>401</v>
      </c>
      <c r="E2" s="230" t="s">
        <v>402</v>
      </c>
      <c r="F2" s="231" t="s">
        <v>403</v>
      </c>
      <c r="G2" s="232" t="s">
        <v>404</v>
      </c>
      <c r="H2" s="231" t="s">
        <v>405</v>
      </c>
      <c r="I2" s="233" t="s">
        <v>406</v>
      </c>
      <c r="J2" s="234" t="s">
        <v>407</v>
      </c>
      <c r="K2" s="234" t="s">
        <v>408</v>
      </c>
      <c r="L2" s="234"/>
      <c r="M2" s="234"/>
      <c r="N2" s="235" t="n">
        <v>2</v>
      </c>
      <c r="O2" s="236" t="n">
        <v>9</v>
      </c>
      <c r="P2" s="237" t="n">
        <v>0.02</v>
      </c>
      <c r="Q2" s="238" t="n">
        <f aca="false">O2*P2</f>
        <v>0.18</v>
      </c>
      <c r="R2" s="239" t="n">
        <v>110.88</v>
      </c>
      <c r="S2" s="239" t="n">
        <v>40</v>
      </c>
      <c r="T2" s="236" t="n">
        <v>127.68</v>
      </c>
      <c r="U2" s="240" t="s">
        <v>409</v>
      </c>
      <c r="V2" s="231" t="s">
        <v>410</v>
      </c>
      <c r="W2" s="231" t="s">
        <v>411</v>
      </c>
      <c r="X2" s="241" t="s">
        <v>412</v>
      </c>
    </row>
    <row r="3" customFormat="false" ht="17" hidden="false" customHeight="true" outlineLevel="0" collapsed="false">
      <c r="A3" s="228" t="n">
        <v>43476</v>
      </c>
      <c r="B3" s="229" t="s">
        <v>399</v>
      </c>
      <c r="C3" s="233" t="s">
        <v>413</v>
      </c>
      <c r="D3" s="233" t="s">
        <v>414</v>
      </c>
      <c r="E3" s="233" t="s">
        <v>415</v>
      </c>
      <c r="F3" s="229" t="s">
        <v>416</v>
      </c>
      <c r="G3" s="242" t="s">
        <v>417</v>
      </c>
      <c r="H3" s="233" t="s">
        <v>405</v>
      </c>
      <c r="I3" s="233" t="s">
        <v>418</v>
      </c>
      <c r="J3" s="243" t="s">
        <v>419</v>
      </c>
      <c r="K3" s="243" t="s">
        <v>408</v>
      </c>
      <c r="L3" s="243"/>
      <c r="M3" s="243"/>
      <c r="N3" s="244" t="n">
        <v>4</v>
      </c>
      <c r="O3" s="245" t="n">
        <v>256</v>
      </c>
      <c r="P3" s="246" t="n">
        <v>0.015</v>
      </c>
      <c r="Q3" s="238" t="n">
        <f aca="false">O3*P3</f>
        <v>3.84</v>
      </c>
      <c r="R3" s="247" t="n">
        <v>484.06</v>
      </c>
      <c r="S3" s="247" t="n">
        <v>40</v>
      </c>
      <c r="T3" s="248" t="n">
        <f aca="false">S3+R3</f>
        <v>524.06</v>
      </c>
      <c r="U3" s="249" t="s">
        <v>420</v>
      </c>
      <c r="V3" s="249" t="s">
        <v>410</v>
      </c>
      <c r="W3" s="249" t="s">
        <v>421</v>
      </c>
      <c r="X3" s="250"/>
    </row>
    <row r="4" customFormat="false" ht="17" hidden="false" customHeight="true" outlineLevel="0" collapsed="false">
      <c r="A4" s="228" t="n">
        <v>43476</v>
      </c>
      <c r="B4" s="229" t="s">
        <v>399</v>
      </c>
      <c r="C4" s="233" t="s">
        <v>422</v>
      </c>
      <c r="D4" s="233" t="s">
        <v>414</v>
      </c>
      <c r="E4" s="233" t="s">
        <v>415</v>
      </c>
      <c r="F4" s="229" t="s">
        <v>416</v>
      </c>
      <c r="G4" s="242" t="s">
        <v>423</v>
      </c>
      <c r="H4" s="233" t="s">
        <v>405</v>
      </c>
      <c r="I4" s="233" t="s">
        <v>418</v>
      </c>
      <c r="J4" s="243" t="s">
        <v>419</v>
      </c>
      <c r="K4" s="234" t="s">
        <v>408</v>
      </c>
      <c r="L4" s="243"/>
      <c r="M4" s="243"/>
      <c r="N4" s="244" t="n">
        <v>4</v>
      </c>
      <c r="O4" s="245" t="n">
        <v>256</v>
      </c>
      <c r="P4" s="246" t="n">
        <v>0.015</v>
      </c>
      <c r="Q4" s="238" t="n">
        <f aca="false">O4*P4</f>
        <v>3.84</v>
      </c>
      <c r="R4" s="247" t="n">
        <v>484.06</v>
      </c>
      <c r="S4" s="247" t="n">
        <v>40</v>
      </c>
      <c r="T4" s="248" t="n">
        <f aca="false">S4+R4</f>
        <v>524.06</v>
      </c>
      <c r="U4" s="249" t="s">
        <v>48</v>
      </c>
      <c r="V4" s="249" t="s">
        <v>410</v>
      </c>
      <c r="W4" s="249" t="s">
        <v>421</v>
      </c>
      <c r="X4" s="250"/>
    </row>
    <row r="5" customFormat="false" ht="17" hidden="false" customHeight="true" outlineLevel="0" collapsed="false">
      <c r="A5" s="228" t="n">
        <v>43476</v>
      </c>
      <c r="B5" s="229" t="s">
        <v>399</v>
      </c>
      <c r="C5" s="233" t="s">
        <v>424</v>
      </c>
      <c r="D5" s="233" t="s">
        <v>414</v>
      </c>
      <c r="E5" s="233" t="s">
        <v>415</v>
      </c>
      <c r="F5" s="229" t="s">
        <v>416</v>
      </c>
      <c r="G5" s="242" t="s">
        <v>425</v>
      </c>
      <c r="H5" s="233" t="s">
        <v>405</v>
      </c>
      <c r="I5" s="233" t="s">
        <v>418</v>
      </c>
      <c r="J5" s="243" t="s">
        <v>419</v>
      </c>
      <c r="K5" s="243" t="s">
        <v>408</v>
      </c>
      <c r="L5" s="243"/>
      <c r="M5" s="243"/>
      <c r="N5" s="244" t="n">
        <v>4</v>
      </c>
      <c r="O5" s="245" t="n">
        <v>256</v>
      </c>
      <c r="P5" s="246" t="n">
        <v>0.015</v>
      </c>
      <c r="Q5" s="238" t="n">
        <f aca="false">O5*P5</f>
        <v>3.84</v>
      </c>
      <c r="R5" s="247" t="n">
        <v>484.06</v>
      </c>
      <c r="S5" s="247" t="n">
        <v>40</v>
      </c>
      <c r="T5" s="248" t="n">
        <f aca="false">S5+R5</f>
        <v>524.06</v>
      </c>
      <c r="U5" s="249" t="s">
        <v>426</v>
      </c>
      <c r="V5" s="249" t="s">
        <v>410</v>
      </c>
      <c r="W5" s="249" t="s">
        <v>421</v>
      </c>
      <c r="X5" s="250"/>
    </row>
    <row r="6" customFormat="false" ht="17" hidden="false" customHeight="true" outlineLevel="0" collapsed="false">
      <c r="A6" s="249" t="s">
        <v>427</v>
      </c>
      <c r="B6" s="229" t="s">
        <v>399</v>
      </c>
      <c r="C6" s="249" t="s">
        <v>428</v>
      </c>
      <c r="D6" s="249" t="s">
        <v>429</v>
      </c>
      <c r="E6" s="249" t="s">
        <v>430</v>
      </c>
      <c r="F6" s="229" t="s">
        <v>431</v>
      </c>
      <c r="G6" s="251" t="s">
        <v>432</v>
      </c>
      <c r="H6" s="233" t="s">
        <v>433</v>
      </c>
      <c r="I6" s="233" t="s">
        <v>406</v>
      </c>
      <c r="J6" s="252" t="s">
        <v>434</v>
      </c>
      <c r="K6" s="234" t="s">
        <v>408</v>
      </c>
      <c r="L6" s="252"/>
      <c r="M6" s="252"/>
      <c r="N6" s="244" t="n">
        <v>3</v>
      </c>
      <c r="O6" s="247" t="n">
        <v>154</v>
      </c>
      <c r="P6" s="253" t="n">
        <v>0.02</v>
      </c>
      <c r="Q6" s="238" t="n">
        <f aca="false">O6*P6</f>
        <v>3.08</v>
      </c>
      <c r="R6" s="247" t="n">
        <v>343.41</v>
      </c>
      <c r="S6" s="247" t="n">
        <v>40</v>
      </c>
      <c r="T6" s="248" t="n">
        <f aca="false">S6+R6</f>
        <v>383.41</v>
      </c>
      <c r="U6" s="249" t="s">
        <v>23</v>
      </c>
      <c r="V6" s="249" t="s">
        <v>435</v>
      </c>
      <c r="W6" s="249" t="s">
        <v>436</v>
      </c>
      <c r="X6" s="250"/>
    </row>
  </sheetData>
  <dataValidations count="1">
    <dataValidation allowBlank="true" errorStyle="stop" operator="between" showDropDown="false" showErrorMessage="true" showInputMessage="true" sqref="I2:I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6796875" defaultRowHeight="15.4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192" width="15.9"/>
    <col collapsed="false" customWidth="true" hidden="false" outlineLevel="0" max="3" min="3" style="0" width="20.46"/>
    <col collapsed="false" customWidth="true" hidden="false" outlineLevel="0" max="4" min="4" style="0" width="13.63"/>
    <col collapsed="false" customWidth="true" hidden="false" outlineLevel="0" max="5" min="5" style="0" width="11"/>
    <col collapsed="false" customWidth="true" hidden="false" outlineLevel="0" max="6" min="6" style="214" width="12.54"/>
    <col collapsed="false" customWidth="true" hidden="false" outlineLevel="0" max="7" min="7" style="0" width="14.37"/>
    <col collapsed="false" customWidth="true" hidden="false" outlineLevel="0" max="8" min="8" style="0" width="9.37"/>
    <col collapsed="false" customWidth="true" hidden="false" outlineLevel="0" max="9" min="9" style="192" width="22.46"/>
    <col collapsed="false" customWidth="true" hidden="false" outlineLevel="0" max="10" min="10" style="0" width="31.18"/>
    <col collapsed="false" customWidth="true" hidden="false" outlineLevel="0" max="11" min="11" style="0" width="14.18"/>
    <col collapsed="false" customWidth="true" hidden="false" outlineLevel="0" max="13" min="13" style="0" width="12.18"/>
  </cols>
  <sheetData>
    <row r="1" customFormat="false" ht="15.4" hidden="false" customHeight="false" outlineLevel="0" collapsed="false">
      <c r="B1" s="254" t="s">
        <v>437</v>
      </c>
      <c r="C1" s="254"/>
      <c r="D1" s="254"/>
      <c r="E1" s="254"/>
      <c r="F1" s="254"/>
      <c r="I1" s="255" t="s">
        <v>438</v>
      </c>
      <c r="J1" s="255"/>
      <c r="K1" s="255"/>
      <c r="L1" s="255"/>
      <c r="M1" s="255"/>
    </row>
    <row r="2" customFormat="false" ht="15.4" hidden="false" customHeight="false" outlineLevel="0" collapsed="false">
      <c r="B2" s="256" t="s">
        <v>439</v>
      </c>
      <c r="C2" s="257" t="s">
        <v>440</v>
      </c>
      <c r="F2" s="258"/>
      <c r="I2" s="192" t="s">
        <v>439</v>
      </c>
      <c r="J2" s="0" t="s">
        <v>440</v>
      </c>
      <c r="L2" s="214"/>
      <c r="M2" s="214" t="n">
        <v>4033</v>
      </c>
    </row>
    <row r="3" customFormat="false" ht="15.4" hidden="false" customHeight="false" outlineLevel="0" collapsed="false">
      <c r="B3" s="259" t="s">
        <v>441</v>
      </c>
      <c r="C3" s="260"/>
      <c r="F3" s="258" t="n">
        <f aca="false">(5110.43/2)+53</f>
        <v>2608.215</v>
      </c>
      <c r="I3" s="261" t="s">
        <v>442</v>
      </c>
      <c r="J3" s="12"/>
      <c r="M3" s="214" t="n">
        <f aca="false">M2</f>
        <v>4033</v>
      </c>
    </row>
    <row r="4" customFormat="false" ht="15.4" hidden="false" customHeight="false" outlineLevel="0" collapsed="false">
      <c r="B4" s="256" t="s">
        <v>443</v>
      </c>
      <c r="C4" s="260" t="s">
        <v>444</v>
      </c>
      <c r="F4" s="258" t="n">
        <f aca="false">F3</f>
        <v>2608.215</v>
      </c>
      <c r="M4" s="214"/>
    </row>
    <row r="5" customFormat="false" ht="15.4" hidden="false" customHeight="false" outlineLevel="0" collapsed="false">
      <c r="B5" s="256" t="s">
        <v>445</v>
      </c>
      <c r="C5" s="262" t="s">
        <v>446</v>
      </c>
      <c r="F5" s="263"/>
      <c r="I5" s="192" t="s">
        <v>447</v>
      </c>
      <c r="M5" s="264" t="n">
        <f aca="false">M3</f>
        <v>4033</v>
      </c>
    </row>
    <row r="6" customFormat="false" ht="15.4" hidden="false" customHeight="false" outlineLevel="0" collapsed="false">
      <c r="B6" s="265" t="s">
        <v>448</v>
      </c>
      <c r="C6" s="265"/>
      <c r="D6" s="265"/>
      <c r="E6" s="265"/>
      <c r="F6" s="265"/>
      <c r="M6" s="214"/>
    </row>
    <row r="7" customFormat="false" ht="15.4" hidden="false" customHeight="false" outlineLevel="0" collapsed="false">
      <c r="B7" s="266" t="s">
        <v>449</v>
      </c>
      <c r="C7" s="267" t="s">
        <v>450</v>
      </c>
      <c r="D7" s="267" t="s">
        <v>443</v>
      </c>
      <c r="E7" s="267" t="s">
        <v>451</v>
      </c>
      <c r="F7" s="268" t="s">
        <v>452</v>
      </c>
      <c r="I7" s="269" t="s">
        <v>453</v>
      </c>
      <c r="J7" s="269"/>
      <c r="K7" s="269"/>
      <c r="L7" s="269"/>
      <c r="M7" s="269"/>
    </row>
    <row r="8" customFormat="false" ht="15.4" hidden="false" customHeight="false" outlineLevel="0" collapsed="false">
      <c r="B8" s="270" t="n">
        <v>45168</v>
      </c>
      <c r="C8" s="0" t="s">
        <v>454</v>
      </c>
      <c r="D8" s="0" t="s">
        <v>420</v>
      </c>
      <c r="E8" s="214" t="n">
        <v>753</v>
      </c>
      <c r="F8" s="258" t="n">
        <f aca="false">F4-E8</f>
        <v>1855.215</v>
      </c>
      <c r="I8" s="271" t="s">
        <v>449</v>
      </c>
      <c r="J8" s="267" t="s">
        <v>450</v>
      </c>
      <c r="K8" s="267" t="s">
        <v>443</v>
      </c>
      <c r="L8" s="267" t="s">
        <v>451</v>
      </c>
      <c r="M8" s="272" t="s">
        <v>452</v>
      </c>
    </row>
    <row r="9" customFormat="false" ht="15.4" hidden="false" customHeight="false" outlineLevel="0" collapsed="false">
      <c r="B9" s="256"/>
      <c r="E9" s="214" t="n">
        <v>0</v>
      </c>
      <c r="F9" s="258" t="n">
        <f aca="false">F8-E9</f>
        <v>1855.215</v>
      </c>
      <c r="I9" s="192" t="n">
        <v>45166</v>
      </c>
      <c r="J9" s="0" t="s">
        <v>454</v>
      </c>
      <c r="K9" s="0" t="s">
        <v>455</v>
      </c>
      <c r="L9" s="214" t="n">
        <v>1130</v>
      </c>
      <c r="M9" s="214" t="n">
        <f aca="false">M3-L9</f>
        <v>2903</v>
      </c>
    </row>
    <row r="10" customFormat="false" ht="15.4" hidden="false" customHeight="false" outlineLevel="0" collapsed="false">
      <c r="B10" s="256"/>
      <c r="E10" s="214"/>
      <c r="F10" s="258" t="n">
        <f aca="false">F9-E10</f>
        <v>1855.215</v>
      </c>
      <c r="I10" s="192" t="n">
        <v>45168</v>
      </c>
      <c r="J10" s="0" t="s">
        <v>456</v>
      </c>
      <c r="K10" s="0" t="s">
        <v>457</v>
      </c>
      <c r="L10" s="214" t="n">
        <v>753</v>
      </c>
      <c r="M10" s="214" t="n">
        <f aca="false">M9-L10</f>
        <v>2150</v>
      </c>
    </row>
    <row r="11" customFormat="false" ht="15.4" hidden="false" customHeight="false" outlineLevel="0" collapsed="false">
      <c r="B11" s="273"/>
      <c r="C11" s="274"/>
      <c r="D11" s="274"/>
      <c r="E11" s="275" t="s">
        <v>458</v>
      </c>
      <c r="F11" s="276" t="n">
        <f aca="false">F10</f>
        <v>1855.215</v>
      </c>
      <c r="I11" s="192" t="n">
        <v>45168</v>
      </c>
      <c r="J11" s="0" t="s">
        <v>459</v>
      </c>
      <c r="K11" s="0" t="s">
        <v>444</v>
      </c>
      <c r="L11" s="214" t="n">
        <v>2150</v>
      </c>
      <c r="M11" s="214" t="n">
        <f aca="false">M10-L11</f>
        <v>0</v>
      </c>
      <c r="P11" s="214"/>
    </row>
    <row r="12" customFormat="false" ht="15.4" hidden="false" customHeight="false" outlineLevel="0" collapsed="false">
      <c r="L12" s="214"/>
      <c r="M12" s="214"/>
    </row>
    <row r="13" customFormat="false" ht="15.4" hidden="false" customHeight="false" outlineLevel="0" collapsed="false">
      <c r="L13" s="277" t="s">
        <v>460</v>
      </c>
      <c r="M13" s="278" t="n">
        <f aca="false">M11</f>
        <v>0</v>
      </c>
    </row>
    <row r="14" customFormat="false" ht="15.4" hidden="false" customHeight="false" outlineLevel="0" collapsed="false">
      <c r="B14" s="254" t="s">
        <v>437</v>
      </c>
      <c r="C14" s="254"/>
      <c r="D14" s="254"/>
      <c r="E14" s="254"/>
      <c r="F14" s="254"/>
      <c r="L14" s="214"/>
      <c r="M14" s="214"/>
    </row>
    <row r="15" customFormat="false" ht="15.4" hidden="false" customHeight="false" outlineLevel="0" collapsed="false">
      <c r="B15" s="256" t="s">
        <v>461</v>
      </c>
      <c r="C15" s="260" t="s">
        <v>462</v>
      </c>
      <c r="F15" s="258"/>
      <c r="L15" s="214"/>
      <c r="M15" s="214"/>
    </row>
    <row r="16" customFormat="false" ht="15.4" hidden="false" customHeight="false" outlineLevel="0" collapsed="false">
      <c r="B16" s="259" t="s">
        <v>441</v>
      </c>
      <c r="C16" s="260"/>
      <c r="F16" s="258" t="n">
        <v>950.56</v>
      </c>
      <c r="K16" s="279" t="s">
        <v>463</v>
      </c>
      <c r="L16" s="279"/>
      <c r="M16" s="279"/>
      <c r="N16" s="214"/>
      <c r="O16" s="214"/>
    </row>
    <row r="17" customFormat="false" ht="15.4" hidden="false" customHeight="false" outlineLevel="0" collapsed="false">
      <c r="B17" s="256" t="s">
        <v>443</v>
      </c>
      <c r="C17" s="260" t="s">
        <v>464</v>
      </c>
      <c r="F17" s="258" t="n">
        <f aca="false">F16</f>
        <v>950.56</v>
      </c>
      <c r="L17" s="260" t="s">
        <v>465</v>
      </c>
      <c r="M17" s="280" t="n">
        <v>2850</v>
      </c>
      <c r="O17" s="214"/>
    </row>
    <row r="18" customFormat="false" ht="15.4" hidden="false" customHeight="false" outlineLevel="0" collapsed="false">
      <c r="B18" s="256" t="s">
        <v>445</v>
      </c>
      <c r="C18" s="262" t="s">
        <v>20</v>
      </c>
      <c r="F18" s="263"/>
      <c r="L18" s="260" t="s">
        <v>466</v>
      </c>
      <c r="M18" s="280" t="n">
        <v>1050</v>
      </c>
    </row>
    <row r="19" customFormat="false" ht="15.4" hidden="false" customHeight="false" outlineLevel="0" collapsed="false">
      <c r="B19" s="265" t="s">
        <v>448</v>
      </c>
      <c r="C19" s="265"/>
      <c r="D19" s="265"/>
      <c r="E19" s="265"/>
      <c r="F19" s="265"/>
      <c r="L19" s="260" t="s">
        <v>467</v>
      </c>
      <c r="M19" s="280" t="n">
        <v>53</v>
      </c>
    </row>
    <row r="20" customFormat="false" ht="15.4" hidden="false" customHeight="false" outlineLevel="0" collapsed="false">
      <c r="B20" s="266" t="s">
        <v>449</v>
      </c>
      <c r="C20" s="267" t="s">
        <v>450</v>
      </c>
      <c r="D20" s="267" t="s">
        <v>443</v>
      </c>
      <c r="E20" s="267" t="s">
        <v>451</v>
      </c>
      <c r="F20" s="268" t="s">
        <v>452</v>
      </c>
      <c r="L20" s="260" t="s">
        <v>468</v>
      </c>
      <c r="M20" s="280" t="n">
        <v>80</v>
      </c>
    </row>
    <row r="21" customFormat="false" ht="15.4" hidden="false" customHeight="false" outlineLevel="0" collapsed="false">
      <c r="B21" s="256" t="n">
        <v>45163</v>
      </c>
      <c r="C21" s="0" t="s">
        <v>454</v>
      </c>
      <c r="D21" s="0" t="s">
        <v>455</v>
      </c>
      <c r="E21" s="214" t="n">
        <v>950.56</v>
      </c>
      <c r="F21" s="258" t="n">
        <f aca="false">F17</f>
        <v>950.56</v>
      </c>
      <c r="L21" s="281" t="s">
        <v>469</v>
      </c>
      <c r="M21" s="282" t="n">
        <f aca="false">SUM(M17:M20)</f>
        <v>4033</v>
      </c>
      <c r="O21" s="214"/>
    </row>
    <row r="22" customFormat="false" ht="15.4" hidden="false" customHeight="false" outlineLevel="0" collapsed="false">
      <c r="B22" s="256"/>
      <c r="E22" s="214"/>
      <c r="F22" s="258" t="n">
        <f aca="false">F21-E21</f>
        <v>0</v>
      </c>
    </row>
    <row r="23" customFormat="false" ht="15.4" hidden="false" customHeight="false" outlineLevel="0" collapsed="false">
      <c r="B23" s="256"/>
      <c r="E23" s="214"/>
      <c r="F23" s="258" t="n">
        <f aca="false">F22-E22</f>
        <v>0</v>
      </c>
      <c r="L23" s="214"/>
      <c r="M23" s="214" t="n">
        <f aca="false">M21-80</f>
        <v>3953</v>
      </c>
    </row>
    <row r="24" customFormat="false" ht="15.4" hidden="false" customHeight="false" outlineLevel="0" collapsed="false">
      <c r="B24" s="273"/>
      <c r="C24" s="274"/>
      <c r="D24" s="274"/>
      <c r="E24" s="275" t="s">
        <v>458</v>
      </c>
      <c r="F24" s="278" t="n">
        <f aca="false">F23-E23</f>
        <v>0</v>
      </c>
      <c r="M24" s="214"/>
    </row>
    <row r="26" customFormat="false" ht="15.4" hidden="false" customHeight="false" outlineLevel="0" collapsed="false">
      <c r="B26" s="254" t="s">
        <v>437</v>
      </c>
      <c r="C26" s="254"/>
      <c r="D26" s="254"/>
      <c r="E26" s="254"/>
      <c r="F26" s="254"/>
    </row>
    <row r="27" customFormat="false" ht="15.4" hidden="false" customHeight="false" outlineLevel="0" collapsed="false">
      <c r="B27" s="256" t="s">
        <v>470</v>
      </c>
      <c r="C27" s="260" t="s">
        <v>471</v>
      </c>
      <c r="F27" s="258"/>
    </row>
    <row r="28" customFormat="false" ht="15.4" hidden="false" customHeight="false" outlineLevel="0" collapsed="false">
      <c r="B28" s="259" t="s">
        <v>441</v>
      </c>
      <c r="C28" s="260"/>
      <c r="F28" s="258" t="n">
        <v>80</v>
      </c>
    </row>
    <row r="29" customFormat="false" ht="15.4" hidden="false" customHeight="false" outlineLevel="0" collapsed="false">
      <c r="B29" s="256" t="s">
        <v>443</v>
      </c>
      <c r="C29" s="260" t="s">
        <v>420</v>
      </c>
      <c r="F29" s="258" t="n">
        <f aca="false">F28</f>
        <v>80</v>
      </c>
    </row>
    <row r="30" customFormat="false" ht="15.4" hidden="false" customHeight="false" outlineLevel="0" collapsed="false">
      <c r="B30" s="256" t="s">
        <v>445</v>
      </c>
      <c r="C30" s="262" t="s">
        <v>472</v>
      </c>
      <c r="F30" s="263"/>
      <c r="G30" s="214"/>
    </row>
    <row r="31" customFormat="false" ht="15.4" hidden="false" customHeight="false" outlineLevel="0" collapsed="false">
      <c r="B31" s="265" t="s">
        <v>448</v>
      </c>
      <c r="C31" s="265"/>
      <c r="D31" s="265"/>
      <c r="E31" s="265"/>
      <c r="F31" s="265"/>
      <c r="G31" s="214"/>
    </row>
    <row r="32" customFormat="false" ht="15.4" hidden="false" customHeight="false" outlineLevel="0" collapsed="false">
      <c r="B32" s="266" t="s">
        <v>449</v>
      </c>
      <c r="C32" s="267" t="s">
        <v>450</v>
      </c>
      <c r="D32" s="267" t="s">
        <v>443</v>
      </c>
      <c r="E32" s="267" t="s">
        <v>451</v>
      </c>
      <c r="F32" s="268" t="s">
        <v>452</v>
      </c>
      <c r="G32" s="214"/>
    </row>
    <row r="33" customFormat="false" ht="15.4" hidden="false" customHeight="false" outlineLevel="0" collapsed="false">
      <c r="B33" s="256"/>
      <c r="E33" s="214"/>
      <c r="F33" s="258" t="n">
        <f aca="false">F29</f>
        <v>80</v>
      </c>
    </row>
    <row r="34" customFormat="false" ht="15.4" hidden="false" customHeight="false" outlineLevel="0" collapsed="false">
      <c r="B34" s="256"/>
      <c r="E34" s="214"/>
      <c r="F34" s="258" t="n">
        <f aca="false">F33-E33</f>
        <v>80</v>
      </c>
    </row>
    <row r="35" customFormat="false" ht="15.4" hidden="false" customHeight="false" outlineLevel="0" collapsed="false">
      <c r="B35" s="256"/>
      <c r="E35" s="214"/>
      <c r="F35" s="258" t="n">
        <f aca="false">F34-E34</f>
        <v>80</v>
      </c>
    </row>
    <row r="36" customFormat="false" ht="15.4" hidden="false" customHeight="false" outlineLevel="0" collapsed="false">
      <c r="B36" s="273"/>
      <c r="C36" s="274"/>
      <c r="D36" s="274"/>
      <c r="E36" s="275" t="s">
        <v>458</v>
      </c>
      <c r="F36" s="278" t="n">
        <f aca="false">F35-E35</f>
        <v>80</v>
      </c>
    </row>
    <row r="38" customFormat="false" ht="15.4" hidden="false" customHeight="false" outlineLevel="0" collapsed="false">
      <c r="C38" s="283"/>
      <c r="D38" s="284"/>
      <c r="E38" s="284" t="s">
        <v>473</v>
      </c>
      <c r="F38" s="280" t="n">
        <f aca="false">F3+F16+F28</f>
        <v>3638.775</v>
      </c>
    </row>
    <row r="39" customFormat="false" ht="15.4" hidden="false" customHeight="false" outlineLevel="0" collapsed="false">
      <c r="C39" s="285"/>
      <c r="D39" s="260"/>
      <c r="E39" s="260" t="s">
        <v>288</v>
      </c>
      <c r="F39" s="280" t="n">
        <f aca="false">M23</f>
        <v>3953</v>
      </c>
    </row>
    <row r="40" customFormat="false" ht="15.4" hidden="false" customHeight="false" outlineLevel="0" collapsed="false">
      <c r="C40" s="286"/>
      <c r="D40" s="287"/>
      <c r="E40" s="288" t="s">
        <v>474</v>
      </c>
      <c r="F40" s="289" t="n">
        <f aca="false">F39-F38</f>
        <v>314.225</v>
      </c>
    </row>
  </sheetData>
  <mergeCells count="9">
    <mergeCell ref="B1:F1"/>
    <mergeCell ref="I1:M1"/>
    <mergeCell ref="B6:F6"/>
    <mergeCell ref="I7:M7"/>
    <mergeCell ref="B14:F14"/>
    <mergeCell ref="K16:M16"/>
    <mergeCell ref="B19:F19"/>
    <mergeCell ref="B26:F26"/>
    <mergeCell ref="B31:F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.4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5.18"/>
    <col collapsed="false" customWidth="true" hidden="false" outlineLevel="0" max="3" min="3" style="0" width="16.18"/>
    <col collapsed="false" customWidth="true" hidden="true" outlineLevel="0" max="4" min="4" style="0" width="16.18"/>
    <col collapsed="false" customWidth="true" hidden="true" outlineLevel="0" max="5" min="5" style="0" width="23.37"/>
    <col collapsed="false" customWidth="true" hidden="true" outlineLevel="0" max="6" min="6" style="0" width="17.63"/>
    <col collapsed="false" customWidth="true" hidden="true" outlineLevel="0" max="7" min="7" style="0" width="16.54"/>
    <col collapsed="false" customWidth="true" hidden="false" outlineLevel="0" max="8" min="8" style="0" width="18"/>
    <col collapsed="false" customWidth="true" hidden="false" outlineLevel="0" max="9" min="9" style="0" width="15.72"/>
    <col collapsed="false" customWidth="true" hidden="false" outlineLevel="0" max="10" min="10" style="0" width="16.81"/>
    <col collapsed="false" customWidth="true" hidden="false" outlineLevel="0" max="11" min="11" style="0" width="16.54"/>
  </cols>
  <sheetData>
    <row r="1" customFormat="false" ht="15.4" hidden="false" customHeight="false" outlineLevel="0" collapsed="false">
      <c r="A1" s="290" t="s">
        <v>475</v>
      </c>
      <c r="B1" s="290"/>
      <c r="C1" s="290"/>
      <c r="D1" s="290"/>
      <c r="E1" s="290"/>
      <c r="F1" s="290"/>
      <c r="G1" s="290"/>
      <c r="H1" s="290"/>
      <c r="I1" s="290"/>
    </row>
    <row r="3" customFormat="false" ht="47.4" hidden="false" customHeight="true" outlineLevel="0" collapsed="false">
      <c r="A3" s="291" t="s">
        <v>476</v>
      </c>
      <c r="E3" s="292" t="s">
        <v>477</v>
      </c>
      <c r="F3" s="292" t="s">
        <v>478</v>
      </c>
      <c r="G3" s="292" t="s">
        <v>479</v>
      </c>
      <c r="H3" s="292" t="s">
        <v>480</v>
      </c>
      <c r="I3" s="292" t="s">
        <v>481</v>
      </c>
      <c r="J3" s="292" t="s">
        <v>482</v>
      </c>
    </row>
    <row r="4" customFormat="false" ht="24" hidden="false" customHeight="true" outlineLevel="0" collapsed="false">
      <c r="A4" s="293" t="n">
        <v>500</v>
      </c>
      <c r="C4" s="294" t="s">
        <v>483</v>
      </c>
      <c r="D4" s="294" t="s">
        <v>484</v>
      </c>
      <c r="E4" s="295" t="s">
        <v>485</v>
      </c>
      <c r="F4" s="295"/>
      <c r="G4" s="295"/>
      <c r="H4" s="295"/>
      <c r="I4" s="295"/>
      <c r="K4" s="0" t="s">
        <v>486</v>
      </c>
      <c r="L4" s="0" t="s">
        <v>487</v>
      </c>
    </row>
    <row r="5" customFormat="false" ht="22.75" hidden="false" customHeight="true" outlineLevel="0" collapsed="false">
      <c r="A5" s="296"/>
      <c r="C5" s="297" t="s">
        <v>488</v>
      </c>
      <c r="D5" s="297"/>
      <c r="E5" s="297" t="n">
        <f aca="false">'[1]INTERES DIFERIDOS TC BANCOS'!B5</f>
        <v>0.0271</v>
      </c>
      <c r="F5" s="297" t="n">
        <f aca="false">'[1]INTERES DIFERIDOS TC BANCOS'!C5</f>
        <v>0.0269</v>
      </c>
      <c r="G5" s="297" t="n">
        <f aca="false">'[1]INTERES DIFERIDOS TC BANCOS'!D5</f>
        <v>0.0268</v>
      </c>
      <c r="H5" s="297" t="n">
        <f aca="false">'[1]INTERES DIFERIDOS TC BANCOS'!E5</f>
        <v>0.029</v>
      </c>
      <c r="I5" s="297" t="n">
        <f aca="false">'[1]INTERES DIFERIDOS TC BANCOS'!F5</f>
        <v>0.0269</v>
      </c>
      <c r="J5" s="0" t="s">
        <v>489</v>
      </c>
      <c r="K5" s="0" t="s">
        <v>490</v>
      </c>
      <c r="L5" s="0" t="s">
        <v>491</v>
      </c>
    </row>
    <row r="6" customFormat="false" ht="18" hidden="false" customHeight="true" outlineLevel="0" collapsed="false">
      <c r="A6" s="296" t="n">
        <f aca="false">A4/3</f>
        <v>166.666666666667</v>
      </c>
      <c r="C6" s="298" t="s">
        <v>492</v>
      </c>
      <c r="D6" s="299" t="n">
        <f aca="false">AVERAGE(E6:I6)</f>
        <v>13.67</v>
      </c>
      <c r="E6" s="300" t="n">
        <f aca="false">$A$4*E5</f>
        <v>13.55</v>
      </c>
      <c r="F6" s="300" t="n">
        <f aca="false">$A$4*F5</f>
        <v>13.45</v>
      </c>
      <c r="G6" s="300" t="n">
        <f aca="false">$A$4*G5</f>
        <v>13.4</v>
      </c>
      <c r="H6" s="300" t="n">
        <f aca="false">$A$4*H5</f>
        <v>14.5</v>
      </c>
      <c r="I6" s="300" t="n">
        <f aca="false">$A$4*I5</f>
        <v>13.45</v>
      </c>
    </row>
    <row r="7" customFormat="false" ht="18" hidden="false" customHeight="true" outlineLevel="0" collapsed="false">
      <c r="C7" s="298" t="s">
        <v>493</v>
      </c>
      <c r="D7" s="299" t="n">
        <f aca="false">AVERAGE(E7:I7)</f>
        <v>513.67</v>
      </c>
      <c r="E7" s="300" t="n">
        <f aca="false">$A$4+E6</f>
        <v>513.55</v>
      </c>
      <c r="F7" s="300" t="n">
        <f aca="false">$A$4+F6</f>
        <v>513.45</v>
      </c>
      <c r="G7" s="300" t="n">
        <f aca="false">$A$4+G6</f>
        <v>513.4</v>
      </c>
      <c r="H7" s="300" t="n">
        <f aca="false">$A$4+H6</f>
        <v>514.5</v>
      </c>
      <c r="I7" s="300" t="n">
        <f aca="false">$A$4+I6</f>
        <v>513.45</v>
      </c>
    </row>
    <row r="8" customFormat="false" ht="18" hidden="false" customHeight="true" outlineLevel="0" collapsed="false">
      <c r="C8" s="298" t="s">
        <v>494</v>
      </c>
      <c r="D8" s="299" t="n">
        <f aca="false">AVERAGE(E8:I8)</f>
        <v>171.223333333333</v>
      </c>
      <c r="E8" s="300" t="n">
        <f aca="false">E7/3</f>
        <v>171.183333333333</v>
      </c>
      <c r="F8" s="300" t="n">
        <f aca="false">F7/3</f>
        <v>171.15</v>
      </c>
      <c r="G8" s="300" t="n">
        <f aca="false">G7/3</f>
        <v>171.133333333333</v>
      </c>
      <c r="H8" s="300" t="n">
        <f aca="false">H7/3</f>
        <v>171.5</v>
      </c>
      <c r="I8" s="300" t="n">
        <f aca="false">I7/3</f>
        <v>171.15</v>
      </c>
    </row>
    <row r="9" customFormat="false" ht="22.75" hidden="false" customHeight="true" outlineLevel="0" collapsed="false">
      <c r="A9" s="0" t="s">
        <v>495</v>
      </c>
      <c r="C9" s="297" t="s">
        <v>496</v>
      </c>
      <c r="D9" s="297"/>
      <c r="E9" s="297" t="n">
        <f aca="false">'[1]INTERES DIFERIDOS TC BANCOS'!B6</f>
        <v>0.0476</v>
      </c>
      <c r="F9" s="297" t="n">
        <f aca="false">'[1]INTERES DIFERIDOS TC BANCOS'!C6</f>
        <v>0.0474</v>
      </c>
      <c r="G9" s="297" t="n">
        <f aca="false">'[1]INTERES DIFERIDOS TC BANCOS'!D6</f>
        <v>0.0473</v>
      </c>
      <c r="H9" s="297" t="n">
        <f aca="false">'[1]INTERES DIFERIDOS TC BANCOS'!E6</f>
        <v>0.0511</v>
      </c>
      <c r="I9" s="297" t="n">
        <f aca="false">'[1]INTERES DIFERIDOS TC BANCOS'!F6</f>
        <v>0.0473</v>
      </c>
    </row>
    <row r="10" customFormat="false" ht="18.65" hidden="false" customHeight="true" outlineLevel="0" collapsed="false">
      <c r="A10" s="0" t="s">
        <v>497</v>
      </c>
      <c r="C10" s="298" t="s">
        <v>492</v>
      </c>
      <c r="D10" s="299" t="n">
        <f aca="false">AVERAGE(E10:I10)</f>
        <v>24.07</v>
      </c>
      <c r="E10" s="300" t="n">
        <f aca="false">$A$4*E9</f>
        <v>23.8</v>
      </c>
      <c r="F10" s="300" t="n">
        <f aca="false">$A$4*F9</f>
        <v>23.7</v>
      </c>
      <c r="G10" s="300" t="n">
        <f aca="false">$A$4*G9</f>
        <v>23.65</v>
      </c>
      <c r="H10" s="300" t="n">
        <f aca="false">$A$4*H9</f>
        <v>25.55</v>
      </c>
      <c r="I10" s="300" t="n">
        <f aca="false">$A$4*I9</f>
        <v>23.65</v>
      </c>
    </row>
    <row r="11" customFormat="false" ht="18.65" hidden="false" customHeight="true" outlineLevel="0" collapsed="false">
      <c r="C11" s="298" t="s">
        <v>493</v>
      </c>
      <c r="D11" s="299" t="n">
        <f aca="false">AVERAGE(E11:I11)</f>
        <v>524.07</v>
      </c>
      <c r="E11" s="300" t="n">
        <f aca="false">$A$4+E10</f>
        <v>523.8</v>
      </c>
      <c r="F11" s="300" t="n">
        <f aca="false">$A$4+F10</f>
        <v>523.7</v>
      </c>
      <c r="G11" s="300" t="n">
        <f aca="false">$A$4+G10</f>
        <v>523.65</v>
      </c>
      <c r="H11" s="300" t="n">
        <f aca="false">$A$4+H10</f>
        <v>525.55</v>
      </c>
      <c r="I11" s="300" t="n">
        <f aca="false">$A$4+I10</f>
        <v>523.65</v>
      </c>
    </row>
    <row r="12" customFormat="false" ht="18.65" hidden="false" customHeight="true" outlineLevel="0" collapsed="false">
      <c r="C12" s="298" t="s">
        <v>494</v>
      </c>
      <c r="D12" s="299" t="n">
        <f aca="false">AVERAGE(E12:I12)</f>
        <v>87.345</v>
      </c>
      <c r="E12" s="300" t="n">
        <f aca="false">E11/6</f>
        <v>87.3</v>
      </c>
      <c r="F12" s="300" t="n">
        <f aca="false">F11/6</f>
        <v>87.2833333333334</v>
      </c>
      <c r="G12" s="300" t="n">
        <f aca="false">G11/6</f>
        <v>87.275</v>
      </c>
      <c r="H12" s="300" t="n">
        <f aca="false">H11/6</f>
        <v>87.5916666666667</v>
      </c>
      <c r="I12" s="300" t="n">
        <f aca="false">I11/6</f>
        <v>87.275</v>
      </c>
    </row>
    <row r="13" customFormat="false" ht="22.75" hidden="false" customHeight="true" outlineLevel="0" collapsed="false">
      <c r="C13" s="297" t="s">
        <v>498</v>
      </c>
      <c r="D13" s="297"/>
      <c r="E13" s="297" t="n">
        <f aca="false">'[1]INTERES DIFERIDOS TC BANCOS'!B7</f>
        <v>0.0681</v>
      </c>
      <c r="F13" s="297" t="n">
        <f aca="false">'[1]INTERES DIFERIDOS TC BANCOS'!C7</f>
        <v>0.0681</v>
      </c>
      <c r="G13" s="297" t="n">
        <f aca="false">'[1]INTERES DIFERIDOS TC BANCOS'!D7</f>
        <v>0.0681</v>
      </c>
      <c r="H13" s="297" t="n">
        <f aca="false">'[1]INTERES DIFERIDOS TC BANCOS'!E7</f>
        <v>0.0735</v>
      </c>
      <c r="I13" s="297" t="n">
        <f aca="false">'[1]INTERES DIFERIDOS TC BANCOS'!F7</f>
        <v>0.068</v>
      </c>
    </row>
    <row r="14" customFormat="false" ht="18" hidden="false" customHeight="true" outlineLevel="0" collapsed="false">
      <c r="C14" s="298" t="s">
        <v>492</v>
      </c>
      <c r="D14" s="299" t="n">
        <f aca="false">AVERAGE(E14:I14)</f>
        <v>34.58</v>
      </c>
      <c r="E14" s="300" t="n">
        <f aca="false">$A$4*E13</f>
        <v>34.05</v>
      </c>
      <c r="F14" s="300" t="n">
        <f aca="false">$A$4*F13</f>
        <v>34.05</v>
      </c>
      <c r="G14" s="300" t="n">
        <f aca="false">$A$4*G13</f>
        <v>34.05</v>
      </c>
      <c r="H14" s="300" t="n">
        <f aca="false">$A$4*H13</f>
        <v>36.75</v>
      </c>
      <c r="I14" s="300" t="n">
        <f aca="false">$A$4*I13</f>
        <v>34</v>
      </c>
    </row>
    <row r="15" customFormat="false" ht="18" hidden="false" customHeight="true" outlineLevel="0" collapsed="false">
      <c r="C15" s="298" t="s">
        <v>493</v>
      </c>
      <c r="D15" s="299" t="n">
        <f aca="false">AVERAGE(E15:I15)</f>
        <v>534.58</v>
      </c>
      <c r="E15" s="300" t="n">
        <f aca="false">$A$4+E14</f>
        <v>534.05</v>
      </c>
      <c r="F15" s="300" t="n">
        <f aca="false">$A$4+F14</f>
        <v>534.05</v>
      </c>
      <c r="G15" s="300" t="n">
        <f aca="false">$A$4+G14</f>
        <v>534.05</v>
      </c>
      <c r="H15" s="300" t="n">
        <f aca="false">$A$4+H14</f>
        <v>536.75</v>
      </c>
      <c r="I15" s="300" t="n">
        <f aca="false">$A$4+I14</f>
        <v>534</v>
      </c>
    </row>
    <row r="16" customFormat="false" ht="18" hidden="false" customHeight="true" outlineLevel="0" collapsed="false">
      <c r="C16" s="298" t="s">
        <v>494</v>
      </c>
      <c r="D16" s="299" t="n">
        <f aca="false">AVERAGE(E16:I16)</f>
        <v>59.3977777777778</v>
      </c>
      <c r="E16" s="300" t="n">
        <f aca="false">E15/9</f>
        <v>59.3388888888889</v>
      </c>
      <c r="F16" s="300" t="n">
        <f aca="false">F15/9</f>
        <v>59.3388888888889</v>
      </c>
      <c r="G16" s="300" t="n">
        <f aca="false">G15/9</f>
        <v>59.3388888888889</v>
      </c>
      <c r="H16" s="300" t="n">
        <f aca="false">H15/9</f>
        <v>59.6388888888889</v>
      </c>
      <c r="I16" s="300" t="n">
        <f aca="false">I15/9</f>
        <v>59.3333333333333</v>
      </c>
    </row>
    <row r="17" customFormat="false" ht="15.4" hidden="false" customHeight="false" outlineLevel="0" collapsed="false">
      <c r="C17" s="297" t="s">
        <v>499</v>
      </c>
      <c r="D17" s="297"/>
      <c r="E17" s="297" t="n">
        <f aca="false">'[1]INTERES DIFERIDOS TC BANCOS'!B8</f>
        <v>0.0902</v>
      </c>
      <c r="F17" s="297" t="n">
        <f aca="false">'[1]INTERES DIFERIDOS TC BANCOS'!C8</f>
        <v>0.0891</v>
      </c>
      <c r="G17" s="297" t="n">
        <f aca="false">'[1]INTERES DIFERIDOS TC BANCOS'!D8</f>
        <v>0.0891</v>
      </c>
      <c r="H17" s="297" t="n">
        <f aca="false">'[1]INTERES DIFERIDOS TC BANCOS'!E8</f>
        <v>0.0962</v>
      </c>
      <c r="I17" s="297" t="n">
        <f aca="false">'[1]INTERES DIFERIDOS TC BANCOS'!F8</f>
        <v>0.089</v>
      </c>
    </row>
    <row r="18" customFormat="false" ht="15.4" hidden="false" customHeight="false" outlineLevel="0" collapsed="false">
      <c r="C18" s="298" t="s">
        <v>492</v>
      </c>
      <c r="D18" s="299" t="n">
        <f aca="false">AVERAGE(E18:I18)</f>
        <v>45.36</v>
      </c>
      <c r="E18" s="300" t="n">
        <f aca="false">$A$4*E17</f>
        <v>45.1</v>
      </c>
      <c r="F18" s="300" t="n">
        <f aca="false">$A$4*F17</f>
        <v>44.55</v>
      </c>
      <c r="G18" s="300" t="n">
        <f aca="false">$A$4*G17</f>
        <v>44.55</v>
      </c>
      <c r="H18" s="300" t="n">
        <f aca="false">$A$4*H17</f>
        <v>48.1</v>
      </c>
      <c r="I18" s="300" t="n">
        <f aca="false">$A$4*I17</f>
        <v>44.5</v>
      </c>
    </row>
    <row r="19" customFormat="false" ht="15.4" hidden="false" customHeight="false" outlineLevel="0" collapsed="false">
      <c r="C19" s="298" t="s">
        <v>493</v>
      </c>
      <c r="D19" s="299" t="n">
        <f aca="false">AVERAGE(E19:I19)</f>
        <v>545.36</v>
      </c>
      <c r="E19" s="300" t="n">
        <f aca="false">$A$4+E18</f>
        <v>545.1</v>
      </c>
      <c r="F19" s="300" t="n">
        <f aca="false">$A$4+F18</f>
        <v>544.55</v>
      </c>
      <c r="G19" s="300" t="n">
        <f aca="false">$A$4+G18</f>
        <v>544.55</v>
      </c>
      <c r="H19" s="300" t="n">
        <f aca="false">$A$4+H18</f>
        <v>548.1</v>
      </c>
      <c r="I19" s="300" t="n">
        <f aca="false">$A$4+I18</f>
        <v>544.5</v>
      </c>
    </row>
    <row r="20" customFormat="false" ht="15.4" hidden="false" customHeight="false" outlineLevel="0" collapsed="false">
      <c r="C20" s="298" t="s">
        <v>494</v>
      </c>
      <c r="D20" s="299" t="n">
        <f aca="false">AVERAGE(E20:I20)</f>
        <v>45.4466666666667</v>
      </c>
      <c r="E20" s="300" t="n">
        <f aca="false">E19/12</f>
        <v>45.425</v>
      </c>
      <c r="F20" s="300" t="n">
        <f aca="false">F19/12</f>
        <v>45.3791666666667</v>
      </c>
      <c r="G20" s="300" t="n">
        <f aca="false">G19/12</f>
        <v>45.3791666666667</v>
      </c>
      <c r="H20" s="300" t="n">
        <f aca="false">H19/12</f>
        <v>45.675</v>
      </c>
      <c r="I20" s="300" t="n">
        <f aca="false">I19/12</f>
        <v>45.375</v>
      </c>
      <c r="K20" s="301"/>
    </row>
    <row r="21" customFormat="false" ht="15.4" hidden="false" customHeight="false" outlineLevel="0" collapsed="false">
      <c r="C21" s="297" t="s">
        <v>500</v>
      </c>
      <c r="D21" s="297"/>
      <c r="E21" s="297" t="n">
        <f aca="false">'[1]INTERES DIFERIDOS TC BANCOS'!B9</f>
        <v>0.1337</v>
      </c>
      <c r="F21" s="297" t="n">
        <f aca="false">'[1]INTERES DIFERIDOS TC BANCOS'!C9</f>
        <v>0.1319</v>
      </c>
      <c r="G21" s="297" t="n">
        <f aca="false">'[1]INTERES DIFERIDOS TC BANCOS'!D9</f>
        <v>0.1319</v>
      </c>
      <c r="H21" s="297" t="n">
        <f aca="false">'[1]INTERES DIFERIDOS TC BANCOS'!E9</f>
        <v>0.1425</v>
      </c>
      <c r="I21" s="297" t="n">
        <f aca="false">'[1]INTERES DIFERIDOS TC BANCOS'!F9</f>
        <v>0.1319</v>
      </c>
    </row>
    <row r="22" customFormat="false" ht="15.4" hidden="false" customHeight="false" outlineLevel="0" collapsed="false">
      <c r="C22" s="298" t="s">
        <v>492</v>
      </c>
      <c r="D22" s="299" t="n">
        <f aca="false">AVERAGE(E22:I22)</f>
        <v>67.19</v>
      </c>
      <c r="E22" s="300" t="n">
        <f aca="false">$A$4*E21</f>
        <v>66.85</v>
      </c>
      <c r="F22" s="300" t="n">
        <f aca="false">$A$4*F21</f>
        <v>65.95</v>
      </c>
      <c r="G22" s="300" t="n">
        <f aca="false">$A$4*G21</f>
        <v>65.95</v>
      </c>
      <c r="H22" s="300" t="n">
        <f aca="false">$A$4*H21</f>
        <v>71.25</v>
      </c>
      <c r="I22" s="300" t="n">
        <f aca="false">$A$4*I21</f>
        <v>65.95</v>
      </c>
    </row>
    <row r="23" customFormat="false" ht="15.4" hidden="false" customHeight="false" outlineLevel="0" collapsed="false">
      <c r="C23" s="298" t="s">
        <v>493</v>
      </c>
      <c r="D23" s="299" t="n">
        <f aca="false">AVERAGE(E23:I23)</f>
        <v>567.19</v>
      </c>
      <c r="E23" s="300" t="n">
        <f aca="false">$A$4+E22</f>
        <v>566.85</v>
      </c>
      <c r="F23" s="300" t="n">
        <f aca="false">$A$4+F22</f>
        <v>565.95</v>
      </c>
      <c r="G23" s="300" t="n">
        <f aca="false">$A$4+G22</f>
        <v>565.95</v>
      </c>
      <c r="H23" s="300" t="n">
        <f aca="false">$A$4+H22</f>
        <v>571.25</v>
      </c>
      <c r="I23" s="300" t="n">
        <f aca="false">$A$4+I22</f>
        <v>565.95</v>
      </c>
    </row>
    <row r="24" customFormat="false" ht="15.4" hidden="false" customHeight="false" outlineLevel="0" collapsed="false">
      <c r="C24" s="298" t="s">
        <v>494</v>
      </c>
      <c r="D24" s="299" t="n">
        <f aca="false">AVERAGE(E24:I24)</f>
        <v>31.5105555555556</v>
      </c>
      <c r="E24" s="300" t="n">
        <f aca="false">E23/18</f>
        <v>31.4916666666667</v>
      </c>
      <c r="F24" s="300" t="n">
        <f aca="false">F23/18</f>
        <v>31.4416666666667</v>
      </c>
      <c r="G24" s="300" t="n">
        <f aca="false">G23/18</f>
        <v>31.4416666666667</v>
      </c>
      <c r="H24" s="300" t="n">
        <f aca="false">H23/18</f>
        <v>31.7361111111111</v>
      </c>
      <c r="I24" s="300" t="n">
        <f aca="false">I23/18</f>
        <v>31.4416666666667</v>
      </c>
    </row>
    <row r="25" customFormat="false" ht="15.4" hidden="false" customHeight="false" outlineLevel="0" collapsed="false">
      <c r="C25" s="297" t="s">
        <v>501</v>
      </c>
      <c r="D25" s="297"/>
      <c r="E25" s="297" t="n">
        <v>0.1782</v>
      </c>
      <c r="F25" s="297" t="n">
        <v>0.1782</v>
      </c>
      <c r="G25" s="297" t="n">
        <v>0.1782</v>
      </c>
      <c r="H25" s="297" t="n">
        <f aca="false">'[1]INTERES DIFERIDOS TC BANCOS'!E10</f>
        <v>0.1901</v>
      </c>
      <c r="I25" s="297" t="n">
        <f aca="false">'[1]INTERES DIFERIDOS TC BANCOS'!F10</f>
        <v>0.1757</v>
      </c>
    </row>
    <row r="26" customFormat="false" ht="15.4" hidden="false" customHeight="false" outlineLevel="0" collapsed="false">
      <c r="C26" s="298" t="s">
        <v>492</v>
      </c>
      <c r="D26" s="299" t="n">
        <f aca="false">AVERAGE(E26:I26)</f>
        <v>90.04</v>
      </c>
      <c r="E26" s="300" t="n">
        <f aca="false">$A$4*E25</f>
        <v>89.1</v>
      </c>
      <c r="F26" s="300" t="n">
        <f aca="false">$A$4*F25</f>
        <v>89.1</v>
      </c>
      <c r="G26" s="300" t="n">
        <f aca="false">$A$4*G25</f>
        <v>89.1</v>
      </c>
      <c r="H26" s="300" t="n">
        <f aca="false">$A$4*H25</f>
        <v>95.05</v>
      </c>
      <c r="I26" s="300" t="n">
        <f aca="false">$A$4*I25</f>
        <v>87.85</v>
      </c>
    </row>
    <row r="27" customFormat="false" ht="15.4" hidden="false" customHeight="false" outlineLevel="0" collapsed="false">
      <c r="C27" s="298" t="s">
        <v>493</v>
      </c>
      <c r="D27" s="299" t="n">
        <f aca="false">AVERAGE(E27:I27)</f>
        <v>590.04</v>
      </c>
      <c r="E27" s="300" t="n">
        <f aca="false">$A$4+E26</f>
        <v>589.1</v>
      </c>
      <c r="F27" s="300" t="n">
        <f aca="false">$A$4+F26</f>
        <v>589.1</v>
      </c>
      <c r="G27" s="300" t="n">
        <f aca="false">$A$4+G26</f>
        <v>589.1</v>
      </c>
      <c r="H27" s="300" t="n">
        <f aca="false">$A$4+H26</f>
        <v>595.05</v>
      </c>
      <c r="I27" s="300" t="n">
        <f aca="false">$A$4+I26</f>
        <v>587.85</v>
      </c>
    </row>
    <row r="28" customFormat="false" ht="15.4" hidden="false" customHeight="false" outlineLevel="0" collapsed="false">
      <c r="C28" s="298" t="s">
        <v>494</v>
      </c>
      <c r="D28" s="299" t="n">
        <f aca="false">AVERAGE(E28:I28)</f>
        <v>24.585</v>
      </c>
      <c r="E28" s="300" t="n">
        <f aca="false">E27/24</f>
        <v>24.5458333333333</v>
      </c>
      <c r="F28" s="300" t="n">
        <f aca="false">F27/24</f>
        <v>24.5458333333333</v>
      </c>
      <c r="G28" s="300" t="n">
        <f aca="false">G27/24</f>
        <v>24.5458333333333</v>
      </c>
      <c r="H28" s="300" t="n">
        <f aca="false">H27/24</f>
        <v>24.79375</v>
      </c>
      <c r="I28" s="300" t="n">
        <f aca="false">I27/24</f>
        <v>24.49375</v>
      </c>
    </row>
  </sheetData>
  <mergeCells count="2">
    <mergeCell ref="A1:I1"/>
    <mergeCell ref="E4:I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2022-01-18T17:21:24Z</dcterms:created>
  <dc:creator>HP</dc:creator>
  <dc:description/>
  <dc:language>en-US</dc:language>
  <cp:lastModifiedBy/>
  <cp:lastPrinted>2024-01-19T04:51:16Z</cp:lastPrinted>
  <dcterms:modified xsi:type="dcterms:W3CDTF">2024-02-10T18:51:57Z</dcterms:modified>
  <cp:revision>2</cp:revision>
  <dc:subject/>
  <dc:title/>
</cp:coreProperties>
</file>