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CD183F7E-7499-4871-BBFD-72224DDE6616}" xr6:coauthVersionLast="47" xr6:coauthVersionMax="47" xr10:uidLastSave="{00000000-0000-0000-0000-000000000000}"/>
  <bookViews>
    <workbookView xWindow="855" yWindow="-98" windowWidth="23243" windowHeight="13695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H784" i="7" l="1"/>
  <c r="G784" i="7"/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G811" i="7"/>
  <c r="S811" i="7" s="1"/>
  <c r="M811" i="7" s="1"/>
  <c r="G804" i="7"/>
  <c r="S804" i="7" s="1"/>
  <c r="M804" i="7" s="1"/>
  <c r="I811" i="7"/>
  <c r="U811" i="7" s="1"/>
  <c r="O811" i="7" s="1"/>
  <c r="I804" i="7"/>
  <c r="U804" i="7" s="1"/>
  <c r="O804" i="7" s="1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H785" i="7" s="1"/>
  <c r="C784" i="7"/>
  <c r="C785" i="7" s="1"/>
  <c r="G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U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T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S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789" i="7" l="1"/>
  <c r="H811" i="7"/>
  <c r="T811" i="7" s="1"/>
  <c r="N811" i="7" s="1"/>
  <c r="G790" i="7"/>
  <c r="G796" i="7"/>
  <c r="S796" i="7" s="1"/>
  <c r="M796" i="7" s="1"/>
  <c r="G797" i="7"/>
  <c r="S797" i="7" s="1"/>
  <c r="M797" i="7" s="1"/>
  <c r="H810" i="7"/>
  <c r="T810" i="7" s="1"/>
  <c r="N810" i="7" s="1"/>
  <c r="I810" i="7"/>
  <c r="U810" i="7" s="1"/>
  <c r="O810" i="7" s="1"/>
  <c r="G810" i="7"/>
  <c r="S810" i="7" s="1"/>
  <c r="M810" i="7" s="1"/>
  <c r="U171" i="8"/>
  <c r="V169" i="8"/>
  <c r="I803" i="7"/>
  <c r="U803" i="7" s="1"/>
  <c r="O803" i="7" s="1"/>
  <c r="H803" i="7"/>
  <c r="T803" i="7" s="1"/>
  <c r="N803" i="7" s="1"/>
  <c r="H804" i="7"/>
  <c r="T804" i="7" s="1"/>
  <c r="N804" i="7" s="1"/>
  <c r="G803" i="7"/>
  <c r="S803" i="7" s="1"/>
  <c r="M803" i="7" s="1"/>
  <c r="G965" i="7"/>
  <c r="G959" i="7"/>
  <c r="G960" i="7"/>
  <c r="G961" i="7"/>
  <c r="G966" i="7"/>
  <c r="G879" i="7"/>
  <c r="G874" i="7"/>
  <c r="G806" i="7"/>
  <c r="S806" i="7" s="1"/>
  <c r="M806" i="7" s="1"/>
  <c r="G798" i="7"/>
  <c r="S798" i="7" s="1"/>
  <c r="M798" i="7" s="1"/>
  <c r="G807" i="7"/>
  <c r="S807" i="7" s="1"/>
  <c r="M807" i="7" s="1"/>
  <c r="G799" i="7"/>
  <c r="S799" i="7" s="1"/>
  <c r="M799" i="7" s="1"/>
  <c r="T809" i="7"/>
  <c r="N809" i="7" s="1"/>
  <c r="I802" i="7"/>
  <c r="U802" i="7" s="1"/>
  <c r="O802" i="7" s="1"/>
  <c r="H808" i="7"/>
  <c r="T808" i="7" s="1"/>
  <c r="N808" i="7" s="1"/>
  <c r="G958" i="7"/>
  <c r="I800" i="7"/>
  <c r="U800" i="7" s="1"/>
  <c r="O800" i="7" s="1"/>
  <c r="H801" i="7"/>
  <c r="T801" i="7" s="1"/>
  <c r="N801" i="7" s="1"/>
  <c r="G964" i="7"/>
  <c r="I801" i="7"/>
  <c r="U801" i="7" s="1"/>
  <c r="O801" i="7" s="1"/>
  <c r="H802" i="7"/>
  <c r="T802" i="7" s="1"/>
  <c r="N802" i="7" s="1"/>
  <c r="G957" i="7"/>
  <c r="G963" i="7"/>
  <c r="G872" i="7"/>
  <c r="H800" i="7"/>
  <c r="T800" i="7" s="1"/>
  <c r="N800" i="7" s="1"/>
  <c r="I808" i="7"/>
  <c r="U808" i="7" s="1"/>
  <c r="O808" i="7" s="1"/>
  <c r="G873" i="7"/>
  <c r="I809" i="7"/>
  <c r="U809" i="7" s="1"/>
  <c r="O809" i="7" s="1"/>
  <c r="G809" i="7"/>
  <c r="S809" i="7" s="1"/>
  <c r="M809" i="7" s="1"/>
  <c r="G878" i="7"/>
  <c r="G808" i="7"/>
  <c r="S808" i="7" s="1"/>
  <c r="M808" i="7" s="1"/>
  <c r="G877" i="7"/>
  <c r="G871" i="7"/>
  <c r="G801" i="7"/>
  <c r="S801" i="7" s="1"/>
  <c r="M801" i="7" s="1"/>
  <c r="G802" i="7"/>
  <c r="S802" i="7" s="1"/>
  <c r="M802" i="7" s="1"/>
  <c r="G800" i="7"/>
  <c r="S800" i="7" s="1"/>
  <c r="M800" i="7" s="1"/>
  <c r="L661" i="7"/>
  <c r="J662" i="7"/>
  <c r="L662" i="7"/>
  <c r="J661" i="7"/>
  <c r="D789" i="7"/>
  <c r="G789" i="7"/>
  <c r="D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<sst xmlns="http://schemas.openxmlformats.org/spreadsheetml/2006/main" count="28558" uniqueCount="2541">
  <si>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</si>
  <si>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</si>
  <si>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</si>
  <si>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</si>
  <si>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</si>
  <si>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</si>
  <si>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</si>
  <si>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</si>
  <si>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</si>
  <si>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</si>
  <si>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</si>
  <si>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</si>
  <si>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</si>
  <si>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</si>
  <si>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</si>
  <si>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</si>
  <si>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</si>
  <si>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</si>
  <si>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</si>
  <si>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</si>
  <si>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</si>
  <si>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</si>
  <si>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</si>
  <si>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</si>
  <si>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</si>
  <si>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</si>
  <si>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</si>
  <si>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</si>
  <si>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</si>
  <si>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</si>
  <si>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</si>
  <si>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</si>
  <si>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</si>
  <si>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</si>
  <si>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</si>
  <si>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</si>
  <si>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</si>
  <si>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</si>
  <si>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</si>
  <si>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</si>
  <si>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</si>
  <si>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</si>
  <si>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</si>
  <si>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</si>
  <si>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</si>
  <si>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</si>
  <si>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</si>
  <si>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</si>
  <si>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</si>
  <si>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</si>
  <si>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</si>
  <si>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</si>
  <si>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</si>
  <si>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</si>
  <si>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</si>
  <si>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</si>
  <si>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</si>
  <si>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</si>
  <si>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</si>
  <si>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</si>
  <si>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</si>
  <si>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</si>
  <si>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</si>
  <si>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</si>
  <si>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</si>
  <si>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</si>
  <si>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</si>
  <si>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</si>
  <si>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</si>
  <si>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</si>
  <si>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</si>
  <si>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</si>
  <si>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</si>
  <si>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</si>
  <si>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</si>
  <si>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</si>
  <si>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</si>
  <si>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</si>
  <si>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</si>
  <si>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</si>
  <si>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</si>
  <si>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</si>
  <si>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</si>
  <si>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</si>
  <si>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</si>
  <si>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</si>
  <si>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</si>
  <si>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</si>
  <si>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</si>
  <si>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</si>
  <si>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</si>
  <si>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</si>
  <si>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</si>
  <si>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</si>
  <si>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</si>
  <si>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</si>
  <si>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</si>
  <si>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</si>
  <si>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</si>
  <si>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</si>
  <si>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</si>
  <si>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</si>
  <si>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</si>
  <si>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</si>
  <si>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</si>
  <si>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</si>
  <si>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</si>
  <si>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</si>
  <si>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</si>
  <si>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</si>
  <si>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</si>
  <si>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</si>
  <si>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</si>
  <si>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</si>
  <si>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</si>
  <si>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</si>
  <si>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</si>
  <si>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</si>
  <si>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</si>
  <si>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</si>
  <si>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</si>
  <si>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</si>
  <si>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</si>
  <si>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</si>
  <si>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</si>
  <si>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</si>
  <si>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</si>
  <si>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</si>
  <si>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</si>
  <si>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</si>
  <si>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</si>
  <si>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</si>
  <si>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</si>
  <si>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</si>
  <si>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</si>
  <si>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</si>
  <si>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</si>
  <si>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</si>
  <si>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</si>
  <si>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</si>
  <si>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</si>
  <si>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</si>
  <si>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</si>
  <si>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</si>
  <si>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</si>
  <si>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</si>
  <si>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</si>
  <si>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</si>
  <si>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</si>
  <si>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</si>
  <si>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</si>
  <si>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</si>
  <si>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</si>
  <si>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</si>
  <si>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</si>
  <si>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</si>
  <si>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</si>
  <si>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</si>
  <si>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</si>
  <si>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</si>
  <si>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</si>
  <si>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</si>
  <si>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</si>
  <si>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</si>
  <si>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</si>
  <si>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</si>
  <si>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</si>
  <si>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</si>
  <si>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</si>
  <si>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</si>
  <si>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</si>
  <si>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</si>
  <si>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</si>
  <si>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</si>
  <si>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</si>
  <si>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</si>
  <si>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</si>
  <si>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</si>
  <si>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</si>
  <si>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</si>
  <si>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</si>
  <si>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</si>
  <si>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</si>
  <si>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</si>
  <si>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</si>
  <si>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</si>
  <si>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</si>
  <si>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</si>
  <si>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</si>
  <si>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</si>
  <si>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</si>
  <si>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</si>
  <si>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</si>
  <si>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</si>
  <si>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</si>
  <si>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</si>
  <si>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</si>
  <si>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</si>
  <si>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</si>
  <si>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</si>
  <si>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</si>
  <si>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</si>
  <si>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</si>
  <si>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</si>
  <si>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</si>
  <si>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</si>
  <si>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</si>
  <si>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</si>
  <si>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</si>
  <si>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</si>
  <si>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</si>
  <si>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</si>
  <si>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</si>
  <si>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</si>
  <si>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</si>
  <si>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</si>
  <si>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</si>
  <si>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</si>
  <si>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</si>
  <si>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</si>
  <si>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</si>
  <si>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</si>
  <si>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</si>
  <si>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</si>
  <si>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</si>
  <si>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</si>
  <si>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</si>
  <si>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</si>
  <si>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</si>
  <si>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</si>
  <si>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</si>
  <si>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</si>
  <si>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</si>
  <si>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</si>
  <si>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</si>
  <si>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</si>
  <si>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</si>
  <si>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</si>
  <si>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</si>
  <si>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</si>
  <si>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</si>
  <si>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</si>
  <si>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</si>
  <si>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</si>
  <si>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</si>
  <si>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</si>
  <si>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</si>
  <si>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</si>
  <si>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</si>
  <si>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</si>
  <si>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</si>
  <si>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</si>
  <si>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</si>
  <si>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</si>
  <si>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</si>
  <si>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</si>
  <si>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</si>
  <si>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</si>
  <si>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</si>
  <si>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</si>
  <si>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</si>
  <si>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</si>
  <si>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</si>
  <si>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</si>
  <si>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</si>
  <si>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</si>
  <si>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</si>
  <si>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</si>
  <si>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</si>
  <si>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</si>
  <si>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</si>
  <si>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</si>
  <si>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</si>
  <si>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</si>
  <si>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</si>
  <si>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</si>
  <si>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</si>
  <si>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</si>
  <si>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</si>
  <si>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</si>
  <si>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</si>
  <si>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</si>
  <si>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</si>
  <si>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</si>
  <si>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</si>
  <si>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</si>
  <si>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</si>
  <si>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</si>
  <si>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</si>
  <si>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</si>
  <si>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</si>
  <si>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</si>
  <si>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</si>
  <si>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</si>
  <si>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</si>
  <si>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</si>
  <si>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</si>
  <si>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</si>
  <si>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</si>
  <si>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</si>
  <si>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</si>
  <si>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</si>
  <si>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</si>
  <si>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</si>
  <si>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</si>
  <si>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</si>
  <si>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</si>
  <si>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</si>
  <si>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</si>
  <si>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</si>
  <si>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</si>
  <si>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</si>
  <si>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</si>
  <si>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</si>
  <si>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</si>
  <si>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</si>
  <si>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</si>
  <si>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</si>
  <si>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</si>
  <si>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</si>
  <si>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</si>
  <si>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</si>
  <si>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</si>
  <si>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</si>
  <si>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</si>
  <si>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</si>
  <si>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</si>
  <si>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</si>
  <si>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</si>
  <si>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</si>
  <si>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</si>
  <si>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</si>
  <si>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</si>
  <si>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</si>
  <si>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</si>
  <si>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</si>
  <si>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</si>
  <si>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</si>
  <si>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</si>
  <si>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</si>
  <si>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</si>
  <si>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</si>
  <si>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</si>
  <si>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</si>
  <si>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</si>
  <si>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</si>
  <si>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</si>
  <si>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</si>
  <si>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</si>
  <si>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</si>
  <si>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</si>
  <si>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</si>
  <si>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</si>
  <si>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</si>
  <si>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</si>
  <si>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</si>
  <si>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</si>
  <si>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</si>
  <si>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</si>
  <si>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</si>
  <si>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</si>
  <si>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</si>
  <si>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</si>
  <si>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</si>
  <si>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</si>
  <si>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</si>
  <si>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</si>
  <si>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</si>
  <si>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</si>
  <si>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</si>
  <si>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</si>
  <si>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</si>
  <si>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</si>
  <si>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</si>
  <si>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</si>
  <si>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</si>
  <si>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</si>
  <si>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</si>
  <si>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</si>
  <si>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</si>
  <si>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</si>
  <si>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</si>
  <si>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</si>
  <si>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</si>
  <si>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</si>
  <si>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</si>
  <si>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</si>
  <si>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</si>
  <si>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</si>
  <si>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</si>
  <si>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</si>
  <si>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</si>
  <si>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</si>
  <si>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</si>
  <si>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</si>
  <si>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</si>
  <si>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</si>
  <si>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</si>
  <si>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</si>
  <si>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</si>
  <si>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</si>
  <si>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</si>
  <si>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</si>
  <si>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</si>
  <si>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</si>
  <si>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</si>
  <si>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</si>
  <si>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</si>
  <si>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</si>
  <si>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</si>
  <si>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</si>
  <si>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</si>
  <si>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</si>
  <si>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</si>
  <si>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</si>
  <si>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</si>
  <si>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</si>
  <si>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</si>
  <si>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</si>
  <si>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</si>
  <si>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</si>
  <si>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</si>
  <si>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</si>
  <si>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</si>
  <si>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</si>
  <si>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</si>
  <si>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</si>
  <si>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</si>
  <si>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</si>
  <si>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</si>
  <si>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</si>
  <si>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</si>
  <si>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</si>
  <si>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</si>
  <si>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</si>
  <si>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</si>
  <si>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</si>
  <si>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</si>
  <si>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</si>
  <si>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</si>
  <si>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</si>
  <si>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</si>
  <si>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</si>
  <si>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</si>
  <si>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</si>
  <si>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</si>
  <si>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</si>
  <si>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</si>
  <si>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</si>
  <si>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</si>
  <si>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</si>
  <si>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</si>
  <si>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</si>
  <si>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</si>
  <si>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</si>
  <si>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</si>
  <si>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</si>
  <si>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</si>
  <si>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</si>
  <si>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</si>
  <si>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</si>
  <si>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</si>
  <si>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</si>
  <si>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</si>
  <si>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</si>
  <si>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</si>
  <si>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</si>
  <si>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</si>
  <si>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</si>
  <si>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</si>
  <si>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</si>
  <si>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</si>
  <si>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</si>
  <si>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</si>
  <si>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</si>
  <si>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</si>
  <si>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</si>
  <si>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</si>
  <si>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</si>
  <si>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</si>
  <si>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</si>
  <si>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</si>
  <si>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</si>
  <si>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</si>
  <si>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</si>
  <si>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</si>
  <si>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</si>
  <si>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</si>
  <si>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</si>
  <si>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</si>
  <si>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</si>
  <si>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</si>
  <si>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</si>
  <si>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</si>
  <si>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</si>
  <si>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</si>
  <si>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</si>
  <si>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</si>
  <si>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</si>
  <si>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</si>
  <si>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</si>
  <si>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</si>
  <si>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</si>
  <si>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</si>
  <si>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</si>
  <si>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</si>
  <si>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</si>
  <si>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</si>
  <si>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</si>
  <si>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</si>
  <si>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</si>
  <si>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</si>
  <si>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</si>
  <si>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</si>
  <si>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</si>
  <si>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</si>
  <si>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</si>
  <si>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</si>
  <si>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</si>
  <si>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</si>
  <si>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</si>
  <si>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</si>
  <si>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</si>
  <si>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</si>
  <si>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</si>
  <si>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</si>
  <si>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</si>
  <si>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</si>
  <si>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</si>
  <si>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</si>
  <si>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</si>
  <si>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</si>
  <si>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</si>
  <si>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</si>
  <si>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</si>
  <si>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</si>
  <si>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</si>
  <si>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</si>
  <si>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</si>
  <si>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</si>
  <si>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</si>
  <si>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</si>
  <si>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</si>
  <si>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</si>
  <si>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</si>
  <si>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</si>
  <si>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</si>
  <si>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</si>
  <si>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</si>
  <si>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</si>
  <si>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</si>
  <si>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</si>
  <si>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</si>
  <si>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</si>
  <si>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</si>
  <si>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</si>
  <si>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</si>
  <si>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</si>
  <si>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</si>
  <si>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</si>
  <si>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</si>
  <si>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</si>
  <si>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</si>
  <si>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</si>
  <si>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</si>
  <si>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</si>
  <si>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</si>
  <si>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</si>
  <si>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</si>
  <si>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</si>
  <si>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</si>
  <si>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</si>
  <si>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</si>
  <si>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</si>
  <si>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</si>
  <si>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</si>
  <si>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</si>
  <si>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</si>
  <si>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</si>
  <si>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</si>
  <si>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</si>
  <si>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</si>
  <si>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</si>
  <si>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</si>
  <si>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</si>
  <si>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</si>
  <si>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</si>
  <si>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</si>
  <si>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</si>
  <si>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</si>
  <si>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</si>
  <si>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</si>
  <si>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</si>
  <si>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</si>
  <si>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</si>
  <si>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</si>
  <si>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</si>
  <si>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</si>
  <si>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</si>
  <si>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</si>
  <si>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</si>
  <si>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</si>
  <si>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</si>
  <si>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</si>
  <si>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</si>
  <si>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</si>
  <si>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</si>
  <si>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</si>
  <si>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</si>
  <si>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</si>
  <si>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</si>
  <si>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</si>
  <si>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</si>
  <si>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</si>
  <si>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</si>
  <si>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</si>
  <si>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</si>
  <si>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</si>
  <si>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</si>
  <si>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</si>
  <si>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</si>
  <si>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</si>
  <si>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</si>
  <si>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</si>
  <si>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</si>
  <si>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</si>
  <si>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</si>
  <si>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</si>
  <si>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</si>
  <si>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</si>
  <si>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</si>
  <si>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</si>
  <si>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</si>
  <si>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</si>
  <si>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</si>
  <si>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</si>
  <si>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</si>
  <si>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</si>
  <si>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</si>
  <si>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</si>
  <si>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</si>
  <si>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</si>
  <si>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</si>
  <si>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</si>
  <si>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</si>
  <si>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</si>
  <si>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</si>
  <si>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</si>
  <si>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</si>
  <si>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</si>
  <si>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</si>
  <si>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</si>
  <si>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</si>
  <si>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</si>
  <si>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</si>
  <si>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</si>
  <si>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</si>
  <si>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</si>
  <si>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</si>
  <si>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</si>
  <si>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</si>
  <si>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</si>
  <si>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</si>
  <si>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</si>
  <si>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</si>
  <si>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</si>
  <si>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</si>
  <si>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</si>
  <si>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</si>
  <si>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</si>
  <si>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</si>
  <si>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</si>
  <si>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</si>
  <si>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</si>
  <si>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</si>
  <si>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</si>
  <si>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</si>
  <si>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</si>
  <si>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</si>
  <si>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</si>
  <si>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</si>
  <si>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</si>
  <si>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</si>
  <si>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</si>
  <si>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</si>
  <si>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</si>
  <si>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</si>
  <si>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</si>
  <si>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</si>
  <si>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</si>
  <si>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</si>
  <si>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</si>
  <si>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</si>
  <si>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</si>
  <si>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</si>
  <si>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</si>
  <si>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</si>
  <si>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</si>
  <si>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</si>
  <si>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</si>
  <si>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</si>
  <si>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</si>
  <si>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</si>
  <si>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</si>
  <si>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</si>
  <si>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</si>
  <si>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</si>
  <si>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</si>
  <si>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</si>
  <si>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</si>
  <si>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</si>
  <si>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</si>
  <si>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</si>
  <si>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</si>
  <si>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</si>
  <si>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</si>
  <si>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</si>
  <si>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</si>
  <si>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</si>
  <si>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</si>
  <si>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</si>
  <si>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</si>
  <si>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</si>
  <si>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</si>
  <si>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</si>
  <si>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</si>
  <si>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</si>
  <si>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</si>
  <si>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</si>
  <si>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</si>
  <si>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</si>
  <si>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</si>
  <si>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</si>
  <si>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</si>
  <si>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</si>
  <si>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</si>
  <si>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</si>
  <si>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</si>
  <si>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</si>
  <si>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</si>
  <si>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</si>
  <si>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</si>
  <si>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</si>
  <si>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</si>
  <si>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</si>
  <si>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</si>
  <si>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</si>
  <si>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</si>
  <si>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</si>
  <si>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</si>
  <si>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</si>
  <si>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</si>
  <si>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</si>
  <si>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</si>
  <si>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</si>
  <si>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</si>
  <si>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</si>
  <si>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</si>
  <si>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</si>
  <si>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</si>
  <si>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</si>
  <si>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</si>
  <si>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</si>
  <si>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</si>
  <si>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</si>
  <si>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</si>
  <si>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</si>
  <si>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</si>
  <si>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</si>
  <si>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</si>
  <si>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</si>
  <si>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</si>
  <si>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</si>
  <si>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</si>
  <si>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</si>
  <si>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</si>
  <si>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</si>
  <si>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</si>
  <si>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</si>
  <si>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</si>
  <si>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</si>
  <si>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</si>
  <si>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</si>
  <si>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</si>
  <si>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</si>
  <si>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</si>
  <si>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</si>
  <si>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</si>
  <si>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</si>
  <si>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</si>
  <si>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</si>
  <si>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</si>
  <si>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</si>
  <si>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</si>
  <si>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</si>
  <si>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</si>
  <si>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</si>
  <si>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</si>
  <si>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</si>
  <si>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</si>
  <si>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</si>
  <si>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</si>
  <si>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</si>
  <si>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</si>
  <si>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</si>
  <si>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</si>
  <si>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</si>
  <si>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</si>
  <si>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</si>
  <si>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</si>
  <si>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</si>
  <si>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</si>
  <si>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</si>
  <si>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</si>
  <si>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</si>
  <si>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</si>
  <si>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</si>
  <si>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</si>
  <si>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</si>
  <si>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</si>
  <si>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</si>
  <si>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</si>
  <si>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</si>
  <si>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</si>
  <si>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</si>
  <si>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</si>
  <si>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</si>
  <si>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</si>
  <si>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</si>
  <si>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</si>
  <si>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</si>
  <si>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</si>
  <si>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</si>
  <si>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</si>
  <si>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</si>
  <si>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</si>
  <si>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</si>
  <si>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</si>
  <si>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</si>
  <si>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</si>
  <si>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</si>
  <si>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</si>
  <si>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</si>
  <si>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</si>
  <si>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</si>
  <si>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</si>
  <si>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</si>
  <si>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</si>
  <si>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</si>
  <si>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</si>
  <si>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</si>
  <si>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</si>
  <si>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</si>
  <si>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</si>
  <si>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</si>
  <si>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</si>
  <si>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</si>
  <si>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</si>
  <si>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</si>
  <si>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</si>
  <si>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</si>
  <si>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</si>
  <si>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</si>
  <si>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</si>
  <si>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</si>
  <si>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</si>
  <si>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</si>
  <si>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</si>
  <si>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</si>
  <si>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</si>
  <si>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</si>
  <si>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</si>
  <si>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</si>
  <si>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</si>
  <si>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</si>
  <si>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</si>
  <si>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</si>
  <si>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</si>
  <si>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</si>
  <si>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</si>
  <si>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</si>
  <si>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</si>
  <si>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</si>
  <si>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</si>
  <si>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</si>
  <si>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</si>
  <si>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</si>
  <si>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</si>
  <si>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</si>
  <si>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</si>
  <si>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</si>
  <si>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</si>
  <si>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</si>
  <si>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</si>
  <si>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</si>
  <si>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</si>
  <si>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</si>
  <si>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</si>
  <si>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</si>
  <si>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</si>
  <si>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</si>
  <si>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</si>
  <si>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</si>
  <si>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</si>
  <si>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</si>
  <si>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</si>
  <si>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</si>
  <si>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</si>
  <si>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</si>
  <si>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</si>
  <si>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</si>
  <si>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</si>
  <si>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</si>
  <si>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</si>
  <si>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</si>
  <si>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</si>
  <si>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</si>
  <si>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</si>
  <si>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</si>
  <si>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</si>
  <si>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</si>
  <si>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</si>
  <si>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</si>
  <si>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</si>
  <si>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</si>
  <si>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</si>
  <si>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</si>
  <si>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</si>
  <si>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</si>
  <si>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</si>
  <si>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</si>
  <si>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</si>
  <si>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</si>
  <si>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</si>
  <si>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</si>
  <si>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</si>
  <si>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</si>
  <si>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</si>
  <si>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</si>
  <si>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</si>
  <si>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</si>
  <si>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</si>
  <si>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</si>
  <si>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</si>
  <si>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</si>
  <si>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</si>
  <si>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</si>
  <si>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</si>
  <si>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</si>
  <si>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</si>
  <si>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</si>
  <si>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</si>
  <si>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</si>
  <si>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</si>
  <si>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</si>
  <si>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</si>
  <si>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</si>
  <si>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</si>
  <si>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</si>
  <si>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</si>
  <si>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</si>
  <si>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</si>
  <si>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</si>
  <si>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</si>
  <si>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</si>
  <si>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</si>
  <si>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</si>
  <si>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</si>
  <si>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</si>
  <si>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</si>
  <si>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</si>
  <si>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</si>
  <si>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</si>
  <si>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</si>
  <si>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</si>
  <si>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</si>
  <si>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</si>
  <si>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</si>
  <si>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</si>
  <si>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</si>
  <si>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</si>
  <si>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</si>
  <si>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</si>
  <si>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</si>
  <si>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</si>
  <si>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</si>
  <si>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</si>
  <si>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</si>
  <si>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</si>
  <si>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</si>
  <si>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</si>
  <si>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</si>
  <si>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</si>
  <si>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</si>
  <si>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</si>
  <si>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</si>
  <si>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</si>
  <si>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</si>
  <si>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</si>
  <si>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</si>
  <si>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</si>
  <si>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</si>
  <si>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</si>
  <si>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</si>
  <si>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</si>
  <si>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</si>
  <si>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</si>
  <si>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</si>
  <si>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</si>
  <si>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</si>
  <si>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</si>
  <si>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</si>
  <si>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</si>
  <si>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</si>
  <si>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</si>
  <si>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</si>
  <si>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</si>
  <si>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</si>
  <si>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</si>
  <si>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</si>
  <si>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</si>
  <si>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</si>
  <si>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</si>
  <si>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</si>
  <si>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</si>
  <si>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</si>
  <si>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</si>
  <si>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</si>
  <si>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</si>
  <si>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</si>
  <si>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</si>
  <si>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</si>
  <si>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</si>
  <si>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</si>
  <si>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</si>
  <si>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</si>
  <si>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</si>
  <si>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</si>
  <si>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</si>
  <si>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</si>
  <si>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</si>
  <si>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</si>
  <si>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</si>
  <si>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</si>
  <si>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</si>
  <si>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</si>
  <si>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</si>
  <si>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</si>
  <si>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</si>
  <si>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</si>
  <si>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</si>
  <si>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</si>
  <si>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</si>
  <si>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</si>
  <si>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</si>
  <si>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</si>
  <si>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</si>
  <si>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</si>
  <si>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</si>
  <si>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</si>
  <si>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</si>
  <si>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</si>
  <si>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</si>
  <si>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</si>
  <si>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</si>
  <si>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</si>
  <si>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</si>
  <si>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</si>
  <si>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</si>
  <si>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</si>
  <si>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</si>
  <si>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</si>
  <si>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</si>
  <si>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</si>
  <si>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</si>
  <si>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</si>
  <si>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</si>
  <si>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</si>
  <si>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</si>
  <si>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</si>
  <si>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</si>
  <si>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</si>
  <si>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</si>
  <si>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</si>
  <si>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</si>
  <si>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</si>
  <si>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</si>
  <si>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</si>
  <si>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</si>
  <si>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</si>
  <si>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</si>
  <si>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</si>
  <si>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</si>
  <si>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</si>
  <si>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</si>
  <si>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</si>
  <si>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</si>
  <si>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</si>
  <si>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</si>
  <si>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</si>
  <si>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</si>
  <si>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</si>
  <si>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</si>
  <si>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</si>
  <si>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</si>
  <si>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</si>
  <si>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</si>
  <si>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</si>
  <si>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</si>
  <si>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</si>
  <si>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</si>
  <si>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</si>
  <si>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</si>
  <si>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</si>
  <si>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</si>
  <si>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</si>
  <si>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</si>
  <si>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</si>
  <si>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</si>
  <si>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</si>
  <si>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</si>
  <si>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</si>
  <si>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</si>
  <si>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</si>
  <si>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</si>
  <si>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</si>
  <si>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</si>
  <si>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</si>
  <si>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</si>
  <si>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</si>
  <si>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</si>
  <si>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</si>
  <si>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</si>
  <si>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</si>
  <si>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</si>
  <si>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</si>
  <si>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</si>
  <si>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</si>
  <si>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</si>
  <si>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</si>
  <si>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</si>
  <si>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</si>
  <si>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</si>
  <si>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</si>
  <si>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</si>
  <si>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</si>
  <si>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</si>
  <si>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</si>
  <si>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</si>
  <si>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</si>
  <si>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</si>
  <si>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</si>
  <si>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</si>
  <si>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</si>
  <si>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</si>
  <si>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</si>
  <si>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</si>
  <si>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</si>
  <si>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</si>
  <si>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</si>
  <si>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</si>
  <si>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</si>
  <si>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</si>
  <si>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</si>
  <si>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</si>
  <si>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</si>
  <si>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</si>
  <si>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</si>
  <si>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</si>
  <si>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</si>
  <si>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</si>
  <si>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</si>
  <si>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</si>
  <si>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</si>
  <si>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</si>
  <si>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</si>
  <si>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</si>
  <si>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</si>
  <si>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</si>
  <si>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</si>
  <si>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</si>
  <si>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</si>
  <si>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</si>
  <si>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</si>
  <si>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</si>
  <si>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</si>
  <si>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</si>
  <si>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</si>
  <si>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</si>
  <si>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</si>
  <si>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</si>
  <si>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</si>
  <si>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</si>
  <si>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</si>
  <si>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</si>
  <si>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</si>
  <si>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</si>
  <si>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</si>
  <si>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</si>
  <si>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</si>
  <si>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</si>
  <si>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</si>
  <si>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</si>
  <si>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</si>
  <si>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</si>
  <si>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</si>
  <si>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</si>
  <si>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</si>
  <si>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</si>
  <si>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</si>
  <si>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</si>
  <si>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</si>
  <si>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</si>
  <si>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</si>
  <si>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</si>
  <si>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</si>
  <si>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</si>
  <si>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</si>
  <si>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</si>
  <si>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</si>
  <si>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</si>
  <si>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</si>
  <si>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</si>
  <si>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</si>
  <si>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</si>
  <si>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</si>
  <si>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</si>
  <si>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</si>
  <si>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</si>
  <si>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</si>
  <si>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</si>
  <si>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</si>
  <si>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</si>
  <si>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</si>
  <si>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</si>
  <si>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</si>
  <si>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</si>
  <si>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</si>
  <si>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</si>
  <si>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</si>
  <si>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</si>
  <si>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</si>
  <si>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</si>
  <si>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</si>
  <si>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</si>
  <si>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</si>
  <si>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</si>
  <si>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</si>
  <si>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</si>
  <si>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</si>
  <si>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</si>
  <si>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</si>
  <si>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</si>
  <si>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</si>
  <si>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</si>
  <si>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</si>
  <si>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</si>
  <si>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</si>
  <si>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</si>
  <si>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</si>
  <si>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</si>
  <si>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</si>
  <si>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</si>
  <si>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</si>
  <si>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</si>
  <si>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</si>
  <si>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</si>
  <si>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</si>
  <si>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</si>
  <si>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</si>
  <si>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</si>
  <si>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</si>
  <si>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</si>
  <si>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</si>
  <si>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</si>
  <si>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</si>
  <si>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</si>
  <si>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</si>
  <si>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</si>
  <si>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</si>
  <si>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</si>
  <si>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</si>
  <si>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</si>
  <si>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</si>
  <si>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</si>
  <si>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</si>
  <si>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</si>
  <si>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</si>
  <si>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</si>
  <si>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</si>
  <si>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</si>
  <si>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</si>
  <si>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</si>
  <si>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</si>
  <si>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</si>
  <si>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</si>
  <si>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</si>
  <si>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</si>
  <si>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</si>
  <si>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</si>
  <si>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</si>
  <si>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</si>
  <si>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</si>
  <si>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</si>
  <si>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</si>
  <si>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</si>
  <si>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</si>
  <si>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</si>
  <si>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</si>
  <si>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</si>
  <si>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</si>
  <si>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</si>
  <si>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</si>
  <si>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</si>
  <si>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</si>
  <si>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</si>
  <si>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</si>
  <si>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</si>
  <si>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</si>
  <si>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</si>
  <si>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</si>
  <si>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</si>
  <si>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</si>
  <si>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</si>
  <si>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</si>
  <si>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</si>
  <si>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</si>
  <si>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</si>
  <si>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</si>
  <si>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</si>
  <si>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</si>
  <si>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</si>
  <si>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</si>
  <si>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</si>
  <si>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</si>
  <si>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</si>
  <si>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</si>
  <si>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</si>
  <si>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</si>
  <si>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</si>
  <si>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</si>
  <si>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</si>
  <si>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</si>
  <si>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</si>
  <si>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</si>
  <si>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</si>
  <si>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</si>
  <si>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</si>
  <si>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</si>
  <si>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</si>
  <si>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</si>
  <si>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</si>
  <si>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</si>
  <si>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</si>
  <si>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</si>
  <si>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</si>
  <si>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</si>
  <si>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</si>
  <si>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</si>
  <si>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</si>
  <si>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</si>
  <si>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</si>
  <si>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</si>
  <si>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</si>
  <si>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</si>
  <si>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</si>
  <si>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</si>
  <si>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</si>
  <si>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</si>
  <si>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</si>
  <si>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</si>
  <si>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</si>
  <si>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</si>
  <si>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</si>
  <si>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</si>
  <si>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</si>
  <si>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</si>
  <si>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</si>
  <si>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</si>
  <si>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</si>
  <si>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</si>
  <si>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</si>
  <si>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</si>
  <si>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</si>
  <si>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</si>
  <si>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</si>
  <si>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</si>
  <si>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</si>
  <si>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</si>
  <si>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</si>
  <si>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</si>
  <si>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</si>
  <si>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</si>
  <si>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</si>
  <si>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</si>
  <si>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</si>
  <si>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</si>
  <si>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</si>
  <si>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</si>
  <si>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</si>
  <si>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</si>
  <si>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</si>
  <si>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</si>
  <si>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</si>
  <si>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</si>
  <si>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</si>
  <si>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</si>
  <si>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</si>
  <si>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</si>
  <si>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</si>
  <si>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</si>
  <si>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</si>
  <si>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</si>
  <si>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</si>
  <si>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</si>
  <si>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</si>
  <si>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</si>
  <si>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</si>
  <si>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</si>
  <si>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</si>
  <si>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</si>
  <si>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</si>
  <si>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</si>
  <si>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</si>
  <si>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</si>
  <si>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</si>
  <si>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</si>
  <si>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</si>
  <si>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</si>
  <si>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</si>
  <si>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</si>
  <si>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</si>
  <si>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</si>
  <si>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</si>
  <si>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</si>
  <si>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</si>
  <si>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</si>
  <si>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</si>
  <si>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</si>
  <si>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</si>
  <si>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</si>
  <si>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</si>
  <si>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</si>
  <si>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</si>
  <si>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</si>
  <si>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</si>
  <si>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</si>
  <si>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</si>
  <si>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</si>
  <si>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</si>
  <si>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</si>
  <si>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</si>
  <si>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</si>
  <si>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</si>
  <si>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</si>
  <si>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</si>
  <si>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</si>
  <si>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</si>
  <si>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</si>
  <si>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</si>
  <si>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</si>
  <si>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</si>
  <si>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</si>
  <si>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</si>
  <si>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</si>
  <si>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</si>
  <si>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</si>
  <si>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</si>
  <si>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</si>
  <si>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</si>
  <si>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</si>
  <si>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</si>
  <si>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</si>
  <si>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</si>
  <si>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</si>
  <si>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</si>
  <si>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</si>
  <si>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</si>
  <si>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</si>
  <si>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</si>
  <si>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</si>
  <si>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</si>
  <si>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</si>
  <si>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</si>
  <si>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</si>
  <si>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</si>
  <si>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</si>
  <si>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</si>
  <si>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</si>
  <si>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</si>
  <si>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</si>
  <si>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</si>
  <si>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</si>
  <si>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</si>
  <si>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</si>
  <si>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</si>
  <si>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</si>
  <si>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</si>
  <si>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</si>
  <si>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</si>
  <si>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</si>
  <si>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</si>
  <si>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</si>
  <si>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</si>
  <si>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</si>
  <si>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</si>
  <si>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</si>
  <si>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</si>
  <si>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</si>
  <si>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</si>
  <si>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</si>
  <si>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</si>
  <si>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</si>
  <si>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</si>
  <si>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</si>
  <si>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</si>
  <si>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</si>
  <si>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</si>
  <si>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</si>
  <si>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</si>
  <si>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</si>
  <si>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</si>
  <si>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</si>
  <si>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</si>
  <si>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</si>
  <si>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</si>
  <si>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</si>
  <si>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</si>
  <si>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</si>
  <si>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</si>
  <si>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</si>
  <si>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</si>
  <si>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</si>
  <si>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</si>
  <si>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</si>
  <si>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</si>
  <si>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</si>
  <si>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</si>
  <si>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</si>
  <si>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</si>
  <si>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</si>
  <si>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</si>
  <si>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</si>
  <si>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</si>
  <si>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</si>
  <si>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</si>
  <si>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</si>
  <si>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</si>
  <si>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</si>
  <si>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</si>
  <si>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</si>
  <si>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</si>
  <si>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</si>
  <si>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</si>
  <si>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</si>
  <si>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</si>
  <si>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</si>
  <si>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</si>
  <si>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</si>
  <si>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</si>
  <si>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</si>
  <si>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</si>
  <si>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</si>
  <si>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</si>
  <si>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</si>
  <si>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</si>
  <si>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</si>
  <si>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</si>
  <si>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</si>
  <si>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</si>
  <si>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</si>
  <si>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</si>
  <si>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</si>
  <si>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</si>
  <si>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</si>
  <si>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</si>
  <si>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</si>
  <si>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</si>
  <si>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</si>
  <si>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</si>
  <si>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</si>
  <si>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</si>
  <si>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</si>
  <si>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</si>
  <si>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</si>
  <si>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</si>
  <si>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</si>
  <si>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</si>
  <si>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</si>
  <si>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</si>
  <si>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</si>
  <si>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</si>
  <si>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</si>
  <si>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</si>
  <si>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</si>
  <si>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</si>
  <si>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</si>
  <si>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</si>
  <si>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</si>
  <si>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</si>
  <si>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</si>
  <si>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</si>
  <si>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</si>
  <si>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</si>
  <si>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</si>
  <si>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</si>
  <si>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</si>
  <si>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</si>
  <si>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</si>
  <si>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</si>
  <si>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</si>
  <si>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</si>
  <si>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</si>
  <si>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</si>
  <si>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</si>
  <si>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</si>
  <si>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</si>
  <si>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</si>
  <si>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</si>
  <si>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</si>
  <si>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</si>
  <si>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</si>
  <si>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</si>
  <si>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</si>
  <si>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</si>
  <si>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</si>
  <si>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</si>
  <si>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</si>
  <si>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</si>
  <si>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</si>
  <si>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</si>
  <si>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</si>
  <si>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</si>
  <si>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</si>
  <si>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</si>
  <si>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</si>
  <si>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</si>
  <si>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</si>
  <si>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</si>
  <si>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</si>
  <si>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</si>
  <si>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</si>
  <si>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</si>
  <si>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</si>
  <si>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</si>
  <si>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</si>
  <si>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</si>
  <si>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</si>
  <si>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</si>
  <si>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</si>
  <si>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</si>
  <si>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</si>
  <si>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</si>
  <si>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</si>
  <si>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</si>
  <si>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</si>
  <si>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</si>
  <si>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</si>
  <si>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</si>
  <si>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</si>
  <si>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</si>
  <si>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</si>
  <si>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</si>
  <si>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</si>
  <si>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</si>
  <si>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</si>
  <si>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</si>
  <si>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</si>
  <si>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</si>
  <si>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</si>
  <si>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</si>
  <si>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</si>
  <si>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</si>
  <si>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</si>
  <si>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</si>
  <si>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</si>
  <si>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</si>
  <si>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</si>
  <si>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</si>
  <si>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</si>
  <si>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</si>
  <si>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</si>
  <si>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</si>
  <si>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</si>
  <si>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</si>
  <si>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</si>
  <si>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</si>
  <si>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</si>
  <si>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</si>
  <si>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</si>
  <si>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</si>
  <si>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</si>
  <si>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</si>
  <si>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</si>
  <si>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</si>
  <si>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</si>
  <si>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</si>
  <si>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</si>
  <si>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</si>
  <si>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</si>
  <si>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</si>
  <si>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</si>
  <si>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</si>
  <si>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</si>
  <si>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</si>
  <si>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</si>
  <si>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</si>
  <si>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</si>
  <si>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</si>
  <si>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</si>
  <si>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</si>
  <si>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</si>
  <si>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</si>
  <si>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</si>
  <si>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</si>
  <si>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</si>
  <si>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</si>
  <si>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</si>
  <si>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</si>
  <si>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</si>
  <si>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</si>
  <si>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</si>
  <si>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</si>
  <si>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</si>
  <si>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</si>
  <si>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</si>
  <si>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</si>
  <si>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</si>
  <si>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</si>
  <si>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</si>
  <si>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</si>
  <si>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</si>
  <si>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</si>
  <si>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</si>
  <si>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</si>
  <si>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</si>
  <si>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</si>
  <si>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</si>
  <si>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</si>
  <si>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</si>
  <si>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</si>
  <si>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</si>
  <si>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</si>
  <si>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</si>
  <si>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</si>
  <si>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</si>
  <si>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</si>
  <si>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</si>
  <si>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</si>
  <si>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</si>
  <si>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</si>
  <si>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</si>
  <si>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</si>
  <si>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</si>
  <si>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</si>
  <si>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</si>
  <si>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</si>
  <si>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</si>
  <si>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</si>
  <si>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</si>
  <si>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</si>
  <si>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</si>
  <si>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</si>
  <si>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</si>
  <si>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</si>
  <si>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</si>
  <si>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</si>
  <si>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</si>
  <si>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</si>
  <si>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</si>
  <si>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</si>
  <si>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</si>
  <si>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</si>
  <si>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</si>
  <si>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</si>
  <si>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</si>
  <si>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</si>
  <si>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</si>
  <si>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</si>
  <si>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</si>
  <si>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</si>
  <si>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</si>
  <si>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</si>
  <si>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</si>
  <si>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</si>
  <si>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</si>
  <si>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</si>
  <si>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</si>
  <si>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</si>
  <si>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</si>
  <si>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</si>
  <si>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</si>
  <si>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</si>
  <si>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</si>
  <si>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</si>
  <si>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</si>
  <si>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</si>
  <si>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</si>
  <si>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</si>
  <si>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</si>
  <si>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</si>
  <si>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</si>
  <si>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</si>
  <si>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</si>
  <si>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</si>
  <si>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</si>
  <si>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</si>
  <si>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</si>
  <si>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</si>
  <si>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</si>
  <si>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</si>
  <si>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</si>
  <si>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</si>
  <si>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</si>
  <si>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</si>
  <si>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</si>
  <si>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</si>
  <si>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</si>
  <si>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</si>
  <si>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</si>
  <si>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</si>
  <si>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</si>
  <si>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</si>
  <si>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</si>
  <si>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</si>
  <si>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</si>
  <si>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</si>
  <si>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</si>
  <si>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</si>
  <si>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</si>
  <si>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</si>
  <si>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</si>
  <si>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</si>
  <si>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</si>
  <si>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</si>
  <si>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</si>
  <si>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</si>
  <si>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</si>
  <si>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</si>
  <si>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</si>
  <si>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</si>
  <si>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</si>
  <si>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</si>
  <si>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</si>
  <si>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</si>
  <si>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</si>
  <si>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</si>
  <si>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</si>
  <si>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</si>
  <si>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</si>
  <si>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</si>
  <si>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</si>
  <si>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</si>
  <si>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</si>
  <si>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</si>
  <si>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</si>
  <si>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</si>
  <si>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</si>
  <si>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</si>
  <si>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</si>
  <si>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</si>
  <si>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</si>
  <si>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</si>
  <si>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</si>
  <si>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</si>
  <si>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</si>
  <si>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</si>
  <si>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</si>
  <si>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</si>
  <si>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</si>
  <si>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</si>
  <si>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</si>
  <si>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</si>
  <si>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</si>
  <si>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</si>
  <si>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</si>
  <si>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</si>
  <si>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</si>
  <si>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</si>
  <si>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</si>
  <si>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</si>
  <si>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</si>
  <si>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</si>
  <si>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</si>
  <si>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</si>
  <si>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</si>
  <si>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</si>
  <si>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</si>
  <si>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</si>
  <si>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</si>
  <si>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</si>
  <si>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</si>
  <si>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</si>
  <si>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</si>
  <si>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</si>
  <si>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</si>
  <si>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</si>
  <si>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</si>
  <si>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</si>
  <si>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</si>
  <si>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</si>
  <si>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</si>
  <si>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</si>
  <si>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</si>
  <si>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</si>
  <si>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</si>
  <si>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</si>
  <si>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</si>
  <si>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</si>
  <si>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</si>
  <si>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</si>
  <si>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</si>
  <si>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</si>
  <si>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</si>
  <si>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</si>
  <si>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</si>
  <si>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</si>
  <si>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</si>
  <si>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</si>
  <si>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</si>
  <si>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</si>
  <si>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</si>
  <si>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</si>
  <si>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</si>
  <si>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</si>
  <si>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</si>
  <si>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</si>
  <si>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</si>
  <si>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</si>
  <si>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</si>
  <si>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</si>
  <si>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</si>
  <si>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</si>
  <si>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</si>
  <si>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</si>
  <si>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</si>
  <si>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</si>
  <si>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</si>
  <si>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</si>
  <si>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</si>
  <si>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</si>
  <si>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</si>
  <si>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</si>
  <si>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</si>
  <si>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</si>
  <si>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</si>
  <si>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</si>
  <si>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</si>
  <si>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</si>
  <si>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</si>
  <si>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</si>
  <si>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</si>
  <si>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</si>
  <si>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</si>
  <si>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</si>
  <si>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</si>
  <si>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</si>
  <si>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</si>
  <si>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</si>
  <si>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</si>
  <si>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</si>
  <si>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</si>
  <si>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</si>
  <si>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</si>
  <si>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</si>
  <si>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</si>
  <si>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</si>
  <si>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</si>
  <si>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</si>
  <si>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</si>
  <si>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</si>
  <si>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</si>
  <si>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</si>
  <si>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</si>
  <si>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</si>
  <si>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</si>
  <si>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</si>
  <si>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</si>
  <si>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</si>
  <si>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</si>
  <si>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</si>
  <si>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</si>
  <si>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</si>
  <si>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</si>
  <si>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</si>
  <si>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</si>
  <si>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</si>
  <si>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</si>
  <si>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</si>
  <si>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</si>
  <si>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</si>
  <si>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</si>
  <si>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</si>
  <si>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</si>
  <si>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</si>
  <si>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</si>
  <si>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</si>
  <si>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</si>
  <si>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</si>
  <si>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</si>
  <si>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</si>
  <si>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</si>
  <si>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</si>
  <si>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</si>
  <si>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</si>
  <si>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</si>
  <si>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</si>
  <si>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</si>
  <si>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</si>
  <si>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</si>
  <si>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</si>
  <si>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</si>
  <si>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</si>
  <si>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</si>
  <si>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</si>
  <si>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</si>
  <si>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</si>
  <si>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</si>
  <si>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</si>
  <si>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</si>
  <si>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</si>
  <si>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</si>
  <si>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</si>
  <si>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</si>
  <si>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</si>
  <si>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</si>
  <si>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</si>
  <si>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</si>
  <si>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</si>
  <si>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</si>
  <si>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</si>
  <si>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</si>
  <si>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</si>
  <si>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</si>
  <si>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</si>
  <si>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</si>
  <si>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</si>
  <si>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</si>
  <si>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</si>
  <si>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</si>
  <si>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</si>
  <si>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</si>
  <si>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</si>
  <si>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</si>
  <si>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</si>
  <si>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</si>
  <si>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</si>
  <si>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</si>
  <si>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</si>
  <si>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</si>
  <si>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</si>
  <si>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</si>
  <si>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</si>
  <si>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</si>
  <si>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</si>
  <si>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</si>
  <si>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</si>
  <si>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</si>
  <si>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</si>
  <si>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</si>
  <si>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</si>
  <si>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</si>
  <si>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</si>
  <si>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</si>
  <si>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</si>
  <si>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</si>
  <si>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</si>
  <si>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</si>
  <si>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</si>
  <si>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</si>
  <si>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</si>
  <si>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</si>
  <si>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</si>
  <si>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</si>
  <si>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</si>
  <si>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</si>
  <si>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</si>
  <si>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</si>
  <si>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</si>
  <si>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</si>
  <si>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</si>
  <si>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</si>
  <si>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</si>
  <si>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</si>
  <si>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</si>
  <si>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</si>
  <si>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</si>
  <si>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</si>
  <si>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</si>
  <si>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</si>
  <si>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</si>
  <si>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</si>
  <si>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</si>
  <si>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</si>
  <si>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</si>
  <si>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</si>
  <si>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</si>
  <si>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</si>
  <si>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</si>
  <si>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</si>
  <si>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</si>
  <si>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</si>
  <si>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</si>
  <si>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</si>
  <si>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</si>
  <si>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</si>
  <si>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</si>
  <si>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</si>
  <si>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</si>
  <si>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</si>
  <si>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</si>
  <si>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</si>
  <si>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</si>
  <si>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</si>
  <si>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</si>
  <si>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</si>
  <si>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</si>
  <si>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</si>
  <si>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</si>
  <si>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</si>
  <si>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</si>
  <si>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</si>
  <si>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</si>
  <si>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</si>
  <si>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</si>
  <si>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</si>
  <si>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</si>
  <si>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</si>
  <si>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</si>
  <si>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</si>
  <si>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</si>
  <si>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</si>
  <si>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</si>
  <si>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</si>
  <si>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</si>
  <si>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</si>
  <si>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</si>
  <si>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</si>
  <si>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</si>
  <si>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</si>
  <si>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</si>
  <si>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</si>
  <si>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</si>
  <si>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</si>
  <si>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</si>
  <si>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</si>
  <si>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</si>
  <si>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</si>
  <si>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</si>
  <si>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</si>
  <si>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</si>
  <si>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</si>
  <si>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</si>
  <si>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</si>
  <si>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</si>
  <si>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</si>
  <si>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</si>
  <si>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</si>
  <si>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</si>
  <si>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</si>
  <si>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</si>
  <si>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</si>
  <si>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</si>
  <si>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</si>
  <si>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</si>
  <si>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</si>
  <si>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</si>
  <si>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</si>
  <si>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</si>
  <si>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</si>
  <si>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</si>
  <si>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</si>
  <si>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</si>
  <si>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</si>
  <si>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</si>
  <si>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</si>
  <si>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</si>
  <si>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</si>
  <si>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</si>
  <si>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</si>
  <si>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</si>
  <si>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</si>
  <si>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</si>
  <si>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</si>
  <si>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</si>
  <si>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</si>
  <si>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</si>
  <si>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</si>
  <si>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</si>
  <si>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</si>
  <si>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</si>
  <si>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</si>
  <si>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</si>
  <si>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</si>
  <si>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</si>
  <si>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</si>
  <si>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</si>
  <si>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</si>
  <si>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</si>
  <si>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</si>
  <si>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</si>
  <si>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</si>
  <si>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</si>
  <si>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</si>
  <si>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</si>
  <si>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</si>
  <si>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</si>
  <si>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</si>
  <si>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</si>
  <si>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</si>
  <si>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</si>
  <si>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</si>
  <si>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</si>
  <si>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</si>
  <si>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</si>
  <si>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</si>
  <si>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</si>
  <si>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</si>
  <si>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</si>
  <si>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</si>
  <si>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</si>
  <si>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</si>
  <si>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</si>
  <si>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</si>
  <si>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</si>
  <si>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</si>
  <si>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</si>
  <si>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</si>
  <si>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</si>
  <si>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</si>
  <si>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</si>
  <si>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</si>
  <si>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</si>
  <si>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</si>
  <si>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</si>
  <si>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</si>
  <si>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</si>
  <si>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</si>
  <si>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</si>
  <si>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</si>
  <si>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</si>
  <si>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</si>
  <si>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</si>
  <si>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</si>
  <si>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</si>
  <si>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</si>
  <si>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</si>
  <si>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</si>
  <si>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</si>
  <si>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</si>
  <si>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</si>
  <si>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</si>
  <si>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</si>
  <si>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</si>
  <si>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</si>
  <si>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</si>
  <si>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</si>
  <si>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</si>
  <si>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</si>
  <si>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</si>
  <si>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</si>
  <si>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</si>
  <si>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</si>
  <si>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</si>
  <si>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</si>
  <si>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</si>
  <si>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</si>
  <si>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</si>
  <si>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</si>
  <si>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</si>
  <si>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</si>
  <si>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</si>
  <si>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</si>
  <si>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</si>
  <si>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</si>
  <si>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</si>
  <si>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</si>
  <si>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</si>
  <si>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</si>
  <si>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</si>
  <si>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</si>
  <si>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</si>
  <si>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</si>
  <si>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</si>
  <si>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</si>
  <si>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</si>
  <si>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</si>
  <si>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</si>
  <si>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</si>
  <si>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</si>
  <si>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</si>
  <si>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</si>
  <si>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</si>
  <si>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</si>
  <si>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</si>
  <si>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</si>
  <si>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</si>
  <si>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</si>
  <si>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</si>
  <si>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</si>
  <si>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</si>
  <si>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</si>
  <si>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</si>
  <si>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</si>
  <si>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</si>
  <si>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</si>
  <si>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</si>
  <si>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</si>
  <si>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</si>
  <si>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</si>
  <si>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</si>
  <si>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</si>
  <si>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</si>
  <si>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</si>
  <si>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</si>
  <si>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</si>
  <si>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</si>
  <si>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</si>
  <si>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</si>
  <si>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</si>
  <si>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</si>
  <si>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</si>
  <si>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</si>
  <si>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</si>
  <si>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</si>
  <si>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</si>
  <si>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</si>
  <si>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</si>
  <si>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</si>
  <si>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</si>
  <si>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</si>
  <si>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</si>
  <si>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</si>
  <si>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</si>
  <si>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</si>
  <si>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</si>
  <si>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</si>
  <si>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</si>
  <si>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</si>
  <si>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</si>
  <si>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</si>
  <si>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</si>
  <si>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</si>
  <si>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</si>
  <si>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</si>
  <si>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</si>
  <si>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</si>
  <si>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</si>
  <si>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</si>
  <si>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</si>
  <si>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</si>
  <si>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</si>
  <si>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</si>
  <si>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</si>
  <si>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</si>
  <si>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</si>
  <si>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</si>
  <si>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</si>
  <si>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</si>
  <si>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</si>
  <si>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</si>
  <si>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</si>
  <si>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</si>
  <si>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</si>
  <si>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</si>
  <si>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</si>
  <si>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</si>
  <si>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</si>
  <si>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</si>
  <si>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</si>
  <si>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</si>
  <si>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</si>
  <si>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</si>
  <si>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</si>
  <si>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</si>
  <si>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</si>
  <si>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</si>
  <si>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</si>
  <si>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</si>
  <si>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</si>
  <si>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</si>
  <si>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</si>
  <si>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</si>
  <si>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</si>
  <si>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</si>
  <si>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</si>
  <si>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</si>
  <si>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</si>
  <si>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</si>
  <si>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</si>
  <si>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</si>
  <si>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</si>
  <si>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</si>
  <si>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</si>
  <si>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</si>
  <si>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</si>
  <si>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</si>
  <si>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</si>
  <si>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</si>
  <si>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</si>
  <si>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</si>
  <si>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</si>
  <si>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</si>
  <si>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</si>
  <si>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</si>
  <si>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</si>
  <si>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</si>
  <si>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</si>
  <si>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</si>
  <si>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</si>
  <si>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</si>
  <si>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</si>
  <si>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</si>
  <si>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</si>
  <si>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</si>
  <si>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</si>
  <si>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</si>
  <si>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</si>
  <si>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</si>
  <si>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</si>
  <si>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</si>
  <si>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</si>
  <si>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</si>
  <si>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</si>
  <si>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</si>
  <si>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</si>
  <si>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</si>
  <si>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</si>
  <si>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</si>
  <si>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</si>
  <si>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</si>
  <si>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</si>
  <si>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</si>
  <si>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</si>
  <si>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</si>
  <si>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</si>
  <si>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</si>
  <si>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</si>
  <si>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</si>
  <si>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</si>
  <si>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</si>
  <si>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</si>
  <si>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</si>
  <si>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</si>
  <si>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</si>
  <si>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</si>
  <si>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</si>
  <si>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</si>
  <si>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</si>
  <si>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</si>
  <si>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</si>
  <si>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</si>
  <si>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</si>
  <si>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</si>
  <si>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</si>
  <si>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</si>
  <si>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</si>
  <si>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</si>
  <si>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</si>
  <si>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</si>
  <si>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</si>
  <si>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</si>
  <si>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</si>
  <si>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</si>
  <si>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</si>
  <si>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</si>
  <si>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</si>
  <si>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</si>
  <si>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</si>
  <si>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</si>
  <si>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</si>
  <si>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</si>
  <si>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</si>
  <si>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</si>
  <si>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</si>
  <si>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</si>
  <si>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</si>
  <si>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</si>
  <si>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</si>
  <si>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</si>
  <si>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</si>
  <si>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</si>
  <si>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</si>
  <si>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</si>
  <si>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</si>
  <si>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</si>
  <si>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</si>
  <si>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</si>
  <si>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</si>
  <si>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</si>
  <si>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</si>
  <si>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</si>
  <si>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</si>
  <si>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</si>
  <si>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wartości statystyki p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</si>
  <si>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</si>
  <si>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</si>
  <si>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</si>
  <si>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</si>
  <si>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</si>
  <si>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</si>
  <si>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</si>
  <si>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</si>
  <si>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</si>
  <si>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</si>
  <si>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</si>
  <si>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</si>
  <si>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</si>
  <si>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</si>
  <si>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</si>
  <si>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</si>
  <si>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</si>
  <si>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</si>
  <si>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</si>
  <si>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</si>
  <si>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</si>
  <si>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</si>
  <si>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</si>
  <si>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</si>
  <si>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</si>
  <si>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</si>
  <si>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</si>
  <si>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</si>
  <si>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</si>
  <si>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</si>
  <si>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</si>
  <si>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</si>
  <si>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</si>
  <si>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</si>
  <si>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</si>
  <si>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</si>
  <si>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</si>
  <si>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</si>
  <si>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</si>
  <si>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</si>
  <si>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</si>
  <si>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</si>
  <si>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</si>
  <si>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</si>
  <si>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</si>
  <si>
    <t>IWRA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</si>
</sst>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  <numFmt numFmtId="168" formatCode="0.0%"/>
    <numFmt numFmtId="169" formatCode="_-* #,##0.00\ &quot;zł&quot;_-;\-* #,##0.00\ &quot;zł&quot;_-;_-* &quot;-&quot;?\ &quot;zł&quot;_-;_-@_-"/>
  </numFmts>
  <fonts count="18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44" fontId="0" fillId="0" borderId="0" xfId="3" applyFont="1"/>
    <xf numFmtId="168" fontId="0" fillId="0" borderId="0" xfId="2" applyNumberFormat="1" applyFont="1"/>
    <xf numFmtId="169" fontId="0" fillId="0" borderId="0" xfId="0" applyNumberFormat="1"/>
  </cellXfs>
  <cellStyles count="4">
    <cellStyle name="Normalny" xfId="0" builtinId="0"/>
    <cellStyle name="Normalny 2" xfId="1" xr:uid="{B583D91A-72FD-4F8D-9274-2D4BD9705AA5}"/>
    <cellStyle name="Procentowy" xfId="2" builtinId="5"/>
    <cellStyle name="Walutowy" xfId="3" builtinId="4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116" count="1">
            <x v="5"/>
          </reference>
        </references>
      </pivotArea>
    </format>
    <format dxfId="553">
      <pivotArea dataOnly="0" labelOnly="1" fieldPosition="0">
        <references count="1">
          <reference field="116" count="1">
            <x v="7"/>
          </reference>
        </references>
      </pivotArea>
    </format>
    <format dxfId="552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57">
      <pivotArea dataOnly="0" labelOnly="1" fieldPosition="0">
        <references count="1">
          <reference field="159" count="1">
            <x v="4"/>
          </reference>
        </references>
      </pivotArea>
    </format>
    <format dxfId="556">
      <pivotArea dataOnly="0" labelOnly="1" fieldPosition="0">
        <references count="1">
          <reference field="159" count="1">
            <x v="8"/>
          </reference>
        </references>
      </pivotArea>
    </format>
    <format dxfId="555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60">
      <pivotArea dataOnly="0" labelOnly="1" fieldPosition="0">
        <references count="1">
          <reference field="17" count="1">
            <x v="3"/>
          </reference>
        </references>
      </pivotArea>
    </format>
    <format dxfId="559">
      <pivotArea dataOnly="0" labelOnly="1" fieldPosition="0">
        <references count="1">
          <reference field="17" count="1">
            <x v="1"/>
          </reference>
        </references>
      </pivotArea>
    </format>
    <format dxfId="558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3">
      <pivotArea dataOnly="0" labelOnly="1" fieldPosition="0">
        <references count="1">
          <reference field="17" count="1">
            <x v="3"/>
          </reference>
        </references>
      </pivotArea>
    </format>
    <format dxfId="562">
      <pivotArea dataOnly="0" labelOnly="1" fieldPosition="0">
        <references count="1">
          <reference field="17" count="1">
            <x v="1"/>
          </reference>
        </references>
      </pivotArea>
    </format>
    <format dxfId="561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6">
      <pivotArea dataOnly="0" labelOnly="1" fieldPosition="0">
        <references count="1">
          <reference field="105" count="1">
            <x v="1"/>
          </reference>
        </references>
      </pivotArea>
    </format>
    <format dxfId="565">
      <pivotArea dataOnly="0" labelOnly="1" fieldPosition="0">
        <references count="1">
          <reference field="105" count="1">
            <x v="2"/>
          </reference>
        </references>
      </pivotArea>
    </format>
    <format dxfId="564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7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70">
      <pivotArea dataOnly="0" labelOnly="1" fieldPosition="0">
        <references count="1">
          <reference field="59" count="1">
            <x v="1"/>
          </reference>
        </references>
      </pivotArea>
    </format>
    <format dxfId="569">
      <pivotArea dataOnly="0" labelOnly="1" fieldPosition="0">
        <references count="1">
          <reference field="59" count="1">
            <x v="3"/>
          </reference>
        </references>
      </pivotArea>
    </format>
    <format dxfId="568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71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74">
      <pivotArea dataOnly="0" labelOnly="1" fieldPosition="0">
        <references count="1">
          <reference field="59" count="1">
            <x v="1"/>
          </reference>
        </references>
      </pivotArea>
    </format>
    <format dxfId="573">
      <pivotArea dataOnly="0" labelOnly="1" fieldPosition="0">
        <references count="1">
          <reference field="59" count="1">
            <x v="3"/>
          </reference>
        </references>
      </pivotArea>
    </format>
    <format dxfId="572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77">
      <pivotArea dataOnly="0" labelOnly="1" fieldPosition="0">
        <references count="1">
          <reference field="34" count="1">
            <x v="9"/>
          </reference>
        </references>
      </pivotArea>
    </format>
    <format dxfId="576">
      <pivotArea dataOnly="0" labelOnly="1" fieldPosition="0">
        <references count="1">
          <reference field="34" count="1">
            <x v="21"/>
          </reference>
        </references>
      </pivotArea>
    </format>
    <format dxfId="575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04" type="button" dataOnly="0" labelOnly="1" outline="0" axis="axisRow" fieldPosition="0"/>
    </format>
    <format dxfId="353">
      <pivotArea dataOnly="0" labelOnly="1" fieldPosition="0">
        <references count="1">
          <reference field="104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26" type="button" dataOnly="0" labelOnly="1" outline="0" axis="axisRow" fieldPosition="0"/>
    </format>
    <format dxfId="359">
      <pivotArea dataOnly="0" labelOnly="1" fieldPosition="0">
        <references count="1">
          <reference field="126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3" type="button" dataOnly="0" labelOnly="1" outline="0" axis="axisRow" fieldPosition="0"/>
    </format>
    <format dxfId="371">
      <pivotArea dataOnly="0" labelOnly="1" fieldPosition="0">
        <references count="1">
          <reference field="33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6" type="button" dataOnly="0" labelOnly="1" outline="0" axis="axisRow" fieldPosition="0"/>
    </format>
    <format dxfId="377">
      <pivotArea dataOnly="0" labelOnly="1" fieldPosition="0">
        <references count="1">
          <reference field="16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57" type="button" dataOnly="0" labelOnly="1" outline="0" axis="axisRow" fieldPosition="0"/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57" type="button" dataOnly="0" labelOnly="1" outline="0" axis="axisRow" fieldPosition="0"/>
    </format>
    <format dxfId="388">
      <pivotArea dataOnly="0" labelOnly="1" fieldPosition="0">
        <references count="1">
          <reference field="57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83" type="button" dataOnly="0" labelOnly="1" outline="0" axis="axisRow" fieldPosition="0"/>
    </format>
    <format dxfId="394">
      <pivotArea dataOnly="0" labelOnly="1" fieldPosition="0">
        <references count="1">
          <reference field="183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15" type="button" dataOnly="0" labelOnly="1" outline="0" axis="axisRow" fieldPosition="0"/>
    </format>
    <format dxfId="400">
      <pivotArea dataOnly="0" labelOnly="1" fieldPosition="0">
        <references count="1">
          <reference field="115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 totalsRowFunction="average" totalsRowCellStyle="Walutowy"/>
    <tableColumn id="4" xr3:uid="{A0309F08-BA8A-4AFD-8E90-9AE52B0C697D}" name="Wartości_po3latach" totalsRowFunction="average" totalsRowCellStyle="Walutowy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966"/>
  <sheetViews>
    <sheetView tabSelected="1" topLeftCell="D789" workbookViewId="0">
      <selection activeCell="M800" sqref="M800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12" max="12" width="28.5976562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  <c r="G784" s="81">
        <f>SUBTOTAL(101,AbsDoKorelacji[Wartości_po1roku])</f>
        <v>2380.7339449541282</v>
      </c>
      <c r="H784" s="81">
        <f>SUBTOTAL(101,AbsDoKorelacji[Wartości_po3latach])</f>
        <v>3540</v>
      </c>
    </row>
    <row r="785" spans="1:21" x14ac:dyDescent="0.45">
      <c r="C785" s="82">
        <f>C784/120</f>
        <v>0.94166666666666665</v>
      </c>
      <c r="D785" s="82">
        <f>D784/120</f>
        <v>0.95</v>
      </c>
      <c r="F785" s="20" t="s">
        <v>2540</v>
      </c>
      <c r="G785" s="83">
        <f>C785*AbsDoKorelacji[[#Totals],[Wartości_po1roku]]</f>
        <v>2241.8577981651374</v>
      </c>
      <c r="H785" s="83">
        <f>D785*AbsDoKorelacji[[#Totals],[Wartości_po3latach]]</f>
        <v>3363</v>
      </c>
    </row>
    <row r="786" spans="1:21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1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1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1" x14ac:dyDescent="0.45">
      <c r="A789" s="20" t="s">
        <v>2462</v>
      </c>
      <c r="C789" s="82">
        <f>C787/$B787</f>
        <v>0.90384615384615385</v>
      </c>
      <c r="D789" s="82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1" x14ac:dyDescent="0.45">
      <c r="A790" s="20" t="s">
        <v>2463</v>
      </c>
      <c r="C790" s="82">
        <f>C788/$B788</f>
        <v>0.97058823529411764</v>
      </c>
      <c r="D790" s="82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1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R791" s="20" t="s">
        <v>2493</v>
      </c>
      <c r="S791">
        <f>VLOOKUP(S792-2,Tabl_tStudenta[],5,0)</f>
        <v>1.9802722492729716</v>
      </c>
      <c r="T791">
        <f>VLOOKUP(T792-2,Tabl_tStudenta[],5,0)</f>
        <v>1.996564418952312</v>
      </c>
      <c r="U791">
        <f>VLOOKUP(U792-2,Tabl_tStudenta[],5,0)</f>
        <v>2.0085591121007611</v>
      </c>
    </row>
    <row r="792" spans="1:21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R792" s="20" t="s">
        <v>2491</v>
      </c>
      <c r="S792">
        <v>120</v>
      </c>
      <c r="T792">
        <v>68</v>
      </c>
      <c r="U792">
        <v>52</v>
      </c>
    </row>
    <row r="793" spans="1:21" x14ac:dyDescent="0.45">
      <c r="E793" s="20"/>
      <c r="G793" s="54"/>
      <c r="H793" s="54"/>
      <c r="R793" s="20"/>
    </row>
    <row r="794" spans="1:21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2494</v>
      </c>
      <c r="L794" s="57"/>
      <c r="M794" s="57" t="s">
        <v>2488</v>
      </c>
      <c r="N794" s="57" t="s">
        <v>2487</v>
      </c>
      <c r="O794" s="57" t="s">
        <v>2486</v>
      </c>
      <c r="Q794" s="29" t="s">
        <v>2492</v>
      </c>
      <c r="R794" s="29"/>
      <c r="S794" s="29" t="s">
        <v>2488</v>
      </c>
      <c r="T794" s="29" t="s">
        <v>2487</v>
      </c>
      <c r="U794" s="29" t="s">
        <v>2486</v>
      </c>
    </row>
    <row r="795" spans="1:21" x14ac:dyDescent="0.45">
      <c r="E795" s="29"/>
      <c r="F795" s="29"/>
      <c r="G795" s="29"/>
      <c r="H795" s="29"/>
      <c r="I795" s="29"/>
      <c r="K795" s="57"/>
      <c r="L795" s="57"/>
      <c r="M795" s="57"/>
      <c r="N795" s="57"/>
      <c r="O795" s="57"/>
      <c r="Q795" s="29"/>
      <c r="R795" s="29"/>
      <c r="S795" s="29"/>
      <c r="T795" s="29"/>
      <c r="U795" s="29"/>
    </row>
    <row r="796" spans="1:21" x14ac:dyDescent="0.45">
      <c r="E796" s="29" t="s">
        <v>2500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2500</v>
      </c>
      <c r="L796" s="57"/>
      <c r="M796" s="58">
        <f t="shared" ref="M796:M797" si="185">TDIST(S796,S$792-2,2)</f>
        <v>0.43385635751907703</v>
      </c>
      <c r="N796" s="57"/>
      <c r="O796" s="57"/>
      <c r="Q796" s="29" t="s">
        <v>2500</v>
      </c>
      <c r="R796" s="29"/>
      <c r="S796" s="60">
        <f t="shared" ref="S796:S797" si="186">(G796*SQRT(S$792-2))/(SQRT(1-G796^2))</f>
        <v>0.78529187569981829</v>
      </c>
      <c r="T796" s="29"/>
      <c r="U796" s="29"/>
    </row>
    <row r="797" spans="1:21" x14ac:dyDescent="0.45">
      <c r="E797" s="29" t="s">
        <v>2499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2499</v>
      </c>
      <c r="L797" s="57"/>
      <c r="M797" s="58">
        <f t="shared" si="185"/>
        <v>0.76399035245441382</v>
      </c>
      <c r="N797" s="57"/>
      <c r="O797" s="57"/>
      <c r="Q797" s="29" t="s">
        <v>2499</v>
      </c>
      <c r="R797" s="29"/>
      <c r="S797" s="60">
        <f t="shared" si="186"/>
        <v>0.30093936452396997</v>
      </c>
      <c r="T797" s="29"/>
      <c r="U797" s="29"/>
    </row>
    <row r="798" spans="1:21" x14ac:dyDescent="0.45">
      <c r="E798" s="29" t="s">
        <v>2497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2497</v>
      </c>
      <c r="L798" s="57"/>
      <c r="M798" s="58">
        <f>TDIST(S798,S$792-2,2)</f>
        <v>4.2904688669858165E-2</v>
      </c>
      <c r="N798" s="57"/>
      <c r="O798" s="57"/>
      <c r="Q798" s="29" t="s">
        <v>2497</v>
      </c>
      <c r="R798" s="29"/>
      <c r="S798" s="60">
        <f>(G798*SQRT(S$792-2))/(SQRT(1-G798^2))</f>
        <v>2.0467423947082883</v>
      </c>
      <c r="T798" s="29"/>
      <c r="U798" s="29"/>
    </row>
    <row r="799" spans="1:21" x14ac:dyDescent="0.45">
      <c r="E799" s="29" t="s">
        <v>2496</v>
      </c>
      <c r="F799" s="29"/>
      <c r="G799" s="61">
        <f>CORREL(AbsDoKorelacji[CzyTechnicznaWartości],AbsDoKorelacji[Zatrudnienie w 1 roku])</f>
        <v>-0.14111319761359137</v>
      </c>
      <c r="H799" s="29"/>
      <c r="I799" s="29"/>
      <c r="K799" s="57" t="s">
        <v>2496</v>
      </c>
      <c r="L799" s="57"/>
      <c r="M799" s="58">
        <f>TDIST(S799,S$792-2,2)</f>
        <v>0.12420978601059325</v>
      </c>
      <c r="N799" s="57"/>
      <c r="O799" s="57"/>
      <c r="Q799" s="29" t="s">
        <v>2496</v>
      </c>
      <c r="R799" s="29"/>
      <c r="S799" s="59">
        <f>(-G799*SQRT(S$792-2))/(SQRT(1-G799^2))</f>
        <v>1.5483755606400784</v>
      </c>
      <c r="T799" s="29"/>
      <c r="U799" s="29"/>
    </row>
    <row r="800" spans="1:21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TDIST(S800,S$792-2,2)</f>
        <v>2.8353513200597434E-29</v>
      </c>
      <c r="N800" s="58">
        <f t="shared" ref="N800:O802" si="187">TDIST(T800,T$792-2,2)</f>
        <v>8.4470097570193112E-16</v>
      </c>
      <c r="O800" s="58">
        <f t="shared" si="187"/>
        <v>1.2503668309270156E-14</v>
      </c>
      <c r="Q800" s="29" t="s">
        <v>2483</v>
      </c>
      <c r="R800" s="29"/>
      <c r="S800" s="56">
        <f>(G800*SQRT(S$792-2))/(SQRT(1-G800^2))</f>
        <v>15.071510858957884</v>
      </c>
      <c r="T800" s="56">
        <f>(H800*SQRT(T$792-2))/(SQRT(1-H800^2))</f>
        <v>10.549171094224954</v>
      </c>
      <c r="U800" s="56">
        <f>(I800*SQRT(U$792-2))/(SQRT(1-I800^2))</f>
        <v>10.769687582316882</v>
      </c>
    </row>
    <row r="801" spans="2:21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61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>TDIST(S801,S$792-2,2)</f>
        <v>0.48249562111490751</v>
      </c>
      <c r="N801" s="58">
        <f t="shared" si="187"/>
        <v>0.34889013110807865</v>
      </c>
      <c r="O801" s="58">
        <f t="shared" si="187"/>
        <v>0.10440967895944427</v>
      </c>
      <c r="Q801" s="29" t="s">
        <v>2481</v>
      </c>
      <c r="R801" s="29"/>
      <c r="S801" s="56">
        <f>(G801*SQRT(S$792-2))/(SQRT(1-G801^2))</f>
        <v>0.7045224769883236</v>
      </c>
      <c r="T801" s="59">
        <f>(-H801*SQRT(T$792-2))/(SQRT(1-H801^2))</f>
        <v>0.94345302747167392</v>
      </c>
      <c r="U801" s="56">
        <f>(I801*SQRT(U$792-2))/(SQRT(1-I801^2))</f>
        <v>1.6539181205242088</v>
      </c>
    </row>
    <row r="802" spans="2:21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>TDIST(S802,S$792-2,2)</f>
        <v>0.79220131950060169</v>
      </c>
      <c r="N802" s="58">
        <f t="shared" si="187"/>
        <v>0.40035528374993856</v>
      </c>
      <c r="O802" s="58">
        <f t="shared" si="187"/>
        <v>0.24491714621131117</v>
      </c>
      <c r="Q802" s="29" t="s">
        <v>2482</v>
      </c>
      <c r="R802" s="29"/>
      <c r="S802" s="56">
        <f>(G802*SQRT(S$792-2))/(SQRT(1-G802^2))</f>
        <v>0.26405087600039223</v>
      </c>
      <c r="T802" s="59">
        <f>(-H802*SQRT(T$792-2))/(SQRT(1-H802^2))</f>
        <v>0.84645932897035481</v>
      </c>
      <c r="U802" s="56">
        <f>(I802*SQRT(U$792-2))/(SQRT(1-I802^2))</f>
        <v>1.1766235853995293</v>
      </c>
    </row>
    <row r="803" spans="2:21" x14ac:dyDescent="0.45">
      <c r="E803" s="29" t="s">
        <v>2501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2501</v>
      </c>
      <c r="L803" s="57"/>
      <c r="M803" s="58">
        <f t="shared" ref="M803:M804" si="188">TDIST(S803,S$792-2,2)</f>
        <v>0.80236999430158951</v>
      </c>
      <c r="N803" s="58">
        <f t="shared" ref="N803:N804" si="189">TDIST(T803,T$792-2,2)</f>
        <v>0.34889013110807865</v>
      </c>
      <c r="O803" s="58">
        <f t="shared" ref="O803:O804" si="190">TDIST(U803,U$792-2,2)</f>
        <v>0.62224815704362113</v>
      </c>
      <c r="Q803" s="29" t="s">
        <v>2501</v>
      </c>
      <c r="R803" s="29"/>
      <c r="S803" s="59">
        <f>(-G803*SQRT(S$792-2))/(SQRT(1-G803^2))</f>
        <v>0.25084529009202855</v>
      </c>
      <c r="T803" s="59">
        <f t="shared" ref="T803:T804" si="191">(-H803*SQRT(T$792-2))/(SQRT(1-H803^2))</f>
        <v>0.94345302747167392</v>
      </c>
      <c r="U803" s="56">
        <f t="shared" ref="U803:U804" si="192">(I803*SQRT(U$792-2))/(SQRT(1-I803^2))</f>
        <v>0.49574250286535948</v>
      </c>
    </row>
    <row r="804" spans="2:21" x14ac:dyDescent="0.45">
      <c r="E804" s="29" t="s">
        <v>2502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2502</v>
      </c>
      <c r="L804" s="57"/>
      <c r="M804" s="58">
        <f t="shared" si="188"/>
        <v>0.5690706568190198</v>
      </c>
      <c r="N804" s="58">
        <f t="shared" si="189"/>
        <v>0.40035528374993856</v>
      </c>
      <c r="O804" s="58">
        <f t="shared" si="190"/>
        <v>0.32970100952376413</v>
      </c>
      <c r="Q804" s="29" t="s">
        <v>2502</v>
      </c>
      <c r="R804" s="29"/>
      <c r="S804" s="56">
        <f t="shared" ref="S804" si="193">(G804*SQRT(S$792-2))/(SQRT(1-G804^2))</f>
        <v>0.57102199094143868</v>
      </c>
      <c r="T804" s="59">
        <f t="shared" si="191"/>
        <v>0.84645932897035481</v>
      </c>
      <c r="U804" s="56">
        <f t="shared" si="192"/>
        <v>0.98431279834421403</v>
      </c>
    </row>
    <row r="805" spans="2:21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29"/>
      <c r="R805" s="29"/>
      <c r="S805" s="56"/>
      <c r="T805" s="56"/>
      <c r="U805" s="56"/>
    </row>
    <row r="806" spans="2:21" x14ac:dyDescent="0.45">
      <c r="E806" s="29" t="s">
        <v>2498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2498</v>
      </c>
      <c r="L806" s="57"/>
      <c r="M806" s="58">
        <f>TDIST(S806,S$792-2,2)</f>
        <v>9.5987808614582501E-4</v>
      </c>
      <c r="N806" s="58"/>
      <c r="O806" s="58"/>
      <c r="Q806" s="29" t="s">
        <v>2498</v>
      </c>
      <c r="R806" s="29"/>
      <c r="S806" s="59">
        <f>(G806*SQRT(S$792-2))/(SQRT(1-G806^2))</f>
        <v>3.3872443530156273</v>
      </c>
      <c r="T806" s="56"/>
      <c r="U806" s="56"/>
    </row>
    <row r="807" spans="2:21" x14ac:dyDescent="0.45">
      <c r="E807" s="29" t="s">
        <v>2495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2495</v>
      </c>
      <c r="L807" s="57"/>
      <c r="M807" s="58">
        <f>TDIST(S807,S$792-2,2)</f>
        <v>0.24023044869581048</v>
      </c>
      <c r="N807" s="58"/>
      <c r="O807" s="58"/>
      <c r="Q807" s="29" t="s">
        <v>2495</v>
      </c>
      <c r="R807" s="29"/>
      <c r="S807" s="59">
        <f>(-G807*SQRT(S$792-2))/(SQRT(1-G807^2))</f>
        <v>1.1803613904428563</v>
      </c>
      <c r="T807" s="56"/>
      <c r="U807" s="56"/>
    </row>
    <row r="808" spans="2:21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>TDIST(S808,S$792-2,2)</f>
        <v>7.1511556039113119E-2</v>
      </c>
      <c r="N808" s="58">
        <f>TDIST(T808,T$792-2,2)</f>
        <v>0.72863122546253689</v>
      </c>
      <c r="O808" s="58">
        <f>TDIST(U808,U$792-2,2)</f>
        <v>5.2090536349751727E-2</v>
      </c>
      <c r="Q808" s="29" t="s">
        <v>2484</v>
      </c>
      <c r="R808" s="29"/>
      <c r="S808" s="56">
        <f t="shared" ref="S808:U809" si="194">(G808*SQRT(S$792-2))/(SQRT(1-G808^2))</f>
        <v>1.8185812586767252</v>
      </c>
      <c r="T808" s="56">
        <f t="shared" si="194"/>
        <v>0.34842337310198052</v>
      </c>
      <c r="U808" s="56">
        <f t="shared" si="194"/>
        <v>1.9898469660249269</v>
      </c>
    </row>
    <row r="809" spans="2:21" x14ac:dyDescent="0.45">
      <c r="E809" s="29" t="s">
        <v>2485</v>
      </c>
      <c r="F809" s="29"/>
      <c r="G809" s="61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>TDIST(S809,S$792-2,2)</f>
        <v>0.17959332297043196</v>
      </c>
      <c r="N809" s="58">
        <f>TDIST(T809,T$792-2,2)</f>
        <v>1</v>
      </c>
      <c r="O809" s="58">
        <f>TDIST(U809,U$792-2,2)</f>
        <v>6.0426155994368153E-2</v>
      </c>
      <c r="Q809" s="29" t="s">
        <v>2485</v>
      </c>
      <c r="R809" s="29"/>
      <c r="S809" s="56">
        <f t="shared" si="194"/>
        <v>1.3500205387784321</v>
      </c>
      <c r="T809" s="56">
        <f t="shared" si="194"/>
        <v>8.1240384046359614E-28</v>
      </c>
      <c r="U809" s="56">
        <f t="shared" si="194"/>
        <v>1.921127005846345</v>
      </c>
    </row>
    <row r="810" spans="2:21" x14ac:dyDescent="0.45">
      <c r="E810" s="29" t="s">
        <v>2503</v>
      </c>
      <c r="G810" s="61">
        <f>CORREL(AbsDoKorelacji[Satysfakcja_wartości],AbsDoKorelacji[Zatrudnienie w 3 lata])</f>
        <v>-1.0071324637885785E-3</v>
      </c>
      <c r="H810" s="61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2503</v>
      </c>
      <c r="L810" s="57"/>
      <c r="M810" s="58">
        <f t="shared" ref="M810:M811" si="195">TDIST(S810,S$792-2,2)</f>
        <v>0.99128958114232724</v>
      </c>
      <c r="N810" s="58">
        <f t="shared" ref="N810:N811" si="196">TDIST(T810,T$792-2,2)</f>
        <v>0.16243806100151145</v>
      </c>
      <c r="O810" s="58">
        <f t="shared" ref="O810:O811" si="197">TDIST(U810,U$792-2,2)</f>
        <v>0.42844320369635513</v>
      </c>
      <c r="Q810" s="29" t="s">
        <v>2503</v>
      </c>
      <c r="R810" s="29"/>
      <c r="S810" s="59">
        <f>(-G810*SQRT(S$792-2))/(SQRT(1-G810^2))</f>
        <v>1.0940264428139916E-2</v>
      </c>
      <c r="T810" s="59">
        <f>(-H810*SQRT(T$792-2))/(SQRT(1-H810^2))</f>
        <v>1.4127147363694994</v>
      </c>
      <c r="U810" s="56">
        <f t="shared" ref="U810:U811" si="198">(I810*SQRT(U$792-2))/(SQRT(1-I810^2))</f>
        <v>0.79834994667917247</v>
      </c>
    </row>
    <row r="811" spans="2:21" x14ac:dyDescent="0.45">
      <c r="E811" s="29" t="s">
        <v>2504</v>
      </c>
      <c r="G811" s="61">
        <f>CORREL(AbsDoKorelacji[Wartości_po3latach],AbsDoKorelacji[Zatrudnienie w 3 lata])</f>
        <v>0.1429120984825096</v>
      </c>
      <c r="H811" s="61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2504</v>
      </c>
      <c r="L811" s="57"/>
      <c r="M811" s="58">
        <f t="shared" si="195"/>
        <v>0.11943689077687501</v>
      </c>
      <c r="N811" s="58">
        <f t="shared" si="196"/>
        <v>0.17296122519628909</v>
      </c>
      <c r="O811" s="58">
        <f t="shared" si="197"/>
        <v>2.8840600681731936E-2</v>
      </c>
      <c r="Q811" s="29" t="s">
        <v>2504</v>
      </c>
      <c r="R811" s="29"/>
      <c r="S811" s="56">
        <f t="shared" ref="S811" si="199">(G811*SQRT(S$792-2))/(SQRT(1-G811^2))</f>
        <v>1.5685230406526101</v>
      </c>
      <c r="T811" s="59">
        <f>(-H811*SQRT(T$792-2))/(SQRT(1-H811^2))</f>
        <v>1.3776624361037419</v>
      </c>
      <c r="U811" s="56">
        <f t="shared" si="198"/>
        <v>2.2505931005107738</v>
      </c>
    </row>
    <row r="813" spans="2:21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1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1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1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2501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2502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2503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2504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2502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2501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2503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2504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2505</v>
      </c>
      <c r="D3" s="15" t="s">
        <v>2505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2517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2517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2506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2505</v>
      </c>
      <c r="D58" s="15" t="s">
        <v>2505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2517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2505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2507</v>
      </c>
    </row>
    <row r="85" spans="1:2" x14ac:dyDescent="0.45">
      <c r="A85" s="15" t="s">
        <v>2279</v>
      </c>
      <c r="B85" s="14" t="s">
        <v>2505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2505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2508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2505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2505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2510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2511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2518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2512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2513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2514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2515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2516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2509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2508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opLeftCell="A94" workbookViewId="0">
      <selection activeCell="E185" sqref="E185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  <col min="13" max="13" width="16.531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2538</v>
      </c>
    </row>
    <row r="185" spans="1:10" x14ac:dyDescent="0.45">
      <c r="A185">
        <v>1</v>
      </c>
      <c r="B185" t="s">
        <v>2519</v>
      </c>
    </row>
    <row r="186" spans="1:10" x14ac:dyDescent="0.45">
      <c r="A186">
        <v>2</v>
      </c>
      <c r="B186" t="s">
        <v>2537</v>
      </c>
    </row>
    <row r="187" spans="1:10" x14ac:dyDescent="0.45">
      <c r="A187">
        <v>3</v>
      </c>
      <c r="B187" t="s">
        <v>2536</v>
      </c>
    </row>
    <row r="188" spans="1:10" x14ac:dyDescent="0.45">
      <c r="A188">
        <v>4</v>
      </c>
      <c r="B188" t="s">
        <v>2530</v>
      </c>
    </row>
    <row r="189" spans="1:10" x14ac:dyDescent="0.45">
      <c r="A189">
        <v>5</v>
      </c>
      <c r="B189" t="s">
        <v>2526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2534</v>
      </c>
    </row>
    <row r="192" spans="1:10" x14ac:dyDescent="0.45">
      <c r="A192">
        <v>8</v>
      </c>
      <c r="B192" t="s">
        <v>2525</v>
      </c>
    </row>
    <row r="193" spans="1:2" x14ac:dyDescent="0.45">
      <c r="A193">
        <v>9</v>
      </c>
      <c r="B193" t="s">
        <v>2523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2532</v>
      </c>
    </row>
    <row r="196" spans="1:2" x14ac:dyDescent="0.45">
      <c r="A196">
        <v>12</v>
      </c>
      <c r="B196" t="s">
        <v>2522</v>
      </c>
    </row>
    <row r="197" spans="1:2" x14ac:dyDescent="0.45">
      <c r="A197">
        <v>13</v>
      </c>
      <c r="B197" t="s">
        <v>2531</v>
      </c>
    </row>
    <row r="198" spans="1:2" x14ac:dyDescent="0.45">
      <c r="A198">
        <v>14</v>
      </c>
      <c r="B198" t="s">
        <v>2521</v>
      </c>
    </row>
    <row r="199" spans="1:2" x14ac:dyDescent="0.45">
      <c r="A199">
        <v>15</v>
      </c>
      <c r="B199" t="s">
        <v>2529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2520</v>
      </c>
    </row>
    <row r="202" spans="1:2" x14ac:dyDescent="0.45">
      <c r="A202">
        <v>18</v>
      </c>
      <c r="B202" s="35" t="s">
        <v>2528</v>
      </c>
    </row>
    <row r="203" spans="1:2" x14ac:dyDescent="0.45">
      <c r="A203">
        <v>19</v>
      </c>
      <c r="B203" t="s">
        <v>2533</v>
      </c>
    </row>
    <row r="204" spans="1:2" x14ac:dyDescent="0.45">
      <c r="A204">
        <v>20</v>
      </c>
      <c r="B204" t="s">
        <v>2535</v>
      </c>
    </row>
    <row r="205" spans="1:2" x14ac:dyDescent="0.45">
      <c r="A205">
        <v>21</v>
      </c>
      <c r="B205" s="20" t="s">
        <v>2539</v>
      </c>
    </row>
    <row r="206" spans="1:2" x14ac:dyDescent="0.45">
      <c r="A206">
        <v>22</v>
      </c>
      <c r="B206" t="s">
        <v>2527</v>
      </c>
    </row>
    <row r="207" spans="1:2" x14ac:dyDescent="0.45">
      <c r="A207">
        <v>23</v>
      </c>
      <c r="B207" t="s">
        <v>2524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2023-06-15T21:35:44Z</dcterms:modified>
  <cp:category>wyniki indywidualne</cp:category>
</cp:coreProperties>
</file>