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68C1C8E0-E36B-4D20-816A-A60BA9EBB424}" xr6:coauthVersionLast="47" xr6:coauthVersionMax="47" xr10:uidLastSave="{00000000-0000-0000-0000-000000000000}"/>
  <bookViews>
    <workbookView xWindow="833" yWindow="-98" windowWidth="23265" windowHeight="13695" xr2:uid="{5CDD05D1-B91C-47AD-9058-2B6F85536433}"/>
  </bookViews>
  <sheets>
    <sheet name="Zestawienia" sheetId="7" r:id="rId1"/>
    <sheet name="PivotCzyste" sheetId="6" r:id="rId2"/>
    <sheet name="Ankiety_analiza(czyszczone)" sheetId="5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F166" i="7" l="1"/>
  <c r="C159" i="7"/>
  <c r="C160" i="7"/>
  <c r="D160" i="7" s="1"/>
  <c r="C161" i="7"/>
  <c r="C162" i="7"/>
  <c r="D162" i="7" s="1"/>
  <c r="C163" i="7"/>
  <c r="C164" i="7"/>
  <c r="D164" i="7" s="1"/>
  <c r="C165" i="7"/>
  <c r="D165" i="7" s="1"/>
  <c r="C158" i="7"/>
  <c r="C147" i="7"/>
  <c r="C148" i="7"/>
  <c r="D148" i="7" s="1"/>
  <c r="C149" i="7"/>
  <c r="C150" i="7"/>
  <c r="D150" i="7" s="1"/>
  <c r="C151" i="7"/>
  <c r="C152" i="7"/>
  <c r="D152" i="7" s="1"/>
  <c r="C153" i="7"/>
  <c r="D153" i="7" s="1"/>
  <c r="C146" i="7"/>
  <c r="D146" i="7" s="1"/>
  <c r="C255" i="7"/>
  <c r="C256" i="7"/>
  <c r="D256" i="7" s="1"/>
  <c r="C257" i="7"/>
  <c r="C258" i="7"/>
  <c r="D258" i="7" s="1"/>
  <c r="C259" i="7"/>
  <c r="C260" i="7"/>
  <c r="D260" i="7" s="1"/>
  <c r="C261" i="7"/>
  <c r="D261" i="7" s="1"/>
  <c r="C254" i="7"/>
  <c r="D254" i="7" s="1"/>
  <c r="C243" i="7"/>
  <c r="C244" i="7"/>
  <c r="D244" i="7" s="1"/>
  <c r="C245" i="7"/>
  <c r="C246" i="7"/>
  <c r="D246" i="7" s="1"/>
  <c r="C247" i="7"/>
  <c r="C248" i="7"/>
  <c r="C249" i="7"/>
  <c r="D249" i="7" s="1"/>
  <c r="C242" i="7"/>
  <c r="C231" i="7"/>
  <c r="C232" i="7"/>
  <c r="C233" i="7"/>
  <c r="C234" i="7"/>
  <c r="D234" i="7" s="1"/>
  <c r="C235" i="7"/>
  <c r="C236" i="7"/>
  <c r="D236" i="7" s="1"/>
  <c r="C237" i="7"/>
  <c r="D237" i="7" s="1"/>
  <c r="C230" i="7"/>
  <c r="C219" i="7"/>
  <c r="C220" i="7"/>
  <c r="D220" i="7" s="1"/>
  <c r="C221" i="7"/>
  <c r="C222" i="7"/>
  <c r="D222" i="7" s="1"/>
  <c r="C223" i="7"/>
  <c r="C224" i="7"/>
  <c r="D224" i="7" s="1"/>
  <c r="C225" i="7"/>
  <c r="D225" i="7" s="1"/>
  <c r="C218" i="7"/>
  <c r="C207" i="7"/>
  <c r="C208" i="7"/>
  <c r="D208" i="7" s="1"/>
  <c r="C209" i="7"/>
  <c r="C210" i="7"/>
  <c r="D210" i="7" s="1"/>
  <c r="C211" i="7"/>
  <c r="C212" i="7"/>
  <c r="D212" i="7" s="1"/>
  <c r="C213" i="7"/>
  <c r="D213" i="7" s="1"/>
  <c r="C206" i="7"/>
  <c r="C195" i="7"/>
  <c r="C196" i="7"/>
  <c r="D196" i="7" s="1"/>
  <c r="C197" i="7"/>
  <c r="C198" i="7"/>
  <c r="D198" i="7" s="1"/>
  <c r="C199" i="7"/>
  <c r="C200" i="7"/>
  <c r="D200" i="7" s="1"/>
  <c r="C201" i="7"/>
  <c r="D201" i="7" s="1"/>
  <c r="C194" i="7"/>
  <c r="D194" i="7" s="1"/>
  <c r="C183" i="7"/>
  <c r="C184" i="7"/>
  <c r="D184" i="7" s="1"/>
  <c r="C185" i="7"/>
  <c r="C186" i="7"/>
  <c r="D186" i="7" s="1"/>
  <c r="C187" i="7"/>
  <c r="C188" i="7"/>
  <c r="D188" i="7" s="1"/>
  <c r="C189" i="7"/>
  <c r="D189" i="7" s="1"/>
  <c r="C182" i="7"/>
  <c r="D182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34" i="7"/>
  <c r="A9" i="7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C82" i="5" s="1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C91" i="5" s="1"/>
  <c r="HC92" i="5"/>
  <c r="C92" i="5" s="1"/>
  <c r="HC67" i="5"/>
  <c r="HC84" i="5"/>
  <c r="HC49" i="5"/>
  <c r="HC66" i="5"/>
  <c r="HC86" i="5"/>
  <c r="HC11" i="5"/>
  <c r="HC27" i="5"/>
  <c r="HC93" i="5"/>
  <c r="HC94" i="5"/>
  <c r="C94" i="5" s="1"/>
  <c r="HC95" i="5"/>
  <c r="HC116" i="5"/>
  <c r="HC117" i="5"/>
  <c r="HC3" i="5"/>
  <c r="HC98" i="5"/>
  <c r="HC88" i="5"/>
  <c r="HC50" i="5"/>
  <c r="C50" i="5" s="1"/>
  <c r="HC47" i="5"/>
  <c r="C47" i="5" s="1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C6" i="5" s="1"/>
  <c r="HC53" i="5"/>
  <c r="HC21" i="5"/>
  <c r="C21" i="5" s="1"/>
  <c r="HC54" i="5"/>
  <c r="HC51" i="5"/>
  <c r="HC31" i="5"/>
  <c r="C31" i="5" s="1"/>
  <c r="HC109" i="5"/>
  <c r="HC36" i="5"/>
  <c r="C36" i="5" s="1"/>
  <c r="HC15" i="5"/>
  <c r="HC4" i="5"/>
  <c r="HC55" i="5"/>
  <c r="HC76" i="5"/>
  <c r="HC119" i="5"/>
  <c r="HC24" i="5"/>
  <c r="HC25" i="5"/>
  <c r="HC71" i="5"/>
  <c r="C71" i="5" s="1"/>
  <c r="HC37" i="5"/>
  <c r="HC10" i="5"/>
  <c r="HC12" i="5"/>
  <c r="HC38" i="5"/>
  <c r="HC62" i="5"/>
  <c r="HC56" i="5"/>
  <c r="HC39" i="5"/>
  <c r="HC68" i="5"/>
  <c r="HC100" i="5"/>
  <c r="C100" i="5" s="1"/>
  <c r="HC120" i="5"/>
  <c r="HC26" i="5"/>
  <c r="HC132" i="5"/>
  <c r="HC17" i="5"/>
  <c r="HC121" i="5"/>
  <c r="HC75" i="5"/>
  <c r="C75" i="5" s="1"/>
  <c r="HC46" i="5"/>
  <c r="HC72" i="5"/>
  <c r="HC32" i="5"/>
  <c r="C32" i="5" s="1"/>
  <c r="HC20" i="5"/>
  <c r="HC101" i="5"/>
  <c r="HC7" i="5"/>
  <c r="HC8" i="5"/>
  <c r="HC85" i="5"/>
  <c r="HC18" i="5"/>
  <c r="C18" i="5" s="1"/>
  <c r="HC73" i="5"/>
  <c r="HC122" i="5"/>
  <c r="HC102" i="5"/>
  <c r="C102" i="5" s="1"/>
  <c r="HC40" i="5"/>
  <c r="C40" i="5" s="1"/>
  <c r="HC79" i="5"/>
  <c r="HC13" i="5"/>
  <c r="C13" i="5" s="1"/>
  <c r="HC16" i="5"/>
  <c r="HC28" i="5"/>
  <c r="HC41" i="5"/>
  <c r="HC96" i="5"/>
  <c r="C96" i="5" s="1"/>
  <c r="HC97" i="5"/>
  <c r="HC111" i="5"/>
  <c r="HC103" i="5"/>
  <c r="HC104" i="5"/>
  <c r="HC105" i="5"/>
  <c r="C105" i="5" s="1"/>
  <c r="HC29" i="5"/>
  <c r="HC19" i="5"/>
  <c r="HC65" i="5"/>
  <c r="HC5" i="5"/>
  <c r="HC83" i="5"/>
  <c r="HC42" i="5"/>
  <c r="C42" i="5" s="1"/>
  <c r="HC110" i="5"/>
  <c r="HC9" i="5"/>
  <c r="C9" i="5" s="1"/>
  <c r="HC106" i="5"/>
  <c r="HC43" i="5"/>
  <c r="C43" i="5" s="1"/>
  <c r="HC44" i="5"/>
  <c r="HC113" i="5"/>
  <c r="HC114" i="5"/>
  <c r="HC115" i="5"/>
  <c r="HC124" i="5"/>
  <c r="HC125" i="5"/>
  <c r="HC58" i="5"/>
  <c r="C58" i="5" s="1"/>
  <c r="HC80" i="5"/>
  <c r="HC59" i="5"/>
  <c r="HC127" i="5"/>
  <c r="C127" i="5" s="1"/>
  <c r="HC60" i="5"/>
  <c r="HC63" i="5"/>
  <c r="HC48" i="5"/>
  <c r="HC57" i="5"/>
  <c r="HC126" i="5"/>
  <c r="C126" i="5" s="1"/>
  <c r="HC107" i="5"/>
  <c r="HC14" i="5"/>
  <c r="HC30" i="5"/>
  <c r="HC74" i="5"/>
  <c r="HC131" i="5"/>
  <c r="HC77" i="5"/>
  <c r="C77" i="5" s="1"/>
  <c r="HC133" i="5"/>
  <c r="HC134" i="5"/>
  <c r="C134" i="5" s="1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HA140" i="5" s="1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C86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D158" i="7" l="1"/>
  <c r="D159" i="7"/>
  <c r="D161" i="7"/>
  <c r="D163" i="7"/>
  <c r="C166" i="7"/>
  <c r="C167" i="7" s="1"/>
  <c r="D147" i="7"/>
  <c r="D149" i="7"/>
  <c r="D151" i="7"/>
  <c r="C154" i="7"/>
  <c r="C155" i="7" s="1"/>
  <c r="C142" i="7"/>
  <c r="C143" i="7" s="1"/>
  <c r="D134" i="7"/>
  <c r="D232" i="7"/>
  <c r="C190" i="7"/>
  <c r="C191" i="7" s="1"/>
  <c r="D255" i="7"/>
  <c r="D257" i="7"/>
  <c r="D259" i="7"/>
  <c r="C262" i="7"/>
  <c r="C263" i="7" s="1"/>
  <c r="D248" i="7"/>
  <c r="D242" i="7"/>
  <c r="D243" i="7"/>
  <c r="D245" i="7"/>
  <c r="D247" i="7"/>
  <c r="C250" i="7"/>
  <c r="C251" i="7" s="1"/>
  <c r="D230" i="7"/>
  <c r="D231" i="7"/>
  <c r="D233" i="7"/>
  <c r="D235" i="7"/>
  <c r="C238" i="7"/>
  <c r="C239" i="7" s="1"/>
  <c r="D218" i="7"/>
  <c r="D219" i="7"/>
  <c r="D221" i="7"/>
  <c r="D223" i="7"/>
  <c r="C226" i="7"/>
  <c r="C227" i="7" s="1"/>
  <c r="D206" i="7"/>
  <c r="D207" i="7"/>
  <c r="D209" i="7"/>
  <c r="D211" i="7"/>
  <c r="C214" i="7"/>
  <c r="C215" i="7" s="1"/>
  <c r="D195" i="7"/>
  <c r="D197" i="7"/>
  <c r="D199" i="7"/>
  <c r="C202" i="7"/>
  <c r="C203" i="7" s="1"/>
  <c r="D183" i="7"/>
  <c r="D185" i="7"/>
  <c r="D187" i="7"/>
  <c r="C124" i="5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D166" i="7" l="1"/>
  <c r="D154" i="7"/>
  <c r="D142" i="7"/>
  <c r="D190" i="7"/>
  <c r="D191" i="7" s="1"/>
  <c r="D262" i="7"/>
  <c r="D250" i="7"/>
  <c r="D238" i="7"/>
  <c r="D226" i="7"/>
  <c r="D214" i="7"/>
  <c r="D202" i="7"/>
  <c r="C47" i="7"/>
  <c r="C48" i="7"/>
  <c r="C49" i="7"/>
  <c r="C50" i="7"/>
  <c r="C51" i="7"/>
  <c r="A42" i="7"/>
  <c r="C41" i="7" s="1"/>
  <c r="C30" i="7"/>
  <c r="A123" i="7"/>
  <c r="C120" i="7" s="1"/>
  <c r="A84" i="7"/>
  <c r="C25" i="7"/>
  <c r="D167" i="7" l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58" i="7"/>
  <c r="F158" i="7" s="1"/>
  <c r="D155" i="7"/>
  <c r="E147" i="7"/>
  <c r="E148" i="7"/>
  <c r="E149" i="7"/>
  <c r="F149" i="7" s="1"/>
  <c r="E150" i="7"/>
  <c r="F150" i="7" s="1"/>
  <c r="E152" i="7"/>
  <c r="F152" i="7" s="1"/>
  <c r="E151" i="7"/>
  <c r="F151" i="7" s="1"/>
  <c r="E146" i="7"/>
  <c r="F146" i="7" s="1"/>
  <c r="E136" i="7"/>
  <c r="F136" i="7" s="1"/>
  <c r="F147" i="7"/>
  <c r="F148" i="7"/>
  <c r="E140" i="7"/>
  <c r="F140" i="7" s="1"/>
  <c r="E135" i="7"/>
  <c r="F135" i="7" s="1"/>
  <c r="E134" i="7"/>
  <c r="F134" i="7" s="1"/>
  <c r="E139" i="7"/>
  <c r="F139" i="7" s="1"/>
  <c r="E137" i="7"/>
  <c r="F137" i="7" s="1"/>
  <c r="D143" i="7"/>
  <c r="E138" i="7"/>
  <c r="F138" i="7" s="1"/>
  <c r="D227" i="7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18" i="7"/>
  <c r="F218" i="7" s="1"/>
  <c r="D251" i="7"/>
  <c r="E246" i="7"/>
  <c r="F246" i="7" s="1"/>
  <c r="E247" i="7"/>
  <c r="F247" i="7" s="1"/>
  <c r="E248" i="7"/>
  <c r="F248" i="7" s="1"/>
  <c r="E242" i="7"/>
  <c r="F242" i="7" s="1"/>
  <c r="E243" i="7"/>
  <c r="F243" i="7" s="1"/>
  <c r="E244" i="7"/>
  <c r="F244" i="7" s="1"/>
  <c r="E245" i="7"/>
  <c r="F245" i="7" s="1"/>
  <c r="D239" i="7"/>
  <c r="E231" i="7"/>
  <c r="F231" i="7" s="1"/>
  <c r="E232" i="7"/>
  <c r="F232" i="7" s="1"/>
  <c r="E233" i="7"/>
  <c r="F233" i="7" s="1"/>
  <c r="E235" i="7"/>
  <c r="F235" i="7" s="1"/>
  <c r="E234" i="7"/>
  <c r="F234" i="7" s="1"/>
  <c r="E236" i="7"/>
  <c r="F236" i="7" s="1"/>
  <c r="E230" i="7"/>
  <c r="F230" i="7" s="1"/>
  <c r="D263" i="7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54" i="7"/>
  <c r="F254" i="7" s="1"/>
  <c r="D203" i="7"/>
  <c r="E199" i="7"/>
  <c r="F199" i="7" s="1"/>
  <c r="E200" i="7"/>
  <c r="F200" i="7" s="1"/>
  <c r="E194" i="7"/>
  <c r="F194" i="7" s="1"/>
  <c r="E195" i="7"/>
  <c r="F195" i="7" s="1"/>
  <c r="E196" i="7"/>
  <c r="F196" i="7" s="1"/>
  <c r="E197" i="7"/>
  <c r="F197" i="7" s="1"/>
  <c r="E198" i="7"/>
  <c r="F198" i="7" s="1"/>
  <c r="D215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06" i="7"/>
  <c r="F206" i="7" s="1"/>
  <c r="E187" i="7"/>
  <c r="F187" i="7" s="1"/>
  <c r="E188" i="7"/>
  <c r="F188" i="7" s="1"/>
  <c r="E182" i="7"/>
  <c r="F182" i="7" s="1"/>
  <c r="E183" i="7"/>
  <c r="F183" i="7" s="1"/>
  <c r="E184" i="7"/>
  <c r="F184" i="7" s="1"/>
  <c r="E185" i="7"/>
  <c r="F185" i="7" s="1"/>
  <c r="E186" i="7"/>
  <c r="F186" i="7" s="1"/>
  <c r="C35" i="7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  <c r="F154" i="7" l="1"/>
  <c r="F142" i="7"/>
  <c r="F190" i="7"/>
  <c r="F226" i="7"/>
  <c r="F202" i="7"/>
  <c r="F250" i="7"/>
  <c r="F214" i="7"/>
  <c r="F262" i="7"/>
  <c r="F238" i="7"/>
</calcChain>
</file>

<file path=xl/sharedStrings.xml><?xml version="1.0" encoding="utf-8"?>
<sst xmlns="http://schemas.openxmlformats.org/spreadsheetml/2006/main" count="26491" uniqueCount="2369">
  <si>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</si>
  <si>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</si>
  <si>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</si>
  <si>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</si>
  <si>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</si>
  <si>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</si>
  <si>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</si>
  <si>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</si>
  <si>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</si>
  <si>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</si>
  <si>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</si>
  <si>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</si>
  <si>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</si>
  <si>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</si>
  <si>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</si>
  <si>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</si>
  <si>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</si>
  <si>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</si>
  <si>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</si>
  <si>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</si>
  <si>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</si>
  <si>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</si>
  <si>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</si>
  <si>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</si>
  <si>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</si>
  <si>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</si>
  <si>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</si>
  <si>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</si>
  <si>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</si>
  <si>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</si>
  <si>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</si>
  <si>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</si>
  <si>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</si>
  <si>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</si>
  <si>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</si>
  <si>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</si>
  <si>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</si>
  <si>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</si>
  <si>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</si>
  <si>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</si>
  <si>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</si>
  <si>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</si>
  <si>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</si>
  <si>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</si>
  <si>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</si>
  <si>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</si>
  <si>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</si>
  <si>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</si>
  <si>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</si>
  <si>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</si>
  <si>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</si>
  <si>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</si>
  <si>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</si>
  <si>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</si>
  <si>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</si>
  <si>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</si>
  <si>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</si>
  <si>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</si>
  <si>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</si>
  <si>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</si>
  <si>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</si>
  <si>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</si>
  <si>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</si>
  <si>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</si>
  <si>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</si>
  <si>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</si>
  <si>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</si>
  <si>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</si>
  <si>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</si>
  <si>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</si>
  <si>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</si>
  <si>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</si>
  <si>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</si>
  <si>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</si>
  <si>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</si>
  <si>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</si>
  <si>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</si>
  <si>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</si>
  <si>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</si>
  <si>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</si>
  <si>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</si>
  <si>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</si>
  <si>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</si>
  <si>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</si>
  <si>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</si>
  <si>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</si>
  <si>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</si>
  <si>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</si>
  <si>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</si>
  <si>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</si>
  <si>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</si>
  <si>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</si>
  <si>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</si>
  <si>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</si>
  <si>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</si>
  <si>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</si>
  <si>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</si>
  <si>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</si>
  <si>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</si>
  <si>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</si>
  <si>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</si>
  <si>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</si>
  <si>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</si>
  <si>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</si>
  <si>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</si>
  <si>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</si>
  <si>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</si>
  <si>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</si>
  <si>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</si>
  <si>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</si>
  <si>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</si>
  <si>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</si>
  <si>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</si>
  <si>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</si>
  <si>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</si>
  <si>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</si>
  <si>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</si>
  <si>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</si>
  <si>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</si>
  <si>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</si>
  <si>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</si>
  <si>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</si>
  <si>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</si>
  <si>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</si>
  <si>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</si>
  <si>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</si>
  <si>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</si>
  <si>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</si>
  <si>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</si>
  <si>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</si>
  <si>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</si>
  <si>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</si>
  <si>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</si>
  <si>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</si>
  <si>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</si>
  <si>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</si>
  <si>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</si>
  <si>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</si>
  <si>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</si>
  <si>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</si>
  <si>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</si>
  <si>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</si>
  <si>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</si>
  <si>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</si>
  <si>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</si>
  <si>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</si>
  <si>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</si>
  <si>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</si>
  <si>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</si>
  <si>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</si>
  <si>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</si>
  <si>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</si>
  <si>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</si>
  <si>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</si>
  <si>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</si>
  <si>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</si>
  <si>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</si>
  <si>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</si>
  <si>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</si>
  <si>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</si>
  <si>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</si>
  <si>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</si>
  <si>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</si>
  <si>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</si>
  <si>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</si>
  <si>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</si>
  <si>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</si>
  <si>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</si>
  <si>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</si>
  <si>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</si>
  <si>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</si>
  <si>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</si>
  <si>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</si>
  <si>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</si>
  <si>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</si>
  <si>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</si>
  <si>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</si>
  <si>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</si>
  <si>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</si>
  <si>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</si>
  <si>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</si>
  <si>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</si>
  <si>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</si>
  <si>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</si>
  <si>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</si>
  <si>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</si>
  <si>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</si>
  <si>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</si>
  <si>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</si>
  <si>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</si>
  <si>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</si>
  <si>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</si>
  <si>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</si>
  <si>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</si>
  <si>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</si>
  <si>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</si>
  <si>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</si>
  <si>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</si>
  <si>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</si>
  <si>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</si>
  <si>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</si>
  <si>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</si>
  <si>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</si>
  <si>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</si>
  <si>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</si>
  <si>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</si>
  <si>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</si>
  <si>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</si>
  <si>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</si>
  <si>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</si>
  <si>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</si>
  <si>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</si>
  <si>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</si>
  <si>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</si>
  <si>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</si>
  <si>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</si>
  <si>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</si>
  <si>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</si>
  <si>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</si>
  <si>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</si>
  <si>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</si>
  <si>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</si>
  <si>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</si>
  <si>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</si>
  <si>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</si>
  <si>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</si>
  <si>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</si>
  <si>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</si>
  <si>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</si>
  <si>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</si>
  <si>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</si>
  <si>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</si>
  <si>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</si>
  <si>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</si>
  <si>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</si>
  <si>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</si>
  <si>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</si>
  <si>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</si>
  <si>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</si>
  <si>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</si>
  <si>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</si>
  <si>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</si>
  <si>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</si>
  <si>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</si>
  <si>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</si>
  <si>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</si>
  <si>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</si>
  <si>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</si>
  <si>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</si>
  <si>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</si>
  <si>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</si>
  <si>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</si>
  <si>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</si>
  <si>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</si>
  <si>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</si>
  <si>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</si>
  <si>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</si>
  <si>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</si>
  <si>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</si>
  <si>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</si>
  <si>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</si>
  <si>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</si>
  <si>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</si>
  <si>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</si>
  <si>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</si>
  <si>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</si>
  <si>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</si>
  <si>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</si>
  <si>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</si>
  <si>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</si>
  <si>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</si>
  <si>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</si>
  <si>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</si>
  <si>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</si>
  <si>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</si>
  <si>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</si>
  <si>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</si>
  <si>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</si>
  <si>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</si>
  <si>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</si>
  <si>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</si>
  <si>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</si>
  <si>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</si>
  <si>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</si>
  <si>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</si>
  <si>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</si>
  <si>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</si>
  <si>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</si>
  <si>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</si>
  <si>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</si>
  <si>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</si>
  <si>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</si>
  <si>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</si>
  <si>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</si>
  <si>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</si>
  <si>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</si>
  <si>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</si>
  <si>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</si>
  <si>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</si>
  <si>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</si>
  <si>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</si>
  <si>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</si>
  <si>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</si>
  <si>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</si>
  <si>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</si>
  <si>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</si>
  <si>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</si>
  <si>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</si>
  <si>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</si>
  <si>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</si>
  <si>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</si>
  <si>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</si>
  <si>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</si>
  <si>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</si>
  <si>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</si>
  <si>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</si>
  <si>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</si>
  <si>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</si>
  <si>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</si>
  <si>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</si>
  <si>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</si>
  <si>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</si>
  <si>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</si>
  <si>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</si>
  <si>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</si>
  <si>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</si>
  <si>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</si>
  <si>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</si>
  <si>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</si>
  <si>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</si>
  <si>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</si>
  <si>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</si>
  <si>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</si>
  <si>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</si>
  <si>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</si>
  <si>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</si>
  <si>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</si>
  <si>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</si>
  <si>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</si>
  <si>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</si>
  <si>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</si>
  <si>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</si>
  <si>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</si>
  <si>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</si>
  <si>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</si>
  <si>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</si>
  <si>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</si>
  <si>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</si>
  <si>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</si>
  <si>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</si>
  <si>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</si>
  <si>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</si>
  <si>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</si>
  <si>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</si>
  <si>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</si>
  <si>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</si>
  <si>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</si>
  <si>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</si>
  <si>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</si>
  <si>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</si>
  <si>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</si>
  <si>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</si>
  <si>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</si>
  <si>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</si>
  <si>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</si>
  <si>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</si>
  <si>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</si>
  <si>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</si>
  <si>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</si>
  <si>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</si>
  <si>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</si>
  <si>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</si>
  <si>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</si>
  <si>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</si>
  <si>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</si>
  <si>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</si>
  <si>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</si>
  <si>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</si>
  <si>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</si>
  <si>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</si>
  <si>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</si>
  <si>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</si>
  <si>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</si>
  <si>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</si>
  <si>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</si>
  <si>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</si>
  <si>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</si>
  <si>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</si>
  <si>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</si>
  <si>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</si>
  <si>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</si>
  <si>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</si>
  <si>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</si>
  <si>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</si>
  <si>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</si>
  <si>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</si>
  <si>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</si>
  <si>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</si>
  <si>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</si>
  <si>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</si>
  <si>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</si>
  <si>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</si>
  <si>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</si>
  <si>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</si>
  <si>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</si>
  <si>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</si>
  <si>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</si>
  <si>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</si>
  <si>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</si>
  <si>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</si>
  <si>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</si>
  <si>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</si>
  <si>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</si>
  <si>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</si>
  <si>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</si>
  <si>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</si>
  <si>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</si>
  <si>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</si>
  <si>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</si>
  <si>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</si>
  <si>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</si>
  <si>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</si>
  <si>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</si>
  <si>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</si>
  <si>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</si>
  <si>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</si>
  <si>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</si>
  <si>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</si>
  <si>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</si>
  <si>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</si>
  <si>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</si>
  <si>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</si>
  <si>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</si>
  <si>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</si>
  <si>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</si>
  <si>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</si>
  <si>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</si>
  <si>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</si>
  <si>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</si>
  <si>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</si>
  <si>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</si>
  <si>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</si>
  <si>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</si>
  <si>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</si>
  <si>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</si>
  <si>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</si>
  <si>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</si>
  <si>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</si>
  <si>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</si>
  <si>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</si>
  <si>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</si>
  <si>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</si>
  <si>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</si>
  <si>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</si>
  <si>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</si>
  <si>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</si>
  <si>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</si>
  <si>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</si>
  <si>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</si>
  <si>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</si>
  <si>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</si>
  <si>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</si>
  <si>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</si>
  <si>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</si>
  <si>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</si>
  <si>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</si>
  <si>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</si>
  <si>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</si>
  <si>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</si>
  <si>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</si>
  <si>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</si>
  <si>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</si>
  <si>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</si>
  <si>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</si>
  <si>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</si>
  <si>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</si>
  <si>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</si>
  <si>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</si>
  <si>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</si>
  <si>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</si>
  <si>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</si>
  <si>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</si>
  <si>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</si>
  <si>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</si>
  <si>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</si>
  <si>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</si>
  <si>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</si>
  <si>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</si>
  <si>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</si>
  <si>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</si>
  <si>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</si>
  <si>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</si>
  <si>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</si>
  <si>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</si>
  <si>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</si>
  <si>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</si>
  <si>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</si>
  <si>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</si>
  <si>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</si>
  <si>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</si>
  <si>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</si>
  <si>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</si>
  <si>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</si>
  <si>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</si>
  <si>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</si>
  <si>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</si>
  <si>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</si>
  <si>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</si>
  <si>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</si>
  <si>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</si>
  <si>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</si>
  <si>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</si>
  <si>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</si>
  <si>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</si>
  <si>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</si>
  <si>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</si>
  <si>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</si>
  <si>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</si>
  <si>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</si>
  <si>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</si>
  <si>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</si>
  <si>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</si>
  <si>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</si>
  <si>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</si>
  <si>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</si>
  <si>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</si>
  <si>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</si>
  <si>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</si>
  <si>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</si>
  <si>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</si>
  <si>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</si>
  <si>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</si>
  <si>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</si>
  <si>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</si>
  <si>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</si>
  <si>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</si>
  <si>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</si>
  <si>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</si>
  <si>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</si>
  <si>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</si>
  <si>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</si>
  <si>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</si>
  <si>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</si>
  <si>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</si>
  <si>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</si>
  <si>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</si>
  <si>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</si>
  <si>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</si>
  <si>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</si>
  <si>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</si>
  <si>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</si>
  <si>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</si>
  <si>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</si>
  <si>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</si>
  <si>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</si>
  <si>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</si>
  <si>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</si>
  <si>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</si>
  <si>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</si>
  <si>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</si>
  <si>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</si>
  <si>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</si>
  <si>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</si>
  <si>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</si>
  <si>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</si>
  <si>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</si>
  <si>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</si>
  <si>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</si>
  <si>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</si>
  <si>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</si>
  <si>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</si>
  <si>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</si>
  <si>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</si>
  <si>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</si>
  <si>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</si>
  <si>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</si>
  <si>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</si>
  <si>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</si>
  <si>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</si>
  <si>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</si>
  <si>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</si>
  <si>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</si>
  <si>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</si>
  <si>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</si>
  <si>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</si>
  <si>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</si>
  <si>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</si>
  <si>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</si>
  <si>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</si>
  <si>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</si>
  <si>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</si>
  <si>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</si>
  <si>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</si>
  <si>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</si>
  <si>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</si>
  <si>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</si>
  <si>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</si>
  <si>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</si>
  <si>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</si>
  <si>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</si>
  <si>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</si>
  <si>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</si>
  <si>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</si>
  <si>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</si>
  <si>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</si>
  <si>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</si>
  <si>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</si>
  <si>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</si>
  <si>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</si>
  <si>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</si>
  <si>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</si>
  <si>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</si>
  <si>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</si>
  <si>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</si>
  <si>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</si>
  <si>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</si>
  <si>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</si>
  <si>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</si>
  <si>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</si>
  <si>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</si>
  <si>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</si>
  <si>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</si>
  <si>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</si>
  <si>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</si>
  <si>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</si>
  <si>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</si>
  <si>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</si>
  <si>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</si>
  <si>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</si>
  <si>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</si>
  <si>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</si>
  <si>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</si>
  <si>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</si>
  <si>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</si>
  <si>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</si>
  <si>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</si>
  <si>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</si>
  <si>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</si>
  <si>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</si>
  <si>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</si>
  <si>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</si>
  <si>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</si>
  <si>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</si>
  <si>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</si>
  <si>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</si>
  <si>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</si>
  <si>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</si>
  <si>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</si>
  <si>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</si>
  <si>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</si>
  <si>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</si>
  <si>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</si>
  <si>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</si>
  <si>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</si>
  <si>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</si>
  <si>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</si>
  <si>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</si>
  <si>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</si>
  <si>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</si>
  <si>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</si>
  <si>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</si>
  <si>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</si>
  <si>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</si>
  <si>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</si>
  <si>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</si>
  <si>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</si>
  <si>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</si>
  <si>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</si>
  <si>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</si>
  <si>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</si>
  <si>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</si>
  <si>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</si>
  <si>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</si>
  <si>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</si>
  <si>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</si>
  <si>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</si>
  <si>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</si>
  <si>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</si>
  <si>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</si>
  <si>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</si>
  <si>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</si>
  <si>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</si>
  <si>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</si>
  <si>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</si>
  <si>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</si>
  <si>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</si>
  <si>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</si>
  <si>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</si>
  <si>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</si>
  <si>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</si>
  <si>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</si>
  <si>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</si>
  <si>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</si>
  <si>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</si>
  <si>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</si>
  <si>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</si>
  <si>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</si>
  <si>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</si>
  <si>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</si>
  <si>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</si>
  <si>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</si>
  <si>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</si>
  <si>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</si>
  <si>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</si>
  <si>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</si>
  <si>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</si>
  <si>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</si>
  <si>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</si>
  <si>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</si>
  <si>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</si>
  <si>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</si>
  <si>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</si>
  <si>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</si>
  <si>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</si>
  <si>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</si>
  <si>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</si>
  <si>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</si>
  <si>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</si>
  <si>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</si>
  <si>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</si>
  <si>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</si>
  <si>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</si>
  <si>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</si>
  <si>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</si>
  <si>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</si>
  <si>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</si>
  <si>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</si>
  <si>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</si>
  <si>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</si>
  <si>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</si>
  <si>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</si>
  <si>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</si>
  <si>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</si>
  <si>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</si>
  <si>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</si>
  <si>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</si>
  <si>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</si>
  <si>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</si>
  <si>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</si>
  <si>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</si>
  <si>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</si>
  <si>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</si>
  <si>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</si>
  <si>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</si>
  <si>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</si>
  <si>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</si>
  <si>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</si>
  <si>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</si>
  <si>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</si>
  <si>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</si>
  <si>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</si>
  <si>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</si>
  <si>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</si>
  <si>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</si>
  <si>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</si>
  <si>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</si>
  <si>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</si>
  <si>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</si>
  <si>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</si>
  <si>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</si>
  <si>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</si>
  <si>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</si>
  <si>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</si>
  <si>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</si>
  <si>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</si>
  <si>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</si>
  <si>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</si>
  <si>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</si>
  <si>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</si>
  <si>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</si>
  <si>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</si>
  <si>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</si>
  <si>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</si>
  <si>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</si>
  <si>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</si>
  <si>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</si>
  <si>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</si>
  <si>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</si>
  <si>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</si>
  <si>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</si>
  <si>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</si>
  <si>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</si>
  <si>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</si>
  <si>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</si>
  <si>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</si>
  <si>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</si>
  <si>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</si>
  <si>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</si>
  <si>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</si>
  <si>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</si>
  <si>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</si>
  <si>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</si>
  <si>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</si>
  <si>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</si>
  <si>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</si>
  <si>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</si>
  <si>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</si>
  <si>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</si>
  <si>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</si>
  <si>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</si>
  <si>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</si>
  <si>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</si>
  <si>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</si>
  <si>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</si>
  <si>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</si>
  <si>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</si>
  <si>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</si>
  <si>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</si>
  <si>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</si>
  <si>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</si>
  <si>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</si>
  <si>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</si>
  <si>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</si>
  <si>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</si>
  <si>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</si>
  <si>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</si>
  <si>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</si>
  <si>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</si>
  <si>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</si>
  <si>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</si>
  <si>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</si>
  <si>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</si>
  <si>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</si>
  <si>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</si>
  <si>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</si>
  <si>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</si>
  <si>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</si>
  <si>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</si>
  <si>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</si>
  <si>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</si>
  <si>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</si>
  <si>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</si>
  <si>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</si>
  <si>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</si>
  <si>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</si>
  <si>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</si>
  <si>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</si>
  <si>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</si>
  <si>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</si>
  <si>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</si>
  <si>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</si>
  <si>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</si>
  <si>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</si>
  <si>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</si>
  <si>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</si>
  <si>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</si>
  <si>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</si>
  <si>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</si>
  <si>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</si>
  <si>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</si>
  <si>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</si>
  <si>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</si>
  <si>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</si>
  <si>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</si>
  <si>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</si>
  <si>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</si>
  <si>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</si>
  <si>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</si>
  <si>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</si>
  <si>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</si>
  <si>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</si>
  <si>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</si>
  <si>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</si>
  <si>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</si>
  <si>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</si>
  <si>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</si>
  <si>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</si>
  <si>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</si>
  <si>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</si>
  <si>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</si>
  <si>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</si>
  <si>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</si>
  <si>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</si>
  <si>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</si>
  <si>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</si>
  <si>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</si>
  <si>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</si>
  <si>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</si>
  <si>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</si>
  <si>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</si>
  <si>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</si>
  <si>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</si>
  <si>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</si>
  <si>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</si>
  <si>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</si>
  <si>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</si>
  <si>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</si>
  <si>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</si>
  <si>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</si>
  <si>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</si>
  <si>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</si>
  <si>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</si>
  <si>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</si>
  <si>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</si>
  <si>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</si>
  <si>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</si>
  <si>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</si>
  <si>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</si>
  <si>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</si>
  <si>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</si>
  <si>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</si>
  <si>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</si>
  <si>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</si>
  <si>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</si>
  <si>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</si>
  <si>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</si>
  <si>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</si>
  <si>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</si>
  <si>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</si>
  <si>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</si>
  <si>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</si>
  <si>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</si>
  <si>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</si>
  <si>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</si>
  <si>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</si>
  <si>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</si>
  <si>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</si>
  <si>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</si>
  <si>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</si>
  <si>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</si>
  <si>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</si>
  <si>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</si>
  <si>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</si>
  <si>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</si>
  <si>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</si>
  <si>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</si>
  <si>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</si>
  <si>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</si>
  <si>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</si>
  <si>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</si>
  <si>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</si>
  <si>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</si>
  <si>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</si>
  <si>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</si>
  <si>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</si>
  <si>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</si>
  <si>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</si>
  <si>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</si>
  <si>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</si>
  <si>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</si>
  <si>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</si>
  <si>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</si>
  <si>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</si>
  <si>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</si>
  <si>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</si>
  <si>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</si>
  <si>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</si>
  <si>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</si>
  <si>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</si>
  <si>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</si>
  <si>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</si>
  <si>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</si>
  <si>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</si>
  <si>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</si>
  <si>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</si>
  <si>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</si>
  <si>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</si>
  <si>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</si>
  <si>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</si>
  <si>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</si>
  <si>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</si>
  <si>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</si>
  <si>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</si>
  <si>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</si>
  <si>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</si>
  <si>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</si>
  <si>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</si>
  <si>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</si>
  <si>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</si>
  <si>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</si>
  <si>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</si>
  <si>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</si>
  <si>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</si>
  <si>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</si>
  <si>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</si>
  <si>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</si>
  <si>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</si>
  <si>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</si>
  <si>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</si>
  <si>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</si>
  <si>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</si>
  <si>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</si>
  <si>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</si>
  <si>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</si>
  <si>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</si>
  <si>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</si>
  <si>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</si>
  <si>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</si>
  <si>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</si>
  <si>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</si>
  <si>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</si>
  <si>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</si>
  <si>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</si>
  <si>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</si>
  <si>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</si>
  <si>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</si>
  <si>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</si>
  <si>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</si>
  <si>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</si>
  <si>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</si>
  <si>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</si>
  <si>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</si>
  <si>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</si>
  <si>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</si>
  <si>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</si>
  <si>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</si>
  <si>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</si>
  <si>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</si>
  <si>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</si>
  <si>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</si>
  <si>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</si>
  <si>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</si>
  <si>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</si>
  <si>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</si>
  <si>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</si>
  <si>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</si>
  <si>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</si>
  <si>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</si>
  <si>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</si>
  <si>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</si>
  <si>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</si>
  <si>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</si>
  <si>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</si>
  <si>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</si>
  <si>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</si>
  <si>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</si>
  <si>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</si>
  <si>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</si>
  <si>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</si>
  <si>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</si>
  <si>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</si>
  <si>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</si>
  <si>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</si>
  <si>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</si>
  <si>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</si>
  <si>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</si>
  <si>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</si>
  <si>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</si>
  <si>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</si>
  <si>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</si>
  <si>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</si>
  <si>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</si>
  <si>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</si>
  <si>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</si>
  <si>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</si>
  <si>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</si>
  <si>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</si>
  <si>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</si>
  <si>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</si>
  <si>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</si>
  <si>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</si>
  <si>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</si>
  <si>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</si>
  <si>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</si>
  <si>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</si>
  <si>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</si>
  <si>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</si>
  <si>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</si>
  <si>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</si>
  <si>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</si>
  <si>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</si>
  <si>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</si>
  <si>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</si>
  <si>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</si>
  <si>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</si>
  <si>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</si>
  <si>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</si>
  <si>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</si>
  <si>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</si>
  <si>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</si>
  <si>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</si>
  <si>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</si>
  <si>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</si>
  <si>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</si>
  <si>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</si>
  <si>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</si>
  <si>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</si>
  <si>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</si>
  <si>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</si>
  <si>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</si>
  <si>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</si>
  <si>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</si>
  <si>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</si>
  <si>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</si>
  <si>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</si>
  <si>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</si>
  <si>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</si>
  <si>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</si>
  <si>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</si>
  <si>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</si>
  <si>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</si>
  <si>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</si>
  <si>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</si>
  <si>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</si>
  <si>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</si>
  <si>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</si>
  <si>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</si>
  <si>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</si>
  <si>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</si>
  <si>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</si>
  <si>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</si>
  <si>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</si>
  <si>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</si>
  <si>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</si>
  <si>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</si>
  <si>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</si>
  <si>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</si>
  <si>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</si>
  <si>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</si>
  <si>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</si>
  <si>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</si>
  <si>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</si>
  <si>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</si>
  <si>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</si>
  <si>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</si>
  <si>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</si>
  <si>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</si>
  <si>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</si>
  <si>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</si>
  <si>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</si>
  <si>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</si>
  <si>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</si>
  <si>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</si>
  <si>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</si>
  <si>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</si>
  <si>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</si>
  <si>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</si>
  <si>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</si>
  <si>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</si>
  <si>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</si>
  <si>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</si>
  <si>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</si>
  <si>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</si>
  <si>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</si>
  <si>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</si>
  <si>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</si>
  <si>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</si>
  <si>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</si>
  <si>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</si>
  <si>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</si>
  <si>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</si>
  <si>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</si>
  <si>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</si>
  <si>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</si>
  <si>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</si>
  <si>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</si>
  <si>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</si>
  <si>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</si>
  <si>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</si>
  <si>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</si>
  <si>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</si>
  <si>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</si>
  <si>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</si>
  <si>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</si>
  <si>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</si>
  <si>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</si>
  <si>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</si>
  <si>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</si>
  <si>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</si>
  <si>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</si>
  <si>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</si>
  <si>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</si>
  <si>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</si>
  <si>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</si>
  <si>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</si>
  <si>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</si>
  <si>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</si>
  <si>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</si>
  <si>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</si>
  <si>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</si>
  <si>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</si>
  <si>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</si>
  <si>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</si>
  <si>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</si>
  <si>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</si>
  <si>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</si>
  <si>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</si>
  <si>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</si>
  <si>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</si>
  <si>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</si>
  <si>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</si>
  <si>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</si>
  <si>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</si>
  <si>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</si>
  <si>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</si>
  <si>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</si>
  <si>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</si>
  <si>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</si>
  <si>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</si>
  <si>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</si>
  <si>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</si>
  <si>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</si>
  <si>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</si>
  <si>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</si>
  <si>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</si>
  <si>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</si>
  <si>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</si>
  <si>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</si>
  <si>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</si>
  <si>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</si>
  <si>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</si>
  <si>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</si>
  <si>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</si>
  <si>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</si>
  <si>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</si>
  <si>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</si>
  <si>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</si>
  <si>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</si>
  <si>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</si>
  <si>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</si>
  <si>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</si>
  <si>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</si>
  <si>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</si>
  <si>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</si>
  <si>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</si>
  <si>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</si>
  <si>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</si>
  <si>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</si>
  <si>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</si>
  <si>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</si>
  <si>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</si>
  <si>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</si>
  <si>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</si>
  <si>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</si>
  <si>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</si>
  <si>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</si>
  <si>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</si>
  <si>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</si>
  <si>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</si>
  <si>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</si>
  <si>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</si>
  <si>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</si>
  <si>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</si>
  <si>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</si>
  <si>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</si>
  <si>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</si>
  <si>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</si>
  <si>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</si>
  <si>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</si>
  <si>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</si>
  <si>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</si>
  <si>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</si>
  <si>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</si>
  <si>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</si>
  <si>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</si>
  <si>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</si>
  <si>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</si>
  <si>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</si>
  <si>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</si>
  <si>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</si>
  <si>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</si>
  <si>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</si>
  <si>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</si>
  <si>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</si>
  <si>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</si>
  <si>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</si>
  <si>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</si>
  <si>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</si>
  <si>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</si>
  <si>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</si>
  <si>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</si>
  <si>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</si>
  <si>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</si>
  <si>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</si>
  <si>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</si>
  <si>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</si>
  <si>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</si>
  <si>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</si>
  <si>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</si>
  <si>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</si>
  <si>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</si>
  <si>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</si>
  <si>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</si>
  <si>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</si>
  <si>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</si>
  <si>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</si>
  <si>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</si>
  <si>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</si>
  <si>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</si>
  <si>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</si>
  <si>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</si>
  <si>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</si>
  <si>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</si>
  <si>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</si>
  <si>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</si>
  <si>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</si>
  <si>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</si>
  <si>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</si>
  <si>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</si>
  <si>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</si>
  <si>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</si>
  <si>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</si>
  <si>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</si>
  <si>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</si>
  <si>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</si>
  <si>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</si>
  <si>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</si>
  <si>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</si>
  <si>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</si>
  <si>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</si>
  <si>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</si>
  <si>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</si>
  <si>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</si>
  <si>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</si>
  <si>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</si>
  <si>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</si>
  <si>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</si>
  <si>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</si>
  <si>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</si>
  <si>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</si>
  <si>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</si>
  <si>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</si>
  <si>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</si>
  <si>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</si>
  <si>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</si>
  <si>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</si>
  <si>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</si>
  <si>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</si>
  <si>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</si>
  <si>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</si>
  <si>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</si>
  <si>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</si>
  <si>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</si>
  <si>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</si>
  <si>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</si>
  <si>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</si>
  <si>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</si>
  <si>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</si>
  <si>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</si>
  <si>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</si>
  <si>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</si>
  <si>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</si>
  <si>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</si>
  <si>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</si>
  <si>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</si>
  <si>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</si>
  <si>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</si>
  <si>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</si>
  <si>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</si>
  <si>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</si>
  <si>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</si>
  <si>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</si>
  <si>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</si>
  <si>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</si>
  <si>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</si>
  <si>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</si>
  <si>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</si>
  <si>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</si>
  <si>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</si>
  <si>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</si>
  <si>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</si>
  <si>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</si>
  <si>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</si>
  <si>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</si>
  <si>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</si>
  <si>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</si>
  <si>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</si>
  <si>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</si>
  <si>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</si>
  <si>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</si>
  <si>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</si>
  <si>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</si>
  <si>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</si>
  <si>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</si>
  <si>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</si>
  <si>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</si>
  <si>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</si>
  <si>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</si>
  <si>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</si>
  <si>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</si>
  <si>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</si>
  <si>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</si>
  <si>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</si>
  <si>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</si>
  <si>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</si>
  <si>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</si>
  <si>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</si>
  <si>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</si>
  <si>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</si>
  <si>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</si>
  <si>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</si>
  <si>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</si>
  <si>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</si>
  <si>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</si>
  <si>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</si>
  <si>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</si>
  <si>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</si>
  <si>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</si>
  <si>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</si>
  <si>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</si>
  <si>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</si>
  <si>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</si>
  <si>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</si>
  <si>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</si>
  <si>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</si>
  <si>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</si>
  <si>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</si>
  <si>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</si>
  <si>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</si>
  <si>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</si>
  <si>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</si>
  <si>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</si>
  <si>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</si>
  <si>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</si>
  <si>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</si>
  <si>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</si>
  <si>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</si>
  <si>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</si>
  <si>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</si>
  <si>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</si>
  <si>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</si>
  <si>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</si>
  <si>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</si>
  <si>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</si>
  <si>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</si>
  <si>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</si>
  <si>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</si>
  <si>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</si>
  <si>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</si>
  <si>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</si>
  <si>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</si>
  <si>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</si>
  <si>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</si>
  <si>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</si>
  <si>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</si>
  <si>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</si>
  <si>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</si>
  <si>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</si>
  <si>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</si>
  <si>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</si>
  <si>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</si>
  <si>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</si>
  <si>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</si>
  <si>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</si>
  <si>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</si>
  <si>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</si>
  <si>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</si>
  <si>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</si>
  <si>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</si>
  <si>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</si>
  <si>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</si>
  <si>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</si>
  <si>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</si>
  <si>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</si>
  <si>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</si>
  <si>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</si>
  <si>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</si>
  <si>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</si>
  <si>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</si>
  <si>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</si>
  <si>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</si>
  <si>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</si>
  <si>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</si>
  <si>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</si>
  <si>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</si>
  <si>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</si>
  <si>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</si>
  <si>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</si>
  <si>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</si>
  <si>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</si>
  <si>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</si>
  <si>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</si>
  <si>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</si>
  <si>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</si>
  <si>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</si>
  <si>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</si>
  <si>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</si>
  <si>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</si>
  <si>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</si>
  <si>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</si>
  <si>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</si>
  <si>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</si>
  <si>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</si>
  <si>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</si>
  <si>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</si>
  <si>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</si>
  <si>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</si>
  <si>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</si>
  <si>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</si>
  <si>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</si>
  <si>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</si>
  <si>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</si>
  <si>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</si>
  <si>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</si>
  <si>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</si>
  <si>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</si>
  <si>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</si>
  <si>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</si>
  <si>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</si>
  <si>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</si>
  <si>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</si>
  <si>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</si>
  <si>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</si>
  <si>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</si>
  <si>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</si>
  <si>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</si>
  <si>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</si>
  <si>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</si>
  <si>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</si>
  <si>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</si>
  <si>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</si>
  <si>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</si>
  <si>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</si>
  <si>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</si>
  <si>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</si>
  <si>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</si>
  <si>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</si>
  <si>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</si>
  <si>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</si>
  <si>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</si>
  <si>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</si>
  <si>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</si>
  <si>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</si>
  <si>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</si>
  <si>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</si>
  <si>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</si>
  <si>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</si>
  <si>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</si>
  <si>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</si>
  <si>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</si>
  <si>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</si>
  <si>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</si>
  <si>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</si>
  <si>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</si>
  <si>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</si>
  <si>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</si>
  <si>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</si>
  <si>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</si>
  <si>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</si>
  <si>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</si>
  <si>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</si>
  <si>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</si>
  <si>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</si>
  <si>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</si>
  <si>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</si>
  <si>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</si>
  <si>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</si>
  <si>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</si>
  <si>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</si>
  <si>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</si>
  <si>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</si>
  <si>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</si>
  <si>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</si>
  <si>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</si>
  <si>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</si>
  <si>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</si>
  <si>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</si>
  <si>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</si>
  <si>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</si>
  <si>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</si>
  <si>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</si>
  <si>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</si>
  <si>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</si>
  <si>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</si>
  <si>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</si>
  <si>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</si>
  <si>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</si>
  <si>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</si>
  <si>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</si>
  <si>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</si>
  <si>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</si>
  <si>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</si>
  <si>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</si>
  <si>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</si>
  <si>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</si>
  <si>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</si>
  <si>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</si>
  <si>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</si>
  <si>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</si>
  <si>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</si>
  <si>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</si>
  <si>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</si>
  <si>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</si>
  <si>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</si>
  <si>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</si>
  <si>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</si>
  <si>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</si>
  <si>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</si>
  <si>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</si>
  <si>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</si>
  <si>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</si>
  <si>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</si>
  <si>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</si>
  <si>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</si>
  <si>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</si>
  <si>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</si>
  <si>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</si>
  <si>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</si>
  <si>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</si>
  <si>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</si>
  <si>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</si>
  <si>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</si>
  <si>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</si>
  <si>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</si>
  <si>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</si>
  <si>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</si>
  <si>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</si>
  <si>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</si>
  <si>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</si>
  <si>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</si>
  <si>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</si>
  <si>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</si>
  <si>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</si>
  <si>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</si>
  <si>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</si>
  <si>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</si>
  <si>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</si>
  <si>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</si>
  <si>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</si>
  <si>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</si>
  <si>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</si>
  <si>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</si>
  <si>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</si>
  <si>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</si>
  <si>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</si>
  <si>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</si>
  <si>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</si>
  <si>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</si>
  <si>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</si>
  <si>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</si>
  <si>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</si>
  <si>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</si>
  <si>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</si>
  <si>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</si>
  <si>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</si>
  <si>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</si>
  <si>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</si>
  <si>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</si>
  <si>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</si>
  <si>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</si>
  <si>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</si>
  <si>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</si>
  <si>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</si>
  <si>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</si>
  <si>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</si>
  <si>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</si>
  <si>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</si>
  <si>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</si>
  <si>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</si>
  <si>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</si>
  <si>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</si>
  <si>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</si>
  <si>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</si>
  <si>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</si>
  <si>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</si>
  <si>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</si>
  <si>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</si>
  <si>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</si>
  <si>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</si>
  <si>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</si>
  <si>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</si>
  <si>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</si>
  <si>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</si>
  <si>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</si>
  <si>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</si>
  <si>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</si>
  <si>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</si>
  <si>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</si>
  <si>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</si>
  <si>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</si>
  <si>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</si>
  <si>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</si>
  <si>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</si>
  <si>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</si>
  <si>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</si>
  <si>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</si>
  <si>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</si>
  <si>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</si>
  <si>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</si>
  <si>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</si>
  <si>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</si>
  <si>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</si>
  <si>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</si>
  <si>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</si>
  <si>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</si>
  <si>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</si>
  <si>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</si>
  <si>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</si>
  <si>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</si>
  <si>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</si>
  <si>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</si>
  <si>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</si>
  <si>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</si>
  <si>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</si>
  <si>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</si>
  <si>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</si>
  <si>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</si>
  <si>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</si>
  <si>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</si>
  <si>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</si>
  <si>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</si>
  <si>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</si>
  <si>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</si>
  <si>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</si>
  <si>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</si>
  <si>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</si>
  <si>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</si>
  <si>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</si>
  <si>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</si>
  <si>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</si>
  <si>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</si>
  <si>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</si>
  <si>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</si>
  <si>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</si>
  <si>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</si>
  <si>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</si>
  <si>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</si>
  <si>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</si>
  <si>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</si>
  <si>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</si>
  <si>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</si>
  <si>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</si>
  <si>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</si>
  <si>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</si>
  <si>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</si>
  <si>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</si>
  <si>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</si>
  <si>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</si>
  <si>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</si>
  <si>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</si>
  <si>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</si>
  <si>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</si>
  <si>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</si>
  <si>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</si>
  <si>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</si>
  <si>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</si>
  <si>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</si>
  <si>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</si>
  <si>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</si>
  <si>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</si>
  <si>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</si>
  <si>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</si>
  <si>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</si>
  <si>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</si>
  <si>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</si>
  <si>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</si>
  <si>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</si>
  <si>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</si>
  <si>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</si>
  <si>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</si>
  <si>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</si>
  <si>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</si>
  <si>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</si>
  <si>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</si>
  <si>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</si>
  <si>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</si>
  <si>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</si>
  <si>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</si>
  <si>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</si>
  <si>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</si>
  <si>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</si>
  <si>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</si>
  <si>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</si>
  <si>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</si>
  <si>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</si>
  <si>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</si>
  <si>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</si>
  <si>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</si>
  <si>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</si>
  <si>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</si>
  <si>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</si>
  <si>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</si>
  <si>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</si>
  <si>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</si>
  <si>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</si>
  <si>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</si>
  <si>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</si>
  <si>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</si>
  <si>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</si>
  <si>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</si>
  <si>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</si>
  <si>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</si>
  <si>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</si>
  <si>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</si>
  <si>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</si>
  <si>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</si>
  <si>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</si>
  <si>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</si>
  <si>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</si>
  <si>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</si>
  <si>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</si>
  <si>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</si>
  <si>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</si>
  <si>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</si>
  <si>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</si>
  <si>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</si>
  <si>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</si>
  <si>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</si>
  <si>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</si>
  <si>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</si>
  <si>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</si>
  <si>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</si>
  <si>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</si>
  <si>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</si>
  <si>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</si>
  <si>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</si>
  <si>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</si>
  <si>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</si>
  <si>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</si>
  <si>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</si>
  <si>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</si>
  <si>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</si>
  <si>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</si>
  <si>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</si>
  <si>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</si>
  <si>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</si>
  <si>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</si>
  <si>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</si>
  <si>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</si>
  <si>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</si>
  <si>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</si>
  <si>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</si>
  <si>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</si>
  <si>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</si>
  <si>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</si>
  <si>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</si>
  <si>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</si>
  <si>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</si>
  <si>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</si>
  <si>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</si>
  <si>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</si>
  <si>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</si>
  <si>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</si>
  <si>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</si>
  <si>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</si>
  <si>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</si>
  <si>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</si>
  <si>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</si>
  <si>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</si>
  <si>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</si>
  <si>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</si>
  <si>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</si>
  <si>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</si>
  <si>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</si>
  <si>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</si>
  <si>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</si>
  <si>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</si>
  <si>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</si>
  <si>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</si>
  <si>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</si>
  <si>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</si>
  <si>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</si>
  <si>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</si>
  <si>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</si>
  <si>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</si>
  <si>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</si>
  <si>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</si>
  <si>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</si>
  <si>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</si>
  <si>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</si>
  <si>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</si>
  <si>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</si>
  <si>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</si>
  <si>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</si>
  <si>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</si>
  <si>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</si>
  <si>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</si>
  <si>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</si>
  <si>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</si>
  <si>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</si>
  <si>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</si>
  <si>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</si>
  <si>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</si>
  <si>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</si>
  <si>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</si>
  <si>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</si>
  <si>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</si>
  <si>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</si>
  <si>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</si>
  <si>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</si>
  <si>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</si>
  <si>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</si>
  <si>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</si>
  <si>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</si>
  <si>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</si>
  <si>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</si>
  <si>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</si>
  <si>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</si>
  <si>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</si>
  <si>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</si>
  <si>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</si>
  <si>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</si>
  <si>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</si>
  <si>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</si>
  <si>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</si>
  <si>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</si>
  <si>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</si>
  <si>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</si>
  <si>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</si>
  <si>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</si>
  <si>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</si>
  <si>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</si>
  <si>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</si>
  <si>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</si>
  <si>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</si>
  <si>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</si>
  <si>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</si>
  <si>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</si>
  <si>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</si>
  <si>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</si>
  <si>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</si>
  <si>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</si>
  <si>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</si>
  <si>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</si>
  <si>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</si>
  <si>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</si>
  <si>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</si>
  <si>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</si>
  <si>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</si>
  <si>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</si>
  <si>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</si>
  <si>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</si>
  <si>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</si>
  <si>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</si>
  <si>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</si>
  <si>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</si>
  <si>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</si>
  <si>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</si>
  <si>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</si>
  <si>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</si>
  <si>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</si>
  <si>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</si>
  <si>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</si>
  <si>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</si>
  <si>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</si>
  <si>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</si>
  <si>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</si>
  <si>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</si>
  <si>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</si>
  <si>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</si>
  <si>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</si>
  <si>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</si>
  <si>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</si>
  <si>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</si>
  <si>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</si>
  <si>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</si>
  <si>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</si>
  <si>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</si>
  <si>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</si>
  <si>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</si>
  <si>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</si>
  <si>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</si>
  <si>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</si>
  <si>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</si>
  <si>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</si>
  <si>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</si>
  <si>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</si>
  <si>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</si>
  <si>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</si>
  <si>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</si>
  <si>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</si>
  <si>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</si>
  <si>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</si>
  <si>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</si>
  <si>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</si>
  <si>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</si>
  <si>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</si>
  <si>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</si>
  <si>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</si>
  <si>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</si>
  <si>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</si>
  <si>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</si>
  <si>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</si>
  <si>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</si>
  <si>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</si>
  <si>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</si>
  <si>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</si>
  <si>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</si>
  <si>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</si>
  <si>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</si>
  <si>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</si>
  <si>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</si>
  <si>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</si>
  <si>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</si>
  <si>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</si>
  <si>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</si>
  <si>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</si>
  <si>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</si>
  <si>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</si>
  <si>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</si>
  <si>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</si>
  <si>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</si>
  <si>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</si>
  <si>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</si>
  <si>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</si>
  <si>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</si>
  <si>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</si>
  <si>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</si>
  <si>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</si>
  <si>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</si>
  <si>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</si>
  <si>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</si>
  <si>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</si>
  <si>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</si>
  <si>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</si>
  <si>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</si>
  <si>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</si>
  <si>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</si>
  <si>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</si>
  <si>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</si>
  <si>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</si>
  <si>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</si>
  <si>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</si>
  <si>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</si>
  <si>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</si>
  <si>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</si>
  <si>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</si>
  <si>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</si>
  <si>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</si>
  <si>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</si>
  <si>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</si>
  <si>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</si>
  <si>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</si>
  <si>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</si>
  <si>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</si>
  <si>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</si>
  <si>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</si>
  <si>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</si>
  <si>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</si>
  <si>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</si>
  <si>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</si>
  <si>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</si>
  <si>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</si>
  <si>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</si>
  <si>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</si>
  <si>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</si>
  <si>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</si>
  <si>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</si>
  <si>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</si>
  <si>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</si>
  <si>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</si>
  <si>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</si>
  <si>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</si>
  <si>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</si>
  <si>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</si>
  <si>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</si>
  <si>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</si>
  <si>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</si>
  <si>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</si>
  <si>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</si>
  <si>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</si>
  <si>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</si>
  <si>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</si>
  <si>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</si>
  <si>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</si>
  <si>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</si>
  <si>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</si>
  <si>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</si>
  <si>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</si>
  <si>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</si>
  <si>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</si>
  <si>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</si>
  <si>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</si>
  <si>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</si>
  <si>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</si>
  <si>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</si>
  <si>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</si>
  <si>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</si>
  <si>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</si>
  <si>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</si>
  <si>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</si>
  <si>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</si>
  <si>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</si>
  <si>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</si>
  <si>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</si>
  <si>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</si>
  <si>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</si>
  <si>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</si>
  <si>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</si>
  <si>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</si>
  <si>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</si>
  <si>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</si>
  <si>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</si>
  <si>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</si>
  <si>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</si>
  <si>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</si>
  <si>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</si>
  <si>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</si>
  <si>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</si>
  <si>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</si>
  <si>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</si>
  <si>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</si>
  <si>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</si>
  <si>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</si>
  <si>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</si>
  <si>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</si>
  <si>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</si>
  <si>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</si>
  <si>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</si>
  <si>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</si>
  <si>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</si>
  <si>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</si>
  <si>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</si>
  <si>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</si>
  <si>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</si>
  <si>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</si>
  <si>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</si>
  <si>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</si>
  <si>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</si>
  <si>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</si>
  <si>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</si>
  <si>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</si>
  <si>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</si>
  <si>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</si>
  <si>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</si>
  <si>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</si>
  <si>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</si>
  <si>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</si>
  <si>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</si>
  <si>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</si>
  <si>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</si>
  <si>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</si>
  <si>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</si>
  <si>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</si>
  <si>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</si>
  <si>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</si>
  <si>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</si>
  <si>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</si>
  <si>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</si>
  <si>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</si>
  <si>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</si>
  <si>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</si>
  <si>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</si>
  <si>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</si>
  <si>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</si>
  <si>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</si>
  <si>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</si>
  <si>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</si>
  <si>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</si>
  <si>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</si>
  <si>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</si>
  <si>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</si>
  <si>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</si>
  <si>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</si>
  <si>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</si>
  <si>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</si>
  <si>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</si>
  <si>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</si>
  <si>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</si>
  <si>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</si>
  <si>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</si>
  <si>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</si>
  <si>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</si>
  <si>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</si>
  <si>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</si>
  <si>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</si>
  <si>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</si>
  <si>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</si>
  <si>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</si>
  <si>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</si>
  <si>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</si>
  <si>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</si>
  <si>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</si>
  <si>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</si>
  <si>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</si>
  <si>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</si>
  <si>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</si>
  <si>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</si>
  <si>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</si>
  <si>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</si>
  <si>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</si>
  <si>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</si>
  <si>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</si>
  <si>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</si>
  <si>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</si>
  <si>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</si>
  <si>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</si>
  <si>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</si>
  <si>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</si>
  <si>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</si>
  <si>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</si>
  <si>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</si>
  <si>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</si>
  <si>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</si>
  <si>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</si>
  <si>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</si>
  <si>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</si>
  <si>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</si>
  <si>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</si>
  <si>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</si>
  <si>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</si>
  <si>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</si>
  <si>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</si>
  <si>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</si>
  <si>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</si>
  <si>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</si>
  <si>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</si>
  <si>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</si>
  <si>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</si>
  <si>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</si>
  <si>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</si>
  <si>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</si>
  <si>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</si>
  <si>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</si>
  <si>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</si>
  <si>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</si>
  <si>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</si>
  <si>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</si>
  <si>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</si>
  <si>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</si>
  <si>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</si>
  <si>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</si>
  <si>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</si>
  <si>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</si>
  <si>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</si>
  <si>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</si>
  <si>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</si>
  <si>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</si>
  <si>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</si>
  <si>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</si>
  <si>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</si>
  <si>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</si>
  <si>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</si>
  <si>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</si>
  <si>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</si>
  <si>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</si>
  <si>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</si>
  <si>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</si>
  <si>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</si>
  <si>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</si>
  <si>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</si>
  <si>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</si>
  <si>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</si>
  <si>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</si>
  <si>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</si>
  <si>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</si>
  <si>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</si>
  <si>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</si>
  <si>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</si>
  <si>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</si>
  <si>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</si>
  <si>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</si>
  <si>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</si>
  <si>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</si>
  <si>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</si>
  <si>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</si>
  <si>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</si>
  <si>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</si>
  <si>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</si>
  <si>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</si>
  <si>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</si>
  <si>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</si>
  <si>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</si>
  <si>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</si>
  <si>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</si>
  <si>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</si>
  <si>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</si>
  <si>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</si>
  <si>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</si>
  <si>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</si>
  <si>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</si>
  <si>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</si>
  <si>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</si>
  <si>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</si>
  <si>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</si>
  <si>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</si>
  <si>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</si>
  <si>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</si>
  <si>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</si>
  <si>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</si>
  <si>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</si>
  <si>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</si>
  <si>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</si>
  <si>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</si>
  <si>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</si>
  <si>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</si>
  <si>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</si>
  <si>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</si>
  <si>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</si>
  <si>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</si>
  <si>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</si>
  <si>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</si>
  <si>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</si>
  <si>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</si>
  <si>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</si>
  <si>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</si>
  <si>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</si>
  <si>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</si>
  <si>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</si>
  <si>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</si>
  <si>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</si>
  <si>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</si>
  <si>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</si>
  <si>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</si>
  <si>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</si>
  <si>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</si>
  <si>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</si>
  <si>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</si>
  <si>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</si>
  <si>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</si>
  <si>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</si>
  <si>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</si>
  <si>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</si>
  <si>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</si>
  <si>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</si>
  <si>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</si>
  <si>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</si>
  <si>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</si>
  <si>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</si>
  <si>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</si>
  <si>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</si>
  <si>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</si>
  <si>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</si>
  <si>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</si>
  <si>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</si>
  <si>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</si>
  <si>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</si>
  <si>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</si>
  <si>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</si>
  <si>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</si>
  <si>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</si>
  <si>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</si>
  <si>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</si>
  <si>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</si>
  <si>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</si>
  <si>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</si>
  <si>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</si>
  <si>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</si>
  <si>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</si>
  <si>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</si>
  <si>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</si>
  <si>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</si>
  <si>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</si>
  <si>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</si>
  <si>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</si>
  <si>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</si>
  <si>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</si>
  <si>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</si>
  <si>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</si>
  <si>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</si>
  <si>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</si>
  <si>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</si>
  <si>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</si>
  <si>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</si>
  <si>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</si>
  <si>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</si>
  <si>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</si>
  <si>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</si>
  <si>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</si>
  <si>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</si>
  <si>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</si>
  <si>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</si>
  <si>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</si>
  <si>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</si>
  <si>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</si>
  <si>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</si>
  <si>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</si>
  <si>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</si>
  <si>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</si>
  <si>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</si>
  <si>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</si>
  <si>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</si>
  <si>
    <t>Studenci: Moja satysfakcja z usług edukacyjnych ocenianej uczelni jest wysoka.</t>
  </si>
  <si>
    <t>liczba odpowiedzi</t>
  </si>
  <si>
    <t>odchylenie od średniej</t>
  </si>
  <si>
    <t>suma odchyleń</t>
  </si>
  <si>
    <t>wariancja</t>
  </si>
  <si>
    <t>Absolwenci: Moja satysfakcja z (efektów) usług edukacyjnych ocenianej uczelni jest wysoka.</t>
  </si>
  <si>
    <t>Suma kontrolna</t>
  </si>
  <si>
    <t>Suma do średniej</t>
  </si>
  <si>
    <t>średnia</t>
  </si>
  <si>
    <t>Rodzice: Moja satysfakcja z (efektów) usług edukacyjnych ocenianej uczelni jest wysoka.8</t>
  </si>
  <si>
    <t>Pracownicy administracyjni: Moja satysfakcja z pracy na ocenianej uczelni jest wysoka.</t>
  </si>
  <si>
    <t>Pracownicy naukowi lub dydaktyczni: Moja satysfakcja z pracy na ocenianej uczelni jest wysoka.42</t>
  </si>
  <si>
    <t>Władze uczelni: Efekty działań ocenianej uczelni na rzesz jakości edukacji są dobre</t>
  </si>
  <si>
    <t>Przedsiębiorcy: Moja satysfakcja z (efektów) usług edukacyjnych na ocenianej uczelni jest wysoka.</t>
  </si>
  <si>
    <t>Władze samorządowe: Efekty działań ocenianej uczelni na rzesz jakości edukacji są zgodne ze strategią rozwoju w regionie.</t>
  </si>
  <si>
    <t>Studenci: Usługi edukacyjne ocenianej uczelni mają wysoką wartość (okazja / szansa rozwoju własnego lub kariery).</t>
  </si>
  <si>
    <t>Studenci: Kształcenie na ocenianej uczelni ma/będzie miało pozytywny wpływ na zwiększenie moich zarobków.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</si>
</sst>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  <xf numFmtId="164" fontId="0" fillId="0" borderId="0" xfId="0" applyNumberFormat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satysfakcja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Zestawienia!$C$133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Zestawienia!$A$134:$B$140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Zestawienia!$C$134:$C$140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5C5-BCDB-82DEEA7E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wartość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Zestawienia!$C$145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Zestawienia!$A$146:$B$152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Zestawienia!$C$146:$C$152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B52-8CF1-BB85B2E5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Studenci</a:t>
            </a:r>
            <a:r>
              <a:rPr lang="pl-PL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wpływ na zarobki</a:t>
            </a: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Zestawienia!$C$157</c:f>
              <c:strCache>
                <c:ptCount val="1"/>
                <c:pt idx="0">
                  <c:v>liczba odpowiedzi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Zestawienia!$A$158:$B$164</c:f>
              <c:multiLvlStrCache>
                <c:ptCount val="7"/>
                <c:lvl>
                  <c:pt idx="0">
                    <c:v>zdecydowanie się zgadzam</c:v>
                  </c:pt>
                  <c:pt idx="1">
                    <c:v>zgadzam się</c:v>
                  </c:pt>
                  <c:pt idx="2">
                    <c:v>raczej się zgadzam</c:v>
                  </c:pt>
                  <c:pt idx="3">
                    <c:v>ani się zgadzam, ani nie zgadzam</c:v>
                  </c:pt>
                  <c:pt idx="4">
                    <c:v>raczej się nie zgadzam</c:v>
                  </c:pt>
                  <c:pt idx="5">
                    <c:v>nie zgadzam się</c:v>
                  </c:pt>
                  <c:pt idx="6">
                    <c:v>zdecydowanie się nie zgadzam</c:v>
                  </c:pt>
                </c:lvl>
                <c:lvl>
                  <c:pt idx="0">
                    <c:v>7</c:v>
                  </c:pt>
                  <c:pt idx="1">
                    <c:v>6</c:v>
                  </c:pt>
                  <c:pt idx="2">
                    <c:v>5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Zestawienia!$C$158:$C$164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2-4604-9B75-064FDE01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81312"/>
        <c:axId val="500681640"/>
      </c:barChart>
      <c:catAx>
        <c:axId val="50068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640"/>
        <c:crosses val="autoZero"/>
        <c:auto val="1"/>
        <c:lblAlgn val="ctr"/>
        <c:lblOffset val="100"/>
        <c:noMultiLvlLbl val="0"/>
      </c:catAx>
      <c:valAx>
        <c:axId val="500681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00681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59531</xdr:colOff>
      <xdr:row>130</xdr:row>
      <xdr:rowOff>161925</xdr:rowOff>
    </xdr:from>
    <xdr:to>
      <xdr:col>14</xdr:col>
      <xdr:colOff>14288</xdr:colOff>
      <xdr:row>140</xdr:row>
      <xdr:rowOff>157163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1C8D2ED-7266-6F13-D5BF-CADF5389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144</xdr:row>
      <xdr:rowOff>0</xdr:rowOff>
    </xdr:from>
    <xdr:to>
      <xdr:col>13</xdr:col>
      <xdr:colOff>602457</xdr:colOff>
      <xdr:row>153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F9A0EA4-37A9-4E09-8437-42033E07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156</xdr:row>
      <xdr:rowOff>0</xdr:rowOff>
    </xdr:from>
    <xdr:to>
      <xdr:col>13</xdr:col>
      <xdr:colOff>602457</xdr:colOff>
      <xdr:row>165</xdr:row>
      <xdr:rowOff>176213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B1BDF93-AB58-4DD7-BC36-EE63489B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463">
      <pivotArea type="all" dataOnly="0" outline="0" fieldPosition="0"/>
    </format>
    <format dxfId="462">
      <pivotArea outline="0" collapsedLevelsAreSubtotals="1" fieldPosition="0"/>
    </format>
    <format dxfId="461">
      <pivotArea field="49" type="button" dataOnly="0" labelOnly="1" outline="0" axis="axisRow" fieldPosition="0"/>
    </format>
    <format dxfId="460">
      <pivotArea dataOnly="0" labelOnly="1" grandRow="1" outline="0" fieldPosition="0"/>
    </format>
    <format dxfId="4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31" type="button" dataOnly="0" labelOnly="1" outline="0" axis="axisRow" fieldPosition="0"/>
    </format>
    <format dxfId="466">
      <pivotArea dataOnly="0" labelOnly="1" fieldPosition="0">
        <references count="1">
          <reference field="31" count="0"/>
        </references>
      </pivotArea>
    </format>
    <format dxfId="465">
      <pivotArea dataOnly="0" labelOnly="1" grandRow="1" outline="0" fieldPosition="0"/>
    </format>
    <format dxfId="46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15" type="button" dataOnly="0" labelOnly="1" outline="0" axis="axisRow" fieldPosition="0"/>
    </format>
    <format dxfId="472">
      <pivotArea dataOnly="0" labelOnly="1" fieldPosition="0">
        <references count="1">
          <reference field="15" count="0"/>
        </references>
      </pivotArea>
    </format>
    <format dxfId="471">
      <pivotArea dataOnly="0" labelOnly="1" grandRow="1" outline="0" fieldPosition="0"/>
    </format>
    <format dxfId="47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481">
      <pivotArea type="all" dataOnly="0" outline="0" fieldPosition="0"/>
    </format>
    <format dxfId="480">
      <pivotArea outline="0" collapsedLevelsAreSubtotals="1" fieldPosition="0"/>
    </format>
    <format dxfId="479">
      <pivotArea field="144" type="button" dataOnly="0" labelOnly="1" outline="0" axis="axisRow" fieldPosition="0"/>
    </format>
    <format dxfId="478">
      <pivotArea dataOnly="0" labelOnly="1" fieldPosition="0">
        <references count="1">
          <reference field="144" count="0"/>
        </references>
      </pivotArea>
    </format>
    <format dxfId="477">
      <pivotArea dataOnly="0" labelOnly="1" grandRow="1" outline="0" fieldPosition="0"/>
    </format>
    <format dxfId="47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95" type="button" dataOnly="0" labelOnly="1" outline="0" axis="axisRow" fieldPosition="0"/>
    </format>
    <format dxfId="484">
      <pivotArea dataOnly="0" labelOnly="1" fieldPosition="0">
        <references count="1">
          <reference field="95" count="0"/>
        </references>
      </pivotArea>
    </format>
    <format dxfId="483">
      <pivotArea dataOnly="0" labelOnly="1" grandRow="1" outline="0" fieldPosition="0"/>
    </format>
    <format dxfId="48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105" type="button" dataOnly="0" labelOnly="1" outline="0" axis="axisRow" fieldPosition="0"/>
    </format>
    <format dxfId="490">
      <pivotArea dataOnly="0" labelOnly="1" fieldPosition="0">
        <references count="1">
          <reference field="105" count="0"/>
        </references>
      </pivotArea>
    </format>
    <format dxfId="489">
      <pivotArea dataOnly="0" labelOnly="1" grandRow="1" outline="0" fieldPosition="0"/>
    </format>
    <format dxfId="48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99">
      <pivotArea type="all" dataOnly="0" outline="0" fieldPosition="0"/>
    </format>
    <format dxfId="498">
      <pivotArea outline="0" collapsedLevelsAreSubtotals="1" fieldPosition="0"/>
    </format>
    <format dxfId="497">
      <pivotArea field="170" type="button" dataOnly="0" labelOnly="1" outline="0" axis="axisRow" fieldPosition="0"/>
    </format>
    <format dxfId="496">
      <pivotArea dataOnly="0" labelOnly="1" fieldPosition="0">
        <references count="1">
          <reference field="170" count="0"/>
        </references>
      </pivotArea>
    </format>
    <format dxfId="495">
      <pivotArea dataOnly="0" labelOnly="1" grandRow="1" outline="0" fieldPosition="0"/>
    </format>
    <format dxfId="49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115" type="button" dataOnly="0" labelOnly="1" outline="0" axis="axisRow" fieldPosition="0"/>
    </format>
    <format dxfId="502">
      <pivotArea dataOnly="0" labelOnly="1" fieldPosition="0">
        <references count="1">
          <reference field="115" count="0"/>
        </references>
      </pivotArea>
    </format>
    <format dxfId="501">
      <pivotArea dataOnly="0" labelOnly="1" grandRow="1" outline="0" fieldPosition="0"/>
    </format>
    <format dxfId="50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49" type="button" dataOnly="0" labelOnly="1" outline="0" axis="axisRow" fieldPosition="0"/>
    </format>
    <format dxfId="508">
      <pivotArea dataOnly="0" labelOnly="1" fieldPosition="0">
        <references count="1">
          <reference field="49" count="0"/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>
    <filterColumn colId="31">
      <filters>
        <filter val="Tak (kontynuowanie badania absolwentów)"/>
      </filters>
    </filterColumn>
  </autoFilter>
  <sortState xmlns:xlrd2="http://schemas.microsoft.com/office/spreadsheetml/2017/richdata2" ref="A3:HH132">
    <sortCondition ref="AL2:AL135"/>
  </sortState>
  <tableColumns count="216">
    <tableColumn id="1" xr3:uid="{37199E79-F22A-49C0-B1C3-8001D68B6905}" name="Lp."/>
    <tableColumn id="214" xr3:uid="{15F16F1A-B79B-4E98-AC9F-5DC850A3D9F6}" name="ID_zakończone" dataDxfId="458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457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97">
      <totalsRowFormula>COUNTA((O3:O135))</totalsRowFormula>
    </tableColumn>
    <tableColumn id="14" xr3:uid="{A75D7BB0-BDD4-4F9E-BFE1-A35FFDAA2A35}" name="Czy jesteś studentem uczelni wyższej?" totalsRowFunction="custom" dataDxfId="456" totalsRowDxfId="96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95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94">
      <totalsRowFormula>COUNTA((R3:R135))</totalsRowFormula>
    </tableColumn>
    <tableColumn id="17" xr3:uid="{C6F68B54-181D-4E6B-90DE-3758AC28643F}" name="Jak się nazywa kierunek, na którym studiujesz?" totalsRowFunction="custom" totalsRowDxfId="93">
      <totalsRowFormula>COUNTA((S3:S135))</totalsRowFormula>
    </tableColumn>
    <tableColumn id="18" xr3:uid="{4009F8D5-0845-4794-BD7B-DEDD90E1035F}" name="Moja satysfakcja z usług edukacyjnych ocenianej uczelni jest wysoka." totalsRowFunction="custom" totalsRowDxfId="92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91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90">
      <totalsRowFormula>COUNTA((V3:V135))</totalsRowFormula>
    </tableColumn>
    <tableColumn id="21" xr3:uid="{29A03634-DD01-47E7-9082-570B2CBA75AC}" name="Kolumna1" totalsRowFunction="custom" totalsRowDxfId="89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88">
      <totalsRowFormula>COUNTA((X3:X135))</totalsRowFormula>
    </tableColumn>
    <tableColumn id="23" xr3:uid="{62967F23-9856-4DFD-AADC-42AC36B2CDB1}" name="w 3 lata po ukończeniu studiów : wybierz wartość z listy rozwijanej" totalsRowFunction="custom" totalsRowDxfId="87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86">
      <totalsRowFormula>COUNTA((Z3:Z135))</totalsRowFormula>
    </tableColumn>
    <tableColumn id="25" xr3:uid="{70C7E301-ECA2-4DF8-B78C-6550E2B616A1}" name="Jakie elementy lub cechy sprawiały, że Tobie studiowało się dobrze?" totalsRowFunction="custom" totalsRowDxfId="85">
      <totalsRowFormula>COUNTA((AA3:AA135))</totalsRowFormula>
    </tableColumn>
    <tableColumn id="26" xr3:uid="{86CB3A73-27F1-4FCF-B9E3-8D590DC2DB33}" name="Jakie elementy lub cechy sprawiały, że Tobie studiowało się źle?" totalsRowFunction="custom" totalsRowDxfId="84">
      <totalsRowFormula>COUNTA((AB3:AB135))</totalsRowFormula>
    </tableColumn>
    <tableColumn id="27" xr3:uid="{8DCB6BDF-C860-4D73-8953-D14EF0C8F0AA}" name="Jakiego rodzaju są Twoje studia?" totalsRowFunction="custom" totalsRowDxfId="83">
      <totalsRowFormula>COUNTA((AC3:AC135))</totalsRowFormula>
    </tableColumn>
    <tableColumn id="28" xr3:uid="{F292FE47-988D-4A95-932D-2E3B34B7BF0B}" name="Pole dodatkowe" totalsRowFunction="custom" totalsRowDxfId="82">
      <totalsRowFormula>COUNTA((AD3:AD135))</totalsRowFormula>
    </tableColumn>
    <tableColumn id="29" xr3:uid="{4225184D-873A-4CF3-B8D1-575C3D6A2435}" name="Na którym semestrze studiujesz obecnie?" totalsRowFunction="custom" totalsRowDxfId="81">
      <totalsRowFormula>COUNTA((AE3:AE135))</totalsRowFormula>
    </tableColumn>
    <tableColumn id="30" xr3:uid="{41979390-06F4-463C-ADB5-F98E8C311CBA}" name="Czy jesteś absolwentem uczelni wyższej?" totalsRowFunction="custom" dataDxfId="455" totalsRowDxfId="80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79">
      <totalsRowFormula>COUNTA((AG3:AG135))</totalsRowFormula>
    </tableColumn>
    <tableColumn id="216" xr3:uid="{72DEEBC7-088A-46A4-9999-AE96ED74030A}" name="KategoriaUczelni" dataDxfId="454" totalsRowDxfId="78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77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76">
      <totalsRowFormula>COUNTA((AJ3:AJ135))</totalsRowFormula>
    </tableColumn>
    <tableColumn id="34" xr3:uid="{B85DD2EE-D5F2-46D3-9E33-DA992576E185}" name="Jak się nazywa kierunek, który ukończyłaś/eś?" totalsRowFunction="custom" totalsRowDxfId="75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74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73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72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71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70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69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68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67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66">
      <totalsRowFormula>COUNTA((AT3:AT135))</totalsRowFormula>
    </tableColumn>
    <tableColumn id="44" xr3:uid="{6B48263B-8F26-4FBA-9F9A-424993C5E3ED}" name="Co wpływało na twoją satysfakcję ze studiowania?_x000a_" totalsRowFunction="custom" totalsRowDxfId="65">
      <totalsRowFormula>COUNTA((AU3:AU135))</totalsRowFormula>
    </tableColumn>
    <tableColumn id="45" xr3:uid="{52ED1FC9-CD2D-42A5-B204-567F0483F099}" name="Kolumna6" totalsRowFunction="custom" totalsRowDxfId="64">
      <totalsRowFormula>COUNTA((AV3:AV135))</totalsRowFormula>
    </tableColumn>
    <tableColumn id="46" xr3:uid="{3D74590B-7E93-443E-BE1C-FD99ECE16017}" name="Jakiego rodzaju były Twoje studia?" totalsRowFunction="custom" totalsRowDxfId="63">
      <totalsRowFormula>COUNTA((AW3:AW135))</totalsRowFormula>
    </tableColumn>
    <tableColumn id="47" xr3:uid="{E8CA34F5-D9E4-418D-8BF9-050444C4061E}" name="Pole dodatkowe7" totalsRowFunction="custom" totalsRowDxfId="62">
      <totalsRowFormula>COUNTA((AX3:AX135))</totalsRowFormula>
    </tableColumn>
    <tableColumn id="48" xr3:uid="{A48EA897-6002-486C-94A2-3071DE7EB5AD}" name="Czy jesteś rodzicem / opiekunem absolwenta uczelni wyższej?" totalsRowFunction="custom" dataDxfId="453" totalsRowDxfId="61">
      <totalsRowFormula>COUNTA((AY3:AY135))</totalsRowFormula>
    </tableColumn>
    <tableColumn id="49" xr3:uid="{FEE5A281-6D4B-4D31-93CD-509A968E7773}" name="Uczelnie ilu podopiecznych będziesz oceniać?" totalsRowFunction="custom" totalsRowDxfId="60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59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58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57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56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55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54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53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52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51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50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9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8">
      <totalsRowFormula>COUNTA((BL3:BL135))</totalsRowFormula>
    </tableColumn>
    <tableColumn id="62" xr3:uid="{F0DE0B1C-928B-4581-8D63-11188CD95233}" name="Pole dodatkowe10" totalsRowFunction="custom" totalsRowDxfId="47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6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45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44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43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42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41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40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9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8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7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6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5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34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33">
      <totalsRowFormula>COUNTA((CA3:CA135))</totalsRowFormula>
    </tableColumn>
    <tableColumn id="77" xr3:uid="{C2670D09-B14E-48CE-8D3B-FD4F08474C2E}" name="Pole dodatkowe23" totalsRowFunction="custom" totalsRowDxfId="32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31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30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29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28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27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26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25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24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23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22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21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0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19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18">
      <totalsRowFormula>COUNTA((CP3:CP135))</totalsRowFormula>
    </tableColumn>
    <tableColumn id="92" xr3:uid="{86B9680A-4D70-4DFA-8189-827F813E4B73}" name="Pole dodatkowe37" totalsRowFunction="custom" totalsRowDxfId="17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16">
      <totalsRowFormula>COUNTA((CR3:CR135))</totalsRowFormula>
    </tableColumn>
    <tableColumn id="94" xr3:uid="{BA461F2C-93E1-4AB3-B06B-BCD05B9B9AA2}" name="Czy jesteś aktualnie pracownikiem administracyjnym uczelni wyższej?" totalsRowFunction="custom" dataDxfId="452" totalsRowDxfId="15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451" totalsRowDxfId="14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450" totalsRowDxfId="13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449" totalsRowDxfId="12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448" totalsRowDxfId="11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10">
      <totalsRowFormula>COUNTA((HA3:HA135))</totalsRowFormula>
    </tableColumn>
    <tableColumn id="207" xr3:uid="{2B31368C-8BB4-45F5-A368-4A4E1AFFFE2E}" name="Rok urodzenia" totalsRowFunction="custom" totalsRowDxfId="9">
      <totalsRowFormula>COUNTA((HB3:HB135))</totalsRowFormula>
    </tableColumn>
    <tableColumn id="215" xr3:uid="{0DA27BC3-BCA7-4CF6-A54C-77E28EA17827}" name="GrupaWiekowa" dataDxfId="447" totalsRowDxfId="8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7">
      <totalsRowFormula>COUNTA((HD3:HD135))</totalsRowFormula>
    </tableColumn>
    <tableColumn id="209" xr3:uid="{40C0F4A2-88CA-4804-AB61-0C883C5C9CF7}" name="Pole dodatkowe52" totalsRowFunction="custom" totalsRowDxfId="6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5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4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3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446" totalsRowDxfId="445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444" totalsRowDxfId="443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442">
      <totalsRowFormula>COUNTA((O3:O159))</totalsRowFormula>
    </tableColumn>
    <tableColumn id="14" xr3:uid="{0BD7A98F-1F10-4FB8-B054-37BDD3B56396}" name="Czy jesteś studentem uczelni wyższej?" totalsRowFunction="custom" dataDxfId="441" totalsRowDxfId="440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439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438">
      <totalsRowFormula>COUNTA((R3:R159))</totalsRowFormula>
    </tableColumn>
    <tableColumn id="17" xr3:uid="{24BCBB34-34C1-4984-962F-C53466F3EF8F}" name="Jak się nazywa kierunek, na którym studiujesz?" totalsRowFunction="custom" totalsRowDxfId="437">
      <totalsRowFormula>COUNTA((S3:S159))</totalsRowFormula>
    </tableColumn>
    <tableColumn id="18" xr3:uid="{9ADB9BCC-C1C9-4FDD-A2DF-FCC26DBEB749}" name="Moja satysfakcja z usług edukacyjnych ocenianej uczelni jest wysoka." totalsRowFunction="custom" totalsRowDxfId="436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435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434">
      <totalsRowFormula>COUNTA((V3:V159))</totalsRowFormula>
    </tableColumn>
    <tableColumn id="21" xr3:uid="{EAC188BA-5A2E-4D44-97B7-481328766AE0}" name="Kolumna1" totalsRowFunction="custom" totalsRowDxfId="433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432">
      <totalsRowFormula>COUNTA((X3:X159))</totalsRowFormula>
    </tableColumn>
    <tableColumn id="23" xr3:uid="{36E47482-B5FD-4E87-827E-0139C02CF35C}" name="w 3 lata po ukończeniu studiów : wybierz wartość z listy rozwijanej" totalsRowFunction="custom" totalsRowDxfId="431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430">
      <totalsRowFormula>COUNTA((Z3:Z159))</totalsRowFormula>
    </tableColumn>
    <tableColumn id="25" xr3:uid="{D91B74B4-E8B9-401D-A7E4-820C4DF791D4}" name="Jakie elementy lub cechy sprawiały, że Tobie studiowało się dobrze?" totalsRowFunction="custom" totalsRowDxfId="429">
      <totalsRowFormula>COUNTA((AA3:AA159))</totalsRowFormula>
    </tableColumn>
    <tableColumn id="26" xr3:uid="{1E74CD43-D0E9-47B9-8442-05054D3E31F6}" name="Jakie elementy lub cechy sprawiały, że Tobie studiowało się źle?" totalsRowFunction="custom" totalsRowDxfId="428">
      <totalsRowFormula>COUNTA((AB3:AB159))</totalsRowFormula>
    </tableColumn>
    <tableColumn id="27" xr3:uid="{D0177BE1-4E02-4595-8669-95C494930B5B}" name="Jakiego rodzaju są Twoje studia?" totalsRowFunction="custom" totalsRowDxfId="427">
      <totalsRowFormula>COUNTA((AC3:AC159))</totalsRowFormula>
    </tableColumn>
    <tableColumn id="28" xr3:uid="{3597DDE1-E56A-406C-8EDD-22E18D515174}" name="Pole dodatkowe" totalsRowFunction="custom" totalsRowDxfId="426">
      <totalsRowFormula>COUNTA((AD3:AD159))</totalsRowFormula>
    </tableColumn>
    <tableColumn id="29" xr3:uid="{66ED4699-908F-4DD2-BD11-F0A6AA4499D4}" name="Na którym semestrze studiujesz obecnie?" totalsRowFunction="custom" totalsRowDxfId="425">
      <totalsRowFormula>COUNTA((AE3:AE159))</totalsRowFormula>
    </tableColumn>
    <tableColumn id="30" xr3:uid="{665AE932-5635-468D-B539-28624FF56492}" name="Czy jesteś absolwentem uczelni wyższej?" totalsRowFunction="custom" dataDxfId="424" totalsRowDxfId="423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422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421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420">
      <totalsRowFormula>COUNTA((AI3:AI159))</totalsRowFormula>
    </tableColumn>
    <tableColumn id="34" xr3:uid="{ADAE23AC-8F73-4453-AC5D-FE2116FA8AF9}" name="Jak się nazywa kierunek, który ukończyłaś/eś?" totalsRowFunction="custom" totalsRowDxfId="419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418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417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416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415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414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413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412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411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410">
      <totalsRowFormula>COUNTA((AS3:AS159))</totalsRowFormula>
    </tableColumn>
    <tableColumn id="44" xr3:uid="{C9AA4BEA-8991-4F56-A7E1-DA0762C2B486}" name="Co wpływało na twoją satysfakcję ze studiowania?_x000a_" totalsRowFunction="custom" totalsRowDxfId="409">
      <totalsRowFormula>COUNTA((AT3:AT159))</totalsRowFormula>
    </tableColumn>
    <tableColumn id="45" xr3:uid="{00A5350A-103D-4E86-99F7-01E1F081E96E}" name="Kolumna6" totalsRowFunction="custom" totalsRowDxfId="408">
      <totalsRowFormula>COUNTA((AU3:AU159))</totalsRowFormula>
    </tableColumn>
    <tableColumn id="46" xr3:uid="{AB30AA0A-ADAF-4A76-852B-9C6171DBA36D}" name="Jakiego rodzaju były Twoje studia?" totalsRowFunction="custom" totalsRowDxfId="407">
      <totalsRowFormula>COUNTA((AV3:AV159))</totalsRowFormula>
    </tableColumn>
    <tableColumn id="47" xr3:uid="{156EF4B8-4A3F-4406-9CDE-324D32F939BA}" name="Pole dodatkowe7" totalsRowFunction="custom" totalsRowDxfId="406">
      <totalsRowFormula>COUNTA((AW3:AW159))</totalsRowFormula>
    </tableColumn>
    <tableColumn id="48" xr3:uid="{085D3107-411D-41F8-A270-88DCB1EAF46B}" name="Czy jesteś rodzicem / opiekunem absolwenta uczelni wyższej?" totalsRowFunction="custom" dataDxfId="405" totalsRowDxfId="404">
      <totalsRowFormula>COUNTA((AX3:AX159))</totalsRowFormula>
    </tableColumn>
    <tableColumn id="49" xr3:uid="{373F08C1-1889-416C-AADD-9D721E98EE00}" name="Uczelnie ilu podopiecznych będziesz oceniać?" totalsRowFunction="custom" totalsRowDxfId="403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402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401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400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99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98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97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396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395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394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393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392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391">
      <totalsRowFormula>COUNTA((BK3:BK159))</totalsRowFormula>
    </tableColumn>
    <tableColumn id="62" xr3:uid="{D7A10314-D8C8-4D47-9939-D597680A8D89}" name="Pole dodatkowe10" totalsRowFunction="custom" totalsRowDxfId="390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389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388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387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386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385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384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383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382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381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380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379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78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377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376">
      <totalsRowFormula>COUNTA((BZ3:BZ159))</totalsRowFormula>
    </tableColumn>
    <tableColumn id="77" xr3:uid="{6FCF6001-0320-49B2-98E4-DBE8BE04E809}" name="Pole dodatkowe23" totalsRowFunction="custom" totalsRowDxfId="375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374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373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372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371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370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369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368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367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366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365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364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63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362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361">
      <totalsRowFormula>COUNTA((CO3:CO159))</totalsRowFormula>
    </tableColumn>
    <tableColumn id="92" xr3:uid="{D87D6F17-9A18-4BD2-82A2-E153AE86B37C}" name="Pole dodatkowe37" totalsRowFunction="custom" totalsRowDxfId="360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359">
      <totalsRowFormula>COUNTA((CQ3:CQ159))</totalsRowFormula>
    </tableColumn>
    <tableColumn id="94" xr3:uid="{E7DDA408-1945-4BDE-9B5A-12AAC3E05194}" name="Czy jesteś aktualnie pracownikiem administracyjnym uczelni wyższej?" totalsRowFunction="custom" dataDxfId="358" totalsRowDxfId="357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356"/>
    <tableColumn id="96" xr3:uid="{F959B9F3-C53C-4C63-A092-AF4A70D45B06}" name="Na jakim wydziale pracujesz?" totalsRowDxfId="355"/>
    <tableColumn id="97" xr3:uid="{19273B31-1872-4994-B739-304F1E7FBD34}" name="Moja satysfakcja z pracy na ocenianej uczelni jest wysoka." totalsRowDxfId="354"/>
    <tableColumn id="98" xr3:uid="{EE7C1371-E788-4978-B01E-B5870F3E97D1}" name="Atmosfera w zespole współpracowników jest dobra." totalsRowDxfId="353"/>
    <tableColumn id="99" xr3:uid="{04B25BDB-5FFA-42B5-AEBA-FC863BEDBC77}" name="Moje zarobki są satysfakcjonujące." totalsRowDxfId="352"/>
    <tableColumn id="100" xr3:uid="{DAD2DC5B-8DF9-49D3-A852-672969268131}" name="Praca na ocenianej uczelni daje mi duże szanse rozwoju." totalsRowDxfId="351"/>
    <tableColumn id="101" xr3:uid="{27C35901-3DF8-4B77-BEB2-58D43C8B6871}" name="Wartość wykształcenia zdobywanego przez studentów ocenianej uczelni jest wysoka." totalsRowDxfId="350"/>
    <tableColumn id="102" xr3:uid="{4669105C-8E5E-4FD6-97C5-3F5E1BE9CAE4}" name="Zdobyte na ocenianej uczelni wykształcenie ma pozytywny wpływ na zwiększenie zarobków absolwentów." totalsRowDxfId="349"/>
    <tableColumn id="103" xr3:uid="{C2B9909A-91DF-4FB2-B673-AACC920851EA}" name="Jakie inne (poza zarobkami) efekty kształcenia na ocenianej uczelni się dostrzegasz obecnie?39" totalsRowDxfId="348"/>
    <tableColumn id="104" xr3:uid="{1F0E0013-CC4E-4656-BDA5-9028148E569A}" name="Czy jesteś aktualnie pracownikiem naukowym lub dydaktycznym uczelni wyższej?" totalsRowFunction="custom" dataDxfId="347" totalsRowDxfId="346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345"/>
    <tableColumn id="106" xr3:uid="{FAD00E10-66DF-401D-8721-330410755C4C}" name="Na jakim wydziale pracujesz?41" totalsRowDxfId="344"/>
    <tableColumn id="107" xr3:uid="{3ED79AD9-3A2A-4796-A7F7-27B53055A7C5}" name="Moja satysfakcja z pracy na ocenianej uczelni jest wysoka.42" totalsRowDxfId="343"/>
    <tableColumn id="108" xr3:uid="{88F3FD29-277A-4D3B-9F35-812F832A00F4}" name="Atmosfera w zespole współpracowników jest dobra.43" totalsRowDxfId="342"/>
    <tableColumn id="109" xr3:uid="{DC511D2A-6FF2-4B52-B52A-324E6688C5E0}" name="Moje zarobki są satysfakcjonujące.44" totalsRowDxfId="341"/>
    <tableColumn id="110" xr3:uid="{3C031862-BB50-46FB-A01C-928A7B955B19}" name="Praca na ocenianej uczelni daje mi duże szanse rozwoju.45" totalsRowDxfId="340"/>
    <tableColumn id="111" xr3:uid="{26178753-38CF-4749-A317-A1E5F425DF12}" name="Wartość wykształcenia zdobywanego przez studentów ocenianej uczelni jest wysoka.46" totalsRowDxfId="339"/>
    <tableColumn id="112" xr3:uid="{889B113B-59F9-4196-9536-C41274799622}" name="Zdobyte na ocenianej uczelni wykształcenie ma pozytywny wpływ na zwiększenie zarobków absolwentów.47" totalsRowDxfId="338"/>
    <tableColumn id="113" xr3:uid="{018446A9-87AE-432A-96CE-C29A37692C27}" name="Jakie inne (poza zarobkami) efekty kształcenia na ocenianej uczelni dostrzegasz obecnie?48" totalsRowDxfId="337"/>
    <tableColumn id="114" xr3:uid="{D11A2879-2C85-42C1-9C08-4BA4A9592DB0}" name="Czy jesteś przedstawicielem władz uczelni z grupy rektorów, prorektorów, dziekanów, prodziekanów, członków senatu lub członków rady uczelni?" totalsRowFunction="custom" dataDxfId="336" totalsRowDxfId="335">
      <totalsRowFormula>COUNTA((DL3:DL159))</totalsRowFormula>
    </tableColumn>
    <tableColumn id="115" xr3:uid="{758B3CD0-0C56-4596-8D61-D90700A05DA1}" name="Proszę podać pełnioną funkcję" totalsRowDxfId="334"/>
    <tableColumn id="116" xr3:uid="{E904AED4-A38D-42EF-9D38-709BB163A619}" name="Kolumna3" totalsRowDxfId="333"/>
    <tableColumn id="117" xr3:uid="{AF0D4680-ECCA-4738-825E-AB146FC0FF8F}" name="Kolumna4" totalsRowDxfId="332"/>
    <tableColumn id="118" xr3:uid="{65A15536-DE99-4D16-A20B-206F127C5BFB}" name="Kolumna5" totalsRowDxfId="331"/>
    <tableColumn id="119" xr3:uid="{E05782FB-7FE9-42ED-94C4-B7F653167A0F}" name="Jak się nazywa uczelnia którą będziesz oceniać (jako przedstawiciel jej władz)?" totalsRowDxfId="330"/>
    <tableColumn id="120" xr3:uid="{1B7FA187-1663-4FBF-A3C5-EA8D6A053A25}" name="Efekty działań ocenianej uczelni na rzesz jakości edukacji są dobre" totalsRowDxfId="329"/>
    <tableColumn id="121" xr3:uid="{8A6C2138-0511-4784-9BCB-D7F056FD5756}" name="Wartość wykształcenia zdobywanego przez studentów na ocenianej uczelni jest wysoka." totalsRowDxfId="328"/>
    <tableColumn id="122" xr3:uid="{33664698-CEF8-4115-B63B-828882A6D501}" name="Zdobyte przez studentów ocenianej uczelni wykształcenie miało/ma pozytywny wpływ na ich zarobki." totalsRowDxfId="327"/>
    <tableColumn id="123" xr3:uid="{6548C317-5775-47D8-8BB5-03CE96ABFB2C}" name="Efekty działań ocenianej uczelni na rzecz jakości edukacji mają dobry wpływ na rozwój regionu." totalsRowDxfId="326"/>
    <tableColumn id="124" xr3:uid="{04271A5C-5560-4CF8-90D9-89BA9B015FBC}" name="Efekty działań ocenianej uczelni na rzecz jakości edukacji mają dobry wpływ na rozwój Polski." totalsRowDxfId="325"/>
    <tableColumn id="125" xr3:uid="{123DE0DC-02B2-4F9B-BEEB-704DB06821EE}" name="Współpraca ocenianej uczelni z biznesem ma pozytywne efekty dla rozwoju regionu / kraju." totalsRowDxfId="324"/>
    <tableColumn id="126" xr3:uid="{A0DF07F0-161A-4193-A1E6-2065A1C8B63E}" name="Ogólny poziom mojej satysfakcji z jakości usług edukacyjnych ocenianej uczelni jest wysoki." totalsRowDxfId="323"/>
    <tableColumn id="127" xr3:uid="{78D52D23-A055-4089-AEA3-0D0030CEAC4A}" name="Studenci : wybierz wartość z listy rozwijanej" totalsRowDxfId="322"/>
    <tableColumn id="128" xr3:uid="{3C88D815-7B36-4940-B457-1D4916A18A9A}" name="Absolwenci : wybierz wartość z listy rozwijanej" totalsRowDxfId="321"/>
    <tableColumn id="129" xr3:uid="{B7AADA93-8D0B-47F3-BCD2-912D3D3EFF96}" name="Rodzice absolwentów : wybierz wartość z listy rozwijanej" totalsRowDxfId="320"/>
    <tableColumn id="130" xr3:uid="{2419B54D-E941-464A-ABB8-3A728F2F5596}" name="Pracownicy administracyjni : wybierz wartość z listy rozwijanej" totalsRowDxfId="319"/>
    <tableColumn id="131" xr3:uid="{BAB27B7B-2698-4085-8E82-FA14AF164B29}" name="Pracownicy naukowi i dydaktyczni : wybierz wartość z listy rozwijanej" totalsRowDxfId="318"/>
    <tableColumn id="132" xr3:uid="{6A6F970F-B3EB-4E50-9DE6-C8C4C7CAA18A}" name="Pracodawcy : wybierz wartość z listy rozwijanej" totalsRowDxfId="317"/>
    <tableColumn id="133" xr3:uid="{09A6A719-E450-4AC4-8182-90B1F383E84C}" name="Władze samorządowe i centralne : wybierz wartość z listy rozwijanej" totalsRowDxfId="316"/>
    <tableColumn id="134" xr3:uid="{2E207BF2-E2F1-4F2B-9DAE-D3B78D867559}" name="Pole dodatkowe4" totalsRowDxfId="315"/>
    <tableColumn id="135" xr3:uid="{EEB77D73-5571-4E17-8266-02BB1710B8F0}" name="Studenci : wybierz wartość z listy rozwijanej5" totalsRowDxfId="314"/>
    <tableColumn id="136" xr3:uid="{81EA592A-292B-42BA-AA88-85A430ABBA5B}" name="Absolwenci : wybierz wartość z listy rozwijanej6" totalsRowDxfId="313"/>
    <tableColumn id="137" xr3:uid="{AC693E91-1370-42E2-8C6B-A2DEAEDAD6D8}" name="Rodzice absolwentów : wybierz wartość z listy rozwijanej7" totalsRowDxfId="312"/>
    <tableColumn id="138" xr3:uid="{C972A3A6-50AF-4CF0-9221-51F3F1B825B5}" name="Pracownicy administracyjni : wybierz wartość z listy rozwijanej8" totalsRowDxfId="311"/>
    <tableColumn id="139" xr3:uid="{8A17F47D-C5DA-4436-9144-E5A1DC2CE401}" name="Pracownicy naukowi i dydaktyczni : wybierz wartość z listy rozwijanej9" totalsRowDxfId="310"/>
    <tableColumn id="140" xr3:uid="{9C9F0784-2723-4BBD-AE36-08FD5221319D}" name="Pracodawcy : wybierz wartość z listy rozwijanej10" totalsRowDxfId="309"/>
    <tableColumn id="141" xr3:uid="{AAE33EE1-D3BE-432C-9A2D-5D55BE9F26EC}" name="Władze samorządowe i centralne : wybierz wartość z listy rozwijanej11" totalsRowDxfId="308"/>
    <tableColumn id="142" xr3:uid="{C7BCF657-B75F-43D7-A19C-E0A38F71C79A}" name="Pole dodatkowe12" totalsRowDxfId="307"/>
    <tableColumn id="143" xr3:uid="{027BA0BD-D7CE-4B61-BD34-CD9336762A59}" name="Czy jesteś przedstawicielem firmy, w której są zatrudniani absolwenci uczelni wyższych (tytuł licencjata, magistra lub wyższy)?" totalsRowFunction="custom" dataDxfId="306" totalsRowDxfId="305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304"/>
    <tableColumn id="145" xr3:uid="{A9C11981-CE44-482B-9485-624EB4CFA91B}" name="Ile uczelni będziesz oceniać?" totalsRowDxfId="303"/>
    <tableColumn id="146" xr3:uid="{822F037D-C81E-4AA1-A477-75B7599C4C4E}" name="Jak się nazywa uczelnia, którą ocenisz? " totalsRowDxfId="302"/>
    <tableColumn id="147" xr3:uid="{B879E027-4001-4F17-98A9-1FF6DD06C0F9}" name="Moja satysfakcja z (efektów) usług edukacyjnych na ocenianej uczelni jest wysoka." totalsRowDxfId="301"/>
    <tableColumn id="148" xr3:uid="{887E2640-884A-454A-B596-856E217BE2DD}" name="Kompetencje absolwentów ocenianej uczelni są wysokie." totalsRowDxfId="300"/>
    <tableColumn id="149" xr3:uid="{478F5E65-AE32-4F52-99FA-3830D9323C3C}" name="Zarobki absolwentów ocenianej uczelni zatrudnionych w mojej firmie są wyższe od zarobków absolwentów innych polskich uczelni." totalsRowDxfId="299"/>
    <tableColumn id="150" xr3:uid="{E5D4AD52-FA66-4019-983E-25DC2AF5A5A8}" name="Czy w Twojej firmie są zatrudniani absolwenci uczelni w pierwszym roku po ukończeniu studiów (do 12 miesięcy od uzyskania dyplomu)?" totalsRowDxfId="298"/>
    <tableColumn id="151" xr3:uid="{FDC480C9-E39B-4D41-9995-A191329D3555}" name="Jakie kompetencje absolwentów ocenianej uczelni są w Twojej firmie najwyżej wyceniane?" totalsRowDxfId="297"/>
    <tableColumn id="152" xr3:uid="{558E6650-0292-450C-9D81-46BC7B7FA1C9}" name="Jakiego rodzaju prace wykonują absolwenci ocenianej uczelni w Twojej firmie?" totalsRowDxfId="296"/>
    <tableColumn id="153" xr3:uid="{9E8CE1F9-05B3-4737-AC9A-FAE812FD292C}" name="Czy będziesz oceniał drugą uczelnię?" totalsRowDxfId="295"/>
    <tableColumn id="154" xr3:uid="{CEB66B10-0E60-4952-A1B0-1E5C8784E791}" name="Jak się nazywa uczelnia, którą ocenisz? 13" totalsRowDxfId="294"/>
    <tableColumn id="155" xr3:uid="{2864E703-440A-477E-8352-68DEA39F85CD}" name="Moja satysfakcja z (efektów) usług edukacyjnych na ocenianej uczelni jest wysoka.14" totalsRowDxfId="293"/>
    <tableColumn id="156" xr3:uid="{B38513D8-CC85-41E0-85A1-82AC6807323C}" name="Kompetencje absolwentów ocenianej uczelni są wysokie.15" totalsRowDxfId="292"/>
    <tableColumn id="157" xr3:uid="{204ADF47-FBCC-47A6-95D9-5D3E03854768}" name="Zarobki absolwentów ocenianej uczelni zatrudnionych w mojej firmie są wyższe od zarobków absolwentów innych polskich uczelni.16" totalsRowDxfId="291"/>
    <tableColumn id="158" xr3:uid="{7E6A13F3-C53A-4FC9-B3AE-9EA25D9CBCE6}" name="Czy w Twojej firmie są zatrudniani absolwenci uczelni w pierwszym roku po ukończeniu studiów (do 12 miesięcy od uzyskania dyplomu)?17" totalsRowDxfId="290"/>
    <tableColumn id="159" xr3:uid="{83E7A1CC-295A-477E-8CD0-1E43143ACFF6}" name="Jakie kompetencje absolwentów ocenianej uczelni są w Twojej firmie najwyżej wyceniane?18" totalsRowDxfId="289"/>
    <tableColumn id="160" xr3:uid="{C3F49389-F342-4110-8A16-536B6EC87EC2}" name="Jakiego rodzaju prace wykonują absolwenci ocenianej uczelni w Twojej firmie?19" totalsRowDxfId="288"/>
    <tableColumn id="161" xr3:uid="{2BBFB49D-5EDF-4AC5-9179-70BCC6FA0B96}" name="Czy będziesz oceniał trzecią uczelnię techniczną?" totalsRowDxfId="287"/>
    <tableColumn id="162" xr3:uid="{829F7D1E-D133-43C4-A756-6D0B7542D44F}" name="Jak się nazywa uczelnia, którą ocenisz? 20" totalsRowDxfId="286"/>
    <tableColumn id="163" xr3:uid="{8758E395-9800-4CA8-BF43-3BFBF9507549}" name="Moja satysfakcja z (efektów) usług edukacyjnych na ocenianej uczelni jest wysoka.21" totalsRowDxfId="285"/>
    <tableColumn id="164" xr3:uid="{14ABF48C-A9EC-4153-B011-421959501B3A}" name="Kompetencje absolwentów ocenianej uczelni są wysokie.22" totalsRowDxfId="284"/>
    <tableColumn id="165" xr3:uid="{E8A014C5-F146-4C5D-B50B-6E968A7F8B46}" name="Zarobki absolwentów ocenianej uczelni zatrudnionych w mojej firmie są wyższe od zarobków absolwentów innych polskich uczelni.23" totalsRowDxfId="283"/>
    <tableColumn id="166" xr3:uid="{1FF6D355-AF16-4EB9-8805-4741E5F2867E}" name="Czy w Twojej firmie są zatrudniani absolwenci uczelni w pierwszym roku po ukończeniu studiów (do 12 miesięcy od uzyskania dyplomu)?24" totalsRowDxfId="282"/>
    <tableColumn id="167" xr3:uid="{71809E9D-42EC-47FD-9E58-0596DB8FD07D}" name="Jakie kompetencje absolwentów ocenianej uczelni są w Twojej firmie najwyżej wyceniane?25" totalsRowDxfId="281"/>
    <tableColumn id="168" xr3:uid="{6CA2A8B4-3095-459E-BDF0-43522EA7E403}" name="Jakiego rodzaju prace wykonują absolwenci ocenianej uczelni są w Twojej firmie?" totalsRowDxfId="280"/>
    <tableColumn id="169" xr3:uid="{6AEC3D33-E058-4E5E-AEC6-C091FCB970C9}" name="Czy jesteś przedstawicielem władz samorządowych lub centralnych Rzeczypospolitej Polskiej?" totalsRowFunction="custom" dataDxfId="279" totalsRowDxfId="278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277">
      <totalsRowFormula>COUNTA((GZ3:GZ159))</totalsRowFormula>
    </tableColumn>
    <tableColumn id="207" xr3:uid="{17374C0D-5C50-4F2D-9998-48F1A5105C49}" name="Rok urodzenia" totalsRowFunction="custom" totalsRowDxfId="276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275">
      <totalsRowFormula>COUNTA((HB3:HB159))</totalsRowFormula>
    </tableColumn>
    <tableColumn id="209" xr3:uid="{12CD2E72-E534-4809-A75E-AF29F5F5F088}" name="Pole dodatkowe52" totalsRowFunction="custom" totalsRowDxfId="274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273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272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271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270" totalsRowDxfId="269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268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267" totalsRowDxfId="266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265"/>
    <tableColumn id="16" xr3:uid="{AA3DBEFA-9D73-475E-A9A5-2D42522C9072}" name="Czy studiujesz na kierunku technicznym, tzn. takim, po którym uzyskasz tytuł inżyniera?" totalsRowDxfId="264"/>
    <tableColumn id="17" xr3:uid="{8AAAEBAF-D354-47D3-8A57-BF9F06131A1E}" name="Jak się nazywa kierunek, na którym studiujesz?" totalsRowDxfId="263"/>
    <tableColumn id="18" xr3:uid="{CD9C7D41-ABD7-4C41-89ED-89A659BAC655}" name="Moja satysfakcja z usług edukacyjnych ocenianej uczelni jest wysoka." totalsRowDxfId="262"/>
    <tableColumn id="19" xr3:uid="{31FED63E-2530-44F3-A0E2-6B96989E02A8}" name="Usługi edukacyjne ocenianej uczelni mają wysoką wartość (okazja / szansa rozwoju własnego lub kariery)." totalsRowDxfId="261"/>
    <tableColumn id="20" xr3:uid="{378DDC9B-58A3-4DE4-A300-A19FD721A037}" name="Kształcenie na ocenianej uczelni ma/będzie miało pozytywny wpływ na zwiększenie moich zarobków." totalsRowDxfId="260"/>
    <tableColumn id="21" xr3:uid="{C6A24480-7451-49D9-8645-BC69D7F99331}" name="Kolumna1" totalsRowDxfId="259"/>
    <tableColumn id="22" xr3:uid="{D80E567D-CCDD-4B11-B18B-072D893C7687}" name="w pierwszym roku po ukończeniu studiów : wybierz wartość z listy rozwijanej" totalsRowDxfId="258"/>
    <tableColumn id="23" xr3:uid="{CF51D676-6C20-46B0-A565-D78CD8D4C947}" name="w 3 lata po ukończeniu studiów : wybierz wartość z listy rozwijanej" totalsRowDxfId="257"/>
    <tableColumn id="24" xr3:uid="{0F1B2099-4D7F-463D-AC59-617503BC5E14}" name="Jakich innych (poza zarobkami) efektów kształcenia na ocenianej uczelni się spodziewasz?" totalsRowDxfId="256"/>
    <tableColumn id="25" xr3:uid="{35D57207-52B7-455E-A9ED-A6AD95338EC7}" name="Co wpływa na Twoją satysfakcję ze studiowania?" totalsRowDxfId="255"/>
    <tableColumn id="26" xr3:uid="{CAD83457-32FA-404F-A708-C1B3C759AC6E}" name="Kolumna2" totalsRowDxfId="254"/>
    <tableColumn id="27" xr3:uid="{ADC35906-6D65-48D1-81AC-C4B4957B05D5}" name="Jakiego rodzaju są Twoje studia?" totalsRowDxfId="253"/>
    <tableColumn id="28" xr3:uid="{E068B642-DF74-4CAA-A88E-B517DC5FC386}" name="Pole dodatkowe" totalsRowDxfId="252"/>
    <tableColumn id="29" xr3:uid="{38F90488-07A7-4B7C-882D-784B03584081}" name="Na którym semestrze studiujesz obecnie?" totalsRowDxfId="251"/>
    <tableColumn id="30" xr3:uid="{5A578F2D-0AA4-4797-8F97-B23C8F9552C7}" name="Czy jesteś absolwentem uczelni wyższej?" totalsRowFunction="custom" dataDxfId="250" totalsRowDxfId="249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248"/>
    <tableColumn id="32" xr3:uid="{E591DDF7-3A8B-45B3-9972-7C4BB854C0A9}" name="W którym roku ukończyłaś/eś studia (rok w którym uzyskano dyplom ukończenia studiów drugiego stopnia, albo pierwszego stopnia, jeśli nie uzyskano dyplomu 2. stopnia)?" totalsRowDxfId="247"/>
    <tableColumn id="33" xr3:uid="{B826B930-988D-4AF8-9D52-5EF6AF6A7F20}" name="Czy ukończony kierunek był kierunkiem technicznym, tzn. takim, po którym uzyskałaś/eś tytuł inżyniera?" totalsRowDxfId="246"/>
    <tableColumn id="34" xr3:uid="{0507FF43-58D2-4683-81A2-9CE2C2FA5844}" name="Jak się nazywa kierunek, który ukończyłaś/eś?" totalsRowDxfId="245"/>
    <tableColumn id="35" xr3:uid="{AC65CB7E-A5EF-4C79-B96D-EA85400721B9}" name="Moja satysfakcja z (efektów) usług edukacyjnych ocenianej uczelni jest wysoka." totalsRowDxfId="244"/>
    <tableColumn id="36" xr3:uid="{36BB94DA-A6A2-46AA-A0C4-3AAE4ADCC084}" name="Usługi edukacyjne ocenianej uczelni mają wysoką wartość (okazja / szansa rozwoju własnego lub kariery).3" totalsRowDxfId="243"/>
    <tableColumn id="37" xr3:uid="{46DF242C-10FA-47FE-BC6B-045B295812CA}" name="Kształcenie na ocenianej uczelni ma/miało pozytywny wpływ na zwiększenie moich zarobków." totalsRowDxfId="242"/>
    <tableColumn id="38" xr3:uid="{22DB960F-1A91-4EB9-90EA-0C8BB104EBCF}" name="Moje zarobki w pierwszym roku po ukończeniu studiów były satysfakcjonujące." totalsRowDxfId="241"/>
    <tableColumn id="39" xr3:uid="{1AC1C2EA-FD9C-42F6-8732-E88F90068CC4}" name="Moje zarobki po 3. latach po ukończeniu studiów były satysfakcjonujące." totalsRowDxfId="240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239"/>
    <tableColumn id="41" xr3:uid="{53D325CD-E5E6-4C9E-81B0-775315EF4E8E}" name="w pierwszym roku po ukończeniu studiów : wybierz wartość z listy rozwijanej4" totalsRowDxfId="238"/>
    <tableColumn id="42" xr3:uid="{A6B799C8-D5F2-4C68-B71E-F83C3A6075B7}" name="w 3 lata po ukończeniu studiów : wybierz wartość z listy rozwijanej5" totalsRowDxfId="237"/>
    <tableColumn id="43" xr3:uid="{BC589F24-9BD1-4C2F-9397-D51311E5EC39}" name="Jakie inne (poza zarobkami) efekty kształcenia na ocenianej uczelni dostrzegasz obecnie?" totalsRowDxfId="236"/>
    <tableColumn id="44" xr3:uid="{A11C2A67-EC51-4621-92CF-198235F6DDC5}" name="Co wpływało na twoją satysfakcję ze studiowania?_x000a_" totalsRowDxfId="235"/>
    <tableColumn id="45" xr3:uid="{D388932F-1A0A-4689-AB91-4A4F282D3CA9}" name="Kolumna6" totalsRowDxfId="234"/>
    <tableColumn id="46" xr3:uid="{F488CAF2-B800-439E-8332-DDBED1146AB6}" name="Jakiego rodzaju były Twoje studia?" totalsRowDxfId="233"/>
    <tableColumn id="47" xr3:uid="{00FDD7E1-EBD3-4653-98C4-D74FA980AF99}" name="Pole dodatkowe7" totalsRowDxfId="232"/>
    <tableColumn id="48" xr3:uid="{E33AE7B1-7892-48E4-9DBC-AE5EF9034B4E}" name="Czy jesteś rodzicem / opiekunem absolwenta uczelni wyższej?" totalsRowFunction="custom" dataDxfId="231" totalsRowDxfId="230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229"/>
    <tableColumn id="50" xr3:uid="{6BB0F22F-B640-446D-B936-91DFADFA81F1}" name="Jak się nazywa uczelnia, którą ukończył/a Twoja/Twój podopieczna/podopieczny? (proszę o wybranie jednej uczelni podlegającej ocenie)" totalsRowDxfId="228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227"/>
    <tableColumn id="52" xr3:uid="{26244E73-3F31-4ED7-99CC-718C75773980}" name="Czy ukończony kierunek był kierunkiem technicznym, tzn. takim, po którym uzyskano tytuł inżyniera?" totalsRowDxfId="226"/>
    <tableColumn id="53" xr3:uid="{F00033CF-BE1C-4649-B99E-A3FC496AF05C}" name="Jak się nazywa kierunek, który ukończył/a Twoja/Twój podopieczna/podopieczny?" totalsRowDxfId="225"/>
    <tableColumn id="54" xr3:uid="{8AE8E0B0-E59A-4253-8E89-6503DDEE44E9}" name="Moja satysfakcja z (efektów) usług edukacyjnych ocenianej uczelni jest wysoka.8" totalsRowDxfId="224"/>
    <tableColumn id="55" xr3:uid="{D72C8628-4CEE-4A6D-BD58-0114E59C605E}" name="Usługi edukacyjne ocenianej uczelni mają wysoką wartość (okazja / szansa rozwoju własnego lub kariery).9" totalsRowDxfId="223"/>
    <tableColumn id="56" xr3:uid="{53B5753F-3212-43BB-931D-3559FF6976DF}" name="Kształcenie na ocenianej uczelni ma/będzie miało pozytywny wpływ na zwiększenie zarobków mojej/mojego podopiecznej/podopiecznego." totalsRowDxfId="222"/>
    <tableColumn id="57" xr3:uid="{A9563BF9-19A1-46BF-9F31-4690E6A2385C}" name="Zarobki uzyskiwane przez mojego/moją podopieczną/podopiecznego w pierwszym roku po ukończeniu studiów były satysfakcjonujące (z mojego punktu widzenia)" totalsRowDxfId="221"/>
    <tableColumn id="58" xr3:uid="{BCC66B2D-86FD-4227-A5E9-2164B45893B0}" name="Zarobki uzyskiwane przez mojego/moją podopieczną/podopiecznego w 3 lata po ukończeniu studiów były satysfakcjonujące (z mojego punktu widzenia)" totalsRowDxfId="220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219"/>
    <tableColumn id="60" xr3:uid="{94345A4F-9EAB-4FE8-A337-CCC43CF7D9D3}" name="Jakie inne (poza zarobkami) efekty kształcenia na ocenianej uczelni się dostrzegasz obecnie?" totalsRowDxfId="218"/>
    <tableColumn id="61" xr3:uid="{05A46EBB-09E0-4294-881F-C45E3B66E515}" name="Jakiego rodzaju były studia, które ukończył/a Twoja/Twój podopieczna/podopieczny?" totalsRowDxfId="217"/>
    <tableColumn id="62" xr3:uid="{FE0A86D0-775F-435F-8B90-2A7B29B0B462}" name="Pole dodatkowe10" totalsRowDxfId="216"/>
    <tableColumn id="63" xr3:uid="{3C426FB0-5F3F-46C5-9E34-DD901FAA5A82}" name="Jeśli Twoja/Twój podopieczna/podopieczny ukończył/a również inne szkoły / kierunki studiów to proszę wpisz je tutaj." totalsRowDxfId="215"/>
    <tableColumn id="64" xr3:uid="{7B6238C1-79C7-4C59-B174-F693B78A54C8}" name="Czy będziesz oceniał uczelnię ukończoną przez drugiego podopiecznego?" totalsRowDxfId="214"/>
    <tableColumn id="65" xr3:uid="{72E69603-FDA8-458A-B355-C3F6177E2961}" name="Jak się nazywa uczelnia, którą ukończył/a Twoja/Twój podopieczna/podopieczny? (proszę o wybranie jednej uczelni podlegającej ocenie)11" totalsRowDxfId="213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212"/>
    <tableColumn id="67" xr3:uid="{51123307-FDE7-45CE-81D3-F8045A68CEB5}" name="Czy ukończony kierunek był kierunkiem technicznym, tzn. takim, po którym uzyskano tytuł inżyniera?13" totalsRowDxfId="211"/>
    <tableColumn id="68" xr3:uid="{E4E7F2FA-608F-4A76-95F9-FC633CF4A850}" name="Jak się nazywa kierunek, który ukończył/a Twoja/Twój podopieczna/podopieczny?14" totalsRowDxfId="210"/>
    <tableColumn id="69" xr3:uid="{2E0E2D92-CA45-4C29-AD1B-4107E60D2F5C}" name="Moja satysfakcja z (efektów) usług edukacyjnych ocenianej uczelni jest wysoka.15" totalsRowDxfId="209"/>
    <tableColumn id="70" xr3:uid="{22160B39-79EF-424B-9B2E-4205C1098DC4}" name="Usługi edukacyjne ocenianej uczelni mają wysoką wartość (okazja / szansa rozwoju własnego lub kariery).16" totalsRowDxfId="208"/>
    <tableColumn id="71" xr3:uid="{C5566328-CB9E-4672-AFA5-9A52C7FB1583}" name="Kształcenie na ocenianej uczelni ma/będzie miało pozytywny wpływ na zwiększenie zarobków mojej/mojego podopiecznej/podopiecznego.17" totalsRowDxfId="207"/>
    <tableColumn id="72" xr3:uid="{ED11287D-6F12-40C0-8EAE-0190C96B2475}" name="Zarobki uzyskiwane przez mojego/moją podopieczną/podopiecznego w pierwszym roku po ukończeniu studiów były satysfakcjonujące (z mojego punktu widzenia)18" totalsRowDxfId="206"/>
    <tableColumn id="73" xr3:uid="{5767066B-CB1E-4AC7-93CC-8721926057A1}" name="Zarobki uzyskiwane przez mojego/moją podopieczną/podopiecznego w 3 lata po ukończeniu studiów były satysfakcjonujące (z mojego punktu widzenia)19" totalsRowDxfId="205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204"/>
    <tableColumn id="75" xr3:uid="{91099E12-4AAE-4B3A-8B21-456B23B8E9C4}" name="Jakie inne (poza zarobkami) efekty kształcenia na ocenianej uczelni się dostrzegasz obecnie?21" totalsRowDxfId="203"/>
    <tableColumn id="76" xr3:uid="{F99FCD0E-141B-4162-9375-D912B829669B}" name="Jakiego rodzaju były studia, które ukończył/a Twoja/Twój podopieczna/podopieczny?22" totalsRowDxfId="202"/>
    <tableColumn id="77" xr3:uid="{9A935095-7069-4B79-9C19-ABCE05DB2953}" name="Pole dodatkowe23" totalsRowDxfId="201"/>
    <tableColumn id="78" xr3:uid="{73C50495-9837-4BA7-BE74-ED58E001D39F}" name="Jeśli Twoja/Twój podopieczna/podopieczny ukończył/a również inne szkoły / kierunki studiów to proszę wpisz je tutaj.24" totalsRowDxfId="200"/>
    <tableColumn id="79" xr3:uid="{2D9E6799-1116-4EBA-A4A6-EC67B715E65E}" name="Czy będziesz oceniał uczelnię ukończoną przez trzeciego podopiecznego?" totalsRowDxfId="199"/>
    <tableColumn id="80" xr3:uid="{98900E64-17FE-4566-98C9-57CB606D4413}" name="Jak się nazywa uczelnia, którą ukończył/a Twoja/Twój podopieczna/podopieczny? (proszę o wybranie jednej uczelni podlegającej ocenie)25" totalsRowDxfId="198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197"/>
    <tableColumn id="82" xr3:uid="{367FC414-3E67-4B03-A303-77F5139ABED4}" name="Czy ukończony kierunek był kierunkiem technicznym, tzn. takim, po którym uzyskano tytuł inżyniera?27" totalsRowDxfId="196"/>
    <tableColumn id="83" xr3:uid="{641F2969-C09A-425E-81A7-806949B38666}" name="Jak się nazywa kierunek, który ukończył/a Twoja/Twój podopieczna/podopieczny?28" totalsRowDxfId="195"/>
    <tableColumn id="84" xr3:uid="{6B2F3F5A-F4BF-41A2-85FA-BAC6E179E9A9}" name="Moja satysfakcja z (efektów) usług edukacyjnych ocenianej uczelni jest wysoka.29" totalsRowDxfId="194"/>
    <tableColumn id="85" xr3:uid="{792FE0EC-454A-47B2-9DEE-09E82A55AC5F}" name="Usługi edukacyjne ocenianej uczelni mają wysoką wartość (okazja / szansa rozwoju własnego lub kariery).30" totalsRowDxfId="193"/>
    <tableColumn id="86" xr3:uid="{4BD46113-3AB9-405D-8A53-F153B50E863D}" name="Kształcenie na ocenianej uczelni ma/będzie miało pozytywny wpływ na zwiększenie zarobków mojej/mojego podopiecznej/podopiecznego.31" totalsRowDxfId="192"/>
    <tableColumn id="87" xr3:uid="{4CA1C5A8-3427-428B-B7BA-106EBBA85C17}" name="Zarobki uzyskiwane przez mojego/moją podopieczną/podopiecznego w pierwszym roku po ukończeniu studiów były satysfakcjonujące (z mojego punktu widzenia)32" totalsRowDxfId="191"/>
    <tableColumn id="88" xr3:uid="{C37B06BC-EDB5-471E-9C95-05232AC9EACD}" name="Zarobki uzyskiwane przez mojego/moją podopieczną/podopiecznego w 3 lata po ukończeniu studiów były satysfakcjonujące (z mojego punktu widzenia)33" totalsRowDxfId="190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189"/>
    <tableColumn id="90" xr3:uid="{CEEBCBE8-4DF4-40BE-ADF0-2750A2BF2609}" name="Jakie inne (poza zarobkami) efekty kształcenia na ocenianej uczelni się dostrzegasz obecnie?35" totalsRowDxfId="188"/>
    <tableColumn id="91" xr3:uid="{F1A613DC-A59A-419D-8838-D041B4273E91}" name="Jakiego rodzaju były studia, które ukończył/a Twoja/Twój podopieczna/podopieczny?36" totalsRowDxfId="187"/>
    <tableColumn id="92" xr3:uid="{E26BB465-B221-4E80-9D41-43786B72F743}" name="Pole dodatkowe37" totalsRowDxfId="186"/>
    <tableColumn id="93" xr3:uid="{12E07FC6-6ACA-44C4-A376-689F504EB460}" name="Jeśli Twoja/Twój podopieczna/podopieczny ukończył/a również inne szkoły / kierunki studiów to proszę wpisz je tutaj.38" totalsRowDxfId="185"/>
    <tableColumn id="94" xr3:uid="{4FBA703D-33E9-44C4-BD22-B3FC7B168C76}" name="Czy jesteś aktualnie pracownikiem administracyjnym uczelni wyższej?" totalsRowFunction="custom" dataDxfId="184" totalsRowDxfId="183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182"/>
    <tableColumn id="96" xr3:uid="{43902112-5836-47AC-AA75-A65F0D4C7817}" name="Na jakim wydziale pracujesz?" totalsRowDxfId="181"/>
    <tableColumn id="97" xr3:uid="{68D4A5FB-B6F1-410C-BBCE-5D895E75D7EF}" name="Moja satysfakcja z pracy na ocenianej uczelni jest wysoka." totalsRowDxfId="180"/>
    <tableColumn id="98" xr3:uid="{097FDF01-C103-4396-9EE5-DC463D453E58}" name="Atmosfera w zespole współpracowników jest dobra." totalsRowDxfId="179"/>
    <tableColumn id="99" xr3:uid="{5B99CA3A-6D7C-4D3E-B448-2EDAF4856B42}" name="Moje zarobki są satysfakcjonujące." totalsRowDxfId="178"/>
    <tableColumn id="100" xr3:uid="{90B0699F-2BC7-4D96-9800-8B1DB165F81E}" name="Praca na ocenianej uczelni daje mi duże szanse rozwoju." totalsRowDxfId="177"/>
    <tableColumn id="101" xr3:uid="{5CB95189-87A6-4F97-B291-A05336B23F22}" name="Wartość wykształcenia zdobywanego przez studentów ocenianej uczelni jest wysoka." totalsRowDxfId="176"/>
    <tableColumn id="102" xr3:uid="{056CF7BB-B947-41A0-AC24-42A1CBCF15BD}" name="Zdobyte na ocenianej uczelni wykształcenie ma pozytywny wpływ na zwiększenie zarobków absolwentów." totalsRowDxfId="175"/>
    <tableColumn id="103" xr3:uid="{2AB65CA7-05ED-4EB7-B603-B864E6D6745F}" name="Jakie inne (poza zarobkami) efekty kształcenia na ocenianej uczelni się dostrzegasz obecnie?39" totalsRowDxfId="174"/>
    <tableColumn id="104" xr3:uid="{DC472BA3-8D88-44A6-B5C1-5BF9558627FA}" name="Czy jesteś aktualnie pracownikiem naukowym lub dydaktycznym uczelni wyższej?" totalsRowFunction="custom" dataDxfId="173" totalsRowDxfId="172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171"/>
    <tableColumn id="106" xr3:uid="{2E39D77C-CC0F-41F1-8F10-30523EA3DE78}" name="Na jakim wydziale pracujesz?41" totalsRowDxfId="170"/>
    <tableColumn id="107" xr3:uid="{B9CFBDFF-9DC1-4556-855E-D4463D760A19}" name="Moja satysfakcja z pracy na ocenianej uczelni jest wysoka.42" totalsRowDxfId="169"/>
    <tableColumn id="108" xr3:uid="{158CA86A-249B-4193-A207-D38756E887C7}" name="Atmosfera w zespole współpracowników jest dobra.43" totalsRowDxfId="168"/>
    <tableColumn id="109" xr3:uid="{AC3090A9-EC3C-4C62-8AA9-F261EAB7887F}" name="Moje zarobki są satysfakcjonujące.44" totalsRowDxfId="167"/>
    <tableColumn id="110" xr3:uid="{9E04970F-962C-490E-A570-2D0912A5E57D}" name="Praca na ocenianej uczelni daje mi duże szanse rozwoju.45" totalsRowDxfId="166"/>
    <tableColumn id="111" xr3:uid="{C148AE52-9ADC-45EF-8DBC-27F0F1F05355}" name="Wartość wykształcenia zdobywanego przez studentów ocenianej uczelni jest wysoka.46" totalsRowDxfId="165"/>
    <tableColumn id="112" xr3:uid="{63921520-0FA3-4905-ACEB-02AFFB69B471}" name="Zdobyte na ocenianej uczelni wykształcenie ma pozytywny wpływ na zwiększenie zarobków absolwentów.47" totalsRowDxfId="164"/>
    <tableColumn id="113" xr3:uid="{E32B227A-B5B2-41A4-9CEB-B75A56696D75}" name="Jakie inne (poza zarobkami) efekty kształcenia na ocenianej uczelni dostrzegasz obecnie?48" totalsRowDxfId="163"/>
    <tableColumn id="114" xr3:uid="{98E95A67-6B14-4A2E-AB34-682AE1A049DC}" name="Czy jesteś przedstawicielem władz uczelni z grupy rektorów, prorektorów, dziekanów, prodziekanów, członków senatu lub członków rady uczelni?" totalsRowFunction="custom" dataDxfId="162" totalsRowDxfId="161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160"/>
    <tableColumn id="116" xr3:uid="{55CD3327-D03D-49EA-AD7A-8A8492F8FF76}" name="Kolumna3" totalsRowDxfId="159"/>
    <tableColumn id="117" xr3:uid="{BF356D61-903B-4604-89F3-2B471880C5B8}" name="Kolumna4" totalsRowDxfId="158"/>
    <tableColumn id="118" xr3:uid="{7173EDEB-5382-4DCE-AA15-A72B322560D6}" name="Kolumna5" totalsRowDxfId="157"/>
    <tableColumn id="119" xr3:uid="{6200F07F-FA1F-4A3F-B8ED-B934678483AF}" name="Jak się nazywa uczelnia którą będziesz oceniać (jako przedstawiciel jej władz)?" totalsRowDxfId="156"/>
    <tableColumn id="120" xr3:uid="{E6250DE6-1A12-41F3-90EE-1B4F673F6E58}" name="Efekty działań ocenianej uczelni na rzesz jakości edukacji są dobre" totalsRowDxfId="155"/>
    <tableColumn id="121" xr3:uid="{8AE05FEE-B731-4F93-90B6-915E5774E346}" name="Wartość wykształcenia zdobywanego przez studentów na ocenianej uczelni jest wysoka." totalsRowDxfId="154"/>
    <tableColumn id="122" xr3:uid="{E115058D-8C9C-450E-8DA2-D64EB971F57D}" name="Zdobyte przez studentów ocenianej uczelni wykształcenie miało/ma pozytywny wpływ na ich zarobki." totalsRowDxfId="153"/>
    <tableColumn id="123" xr3:uid="{6FEBB446-227D-4EA1-B507-206156E53809}" name="Efekty działań ocenianej uczelni na rzecz jakości edukacji mają dobry wpływ na rozwój regionu." totalsRowDxfId="152"/>
    <tableColumn id="124" xr3:uid="{01E38E74-9E44-4BFF-97FF-3B0FF3F7CDD0}" name="Efekty działań ocenianej uczelni na rzecz jakości edukacji mają dobry wpływ na rozwój Polski." totalsRowDxfId="151"/>
    <tableColumn id="125" xr3:uid="{F17A6FA5-F0F2-48AD-B639-9161F59ACD49}" name="Współpraca ocenianej uczelni z biznesem ma pozytywne efekty dla rozwoju regionu / kraju." totalsRowDxfId="150"/>
    <tableColumn id="126" xr3:uid="{81D0BDE5-B5BD-41AD-AE49-0F05E206FF4F}" name="Ogólny poziom mojej satysfakcji z jakości usług edukacyjnych ocenianej uczelni jest wysoki." totalsRowDxfId="149"/>
    <tableColumn id="127" xr3:uid="{E1B74221-E8AC-4764-9FBA-17BC7A8DAB4F}" name="Studenci : wybierz wartość z listy rozwijanej" totalsRowDxfId="148"/>
    <tableColumn id="128" xr3:uid="{9521E128-6D78-41F6-9BED-3F1F3009376D}" name="Absolwenci : wybierz wartość z listy rozwijanej" totalsRowDxfId="147"/>
    <tableColumn id="129" xr3:uid="{F972B7F0-4237-45DD-B8D9-6E5F80BC382C}" name="Rodzice absolwentów : wybierz wartość z listy rozwijanej" totalsRowDxfId="146"/>
    <tableColumn id="130" xr3:uid="{D18127FA-4AAC-43F7-8718-648B089DA3AE}" name="Pracownicy administracyjni : wybierz wartość z listy rozwijanej" totalsRowDxfId="145"/>
    <tableColumn id="131" xr3:uid="{9AD30943-8FF3-4081-BC52-0A68F33FA1E6}" name="Pracownicy naukowi i dydaktyczni : wybierz wartość z listy rozwijanej" totalsRowDxfId="144"/>
    <tableColumn id="132" xr3:uid="{F15383FF-5030-41F2-B790-DA1B9ACCD614}" name="Pracodawcy : wybierz wartość z listy rozwijanej" totalsRowDxfId="143"/>
    <tableColumn id="133" xr3:uid="{A113041C-1CEA-48AE-A9F9-6427226B931F}" name="Władze samorządowe i centralne : wybierz wartość z listy rozwijanej" totalsRowDxfId="142"/>
    <tableColumn id="134" xr3:uid="{2391059C-06A8-4E9F-9A30-2923C913E592}" name="Pole dodatkowe4" totalsRowDxfId="141"/>
    <tableColumn id="135" xr3:uid="{87323607-8918-4675-942B-66DDA6ACC52D}" name="Studenci : wybierz wartość z listy rozwijanej5" totalsRowDxfId="140"/>
    <tableColumn id="136" xr3:uid="{575464E3-342E-4010-A0B5-F16E0DA7F25D}" name="Absolwenci : wybierz wartość z listy rozwijanej6" totalsRowDxfId="139"/>
    <tableColumn id="137" xr3:uid="{3C4E7A29-9534-46F7-9E09-353DAEA57455}" name="Rodzice absolwentów : wybierz wartość z listy rozwijanej7" totalsRowDxfId="138"/>
    <tableColumn id="138" xr3:uid="{5EFF4867-813D-4D19-AFD2-41795D704E9D}" name="Pracownicy administracyjni : wybierz wartość z listy rozwijanej8" totalsRowDxfId="137"/>
    <tableColumn id="139" xr3:uid="{BD3A3545-6744-40C8-B6F9-128B604A0016}" name="Pracownicy naukowi i dydaktyczni : wybierz wartość z listy rozwijanej9" totalsRowDxfId="136"/>
    <tableColumn id="140" xr3:uid="{A370427A-746A-432F-8439-DE3E0F05E90C}" name="Pracodawcy : wybierz wartość z listy rozwijanej10" totalsRowDxfId="135"/>
    <tableColumn id="141" xr3:uid="{A6D0879A-E0B6-4F9C-B8AB-CCB9C168853D}" name="Władze samorządowe i centralne : wybierz wartość z listy rozwijanej11" totalsRowDxfId="134"/>
    <tableColumn id="142" xr3:uid="{ED69D784-3A72-4212-8A94-FFF937BB5636}" name="Pole dodatkowe12" totalsRowDxfId="133"/>
    <tableColumn id="143" xr3:uid="{F9376235-C8DC-451D-B95A-275409F154F3}" name="Czy jesteś przedstawicielem firmy, w której są zatrudniani absolwenci uczelni wyższych (tytuł licencjata, magistra lub wyższy)?" totalsRowFunction="custom" dataDxfId="132" totalsRowDxfId="131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130"/>
    <tableColumn id="145" xr3:uid="{FEA12265-815B-4115-947C-C4D7389958E8}" name="Ile uczelni będziesz oceniać?" totalsRowDxfId="129"/>
    <tableColumn id="146" xr3:uid="{26F5BBF0-E63C-4FC8-A2F3-F0ADC728D5E4}" name="Jak się nazywa uczelnia, którą ocenisz? " totalsRowDxfId="128"/>
    <tableColumn id="147" xr3:uid="{61714612-8B24-4377-BCF5-066C33634E6F}" name="Moja satysfakcja z (efektów) usług edukacyjnych na ocenianej uczelni jest wysoka." totalsRowDxfId="127"/>
    <tableColumn id="148" xr3:uid="{043BF385-CFC6-4AC5-BD7D-2DC21351418F}" name="Kompetencje absolwentów ocenianej uczelni są wysokie." totalsRowDxfId="126"/>
    <tableColumn id="149" xr3:uid="{35B1450E-E76E-4137-923C-C1196FE6A242}" name="Zarobki absolwentów ocenianej uczelni zatrudnionych w mojej firmie są wyższe od zarobków absolwentów innych polskich uczelni." totalsRowDxfId="125"/>
    <tableColumn id="150" xr3:uid="{46264593-E5FF-4A8E-9E32-B5CDAD83DB38}" name="Czy w Twojej firmie są zatrudniani absolwenci uczelni w pierwszym roku po ukończeniu studiów (do 12 miesięcy od uzyskania dyplomu)?" totalsRowDxfId="124"/>
    <tableColumn id="151" xr3:uid="{AFEC3724-7638-4FBB-9B74-E3C5F372DFD7}" name="Jakie kompetencje absolwentów ocenianej uczelni są w Twojej firmie najwyżej wyceniane?" totalsRowDxfId="123"/>
    <tableColumn id="152" xr3:uid="{7C41F20E-87DA-419A-A4DC-8FC7E15280E1}" name="Jakiego rodzaju prace wykonują absolwenci ocenianej uczelni w Twojej firmie?" totalsRowDxfId="122"/>
    <tableColumn id="153" xr3:uid="{A53B26E4-0EB5-4875-918F-C84DFA999490}" name="Czy będziesz oceniał drugą uczelnię?" totalsRowDxfId="121"/>
    <tableColumn id="154" xr3:uid="{C51996BB-6F72-462D-AF3A-889816D9376D}" name="Jak się nazywa uczelnia, którą ocenisz? 13" totalsRowDxfId="120"/>
    <tableColumn id="155" xr3:uid="{C4DC7D31-6CB7-4667-BEF7-8EFAA1443E26}" name="Moja satysfakcja z (efektów) usług edukacyjnych na ocenianej uczelni jest wysoka.14" totalsRowDxfId="119"/>
    <tableColumn id="156" xr3:uid="{6BE5AEB2-D87C-4FAD-8A78-12F3665EA35B}" name="Kompetencje absolwentów ocenianej uczelni są wysokie.15" totalsRowDxfId="118"/>
    <tableColumn id="157" xr3:uid="{E68B03D6-C361-4634-B98C-870BC31CEDD8}" name="Zarobki absolwentów ocenianej uczelni zatrudnionych w mojej firmie są wyższe od zarobków absolwentów innych polskich uczelni.16" totalsRowDxfId="117"/>
    <tableColumn id="158" xr3:uid="{7AE77260-6064-4321-A8D8-8F0B2D560514}" name="Czy w Twojej firmie są zatrudniani absolwenci uczelni w pierwszym roku po ukończeniu studiów (do 12 miesięcy od uzyskania dyplomu)?17" totalsRowDxfId="116"/>
    <tableColumn id="159" xr3:uid="{02179DC7-236C-405B-9717-3820DB37DCDE}" name="Jakie kompetencje absolwentów ocenianej uczelni są w Twojej firmie najwyżej wyceniane?18" totalsRowDxfId="115"/>
    <tableColumn id="160" xr3:uid="{ACD9DA00-A265-43F3-A8CD-4AB9D52D21A7}" name="Jakiego rodzaju prace wykonują absolwenci ocenianej uczelni w Twojej firmie?19" totalsRowDxfId="114"/>
    <tableColumn id="161" xr3:uid="{40C65435-9246-41B9-9D13-8617AD0D615B}" name="Czy będziesz oceniał trzecią uczelnię techniczną?" totalsRowDxfId="113"/>
    <tableColumn id="162" xr3:uid="{6D52B5AA-D38E-4A9C-9FC4-C5F27711E4B2}" name="Jak się nazywa uczelnia, którą ocenisz? 20" totalsRowDxfId="112"/>
    <tableColumn id="163" xr3:uid="{121D311A-63E4-4EF2-A0DA-FAA985067046}" name="Moja satysfakcja z (efektów) usług edukacyjnych na ocenianej uczelni jest wysoka.21" totalsRowDxfId="111"/>
    <tableColumn id="164" xr3:uid="{F282EA05-D156-4529-9BC1-8600524F81FD}" name="Kompetencje absolwentów ocenianej uczelni są wysokie.22" totalsRowDxfId="110"/>
    <tableColumn id="165" xr3:uid="{58F11C5E-414B-4C75-8CE5-1580D3F448A9}" name="Zarobki absolwentów ocenianej uczelni zatrudnionych w mojej firmie są wyższe od zarobków absolwentów innych polskich uczelni.23" totalsRowDxfId="109"/>
    <tableColumn id="166" xr3:uid="{3E1C84AB-DCF6-4B96-B25A-E3AA8A32B928}" name="Czy w Twojej firmie są zatrudniani absolwenci uczelni w pierwszym roku po ukończeniu studiów (do 12 miesięcy od uzyskania dyplomu)?24" totalsRowDxfId="108"/>
    <tableColumn id="167" xr3:uid="{4C87DA44-3851-4B6F-8471-F5B274EEF69E}" name="Jakie kompetencje absolwentów ocenianej uczelni są w Twojej firmie najwyżej wyceniane?25" totalsRowDxfId="107"/>
    <tableColumn id="168" xr3:uid="{4889D3B6-442C-490C-9642-B9781EC55E1C}" name="Jakiego rodzaju prace wykonują absolwenci ocenianej uczelni są w Twojej firmie?" totalsRowDxfId="106"/>
    <tableColumn id="169" xr3:uid="{370CF6EE-F46C-4CFF-9496-7844071DF992}" name="Czy jesteś przedstawicielem władz samorządowych lub centralnych Rzeczypospolitej Polskiej?" totalsRowFunction="custom" dataDxfId="105" totalsRowDxfId="104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103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10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101">
  <autoFilter ref="B11:C41" xr:uid="{153EF96D-20D3-4BD5-AB25-706F6B338490}"/>
  <tableColumns count="2">
    <tableColumn id="1" xr3:uid="{F3934641-58AD-451D-A35B-5D57D7E0E414}" name="Nazwa uczelni" dataDxfId="100"/>
    <tableColumn id="2" xr3:uid="{011F8DAE-7C60-444B-B4A2-78D05A325532}" name="Kategoria uczelni" dataDxfId="9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98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G263"/>
  <sheetViews>
    <sheetView tabSelected="1" topLeftCell="A131" workbookViewId="0">
      <selection activeCell="F144" sqref="F144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  <row r="133" spans="1:7" x14ac:dyDescent="0.45">
      <c r="A133" s="29" t="s">
        <v>2352</v>
      </c>
      <c r="C133" t="s">
        <v>2353</v>
      </c>
      <c r="E133" s="20" t="s">
        <v>2354</v>
      </c>
      <c r="F133" s="20" t="s">
        <v>2355</v>
      </c>
    </row>
    <row r="134" spans="1:7" x14ac:dyDescent="0.45">
      <c r="A134">
        <v>7</v>
      </c>
      <c r="B134" t="s">
        <v>169</v>
      </c>
      <c r="C134">
        <f>COUNTIFS(AnalizaCzyste[Moja satysfakcja z usług edukacyjnych ocenianej uczelni jest wysoka.],B134,AnalizaCzyste[Czy jesteś studentem uczelni wyższej?],"*"&amp;"Tak"&amp;"*")</f>
        <v>3</v>
      </c>
      <c r="D134">
        <f>PRODUCT(A134,C134)</f>
        <v>21</v>
      </c>
      <c r="E134">
        <f>ABS(A134-$D$142)</f>
        <v>1.9285714285714288</v>
      </c>
      <c r="F134">
        <f>PRODUCT(C134,E134)</f>
        <v>5.7857142857142865</v>
      </c>
    </row>
    <row r="135" spans="1:7" x14ac:dyDescent="0.45">
      <c r="A135">
        <v>6</v>
      </c>
      <c r="B135" t="s">
        <v>150</v>
      </c>
      <c r="C135">
        <f>COUNTIFS(AnalizaCzyste[Moja satysfakcja z usług edukacyjnych ocenianej uczelni jest wysoka.],B135,AnalizaCzyste[Czy jesteś studentem uczelni wyższej?],"*"&amp;"Tak"&amp;"*")</f>
        <v>2</v>
      </c>
      <c r="D135">
        <f>PRODUCT(A135,C135)</f>
        <v>12</v>
      </c>
      <c r="E135">
        <f>ABS(A135-$D$142)</f>
        <v>0.92857142857142883</v>
      </c>
      <c r="F135">
        <f t="shared" ref="F135:F140" si="6">PRODUCT(C135,E135)</f>
        <v>1.8571428571428577</v>
      </c>
    </row>
    <row r="136" spans="1:7" x14ac:dyDescent="0.45">
      <c r="A136">
        <v>5</v>
      </c>
      <c r="B136" t="s">
        <v>162</v>
      </c>
      <c r="C136">
        <f>COUNTIFS(AnalizaCzyste[Moja satysfakcja z usług edukacyjnych ocenianej uczelni jest wysoka.],B136,AnalizaCzyste[Czy jesteś studentem uczelni wyższej?],"*"&amp;"Tak"&amp;"*")</f>
        <v>5</v>
      </c>
      <c r="D136">
        <f>PRODUCT(A136,C136)</f>
        <v>25</v>
      </c>
      <c r="E136">
        <f>ABS(A136-$D$142)</f>
        <v>7.1428571428571175E-2</v>
      </c>
      <c r="F136">
        <f t="shared" si="6"/>
        <v>0.35714285714285587</v>
      </c>
    </row>
    <row r="137" spans="1:7" x14ac:dyDescent="0.45">
      <c r="A137">
        <v>4</v>
      </c>
      <c r="B137" t="s">
        <v>151</v>
      </c>
      <c r="C137">
        <f>COUNTIFS(AnalizaCzyste[Moja satysfakcja z usług edukacyjnych ocenianej uczelni jest wysoka.],B137,AnalizaCzyste[Czy jesteś studentem uczelni wyższej?],"*"&amp;"Tak"&amp;"*")</f>
        <v>2</v>
      </c>
      <c r="D137">
        <f>PRODUCT(A137,C137)</f>
        <v>8</v>
      </c>
      <c r="E137">
        <f>ABS(A137-$D$142)</f>
        <v>1.0714285714285712</v>
      </c>
      <c r="F137">
        <f t="shared" si="6"/>
        <v>2.1428571428571423</v>
      </c>
    </row>
    <row r="138" spans="1:7" x14ac:dyDescent="0.45">
      <c r="A138">
        <v>3</v>
      </c>
      <c r="B138" t="s">
        <v>128</v>
      </c>
      <c r="C138">
        <f>COUNTIFS(AnalizaCzyste[Moja satysfakcja z usług edukacyjnych ocenianej uczelni jest wysoka.],B138,AnalizaCzyste[Czy jesteś studentem uczelni wyższej?],"*"&amp;"Tak"&amp;"*")</f>
        <v>1</v>
      </c>
      <c r="D138">
        <f>PRODUCT(A138,C138)</f>
        <v>3</v>
      </c>
      <c r="E138">
        <f>ABS(A138-$D$142)</f>
        <v>2.0714285714285712</v>
      </c>
      <c r="F138">
        <f t="shared" si="6"/>
        <v>2.0714285714285712</v>
      </c>
    </row>
    <row r="139" spans="1:7" x14ac:dyDescent="0.45">
      <c r="A139">
        <v>2</v>
      </c>
      <c r="B139" t="s">
        <v>236</v>
      </c>
      <c r="C139">
        <f>COUNTIFS(AnalizaCzyste[Moja satysfakcja z usług edukacyjnych ocenianej uczelni jest wysoka.],B139,AnalizaCzyste[Czy jesteś studentem uczelni wyższej?],"*"&amp;"Tak"&amp;"*")</f>
        <v>1</v>
      </c>
      <c r="D139">
        <f>PRODUCT(A139,C139)</f>
        <v>2</v>
      </c>
      <c r="E139">
        <f>ABS(A139-$D$142)</f>
        <v>3.0714285714285712</v>
      </c>
      <c r="F139">
        <f t="shared" si="6"/>
        <v>3.0714285714285712</v>
      </c>
    </row>
    <row r="140" spans="1:7" x14ac:dyDescent="0.45">
      <c r="A140">
        <v>1</v>
      </c>
      <c r="B140" t="s">
        <v>129</v>
      </c>
      <c r="C140">
        <f>COUNTIFS(AnalizaCzyste[Moja satysfakcja z usług edukacyjnych ocenianej uczelni jest wysoka.],B140,AnalizaCzyste[Czy jesteś studentem uczelni wyższej?],"*"&amp;"Tak"&amp;"*")</f>
        <v>0</v>
      </c>
      <c r="D140">
        <f>PRODUCT(A140,C140)</f>
        <v>0</v>
      </c>
      <c r="E140">
        <f>ABS(A140-$D$142)</f>
        <v>4.0714285714285712</v>
      </c>
      <c r="F140">
        <f t="shared" si="6"/>
        <v>0</v>
      </c>
    </row>
    <row r="141" spans="1:7" x14ac:dyDescent="0.45">
      <c r="A141" t="s">
        <v>2333</v>
      </c>
      <c r="B141" t="s">
        <v>132</v>
      </c>
      <c r="C141">
        <f>COUNTIFS(AnalizaCzyste[Moja satysfakcja z usług edukacyjnych ocenianej uczelni jest wysoka.],B141,AnalizaCzyste[Czy jesteś studentem uczelni wyższej?],"*"&amp;"Tak"&amp;"*")</f>
        <v>0</v>
      </c>
      <c r="D141">
        <f>PRODUCT(A141,C141)</f>
        <v>0</v>
      </c>
    </row>
    <row r="142" spans="1:7" x14ac:dyDescent="0.45">
      <c r="B142" s="20" t="s">
        <v>2358</v>
      </c>
      <c r="C142" s="29">
        <f>SUM(C134:C141)</f>
        <v>14</v>
      </c>
      <c r="D142" s="46">
        <f>SUM(D134:D141)/C143</f>
        <v>5.0714285714285712</v>
      </c>
      <c r="E142" s="20" t="s">
        <v>2360</v>
      </c>
      <c r="F142" s="46">
        <f>SUM(F134:F141)/C143</f>
        <v>1.0918367346938775</v>
      </c>
      <c r="G142" s="20" t="s">
        <v>2356</v>
      </c>
    </row>
    <row r="143" spans="1:7" x14ac:dyDescent="0.45">
      <c r="B143" s="20" t="s">
        <v>2359</v>
      </c>
      <c r="C143">
        <f>C142-C141</f>
        <v>14</v>
      </c>
      <c r="D143" s="33">
        <f>D142/7</f>
        <v>0.72448979591836726</v>
      </c>
    </row>
    <row r="145" spans="1:6" x14ac:dyDescent="0.45">
      <c r="A145" s="29" t="s">
        <v>2367</v>
      </c>
      <c r="C145" t="s">
        <v>2353</v>
      </c>
      <c r="E145" s="20" t="s">
        <v>2354</v>
      </c>
      <c r="F145" s="20" t="s">
        <v>2355</v>
      </c>
    </row>
    <row r="146" spans="1:6" x14ac:dyDescent="0.45">
      <c r="A146">
        <v>7</v>
      </c>
      <c r="B146" t="s">
        <v>169</v>
      </c>
      <c r="C146">
        <f>COUNTIFS(AnalizaCzyste[Usługi edukacyjne ocenianej uczelni mają wysoką wartość (okazja / szansa rozwoju własnego lub kariery).],B146,AnalizaCzyste[Czy jesteś studentem uczelni wyższej?],"*"&amp;"Tak"&amp;"*")</f>
        <v>2</v>
      </c>
      <c r="D146">
        <f>PRODUCT(A146,C146)</f>
        <v>14</v>
      </c>
      <c r="E146">
        <f>ABS(A146-$D$154)</f>
        <v>2.2142857142857144</v>
      </c>
      <c r="F146">
        <f>PRODUCT(C146,E146)</f>
        <v>4.4285714285714288</v>
      </c>
    </row>
    <row r="147" spans="1:6" x14ac:dyDescent="0.45">
      <c r="A147">
        <v>6</v>
      </c>
      <c r="B147" t="s">
        <v>150</v>
      </c>
      <c r="C147">
        <f>COUNTIFS(AnalizaCzyste[Usługi edukacyjne ocenianej uczelni mają wysoką wartość (okazja / szansa rozwoju własnego lub kariery).],B147,AnalizaCzyste[Czy jesteś studentem uczelni wyższej?],"*"&amp;"Tak"&amp;"*")</f>
        <v>3</v>
      </c>
      <c r="D147">
        <f>PRODUCT(A147,C147)</f>
        <v>18</v>
      </c>
      <c r="E147">
        <f t="shared" ref="E147:E152" si="7">ABS(A147-$D$154)</f>
        <v>1.2142857142857144</v>
      </c>
      <c r="F147">
        <f t="shared" ref="F147:F152" si="8">PRODUCT(C147,E147)</f>
        <v>3.6428571428571432</v>
      </c>
    </row>
    <row r="148" spans="1:6" x14ac:dyDescent="0.45">
      <c r="A148">
        <v>5</v>
      </c>
      <c r="B148" t="s">
        <v>162</v>
      </c>
      <c r="C148">
        <f>COUNTIFS(AnalizaCzyste[Usługi edukacyjne ocenianej uczelni mają wysoką wartość (okazja / szansa rozwoju własnego lub kariery).],B148,AnalizaCzyste[Czy jesteś studentem uczelni wyższej?],"*"&amp;"Tak"&amp;"*")</f>
        <v>5</v>
      </c>
      <c r="D148">
        <f>PRODUCT(A148,C148)</f>
        <v>25</v>
      </c>
      <c r="E148">
        <f t="shared" si="7"/>
        <v>0.21428571428571441</v>
      </c>
      <c r="F148">
        <f t="shared" si="8"/>
        <v>1.0714285714285721</v>
      </c>
    </row>
    <row r="149" spans="1:6" x14ac:dyDescent="0.45">
      <c r="A149">
        <v>4</v>
      </c>
      <c r="B149" t="s">
        <v>151</v>
      </c>
      <c r="C149">
        <f>COUNTIFS(AnalizaCzyste[Usługi edukacyjne ocenianej uczelni mają wysoką wartość (okazja / szansa rozwoju własnego lub kariery).],B149,AnalizaCzyste[Czy jesteś studentem uczelni wyższej?],"*"&amp;"Tak"&amp;"*")</f>
        <v>0</v>
      </c>
      <c r="D149">
        <f>PRODUCT(A149,C149)</f>
        <v>0</v>
      </c>
      <c r="E149">
        <f t="shared" si="7"/>
        <v>0.78571428571428559</v>
      </c>
      <c r="F149">
        <f t="shared" si="8"/>
        <v>0</v>
      </c>
    </row>
    <row r="150" spans="1:6" x14ac:dyDescent="0.45">
      <c r="A150">
        <v>3</v>
      </c>
      <c r="B150" t="s">
        <v>128</v>
      </c>
      <c r="C150">
        <f>COUNTIFS(AnalizaCzyste[Usługi edukacyjne ocenianej uczelni mają wysoką wartość (okazja / szansa rozwoju własnego lub kariery).],B150,AnalizaCzyste[Czy jesteś studentem uczelni wyższej?],"*"&amp;"Tak"&amp;"*")</f>
        <v>3</v>
      </c>
      <c r="D150">
        <f>PRODUCT(A150,C150)</f>
        <v>9</v>
      </c>
      <c r="E150">
        <f t="shared" si="7"/>
        <v>1.7857142857142856</v>
      </c>
      <c r="F150">
        <f t="shared" si="8"/>
        <v>5.3571428571428568</v>
      </c>
    </row>
    <row r="151" spans="1:6" x14ac:dyDescent="0.45">
      <c r="A151">
        <v>2</v>
      </c>
      <c r="B151" t="s">
        <v>236</v>
      </c>
      <c r="C151">
        <f>COUNTIFS(AnalizaCzyste[Usługi edukacyjne ocenianej uczelni mają wysoką wartość (okazja / szansa rozwoju własnego lub kariery).],B151,AnalizaCzyste[Czy jesteś studentem uczelni wyższej?],"*"&amp;"Tak"&amp;"*")</f>
        <v>0</v>
      </c>
      <c r="D151">
        <f>PRODUCT(A151,C151)</f>
        <v>0</v>
      </c>
      <c r="E151">
        <f t="shared" si="7"/>
        <v>2.7857142857142856</v>
      </c>
      <c r="F151">
        <f t="shared" si="8"/>
        <v>0</v>
      </c>
    </row>
    <row r="152" spans="1:6" x14ac:dyDescent="0.45">
      <c r="A152">
        <v>1</v>
      </c>
      <c r="B152" t="s">
        <v>129</v>
      </c>
      <c r="C152">
        <f>COUNTIFS(AnalizaCzyste[Usługi edukacyjne ocenianej uczelni mają wysoką wartość (okazja / szansa rozwoju własnego lub kariery).],B152,AnalizaCzyste[Czy jesteś studentem uczelni wyższej?],"*"&amp;"Tak"&amp;"*")</f>
        <v>1</v>
      </c>
      <c r="D152">
        <f>PRODUCT(A152,C152)</f>
        <v>1</v>
      </c>
      <c r="E152">
        <f t="shared" si="7"/>
        <v>3.7857142857142856</v>
      </c>
      <c r="F152">
        <f t="shared" si="8"/>
        <v>3.7857142857142856</v>
      </c>
    </row>
    <row r="153" spans="1:6" x14ac:dyDescent="0.45">
      <c r="A153" t="s">
        <v>2333</v>
      </c>
      <c r="B153" t="s">
        <v>132</v>
      </c>
      <c r="C153">
        <f>COUNTIFS(AnalizaCzyste[Usługi edukacyjne ocenianej uczelni mają wysoką wartość (okazja / szansa rozwoju własnego lub kariery).],B153,AnalizaCzyste[Czy jesteś studentem uczelni wyższej?],"*"&amp;"Tak"&amp;"*")</f>
        <v>0</v>
      </c>
      <c r="D153">
        <f>PRODUCT(A153,C153)</f>
        <v>0</v>
      </c>
    </row>
    <row r="154" spans="1:6" x14ac:dyDescent="0.45">
      <c r="B154" s="20" t="s">
        <v>2358</v>
      </c>
      <c r="C154" s="29">
        <f>SUM(C146:C153)</f>
        <v>14</v>
      </c>
      <c r="D154" s="46">
        <f>SUM(D146:D153)/C155</f>
        <v>4.7857142857142856</v>
      </c>
      <c r="E154" s="20" t="s">
        <v>2360</v>
      </c>
      <c r="F154" s="46">
        <f>SUM(F146:F153)/C155</f>
        <v>1.306122448979592</v>
      </c>
    </row>
    <row r="155" spans="1:6" x14ac:dyDescent="0.45">
      <c r="B155" s="20" t="s">
        <v>2359</v>
      </c>
      <c r="C155">
        <f>C154-C153</f>
        <v>14</v>
      </c>
      <c r="D155" s="33">
        <f>D154/7</f>
        <v>0.68367346938775508</v>
      </c>
    </row>
    <row r="157" spans="1:6" x14ac:dyDescent="0.45">
      <c r="A157" s="29" t="s">
        <v>2368</v>
      </c>
      <c r="C157" t="s">
        <v>2353</v>
      </c>
      <c r="E157" s="20" t="s">
        <v>2354</v>
      </c>
      <c r="F157" s="20" t="s">
        <v>2355</v>
      </c>
    </row>
    <row r="158" spans="1:6" x14ac:dyDescent="0.45">
      <c r="A158">
        <v>7</v>
      </c>
      <c r="B158" t="s">
        <v>169</v>
      </c>
      <c r="C158">
        <f>COUNTIFS(AnalizaCzyste[Kształcenie na ocenianej uczelni ma/będzie miało pozytywny wpływ na zwiększenie moich zarobków.],B158,AnalizaCzyste[Czy jesteś studentem uczelni wyższej?],"*"&amp;"Tak"&amp;"*")</f>
        <v>2</v>
      </c>
      <c r="D158">
        <f>PRODUCT(A158,C158)</f>
        <v>14</v>
      </c>
      <c r="E158">
        <f>ABS(A158-$D$166)</f>
        <v>2.4285714285714288</v>
      </c>
      <c r="F158">
        <f>PRODUCT(C158,E158)</f>
        <v>4.8571428571428577</v>
      </c>
    </row>
    <row r="159" spans="1:6" x14ac:dyDescent="0.45">
      <c r="A159">
        <v>6</v>
      </c>
      <c r="B159" t="s">
        <v>150</v>
      </c>
      <c r="C159">
        <f>COUNTIFS(AnalizaCzyste[Kształcenie na ocenianej uczelni ma/będzie miało pozytywny wpływ na zwiększenie moich zarobków.],B159,AnalizaCzyste[Czy jesteś studentem uczelni wyższej?],"*"&amp;"Tak"&amp;"*")</f>
        <v>2</v>
      </c>
      <c r="D159">
        <f>PRODUCT(A159,C159)</f>
        <v>12</v>
      </c>
      <c r="E159">
        <f t="shared" ref="E159:E164" si="9">ABS(A159-$D$166)</f>
        <v>1.4285714285714288</v>
      </c>
      <c r="F159">
        <f t="shared" ref="F159:F164" si="10">PRODUCT(C159,E159)</f>
        <v>2.8571428571428577</v>
      </c>
    </row>
    <row r="160" spans="1:6" x14ac:dyDescent="0.45">
      <c r="A160">
        <v>5</v>
      </c>
      <c r="B160" t="s">
        <v>162</v>
      </c>
      <c r="C160">
        <f>COUNTIFS(AnalizaCzyste[Kształcenie na ocenianej uczelni ma/będzie miało pozytywny wpływ na zwiększenie moich zarobków.],B160,AnalizaCzyste[Czy jesteś studentem uczelni wyższej?],"*"&amp;"Tak"&amp;"*")</f>
        <v>3</v>
      </c>
      <c r="D160">
        <f>PRODUCT(A160,C160)</f>
        <v>15</v>
      </c>
      <c r="E160">
        <f t="shared" si="9"/>
        <v>0.42857142857142883</v>
      </c>
      <c r="F160">
        <f t="shared" si="10"/>
        <v>1.2857142857142865</v>
      </c>
    </row>
    <row r="161" spans="1:6" x14ac:dyDescent="0.45">
      <c r="A161">
        <v>4</v>
      </c>
      <c r="B161" t="s">
        <v>151</v>
      </c>
      <c r="C161">
        <f>COUNTIFS(AnalizaCzyste[Kształcenie na ocenianej uczelni ma/będzie miało pozytywny wpływ na zwiększenie moich zarobków.],B161,AnalizaCzyste[Czy jesteś studentem uczelni wyższej?],"*"&amp;"Tak"&amp;"*")</f>
        <v>4</v>
      </c>
      <c r="D161">
        <f>PRODUCT(A161,C161)</f>
        <v>16</v>
      </c>
      <c r="E161">
        <f t="shared" si="9"/>
        <v>0.57142857142857117</v>
      </c>
      <c r="F161">
        <f t="shared" si="10"/>
        <v>2.2857142857142847</v>
      </c>
    </row>
    <row r="162" spans="1:6" x14ac:dyDescent="0.45">
      <c r="A162">
        <v>3</v>
      </c>
      <c r="B162" t="s">
        <v>128</v>
      </c>
      <c r="C162">
        <f>COUNTIFS(AnalizaCzyste[Kształcenie na ocenianej uczelni ma/będzie miało pozytywny wpływ na zwiększenie moich zarobków.],B162,AnalizaCzyste[Czy jesteś studentem uczelni wyższej?],"*"&amp;"Tak"&amp;"*")</f>
        <v>1</v>
      </c>
      <c r="D162">
        <f>PRODUCT(A162,C162)</f>
        <v>3</v>
      </c>
      <c r="E162">
        <f t="shared" si="9"/>
        <v>1.5714285714285712</v>
      </c>
      <c r="F162">
        <f t="shared" si="10"/>
        <v>1.5714285714285712</v>
      </c>
    </row>
    <row r="163" spans="1:6" x14ac:dyDescent="0.45">
      <c r="A163">
        <v>2</v>
      </c>
      <c r="B163" t="s">
        <v>236</v>
      </c>
      <c r="C163">
        <f>COUNTIFS(AnalizaCzyste[Kształcenie na ocenianej uczelni ma/będzie miało pozytywny wpływ na zwiększenie moich zarobków.],B163,AnalizaCzyste[Czy jesteś studentem uczelni wyższej?],"*"&amp;"Tak"&amp;"*")</f>
        <v>2</v>
      </c>
      <c r="D163">
        <f>PRODUCT(A163,C163)</f>
        <v>4</v>
      </c>
      <c r="E163">
        <f t="shared" si="9"/>
        <v>2.5714285714285712</v>
      </c>
      <c r="F163">
        <f t="shared" si="10"/>
        <v>5.1428571428571423</v>
      </c>
    </row>
    <row r="164" spans="1:6" x14ac:dyDescent="0.45">
      <c r="A164">
        <v>1</v>
      </c>
      <c r="B164" t="s">
        <v>129</v>
      </c>
      <c r="C164">
        <f>COUNTIFS(AnalizaCzyste[Kształcenie na ocenianej uczelni ma/będzie miało pozytywny wpływ na zwiększenie moich zarobków.],B164,AnalizaCzyste[Czy jesteś studentem uczelni wyższej?],"*"&amp;"Tak"&amp;"*")</f>
        <v>0</v>
      </c>
      <c r="D164">
        <f>PRODUCT(A164,C164)</f>
        <v>0</v>
      </c>
      <c r="E164">
        <f t="shared" si="9"/>
        <v>3.5714285714285712</v>
      </c>
      <c r="F164">
        <f t="shared" si="10"/>
        <v>0</v>
      </c>
    </row>
    <row r="165" spans="1:6" x14ac:dyDescent="0.45">
      <c r="A165" t="s">
        <v>2333</v>
      </c>
      <c r="B165" t="s">
        <v>132</v>
      </c>
      <c r="C165">
        <f>COUNTIFS(AnalizaCzyste[Kształcenie na ocenianej uczelni ma/będzie miało pozytywny wpływ na zwiększenie moich zarobków.],B165,AnalizaCzyste[Czy jesteś studentem uczelni wyższej?],"*"&amp;"Tak"&amp;"*")</f>
        <v>0</v>
      </c>
      <c r="D165">
        <f>PRODUCT(A165,C165)</f>
        <v>0</v>
      </c>
    </row>
    <row r="166" spans="1:6" x14ac:dyDescent="0.45">
      <c r="B166" s="20" t="s">
        <v>2358</v>
      </c>
      <c r="C166" s="29">
        <f>SUM(C158:C165)</f>
        <v>14</v>
      </c>
      <c r="D166" s="46">
        <f>SUM(D158:D165)/C167</f>
        <v>4.5714285714285712</v>
      </c>
      <c r="E166" s="20" t="s">
        <v>2360</v>
      </c>
      <c r="F166" s="46">
        <f>SUM(F158:F165)/C167</f>
        <v>1.2857142857142858</v>
      </c>
    </row>
    <row r="167" spans="1:6" x14ac:dyDescent="0.45">
      <c r="B167" s="20" t="s">
        <v>2359</v>
      </c>
      <c r="C167">
        <f>C166-C165</f>
        <v>14</v>
      </c>
      <c r="D167" s="33">
        <f>D166/7</f>
        <v>0.65306122448979587</v>
      </c>
    </row>
    <row r="181" spans="1:7" x14ac:dyDescent="0.45">
      <c r="A181" s="29" t="s">
        <v>2357</v>
      </c>
      <c r="C181" t="s">
        <v>2353</v>
      </c>
      <c r="E181" s="20" t="s">
        <v>2354</v>
      </c>
      <c r="F181" s="20" t="s">
        <v>2355</v>
      </c>
    </row>
    <row r="182" spans="1:7" x14ac:dyDescent="0.45">
      <c r="A182">
        <v>7</v>
      </c>
      <c r="B182" t="s">
        <v>169</v>
      </c>
      <c r="C182">
        <f>COUNTIFS(AnalizaCzyste[Moja satysfakcja z (efektów) usług edukacyjnych ocenianej uczelni jest wysoka.],B182,AnalizaCzyste[Czy jesteś absolwentem uczelni wyższej?],"*"&amp;"Tak"&amp;"*")</f>
        <v>17</v>
      </c>
      <c r="D182">
        <f>PRODUCT(A182,C182)</f>
        <v>119</v>
      </c>
      <c r="E182">
        <f>ABS(A182-$D$190)</f>
        <v>1.7983193277310923</v>
      </c>
      <c r="F182">
        <f>PRODUCT(C182,E182)</f>
        <v>30.571428571428569</v>
      </c>
    </row>
    <row r="183" spans="1:7" x14ac:dyDescent="0.45">
      <c r="A183">
        <v>6</v>
      </c>
      <c r="B183" t="s">
        <v>150</v>
      </c>
      <c r="C183">
        <f>COUNTIFS(AnalizaCzyste[Moja satysfakcja z (efektów) usług edukacyjnych ocenianej uczelni jest wysoka.],B183,AnalizaCzyste[Czy jesteś absolwentem uczelni wyższej?],"*"&amp;"Tak"&amp;"*")</f>
        <v>43</v>
      </c>
      <c r="D183">
        <f t="shared" ref="D183:D189" si="11">PRODUCT(A183,C183)</f>
        <v>258</v>
      </c>
      <c r="E183">
        <f t="shared" ref="E183:E188" si="12">ABS(A183-$D$190)</f>
        <v>0.79831932773109227</v>
      </c>
      <c r="F183">
        <f t="shared" ref="F183:F188" si="13">PRODUCT(C183,E183)</f>
        <v>34.32773109243697</v>
      </c>
    </row>
    <row r="184" spans="1:7" x14ac:dyDescent="0.45">
      <c r="A184">
        <v>5</v>
      </c>
      <c r="B184" t="s">
        <v>162</v>
      </c>
      <c r="C184">
        <f>COUNTIFS(AnalizaCzyste[Moja satysfakcja z (efektów) usług edukacyjnych ocenianej uczelni jest wysoka.],B184,AnalizaCzyste[Czy jesteś absolwentem uczelni wyższej?],"*"&amp;"Tak"&amp;"*")</f>
        <v>32</v>
      </c>
      <c r="D184">
        <f t="shared" si="11"/>
        <v>160</v>
      </c>
      <c r="E184">
        <f t="shared" si="12"/>
        <v>0.20168067226890773</v>
      </c>
      <c r="F184">
        <f t="shared" si="13"/>
        <v>6.4537815126050475</v>
      </c>
    </row>
    <row r="185" spans="1:7" x14ac:dyDescent="0.45">
      <c r="A185">
        <v>4</v>
      </c>
      <c r="B185" t="s">
        <v>151</v>
      </c>
      <c r="C185">
        <f>COUNTIFS(AnalizaCzyste[Moja satysfakcja z (efektów) usług edukacyjnych ocenianej uczelni jest wysoka.],B185,AnalizaCzyste[Czy jesteś absolwentem uczelni wyższej?],"*"&amp;"Tak"&amp;"*")</f>
        <v>8</v>
      </c>
      <c r="D185">
        <f t="shared" si="11"/>
        <v>32</v>
      </c>
      <c r="E185">
        <f t="shared" si="12"/>
        <v>1.2016806722689077</v>
      </c>
      <c r="F185">
        <f t="shared" si="13"/>
        <v>9.6134453781512619</v>
      </c>
    </row>
    <row r="186" spans="1:7" x14ac:dyDescent="0.45">
      <c r="A186">
        <v>3</v>
      </c>
      <c r="B186" t="s">
        <v>128</v>
      </c>
      <c r="C186">
        <f>COUNTIFS(AnalizaCzyste[Moja satysfakcja z (efektów) usług edukacyjnych ocenianej uczelni jest wysoka.],B186,AnalizaCzyste[Czy jesteś absolwentem uczelni wyższej?],"*"&amp;"Tak"&amp;"*")</f>
        <v>12</v>
      </c>
      <c r="D186">
        <f t="shared" si="11"/>
        <v>36</v>
      </c>
      <c r="E186">
        <f t="shared" si="12"/>
        <v>2.2016806722689077</v>
      </c>
      <c r="F186">
        <f t="shared" si="13"/>
        <v>26.420168067226893</v>
      </c>
    </row>
    <row r="187" spans="1:7" x14ac:dyDescent="0.45">
      <c r="A187">
        <v>2</v>
      </c>
      <c r="B187" t="s">
        <v>236</v>
      </c>
      <c r="C187">
        <f>COUNTIFS(AnalizaCzyste[Moja satysfakcja z (efektów) usług edukacyjnych ocenianej uczelni jest wysoka.],B187,AnalizaCzyste[Czy jesteś absolwentem uczelni wyższej?],"*"&amp;"Tak"&amp;"*")</f>
        <v>6</v>
      </c>
      <c r="D187">
        <f t="shared" si="11"/>
        <v>12</v>
      </c>
      <c r="E187">
        <f t="shared" si="12"/>
        <v>3.2016806722689077</v>
      </c>
      <c r="F187">
        <f t="shared" si="13"/>
        <v>19.210084033613448</v>
      </c>
    </row>
    <row r="188" spans="1:7" x14ac:dyDescent="0.45">
      <c r="A188">
        <v>1</v>
      </c>
      <c r="B188" t="s">
        <v>129</v>
      </c>
      <c r="C188">
        <f>COUNTIFS(AnalizaCzyste[Moja satysfakcja z (efektów) usług edukacyjnych ocenianej uczelni jest wysoka.],B188,AnalizaCzyste[Czy jesteś absolwentem uczelni wyższej?],"*"&amp;"Tak"&amp;"*")</f>
        <v>1</v>
      </c>
      <c r="D188">
        <f t="shared" si="11"/>
        <v>1</v>
      </c>
      <c r="E188">
        <f t="shared" si="12"/>
        <v>4.2016806722689077</v>
      </c>
      <c r="F188">
        <f t="shared" si="13"/>
        <v>4.2016806722689077</v>
      </c>
    </row>
    <row r="189" spans="1:7" x14ac:dyDescent="0.45">
      <c r="A189" t="s">
        <v>2333</v>
      </c>
      <c r="B189" t="s">
        <v>132</v>
      </c>
      <c r="C189">
        <f>COUNTIFS(AnalizaCzyste[Moja satysfakcja z (efektów) usług edukacyjnych ocenianej uczelni jest wysoka.],B189,AnalizaCzyste[Czy jesteś absolwentem uczelni wyższej?],"*"&amp;"Tak"&amp;"*")</f>
        <v>1</v>
      </c>
      <c r="D189">
        <f t="shared" si="11"/>
        <v>1</v>
      </c>
    </row>
    <row r="190" spans="1:7" x14ac:dyDescent="0.45">
      <c r="B190" s="20" t="s">
        <v>2358</v>
      </c>
      <c r="C190" s="29">
        <f>SUM(C182:C189)</f>
        <v>120</v>
      </c>
      <c r="D190" s="46">
        <f>SUM(D182:D189)/C191</f>
        <v>5.2016806722689077</v>
      </c>
      <c r="E190" s="20" t="s">
        <v>2360</v>
      </c>
      <c r="F190" s="46">
        <f>SUM(F182:F189)/C191</f>
        <v>1.0991455405691688</v>
      </c>
      <c r="G190" s="20" t="s">
        <v>2356</v>
      </c>
    </row>
    <row r="191" spans="1:7" x14ac:dyDescent="0.45">
      <c r="B191" s="20" t="s">
        <v>2359</v>
      </c>
      <c r="C191">
        <f>C190-C189</f>
        <v>119</v>
      </c>
      <c r="D191" s="33">
        <f>D190/7</f>
        <v>0.74309723889555823</v>
      </c>
    </row>
    <row r="193" spans="1:7" x14ac:dyDescent="0.45">
      <c r="A193" s="29" t="s">
        <v>2361</v>
      </c>
      <c r="C193" t="s">
        <v>2353</v>
      </c>
      <c r="E193" s="20" t="s">
        <v>2354</v>
      </c>
      <c r="F193" s="20" t="s">
        <v>2355</v>
      </c>
    </row>
    <row r="194" spans="1:7" x14ac:dyDescent="0.45">
      <c r="A194">
        <v>7</v>
      </c>
      <c r="B194" t="s">
        <v>169</v>
      </c>
      <c r="C194">
        <f>COUNTIFS(AnalizaCzyste[Moja satysfakcja z (efektów) usług edukacyjnych ocenianej uczelni jest wysoka.8],B194,AnalizaCzyste[Czy jesteś rodzicem / opiekunem absolwenta uczelni wyższej?],"*"&amp;"Tak"&amp;"*")</f>
        <v>6</v>
      </c>
      <c r="D194">
        <f>PRODUCT(A194,C194)</f>
        <v>42</v>
      </c>
      <c r="E194">
        <f>ABS(A194-$D$202)</f>
        <v>1.1875</v>
      </c>
      <c r="F194">
        <f>PRODUCT(C194,E194)</f>
        <v>7.125</v>
      </c>
    </row>
    <row r="195" spans="1:7" x14ac:dyDescent="0.45">
      <c r="A195">
        <v>6</v>
      </c>
      <c r="B195" t="s">
        <v>150</v>
      </c>
      <c r="C195">
        <f>COUNTIFS(AnalizaCzyste[Moja satysfakcja z (efektów) usług edukacyjnych ocenianej uczelni jest wysoka.8],B195,AnalizaCzyste[Czy jesteś rodzicem / opiekunem absolwenta uczelni wyższej?],"*"&amp;"Tak"&amp;"*")</f>
        <v>5</v>
      </c>
      <c r="D195">
        <f t="shared" ref="D195:D201" si="14">PRODUCT(A195,C195)</f>
        <v>30</v>
      </c>
      <c r="E195">
        <f t="shared" ref="E195:E200" si="15">ABS(A195-$D$202)</f>
        <v>0.1875</v>
      </c>
      <c r="F195">
        <f t="shared" ref="F195:F200" si="16">PRODUCT(C195,E195)</f>
        <v>0.9375</v>
      </c>
    </row>
    <row r="196" spans="1:7" x14ac:dyDescent="0.45">
      <c r="A196">
        <v>5</v>
      </c>
      <c r="B196" t="s">
        <v>162</v>
      </c>
      <c r="C196">
        <f>COUNTIFS(AnalizaCzyste[Moja satysfakcja z (efektów) usług edukacyjnych ocenianej uczelni jest wysoka.8],B196,AnalizaCzyste[Czy jesteś rodzicem / opiekunem absolwenta uczelni wyższej?],"*"&amp;"Tak"&amp;"*")</f>
        <v>2</v>
      </c>
      <c r="D196">
        <f t="shared" si="14"/>
        <v>10</v>
      </c>
      <c r="E196">
        <f t="shared" si="15"/>
        <v>0.8125</v>
      </c>
      <c r="F196">
        <f t="shared" si="16"/>
        <v>1.625</v>
      </c>
    </row>
    <row r="197" spans="1:7" x14ac:dyDescent="0.45">
      <c r="A197">
        <v>4</v>
      </c>
      <c r="B197" t="s">
        <v>151</v>
      </c>
      <c r="C197">
        <f>COUNTIFS(AnalizaCzyste[Moja satysfakcja z (efektów) usług edukacyjnych ocenianej uczelni jest wysoka.8],B197,AnalizaCzyste[Czy jesteś rodzicem / opiekunem absolwenta uczelni wyższej?],"*"&amp;"Tak"&amp;"*")</f>
        <v>2</v>
      </c>
      <c r="D197">
        <f t="shared" si="14"/>
        <v>8</v>
      </c>
      <c r="E197">
        <f t="shared" si="15"/>
        <v>1.8125</v>
      </c>
      <c r="F197">
        <f t="shared" si="16"/>
        <v>3.625</v>
      </c>
    </row>
    <row r="198" spans="1:7" x14ac:dyDescent="0.45">
      <c r="A198">
        <v>3</v>
      </c>
      <c r="B198" t="s">
        <v>128</v>
      </c>
      <c r="C198">
        <f>COUNTIFS(AnalizaCzyste[Moja satysfakcja z (efektów) usług edukacyjnych ocenianej uczelni jest wysoka.8],B198,AnalizaCzyste[Czy jesteś rodzicem / opiekunem absolwenta uczelni wyższej?],"*"&amp;"Tak"&amp;"*")</f>
        <v>0</v>
      </c>
      <c r="D198">
        <f t="shared" si="14"/>
        <v>0</v>
      </c>
      <c r="E198">
        <f t="shared" si="15"/>
        <v>2.8125</v>
      </c>
      <c r="F198">
        <f t="shared" si="16"/>
        <v>0</v>
      </c>
    </row>
    <row r="199" spans="1:7" x14ac:dyDescent="0.45">
      <c r="A199">
        <v>2</v>
      </c>
      <c r="B199" t="s">
        <v>236</v>
      </c>
      <c r="C199">
        <f>COUNTIFS(AnalizaCzyste[Moja satysfakcja z (efektów) usług edukacyjnych ocenianej uczelni jest wysoka.8],B199,AnalizaCzyste[Czy jesteś rodzicem / opiekunem absolwenta uczelni wyższej?],"*"&amp;"Tak"&amp;"*")</f>
        <v>1</v>
      </c>
      <c r="D199">
        <f t="shared" si="14"/>
        <v>2</v>
      </c>
      <c r="E199">
        <f t="shared" si="15"/>
        <v>3.8125</v>
      </c>
      <c r="F199">
        <f t="shared" si="16"/>
        <v>3.8125</v>
      </c>
    </row>
    <row r="200" spans="1:7" x14ac:dyDescent="0.45">
      <c r="A200">
        <v>1</v>
      </c>
      <c r="B200" t="s">
        <v>129</v>
      </c>
      <c r="C200">
        <f>COUNTIFS(AnalizaCzyste[Moja satysfakcja z (efektów) usług edukacyjnych ocenianej uczelni jest wysoka.8],B200,AnalizaCzyste[Czy jesteś rodzicem / opiekunem absolwenta uczelni wyższej?],"*"&amp;"Tak"&amp;"*")</f>
        <v>0</v>
      </c>
      <c r="D200">
        <f t="shared" si="14"/>
        <v>0</v>
      </c>
      <c r="E200">
        <f t="shared" si="15"/>
        <v>4.8125</v>
      </c>
      <c r="F200">
        <f t="shared" si="16"/>
        <v>0</v>
      </c>
    </row>
    <row r="201" spans="1:7" x14ac:dyDescent="0.45">
      <c r="A201" t="s">
        <v>2333</v>
      </c>
      <c r="B201" t="s">
        <v>132</v>
      </c>
      <c r="C201">
        <f>COUNTIFS(AnalizaCzyste[Moja satysfakcja z (efektów) usług edukacyjnych ocenianej uczelni jest wysoka.8],B201,AnalizaCzyste[Czy jesteś rodzicem / opiekunem absolwenta uczelni wyższej?],"*"&amp;"Tak"&amp;"*")</f>
        <v>1</v>
      </c>
      <c r="D201">
        <f t="shared" si="14"/>
        <v>1</v>
      </c>
    </row>
    <row r="202" spans="1:7" x14ac:dyDescent="0.45">
      <c r="B202" s="20" t="s">
        <v>2358</v>
      </c>
      <c r="C202" s="29">
        <f>SUM(C194:C201)</f>
        <v>17</v>
      </c>
      <c r="D202" s="46">
        <f>SUM(D194:D201)/C203</f>
        <v>5.8125</v>
      </c>
      <c r="E202" s="20" t="s">
        <v>2360</v>
      </c>
      <c r="F202" s="46">
        <f>SUM(F194:F201)/C203</f>
        <v>1.0703125</v>
      </c>
      <c r="G202" s="20" t="s">
        <v>2356</v>
      </c>
    </row>
    <row r="203" spans="1:7" x14ac:dyDescent="0.45">
      <c r="B203" s="20" t="s">
        <v>2359</v>
      </c>
      <c r="C203">
        <f>C202-C201</f>
        <v>16</v>
      </c>
      <c r="D203" s="33">
        <f>D202/7</f>
        <v>0.8303571428571429</v>
      </c>
    </row>
    <row r="205" spans="1:7" x14ac:dyDescent="0.45">
      <c r="A205" s="29" t="s">
        <v>2362</v>
      </c>
      <c r="C205" t="s">
        <v>2353</v>
      </c>
      <c r="E205" s="20" t="s">
        <v>2354</v>
      </c>
      <c r="F205" s="20" t="s">
        <v>2355</v>
      </c>
    </row>
    <row r="206" spans="1:7" x14ac:dyDescent="0.45">
      <c r="A206">
        <v>7</v>
      </c>
      <c r="B206" t="s">
        <v>169</v>
      </c>
      <c r="C206">
        <f>COUNTIFS(AnalizaCzyste[Moja satysfakcja z pracy na ocenianej uczelni jest wysoka.],B206,AnalizaCzyste[Czy jesteś aktualnie pracownikiem administracyjnym uczelni wyższej?],"*"&amp;"Tak"&amp;"*")</f>
        <v>3</v>
      </c>
      <c r="D206">
        <f>PRODUCT(A206,C206)</f>
        <v>21</v>
      </c>
      <c r="E206">
        <f>ABS(A206-$D$214)</f>
        <v>0.25</v>
      </c>
      <c r="F206">
        <f>PRODUCT(C206,E206)</f>
        <v>0.75</v>
      </c>
    </row>
    <row r="207" spans="1:7" x14ac:dyDescent="0.45">
      <c r="A207">
        <v>6</v>
      </c>
      <c r="B207" t="s">
        <v>150</v>
      </c>
      <c r="C207">
        <f>COUNTIFS(AnalizaCzyste[Moja satysfakcja z pracy na ocenianej uczelni jest wysoka.],B207,AnalizaCzyste[Czy jesteś aktualnie pracownikiem administracyjnym uczelni wyższej?],"*"&amp;"Tak"&amp;"*")</f>
        <v>1</v>
      </c>
      <c r="D207">
        <f t="shared" ref="D207:D213" si="17">PRODUCT(A207,C207)</f>
        <v>6</v>
      </c>
      <c r="E207">
        <f t="shared" ref="E207:E212" si="18">ABS(A207-$D$214)</f>
        <v>0.75</v>
      </c>
      <c r="F207">
        <f t="shared" ref="F207:F212" si="19">PRODUCT(C207,E207)</f>
        <v>0.75</v>
      </c>
    </row>
    <row r="208" spans="1:7" x14ac:dyDescent="0.45">
      <c r="A208">
        <v>5</v>
      </c>
      <c r="B208" t="s">
        <v>162</v>
      </c>
      <c r="C208">
        <f>COUNTIFS(AnalizaCzyste[Moja satysfakcja z pracy na ocenianej uczelni jest wysoka.],B208,AnalizaCzyste[Czy jesteś aktualnie pracownikiem administracyjnym uczelni wyższej?],"*"&amp;"Tak"&amp;"*")</f>
        <v>0</v>
      </c>
      <c r="D208">
        <f t="shared" si="17"/>
        <v>0</v>
      </c>
      <c r="E208">
        <f t="shared" si="18"/>
        <v>1.75</v>
      </c>
      <c r="F208">
        <f t="shared" si="19"/>
        <v>0</v>
      </c>
    </row>
    <row r="209" spans="1:7" x14ac:dyDescent="0.45">
      <c r="A209">
        <v>4</v>
      </c>
      <c r="B209" t="s">
        <v>151</v>
      </c>
      <c r="C209">
        <f>COUNTIFS(AnalizaCzyste[Moja satysfakcja z pracy na ocenianej uczelni jest wysoka.],B209,AnalizaCzyste[Czy jesteś aktualnie pracownikiem administracyjnym uczelni wyższej?],"*"&amp;"Tak"&amp;"*")</f>
        <v>0</v>
      </c>
      <c r="D209">
        <f t="shared" si="17"/>
        <v>0</v>
      </c>
      <c r="E209">
        <f t="shared" si="18"/>
        <v>2.75</v>
      </c>
      <c r="F209">
        <f t="shared" si="19"/>
        <v>0</v>
      </c>
    </row>
    <row r="210" spans="1:7" x14ac:dyDescent="0.45">
      <c r="A210">
        <v>3</v>
      </c>
      <c r="B210" t="s">
        <v>128</v>
      </c>
      <c r="C210">
        <f>COUNTIFS(AnalizaCzyste[Moja satysfakcja z pracy na ocenianej uczelni jest wysoka.],B210,AnalizaCzyste[Czy jesteś aktualnie pracownikiem administracyjnym uczelni wyższej?],"*"&amp;"Tak"&amp;"*")</f>
        <v>0</v>
      </c>
      <c r="D210">
        <f t="shared" si="17"/>
        <v>0</v>
      </c>
      <c r="E210">
        <f t="shared" si="18"/>
        <v>3.75</v>
      </c>
      <c r="F210">
        <f t="shared" si="19"/>
        <v>0</v>
      </c>
    </row>
    <row r="211" spans="1:7" x14ac:dyDescent="0.45">
      <c r="A211">
        <v>2</v>
      </c>
      <c r="B211" t="s">
        <v>236</v>
      </c>
      <c r="C211">
        <f>COUNTIFS(AnalizaCzyste[Moja satysfakcja z pracy na ocenianej uczelni jest wysoka.],B211,AnalizaCzyste[Czy jesteś aktualnie pracownikiem administracyjnym uczelni wyższej?],"*"&amp;"Tak"&amp;"*")</f>
        <v>0</v>
      </c>
      <c r="D211">
        <f t="shared" si="17"/>
        <v>0</v>
      </c>
      <c r="E211">
        <f t="shared" si="18"/>
        <v>4.75</v>
      </c>
      <c r="F211">
        <f t="shared" si="19"/>
        <v>0</v>
      </c>
    </row>
    <row r="212" spans="1:7" x14ac:dyDescent="0.45">
      <c r="A212">
        <v>1</v>
      </c>
      <c r="B212" t="s">
        <v>129</v>
      </c>
      <c r="C212">
        <f>COUNTIFS(AnalizaCzyste[Moja satysfakcja z pracy na ocenianej uczelni jest wysoka.],B212,AnalizaCzyste[Czy jesteś aktualnie pracownikiem administracyjnym uczelni wyższej?],"*"&amp;"Tak"&amp;"*")</f>
        <v>0</v>
      </c>
      <c r="D212">
        <f t="shared" si="17"/>
        <v>0</v>
      </c>
      <c r="E212">
        <f t="shared" si="18"/>
        <v>5.75</v>
      </c>
      <c r="F212">
        <f t="shared" si="19"/>
        <v>0</v>
      </c>
    </row>
    <row r="213" spans="1:7" x14ac:dyDescent="0.45">
      <c r="A213" t="s">
        <v>2333</v>
      </c>
      <c r="B213" t="s">
        <v>132</v>
      </c>
      <c r="C213">
        <f>COUNTIFS(AnalizaCzyste[Moja satysfakcja z pracy na ocenianej uczelni jest wysoka.],B213,AnalizaCzyste[Czy jesteś aktualnie pracownikiem administracyjnym uczelni wyższej?],"*"&amp;"Tak"&amp;"*")</f>
        <v>0</v>
      </c>
      <c r="D213">
        <f t="shared" si="17"/>
        <v>0</v>
      </c>
    </row>
    <row r="214" spans="1:7" x14ac:dyDescent="0.45">
      <c r="B214" s="20" t="s">
        <v>2358</v>
      </c>
      <c r="C214" s="29">
        <f>SUM(C206:C213)</f>
        <v>4</v>
      </c>
      <c r="D214" s="46">
        <f>SUM(D206:D213)/C215</f>
        <v>6.75</v>
      </c>
      <c r="E214" s="20" t="s">
        <v>2360</v>
      </c>
      <c r="F214" s="46">
        <f>SUM(F206:F213)/C215</f>
        <v>0.375</v>
      </c>
      <c r="G214" s="20" t="s">
        <v>2356</v>
      </c>
    </row>
    <row r="215" spans="1:7" x14ac:dyDescent="0.45">
      <c r="B215" s="20" t="s">
        <v>2359</v>
      </c>
      <c r="C215">
        <f>C214-C213</f>
        <v>4</v>
      </c>
      <c r="D215" s="33">
        <f>D214/7</f>
        <v>0.9642857142857143</v>
      </c>
    </row>
    <row r="217" spans="1:7" x14ac:dyDescent="0.45">
      <c r="A217" s="29" t="s">
        <v>2363</v>
      </c>
      <c r="C217" t="s">
        <v>2353</v>
      </c>
      <c r="E217" s="20" t="s">
        <v>2354</v>
      </c>
      <c r="F217" s="20" t="s">
        <v>2355</v>
      </c>
    </row>
    <row r="218" spans="1:7" x14ac:dyDescent="0.45">
      <c r="A218">
        <v>7</v>
      </c>
      <c r="B218" t="s">
        <v>169</v>
      </c>
      <c r="C218">
        <f>COUNTIFS(AnalizaCzyste[Moja satysfakcja z pracy na ocenianej uczelni jest wysoka.42],B218,AnalizaCzyste[Czy jesteś aktualnie pracownikiem naukowym lub dydaktycznym uczelni wyższej?],"*"&amp;"Tak"&amp;"*")</f>
        <v>7</v>
      </c>
      <c r="D218">
        <f>PRODUCT(A218,C218)</f>
        <v>49</v>
      </c>
      <c r="E218">
        <f>ABS(A218-$D$226)</f>
        <v>1</v>
      </c>
      <c r="F218">
        <f>PRODUCT(C218,E218)</f>
        <v>7</v>
      </c>
    </row>
    <row r="219" spans="1:7" x14ac:dyDescent="0.45">
      <c r="A219">
        <v>6</v>
      </c>
      <c r="B219" t="s">
        <v>150</v>
      </c>
      <c r="C219">
        <f>COUNTIFS(AnalizaCzyste[Moja satysfakcja z pracy na ocenianej uczelni jest wysoka.42],B219,AnalizaCzyste[Czy jesteś aktualnie pracownikiem naukowym lub dydaktycznym uczelni wyższej?],"*"&amp;"Tak"&amp;"*")</f>
        <v>6</v>
      </c>
      <c r="D219">
        <f t="shared" ref="D219:D225" si="20">PRODUCT(A219,C219)</f>
        <v>36</v>
      </c>
      <c r="E219">
        <f t="shared" ref="E219:E224" si="21">ABS(A219-$D$226)</f>
        <v>0</v>
      </c>
      <c r="F219">
        <f t="shared" ref="F219:F224" si="22">PRODUCT(C219,E219)</f>
        <v>0</v>
      </c>
    </row>
    <row r="220" spans="1:7" x14ac:dyDescent="0.45">
      <c r="A220">
        <v>5</v>
      </c>
      <c r="B220" t="s">
        <v>162</v>
      </c>
      <c r="C220">
        <f>COUNTIFS(AnalizaCzyste[Moja satysfakcja z pracy na ocenianej uczelni jest wysoka.42],B220,AnalizaCzyste[Czy jesteś aktualnie pracownikiem naukowym lub dydaktycznym uczelni wyższej?],"*"&amp;"Tak"&amp;"*")</f>
        <v>2</v>
      </c>
      <c r="D220">
        <f t="shared" si="20"/>
        <v>10</v>
      </c>
      <c r="E220">
        <f t="shared" si="21"/>
        <v>1</v>
      </c>
      <c r="F220">
        <f t="shared" si="22"/>
        <v>2</v>
      </c>
    </row>
    <row r="221" spans="1:7" x14ac:dyDescent="0.45">
      <c r="A221">
        <v>4</v>
      </c>
      <c r="B221" t="s">
        <v>151</v>
      </c>
      <c r="C221">
        <f>COUNTIFS(AnalizaCzyste[Moja satysfakcja z pracy na ocenianej uczelni jest wysoka.42],B221,AnalizaCzyste[Czy jesteś aktualnie pracownikiem naukowym lub dydaktycznym uczelni wyższej?],"*"&amp;"Tak"&amp;"*")</f>
        <v>0</v>
      </c>
      <c r="D221">
        <f t="shared" si="20"/>
        <v>0</v>
      </c>
      <c r="E221">
        <f t="shared" si="21"/>
        <v>2</v>
      </c>
      <c r="F221">
        <f t="shared" si="22"/>
        <v>0</v>
      </c>
    </row>
    <row r="222" spans="1:7" x14ac:dyDescent="0.45">
      <c r="A222">
        <v>3</v>
      </c>
      <c r="B222" t="s">
        <v>128</v>
      </c>
      <c r="C222">
        <f>COUNTIFS(AnalizaCzyste[Moja satysfakcja z pracy na ocenianej uczelni jest wysoka.42],B222,AnalizaCzyste[Czy jesteś aktualnie pracownikiem naukowym lub dydaktycznym uczelni wyższej?],"*"&amp;"Tak"&amp;"*")</f>
        <v>0</v>
      </c>
      <c r="D222">
        <f t="shared" si="20"/>
        <v>0</v>
      </c>
      <c r="E222">
        <f t="shared" si="21"/>
        <v>3</v>
      </c>
      <c r="F222">
        <f t="shared" si="22"/>
        <v>0</v>
      </c>
    </row>
    <row r="223" spans="1:7" x14ac:dyDescent="0.45">
      <c r="A223">
        <v>2</v>
      </c>
      <c r="B223" t="s">
        <v>236</v>
      </c>
      <c r="C223">
        <f>COUNTIFS(AnalizaCzyste[Moja satysfakcja z pracy na ocenianej uczelni jest wysoka.42],B223,AnalizaCzyste[Czy jesteś aktualnie pracownikiem naukowym lub dydaktycznym uczelni wyższej?],"*"&amp;"Tak"&amp;"*")</f>
        <v>0</v>
      </c>
      <c r="D223">
        <f t="shared" si="20"/>
        <v>0</v>
      </c>
      <c r="E223">
        <f t="shared" si="21"/>
        <v>4</v>
      </c>
      <c r="F223">
        <f t="shared" si="22"/>
        <v>0</v>
      </c>
    </row>
    <row r="224" spans="1:7" x14ac:dyDescent="0.45">
      <c r="A224">
        <v>1</v>
      </c>
      <c r="B224" t="s">
        <v>129</v>
      </c>
      <c r="C224">
        <f>COUNTIFS(AnalizaCzyste[Moja satysfakcja z pracy na ocenianej uczelni jest wysoka.42],B224,AnalizaCzyste[Czy jesteś aktualnie pracownikiem naukowym lub dydaktycznym uczelni wyższej?],"*"&amp;"Tak"&amp;"*")</f>
        <v>1</v>
      </c>
      <c r="D224">
        <f t="shared" si="20"/>
        <v>1</v>
      </c>
      <c r="E224">
        <f t="shared" si="21"/>
        <v>5</v>
      </c>
      <c r="F224">
        <f t="shared" si="22"/>
        <v>5</v>
      </c>
    </row>
    <row r="225" spans="1:7" x14ac:dyDescent="0.45">
      <c r="A225" t="s">
        <v>2333</v>
      </c>
      <c r="B225" t="s">
        <v>132</v>
      </c>
      <c r="C225">
        <f>COUNTIFS(AnalizaCzyste[Moja satysfakcja z pracy na ocenianej uczelni jest wysoka.42],B225,AnalizaCzyste[Czy jesteś aktualnie pracownikiem naukowym lub dydaktycznym uczelni wyższej?],"*"&amp;"Tak"&amp;"*")</f>
        <v>0</v>
      </c>
      <c r="D225">
        <f t="shared" si="20"/>
        <v>0</v>
      </c>
    </row>
    <row r="226" spans="1:7" x14ac:dyDescent="0.45">
      <c r="B226" s="20" t="s">
        <v>2358</v>
      </c>
      <c r="C226" s="29">
        <f>SUM(C218:C225)</f>
        <v>16</v>
      </c>
      <c r="D226" s="46">
        <f>SUM(D218:D225)/C227</f>
        <v>6</v>
      </c>
      <c r="E226" s="20" t="s">
        <v>2360</v>
      </c>
      <c r="F226" s="46">
        <f>SUM(F218:F225)/C227</f>
        <v>0.875</v>
      </c>
      <c r="G226" s="20" t="s">
        <v>2356</v>
      </c>
    </row>
    <row r="227" spans="1:7" x14ac:dyDescent="0.45">
      <c r="B227" s="20" t="s">
        <v>2359</v>
      </c>
      <c r="C227">
        <f>C226-C225</f>
        <v>16</v>
      </c>
      <c r="D227" s="33">
        <f>D226/7</f>
        <v>0.8571428571428571</v>
      </c>
    </row>
    <row r="229" spans="1:7" x14ac:dyDescent="0.45">
      <c r="A229" s="29" t="s">
        <v>2364</v>
      </c>
      <c r="C229" t="s">
        <v>2353</v>
      </c>
      <c r="E229" s="20" t="s">
        <v>2354</v>
      </c>
      <c r="F229" s="20" t="s">
        <v>2355</v>
      </c>
    </row>
    <row r="230" spans="1:7" x14ac:dyDescent="0.45">
      <c r="A230">
        <v>7</v>
      </c>
      <c r="B230" t="s">
        <v>169</v>
      </c>
      <c r="C230">
        <f>COUNTIFS(AnalizaCzyste[Efekty działań ocenianej uczelni na rzesz jakości edukacji są dobre],B230,AnalizaCzyste[Czy jesteś przedstawicielem władz uczelni z grupy rektorów, prorektorów, dziekanów, prodziekanów, członków senatu lub członków rady uczelni?],"*"&amp;"Tak"&amp;"*")</f>
        <v>1</v>
      </c>
      <c r="D230">
        <f>PRODUCT(A230,C230)</f>
        <v>7</v>
      </c>
      <c r="E230">
        <f>ABS(A230-$D$238)</f>
        <v>1.2000000000000002</v>
      </c>
      <c r="F230">
        <f>PRODUCT(C230,E230)</f>
        <v>1.2000000000000002</v>
      </c>
    </row>
    <row r="231" spans="1:7" x14ac:dyDescent="0.45">
      <c r="A231">
        <v>6</v>
      </c>
      <c r="B231" t="s">
        <v>150</v>
      </c>
      <c r="C231">
        <f>COUNTIFS(AnalizaCzyste[Efekty działań ocenianej uczelni na rzesz jakości edukacji są dobre],B231,AnalizaCzyste[Czy jesteś przedstawicielem władz uczelni z grupy rektorów, prorektorów, dziekanów, prodziekanów, członków senatu lub członków rady uczelni?],"*"&amp;"Tak"&amp;"*")</f>
        <v>2</v>
      </c>
      <c r="D231">
        <f t="shared" ref="D231:D237" si="23">PRODUCT(A231,C231)</f>
        <v>12</v>
      </c>
      <c r="E231">
        <f t="shared" ref="E231:E236" si="24">ABS(A231-$D$238)</f>
        <v>0.20000000000000018</v>
      </c>
      <c r="F231">
        <f t="shared" ref="F231:F236" si="25">PRODUCT(C231,E231)</f>
        <v>0.40000000000000036</v>
      </c>
    </row>
    <row r="232" spans="1:7" x14ac:dyDescent="0.45">
      <c r="A232">
        <v>5</v>
      </c>
      <c r="B232" t="s">
        <v>162</v>
      </c>
      <c r="C232">
        <f>COUNTIFS(AnalizaCzyste[Efekty działań ocenianej uczelni na rzesz jakości edukacji są dobre],B232,AnalizaCzyste[Czy jesteś przedstawicielem władz uczelni z grupy rektorów, prorektorów, dziekanów, prodziekanów, członków senatu lub członków rady uczelni?],"*"&amp;"Tak"&amp;"*")</f>
        <v>2</v>
      </c>
      <c r="D232">
        <f t="shared" si="23"/>
        <v>10</v>
      </c>
      <c r="E232">
        <f t="shared" si="24"/>
        <v>0.79999999999999982</v>
      </c>
      <c r="F232">
        <f t="shared" si="25"/>
        <v>1.5999999999999996</v>
      </c>
    </row>
    <row r="233" spans="1:7" x14ac:dyDescent="0.45">
      <c r="A233">
        <v>4</v>
      </c>
      <c r="B233" t="s">
        <v>151</v>
      </c>
      <c r="C233">
        <f>COUNTIFS(AnalizaCzyste[Efekty działań ocenianej uczelni na rzesz jakości edukacji są dobre],B233,AnalizaCzyste[Czy jesteś przedstawicielem władz uczelni z grupy rektorów, prorektorów, dziekanów, prodziekanów, członków senatu lub członków rady uczelni?],"*"&amp;"Tak"&amp;"*")</f>
        <v>0</v>
      </c>
      <c r="D233">
        <f t="shared" si="23"/>
        <v>0</v>
      </c>
      <c r="E233">
        <f t="shared" si="24"/>
        <v>1.7999999999999998</v>
      </c>
      <c r="F233">
        <f t="shared" si="25"/>
        <v>0</v>
      </c>
    </row>
    <row r="234" spans="1:7" x14ac:dyDescent="0.45">
      <c r="A234">
        <v>3</v>
      </c>
      <c r="B234" t="s">
        <v>128</v>
      </c>
      <c r="C234">
        <f>COUNTIFS(AnalizaCzyste[Efekty działań ocenianej uczelni na rzesz jakości edukacji są dobre],B234,AnalizaCzyste[Czy jesteś przedstawicielem władz uczelni z grupy rektorów, prorektorów, dziekanów, prodziekanów, członków senatu lub członków rady uczelni?],"*"&amp;"Tak"&amp;"*")</f>
        <v>0</v>
      </c>
      <c r="D234">
        <f t="shared" si="23"/>
        <v>0</v>
      </c>
      <c r="E234">
        <f t="shared" si="24"/>
        <v>2.8</v>
      </c>
      <c r="F234">
        <f t="shared" si="25"/>
        <v>0</v>
      </c>
    </row>
    <row r="235" spans="1:7" x14ac:dyDescent="0.45">
      <c r="A235">
        <v>2</v>
      </c>
      <c r="B235" t="s">
        <v>236</v>
      </c>
      <c r="C235">
        <f>COUNTIFS(AnalizaCzyste[Efekty działań ocenianej uczelni na rzesz jakości edukacji są dobre],B235,AnalizaCzyste[Czy jesteś przedstawicielem władz uczelni z grupy rektorów, prorektorów, dziekanów, prodziekanów, członków senatu lub członków rady uczelni?],"*"&amp;"Tak"&amp;"*")</f>
        <v>0</v>
      </c>
      <c r="D235">
        <f t="shared" si="23"/>
        <v>0</v>
      </c>
      <c r="E235">
        <f t="shared" si="24"/>
        <v>3.8</v>
      </c>
      <c r="F235">
        <f t="shared" si="25"/>
        <v>0</v>
      </c>
    </row>
    <row r="236" spans="1:7" x14ac:dyDescent="0.45">
      <c r="A236">
        <v>1</v>
      </c>
      <c r="B236" t="s">
        <v>129</v>
      </c>
      <c r="C236">
        <f>COUNTIFS(AnalizaCzyste[Efekty działań ocenianej uczelni na rzesz jakości edukacji są dobre],B236,AnalizaCzyste[Czy jesteś przedstawicielem władz uczelni z grupy rektorów, prorektorów, dziekanów, prodziekanów, członków senatu lub członków rady uczelni?],"*"&amp;"Tak"&amp;"*")</f>
        <v>0</v>
      </c>
      <c r="D236">
        <f t="shared" si="23"/>
        <v>0</v>
      </c>
      <c r="E236">
        <f t="shared" si="24"/>
        <v>4.8</v>
      </c>
      <c r="F236">
        <f t="shared" si="25"/>
        <v>0</v>
      </c>
    </row>
    <row r="237" spans="1:7" x14ac:dyDescent="0.45">
      <c r="A237" t="s">
        <v>2333</v>
      </c>
      <c r="B237" t="s">
        <v>132</v>
      </c>
      <c r="C237">
        <f>COUNTIFS(AnalizaCzyste[Efekty działań ocenianej uczelni na rzesz jakości edukacji są dobre],B237,AnalizaCzyste[Czy jesteś przedstawicielem władz uczelni z grupy rektorów, prorektorów, dziekanów, prodziekanów, członków senatu lub członków rady uczelni?],"*"&amp;"Tak"&amp;"*")</f>
        <v>0</v>
      </c>
      <c r="D237">
        <f t="shared" si="23"/>
        <v>0</v>
      </c>
    </row>
    <row r="238" spans="1:7" x14ac:dyDescent="0.45">
      <c r="B238" s="20" t="s">
        <v>2358</v>
      </c>
      <c r="C238" s="29">
        <f>SUM(C230:C237)</f>
        <v>5</v>
      </c>
      <c r="D238" s="46">
        <f>SUM(D230:D237)/C239</f>
        <v>5.8</v>
      </c>
      <c r="E238" s="20" t="s">
        <v>2360</v>
      </c>
      <c r="F238" s="46">
        <f>SUM(F230:F237)/C239</f>
        <v>0.64</v>
      </c>
      <c r="G238" s="20" t="s">
        <v>2356</v>
      </c>
    </row>
    <row r="239" spans="1:7" x14ac:dyDescent="0.45">
      <c r="B239" s="20" t="s">
        <v>2359</v>
      </c>
      <c r="C239">
        <f>C238-C237</f>
        <v>5</v>
      </c>
      <c r="D239" s="33">
        <f>D238/7</f>
        <v>0.82857142857142851</v>
      </c>
    </row>
    <row r="241" spans="1:7" x14ac:dyDescent="0.45">
      <c r="A241" s="29" t="s">
        <v>2365</v>
      </c>
      <c r="C241" t="s">
        <v>2353</v>
      </c>
      <c r="E241" s="20" t="s">
        <v>2354</v>
      </c>
      <c r="F241" s="20" t="s">
        <v>2355</v>
      </c>
    </row>
    <row r="242" spans="1:7" x14ac:dyDescent="0.45">
      <c r="A242">
        <v>7</v>
      </c>
      <c r="B242" t="s">
        <v>169</v>
      </c>
      <c r="C242">
        <f>COUNTIFS(AnalizaCzyste[Moja satysfakcja z (efektów) usług edukacyjnych na ocenianej uczelni jest wysoka.],B242,AnalizaCzyste[Czy jesteś przedstawicielem firmy, w której są zatrudniani absolwenci uczelni wyższych (tytuł licencjata, magistra lub wyższy)?],"*"&amp;"Tak"&amp;"*")</f>
        <v>5</v>
      </c>
      <c r="D242">
        <f>PRODUCT(A242,C242)</f>
        <v>35</v>
      </c>
      <c r="E242">
        <f>ABS(A242-$D$250)</f>
        <v>1.8235294117647056</v>
      </c>
      <c r="F242">
        <f>PRODUCT(C242,E242)</f>
        <v>9.117647058823529</v>
      </c>
    </row>
    <row r="243" spans="1:7" x14ac:dyDescent="0.45">
      <c r="A243">
        <v>6</v>
      </c>
      <c r="B243" t="s">
        <v>150</v>
      </c>
      <c r="C243">
        <f>COUNTIFS(AnalizaCzyste[Moja satysfakcja z (efektów) usług edukacyjnych na ocenianej uczelni jest wysoka.],B243,AnalizaCzyste[Czy jesteś przedstawicielem firmy, w której są zatrudniani absolwenci uczelni wyższych (tytuł licencjata, magistra lub wyższy)?],"*"&amp;"Tak"&amp;"*")</f>
        <v>3</v>
      </c>
      <c r="D243">
        <f t="shared" ref="D243:D249" si="26">PRODUCT(A243,C243)</f>
        <v>18</v>
      </c>
      <c r="E243">
        <f t="shared" ref="E243:E248" si="27">ABS(A243-$D$250)</f>
        <v>0.82352941176470562</v>
      </c>
      <c r="F243">
        <f t="shared" ref="F243:F248" si="28">PRODUCT(C243,E243)</f>
        <v>2.4705882352941169</v>
      </c>
    </row>
    <row r="244" spans="1:7" x14ac:dyDescent="0.45">
      <c r="A244">
        <v>5</v>
      </c>
      <c r="B244" t="s">
        <v>162</v>
      </c>
      <c r="C244">
        <f>COUNTIFS(AnalizaCzyste[Moja satysfakcja z (efektów) usług edukacyjnych na ocenianej uczelni jest wysoka.],B244,AnalizaCzyste[Czy jesteś przedstawicielem firmy, w której są zatrudniani absolwenci uczelni wyższych (tytuł licencjata, magistra lub wyższy)?],"*"&amp;"Tak"&amp;"*")</f>
        <v>4</v>
      </c>
      <c r="D244">
        <f t="shared" si="26"/>
        <v>20</v>
      </c>
      <c r="E244">
        <f t="shared" si="27"/>
        <v>0.17647058823529438</v>
      </c>
      <c r="F244">
        <f t="shared" si="28"/>
        <v>0.70588235294117752</v>
      </c>
    </row>
    <row r="245" spans="1:7" x14ac:dyDescent="0.45">
      <c r="A245">
        <v>4</v>
      </c>
      <c r="B245" t="s">
        <v>151</v>
      </c>
      <c r="C245">
        <f>COUNTIFS(AnalizaCzyste[Moja satysfakcja z (efektów) usług edukacyjnych na ocenianej uczelni jest wysoka.],B245,AnalizaCzyste[Czy jesteś przedstawicielem firmy, w której są zatrudniani absolwenci uczelni wyższych (tytuł licencjata, magistra lub wyższy)?],"*"&amp;"Tak"&amp;"*")</f>
        <v>2</v>
      </c>
      <c r="D245">
        <f t="shared" si="26"/>
        <v>8</v>
      </c>
      <c r="E245">
        <f t="shared" si="27"/>
        <v>1.1764705882352944</v>
      </c>
      <c r="F245">
        <f t="shared" si="28"/>
        <v>2.3529411764705888</v>
      </c>
    </row>
    <row r="246" spans="1:7" x14ac:dyDescent="0.45">
      <c r="A246">
        <v>3</v>
      </c>
      <c r="B246" t="s">
        <v>128</v>
      </c>
      <c r="C246">
        <f>COUNTIFS(AnalizaCzyste[Moja satysfakcja z (efektów) usług edukacyjnych na ocenianej uczelni jest wysoka.],B246,AnalizaCzyste[Czy jesteś przedstawicielem firmy, w której są zatrudniani absolwenci uczelni wyższych (tytuł licencjata, magistra lub wyższy)?],"*"&amp;"Tak"&amp;"*")</f>
        <v>0</v>
      </c>
      <c r="D246">
        <f t="shared" si="26"/>
        <v>0</v>
      </c>
      <c r="E246">
        <f t="shared" si="27"/>
        <v>2.1764705882352944</v>
      </c>
      <c r="F246">
        <f t="shared" si="28"/>
        <v>0</v>
      </c>
    </row>
    <row r="247" spans="1:7" x14ac:dyDescent="0.45">
      <c r="A247">
        <v>2</v>
      </c>
      <c r="B247" t="s">
        <v>236</v>
      </c>
      <c r="C247">
        <f>COUNTIFS(AnalizaCzyste[Moja satysfakcja z (efektów) usług edukacyjnych na ocenianej uczelni jest wysoka.],B247,AnalizaCzyste[Czy jesteś przedstawicielem firmy, w której są zatrudniani absolwenci uczelni wyższych (tytuł licencjata, magistra lub wyższy)?],"*"&amp;"Tak"&amp;"*")</f>
        <v>3</v>
      </c>
      <c r="D247">
        <f t="shared" si="26"/>
        <v>6</v>
      </c>
      <c r="E247">
        <f t="shared" si="27"/>
        <v>3.1764705882352944</v>
      </c>
      <c r="F247">
        <f t="shared" si="28"/>
        <v>9.529411764705884</v>
      </c>
    </row>
    <row r="248" spans="1:7" x14ac:dyDescent="0.45">
      <c r="A248">
        <v>1</v>
      </c>
      <c r="B248" t="s">
        <v>129</v>
      </c>
      <c r="C248">
        <f>COUNTIFS(AnalizaCzyste[Moja satysfakcja z (efektów) usług edukacyjnych na ocenianej uczelni jest wysoka.],B248,AnalizaCzyste[Czy jesteś przedstawicielem firmy, w której są zatrudniani absolwenci uczelni wyższych (tytuł licencjata, magistra lub wyższy)?],"*"&amp;"Tak"&amp;"*")</f>
        <v>0</v>
      </c>
      <c r="D248">
        <f t="shared" si="26"/>
        <v>0</v>
      </c>
      <c r="E248">
        <f t="shared" si="27"/>
        <v>4.1764705882352944</v>
      </c>
      <c r="F248">
        <f t="shared" si="28"/>
        <v>0</v>
      </c>
    </row>
    <row r="249" spans="1:7" x14ac:dyDescent="0.45">
      <c r="A249" t="s">
        <v>2333</v>
      </c>
      <c r="B249" t="s">
        <v>132</v>
      </c>
      <c r="C249">
        <f>COUNTIFS(AnalizaCzyste[Moja satysfakcja z (efektów) usług edukacyjnych na ocenianej uczelni jest wysoka.],B249,AnalizaCzyste[Czy jesteś przedstawicielem firmy, w której są zatrudniani absolwenci uczelni wyższych (tytuł licencjata, magistra lub wyższy)?],"*"&amp;"Tak"&amp;"*")</f>
        <v>1</v>
      </c>
      <c r="D249">
        <f t="shared" si="26"/>
        <v>1</v>
      </c>
    </row>
    <row r="250" spans="1:7" x14ac:dyDescent="0.45">
      <c r="B250" s="20" t="s">
        <v>2358</v>
      </c>
      <c r="C250" s="29">
        <f>SUM(C242:C249)</f>
        <v>18</v>
      </c>
      <c r="D250" s="46">
        <f>SUM(D242:D249)/C251</f>
        <v>5.1764705882352944</v>
      </c>
      <c r="E250" s="20" t="s">
        <v>2360</v>
      </c>
      <c r="F250" s="46">
        <f>SUM(F242:F249)/C251</f>
        <v>1.4221453287197234</v>
      </c>
      <c r="G250" s="20" t="s">
        <v>2356</v>
      </c>
    </row>
    <row r="251" spans="1:7" x14ac:dyDescent="0.45">
      <c r="B251" s="20" t="s">
        <v>2359</v>
      </c>
      <c r="C251">
        <f>C250-C249</f>
        <v>17</v>
      </c>
      <c r="D251" s="33">
        <f>D250/7</f>
        <v>0.73949579831932777</v>
      </c>
    </row>
    <row r="253" spans="1:7" x14ac:dyDescent="0.45">
      <c r="A253" s="29" t="s">
        <v>2366</v>
      </c>
      <c r="C253" t="s">
        <v>2353</v>
      </c>
      <c r="E253" s="20" t="s">
        <v>2354</v>
      </c>
      <c r="F253" s="20" t="s">
        <v>2355</v>
      </c>
    </row>
    <row r="254" spans="1:7" x14ac:dyDescent="0.45">
      <c r="A254">
        <v>7</v>
      </c>
      <c r="B254" t="s">
        <v>169</v>
      </c>
      <c r="C254">
        <f>COUNTIFS(AnalizaCzyste[Efekty działań ocenianej uczelni na rzesz jakości edukacji są zgodne ze strategią rozwoju w regionie.],B254,AnalizaCzyste[Czy jesteś przedstawicielem władz samorządowych lub centralnych Rzeczypospolitej Polskiej?],"*"&amp;"Tak"&amp;"*")</f>
        <v>0</v>
      </c>
      <c r="D254">
        <f>PRODUCT(A254,C254)</f>
        <v>0</v>
      </c>
      <c r="E254">
        <f>ABS(A254-$D$262)</f>
        <v>1</v>
      </c>
      <c r="F254">
        <f>PRODUCT(C254,E254)</f>
        <v>0</v>
      </c>
    </row>
    <row r="255" spans="1:7" x14ac:dyDescent="0.45">
      <c r="A255">
        <v>6</v>
      </c>
      <c r="B255" t="s">
        <v>150</v>
      </c>
      <c r="C255">
        <f>COUNTIFS(AnalizaCzyste[Efekty działań ocenianej uczelni na rzesz jakości edukacji są zgodne ze strategią rozwoju w regionie.],B255,AnalizaCzyste[Czy jesteś przedstawicielem władz samorządowych lub centralnych Rzeczypospolitej Polskiej?],"*"&amp;"Tak"&amp;"*")</f>
        <v>2</v>
      </c>
      <c r="D255">
        <f t="shared" ref="D255:D261" si="29">PRODUCT(A255,C255)</f>
        <v>12</v>
      </c>
      <c r="E255">
        <f t="shared" ref="E255:E260" si="30">ABS(A255-$D$262)</f>
        <v>0</v>
      </c>
      <c r="F255">
        <f t="shared" ref="F255:F260" si="31">PRODUCT(C255,E255)</f>
        <v>0</v>
      </c>
    </row>
    <row r="256" spans="1:7" x14ac:dyDescent="0.45">
      <c r="A256">
        <v>5</v>
      </c>
      <c r="B256" t="s">
        <v>162</v>
      </c>
      <c r="C256">
        <f>COUNTIFS(AnalizaCzyste[Efekty działań ocenianej uczelni na rzesz jakości edukacji są zgodne ze strategią rozwoju w regionie.],B256,AnalizaCzyste[Czy jesteś przedstawicielem władz samorządowych lub centralnych Rzeczypospolitej Polskiej?],"*"&amp;"Tak"&amp;"*")</f>
        <v>0</v>
      </c>
      <c r="D256">
        <f t="shared" si="29"/>
        <v>0</v>
      </c>
      <c r="E256">
        <f t="shared" si="30"/>
        <v>1</v>
      </c>
      <c r="F256">
        <f t="shared" si="31"/>
        <v>0</v>
      </c>
    </row>
    <row r="257" spans="1:7" x14ac:dyDescent="0.45">
      <c r="A257">
        <v>4</v>
      </c>
      <c r="B257" t="s">
        <v>151</v>
      </c>
      <c r="C257">
        <f>COUNTIFS(AnalizaCzyste[Efekty działań ocenianej uczelni na rzesz jakości edukacji są zgodne ze strategią rozwoju w regionie.],B257,AnalizaCzyste[Czy jesteś przedstawicielem władz samorządowych lub centralnych Rzeczypospolitej Polskiej?],"*"&amp;"Tak"&amp;"*")</f>
        <v>0</v>
      </c>
      <c r="D257">
        <f t="shared" si="29"/>
        <v>0</v>
      </c>
      <c r="E257">
        <f t="shared" si="30"/>
        <v>2</v>
      </c>
      <c r="F257">
        <f t="shared" si="31"/>
        <v>0</v>
      </c>
    </row>
    <row r="258" spans="1:7" x14ac:dyDescent="0.45">
      <c r="A258">
        <v>3</v>
      </c>
      <c r="B258" t="s">
        <v>128</v>
      </c>
      <c r="C258">
        <f>COUNTIFS(AnalizaCzyste[Efekty działań ocenianej uczelni na rzesz jakości edukacji są zgodne ze strategią rozwoju w regionie.],B258,AnalizaCzyste[Czy jesteś przedstawicielem władz samorządowych lub centralnych Rzeczypospolitej Polskiej?],"*"&amp;"Tak"&amp;"*")</f>
        <v>0</v>
      </c>
      <c r="D258">
        <f t="shared" si="29"/>
        <v>0</v>
      </c>
      <c r="E258">
        <f t="shared" si="30"/>
        <v>3</v>
      </c>
      <c r="F258">
        <f t="shared" si="31"/>
        <v>0</v>
      </c>
    </row>
    <row r="259" spans="1:7" x14ac:dyDescent="0.45">
      <c r="A259">
        <v>2</v>
      </c>
      <c r="B259" t="s">
        <v>236</v>
      </c>
      <c r="C259">
        <f>COUNTIFS(AnalizaCzyste[Efekty działań ocenianej uczelni na rzesz jakości edukacji są zgodne ze strategią rozwoju w regionie.],B259,AnalizaCzyste[Czy jesteś przedstawicielem władz samorządowych lub centralnych Rzeczypospolitej Polskiej?],"*"&amp;"Tak"&amp;"*")</f>
        <v>0</v>
      </c>
      <c r="D259">
        <f t="shared" si="29"/>
        <v>0</v>
      </c>
      <c r="E259">
        <f t="shared" si="30"/>
        <v>4</v>
      </c>
      <c r="F259">
        <f t="shared" si="31"/>
        <v>0</v>
      </c>
    </row>
    <row r="260" spans="1:7" x14ac:dyDescent="0.45">
      <c r="A260">
        <v>1</v>
      </c>
      <c r="B260" t="s">
        <v>129</v>
      </c>
      <c r="C260">
        <f>COUNTIFS(AnalizaCzyste[Efekty działań ocenianej uczelni na rzesz jakości edukacji są zgodne ze strategią rozwoju w regionie.],B260,AnalizaCzyste[Czy jesteś przedstawicielem władz samorządowych lub centralnych Rzeczypospolitej Polskiej?],"*"&amp;"Tak"&amp;"*")</f>
        <v>0</v>
      </c>
      <c r="D260">
        <f t="shared" si="29"/>
        <v>0</v>
      </c>
      <c r="E260">
        <f t="shared" si="30"/>
        <v>5</v>
      </c>
      <c r="F260">
        <f t="shared" si="31"/>
        <v>0</v>
      </c>
    </row>
    <row r="261" spans="1:7" x14ac:dyDescent="0.45">
      <c r="A261" t="s">
        <v>2333</v>
      </c>
      <c r="B261" t="s">
        <v>132</v>
      </c>
      <c r="C261">
        <f>COUNTIFS(AnalizaCzyste[Efekty działań ocenianej uczelni na rzesz jakości edukacji są zgodne ze strategią rozwoju w regionie.],B261,AnalizaCzyste[Czy jesteś przedstawicielem władz samorządowych lub centralnych Rzeczypospolitej Polskiej?],"*"&amp;"Tak"&amp;"*")</f>
        <v>0</v>
      </c>
      <c r="D261">
        <f t="shared" si="29"/>
        <v>0</v>
      </c>
    </row>
    <row r="262" spans="1:7" x14ac:dyDescent="0.45">
      <c r="B262" s="20" t="s">
        <v>2358</v>
      </c>
      <c r="C262" s="29">
        <f>SUM(C254:C261)</f>
        <v>2</v>
      </c>
      <c r="D262" s="46">
        <f>SUM(D254:D261)/C263</f>
        <v>6</v>
      </c>
      <c r="E262" s="20" t="s">
        <v>2360</v>
      </c>
      <c r="F262" s="46">
        <f>SUM(F254:F261)/C263</f>
        <v>0</v>
      </c>
      <c r="G262" s="20" t="s">
        <v>2356</v>
      </c>
    </row>
    <row r="263" spans="1:7" x14ac:dyDescent="0.45">
      <c r="B263" s="20" t="s">
        <v>2359</v>
      </c>
      <c r="C263">
        <f>C262-C261</f>
        <v>2</v>
      </c>
      <c r="D263" s="33">
        <f>D262/7</f>
        <v>0.8571428571428571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topLeftCell="O2" workbookViewId="0">
      <selection activeCell="V2" sqref="V2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customWidth="1" outlineLevel="1"/>
    <col min="18" max="18" width="8.1328125" customWidth="1" outlineLevel="1"/>
    <col min="19" max="19" width="16.1328125" customWidth="1" outlineLevel="1"/>
    <col min="20" max="20" width="14.59765625" customWidth="1" outlineLevel="1"/>
    <col min="21" max="31" width="8.1328125" customWidth="1" outlineLevel="1"/>
    <col min="32" max="32" width="11.796875" customWidth="1"/>
    <col min="33" max="50" width="23.1328125" hidden="1" customWidth="1" outlineLevel="1"/>
    <col min="51" max="51" width="11.796875" customWidth="1" collapsed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8.1328125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s="20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t="s">
        <v>2110</v>
      </c>
      <c r="DH2" t="s">
        <v>2111</v>
      </c>
      <c r="DI2" t="s">
        <v>2112</v>
      </c>
      <c r="DJ2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t="s">
        <v>99</v>
      </c>
      <c r="DT2" t="s">
        <v>100</v>
      </c>
      <c r="DU2" t="s">
        <v>101</v>
      </c>
      <c r="DV2" t="s">
        <v>102</v>
      </c>
      <c r="DW2" t="s">
        <v>103</v>
      </c>
      <c r="DX2" t="s">
        <v>104</v>
      </c>
      <c r="DY2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s="20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s="20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hidden="1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hidden="1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hidden="1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hidden="1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hidden="1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hidden="1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hidden="1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hidden="1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hidden="1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hidden="1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hidden="1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hidden="1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hidden="1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2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1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topLeftCell="A37" workbookViewId="0">
      <selection activeCell="B45" sqref="B45:C52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3" ht="28.5" x14ac:dyDescent="0.45">
      <c r="B33" s="28" t="s">
        <v>2272</v>
      </c>
      <c r="C33" s="20" t="s">
        <v>2325</v>
      </c>
    </row>
    <row r="34" spans="2:3" x14ac:dyDescent="0.45">
      <c r="B34" s="28" t="s">
        <v>813</v>
      </c>
      <c r="C34" s="20" t="s">
        <v>2325</v>
      </c>
    </row>
    <row r="35" spans="2:3" x14ac:dyDescent="0.45">
      <c r="B35" s="28" t="s">
        <v>1712</v>
      </c>
      <c r="C35" s="20" t="s">
        <v>2325</v>
      </c>
    </row>
    <row r="36" spans="2:3" ht="28.5" x14ac:dyDescent="0.45">
      <c r="B36" s="28" t="s">
        <v>1636</v>
      </c>
      <c r="C36" s="20" t="s">
        <v>2325</v>
      </c>
    </row>
    <row r="37" spans="2:3" x14ac:dyDescent="0.45">
      <c r="B37" s="28" t="s">
        <v>975</v>
      </c>
      <c r="C37" s="20" t="s">
        <v>2325</v>
      </c>
    </row>
    <row r="38" spans="2:3" x14ac:dyDescent="0.45">
      <c r="B38" s="28" t="s">
        <v>701</v>
      </c>
      <c r="C38" s="20" t="s">
        <v>2325</v>
      </c>
    </row>
    <row r="39" spans="2:3" x14ac:dyDescent="0.45">
      <c r="B39" s="28" t="s">
        <v>800</v>
      </c>
      <c r="C39" s="20" t="s">
        <v>2325</v>
      </c>
    </row>
    <row r="40" spans="2:3" x14ac:dyDescent="0.45">
      <c r="B40" s="28" t="s">
        <v>160</v>
      </c>
      <c r="C40" s="20" t="s">
        <v>2325</v>
      </c>
    </row>
    <row r="41" spans="2:3" x14ac:dyDescent="0.45">
      <c r="B41" s="28" t="s">
        <v>1439</v>
      </c>
      <c r="C41" s="20" t="s">
        <v>2327</v>
      </c>
    </row>
    <row r="43" spans="2:3" x14ac:dyDescent="0.45">
      <c r="B43" s="29" t="s">
        <v>2332</v>
      </c>
    </row>
    <row r="44" spans="2:3" x14ac:dyDescent="0.45">
      <c r="B44" s="20" t="s">
        <v>2334</v>
      </c>
      <c r="C44" s="20" t="s">
        <v>2335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2333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PivotCzyste</vt:lpstr>
      <vt:lpstr>Ankiety_analiza(czyszczone)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2023-02-11T09:37:08Z</dcterms:modified>
  <cp:category>wyniki indywidualne</cp:category>
</cp:coreProperties>
</file>