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EE27F685-D785-4101-8D0B-3C440212CE47}" xr6:coauthVersionLast="47" xr6:coauthVersionMax="47" xr10:uidLastSave="{00000000-0000-0000-0000-000000000000}"/>
  <bookViews>
    <workbookView xWindow="915" yWindow="-98" windowWidth="23183" windowHeight="13695" xr2:uid="{00000000-000D-0000-FFFF-FFFF00000000}"/>
  </bookViews>
  <sheets>
    <sheet name="Ankiety_analiza" sheetId="3" r:id="rId1"/>
    <sheet name="Ankiety_wszystkie" sheetId="1" r:id="rId2"/>
    <sheet name="Ankiety_zakończon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160" i="3" l="1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79" i="3"/>
  <c r="C91" i="3"/>
  <c r="C25" i="3"/>
  <c r="C7" i="3"/>
  <c r="C41" i="3"/>
  <c r="C26" i="3"/>
  <c r="C27" i="3"/>
  <c r="C92" i="3"/>
  <c r="C29" i="3"/>
  <c r="C75" i="3"/>
  <c r="C32" i="3"/>
  <c r="C34" i="3"/>
  <c r="C108" i="3"/>
  <c r="C12" i="3"/>
  <c r="C142" i="3"/>
  <c r="C22" i="3"/>
  <c r="C109" i="3"/>
  <c r="C17" i="3"/>
  <c r="C24" i="3"/>
  <c r="C111" i="3"/>
  <c r="C93" i="3"/>
  <c r="C131" i="3"/>
  <c r="C31" i="3"/>
  <c r="C134" i="3"/>
  <c r="C33" i="3"/>
  <c r="C135" i="3"/>
  <c r="C36" i="3"/>
  <c r="C38" i="3"/>
  <c r="C40" i="3"/>
  <c r="C100" i="3"/>
  <c r="C98" i="3"/>
  <c r="C143" i="3"/>
  <c r="C44" i="3"/>
  <c r="C45" i="3"/>
  <c r="C46" i="3"/>
  <c r="C48" i="3"/>
  <c r="C49" i="3"/>
  <c r="C50" i="3"/>
  <c r="C51" i="3"/>
  <c r="C52" i="3"/>
  <c r="C159" i="3"/>
  <c r="C54" i="3"/>
  <c r="C55" i="3"/>
  <c r="C137" i="3"/>
  <c r="C138" i="3"/>
  <c r="C141" i="3"/>
  <c r="C139" i="3"/>
  <c r="C140" i="3"/>
  <c r="C150" i="3"/>
  <c r="C35" i="3"/>
  <c r="C77" i="3"/>
  <c r="C14" i="3"/>
  <c r="C101" i="3"/>
  <c r="C151" i="3"/>
  <c r="C82" i="3"/>
  <c r="C144" i="3"/>
  <c r="C145" i="3"/>
  <c r="C73" i="3"/>
  <c r="C19" i="3"/>
  <c r="C110" i="3"/>
  <c r="C37" i="3"/>
  <c r="C107" i="3"/>
  <c r="C23" i="3"/>
  <c r="C42" i="3"/>
  <c r="C83" i="3"/>
  <c r="C106" i="3"/>
  <c r="C84" i="3"/>
  <c r="C43" i="3"/>
  <c r="C149" i="3"/>
  <c r="C3" i="3"/>
  <c r="C13" i="3"/>
  <c r="C97" i="3"/>
  <c r="C102" i="3"/>
  <c r="C85" i="3"/>
  <c r="C95" i="3"/>
  <c r="C158" i="3"/>
  <c r="C112" i="3"/>
  <c r="C157" i="3"/>
  <c r="C88" i="3"/>
  <c r="C89" i="3"/>
  <c r="C90" i="3"/>
  <c r="C11" i="3"/>
  <c r="C47" i="3"/>
  <c r="C156" i="3"/>
  <c r="C53" i="3"/>
  <c r="C70" i="3"/>
  <c r="C57" i="3"/>
  <c r="C114" i="3"/>
  <c r="C113" i="3"/>
  <c r="C16" i="3"/>
  <c r="C8" i="3"/>
  <c r="C115" i="3"/>
  <c r="C116" i="3"/>
  <c r="C65" i="3"/>
  <c r="C58" i="3"/>
  <c r="C59" i="3"/>
  <c r="C146" i="3"/>
  <c r="C153" i="3"/>
  <c r="C117" i="3"/>
  <c r="C118" i="3"/>
  <c r="C132" i="3"/>
  <c r="C133" i="3"/>
  <c r="C60" i="3"/>
  <c r="C103" i="3"/>
  <c r="C86" i="3"/>
  <c r="C87" i="3"/>
  <c r="C155" i="3"/>
  <c r="C119" i="3"/>
  <c r="C99" i="3"/>
  <c r="C15" i="3"/>
  <c r="C120" i="3"/>
  <c r="C121" i="3"/>
  <c r="C5" i="3"/>
  <c r="C96" i="3"/>
  <c r="C21" i="3"/>
  <c r="C6" i="3"/>
  <c r="C61" i="3"/>
  <c r="C62" i="3"/>
  <c r="C63" i="3"/>
  <c r="C148" i="3"/>
  <c r="C18" i="3"/>
  <c r="C64" i="3"/>
  <c r="C28" i="3"/>
  <c r="C4" i="3"/>
  <c r="C66" i="3"/>
  <c r="C122" i="3"/>
  <c r="C136" i="3"/>
  <c r="C152" i="3"/>
  <c r="C104" i="3"/>
  <c r="C129" i="3"/>
  <c r="C147" i="3"/>
  <c r="C80" i="3"/>
  <c r="C67" i="3"/>
  <c r="C20" i="3"/>
  <c r="C68" i="3"/>
  <c r="C123" i="3"/>
  <c r="C69" i="3"/>
  <c r="C127" i="3"/>
  <c r="C124" i="3"/>
  <c r="C125" i="3"/>
  <c r="C126" i="3"/>
  <c r="C94" i="3"/>
  <c r="C71" i="3"/>
  <c r="C81" i="3"/>
  <c r="C72" i="3"/>
  <c r="C105" i="3"/>
  <c r="C74" i="3"/>
  <c r="C10" i="3"/>
  <c r="C128" i="3"/>
  <c r="C130" i="3"/>
  <c r="C154" i="3"/>
  <c r="C76" i="3"/>
  <c r="C30" i="3"/>
  <c r="C9" i="3"/>
  <c r="C56" i="3"/>
  <c r="C39" i="3"/>
  <c r="C78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78" i="3"/>
  <c r="B39" i="3"/>
  <c r="B56" i="3"/>
  <c r="B9" i="3"/>
  <c r="B30" i="3"/>
  <c r="B159" i="3"/>
  <c r="B52" i="3"/>
  <c r="B76" i="3"/>
  <c r="B154" i="3"/>
  <c r="B130" i="3"/>
  <c r="B128" i="3"/>
  <c r="B10" i="3"/>
  <c r="B74" i="3"/>
  <c r="B105" i="3"/>
  <c r="B72" i="3"/>
  <c r="B81" i="3"/>
  <c r="B36" i="3"/>
  <c r="B71" i="3"/>
  <c r="B94" i="3"/>
  <c r="B126" i="3"/>
  <c r="B125" i="3"/>
  <c r="B33" i="3"/>
  <c r="B124" i="3"/>
  <c r="B127" i="3"/>
  <c r="B69" i="3"/>
  <c r="B123" i="3"/>
  <c r="B68" i="3"/>
  <c r="B20" i="3"/>
  <c r="B67" i="3"/>
  <c r="B80" i="3"/>
  <c r="B147" i="3"/>
  <c r="B129" i="3"/>
  <c r="B104" i="3"/>
  <c r="B152" i="3"/>
  <c r="B136" i="3"/>
  <c r="B122" i="3"/>
  <c r="B66" i="3"/>
  <c r="B4" i="3"/>
  <c r="B28" i="3"/>
  <c r="B64" i="3"/>
  <c r="B18" i="3"/>
  <c r="B148" i="3"/>
  <c r="B63" i="3"/>
  <c r="B62" i="3"/>
  <c r="B61" i="3"/>
  <c r="B6" i="3"/>
  <c r="B21" i="3"/>
  <c r="B55" i="3"/>
  <c r="B96" i="3"/>
  <c r="B5" i="3"/>
  <c r="B121" i="3"/>
  <c r="B120" i="3"/>
  <c r="B15" i="3"/>
  <c r="B99" i="3"/>
  <c r="B119" i="3"/>
  <c r="B155" i="3"/>
  <c r="B87" i="3"/>
  <c r="B86" i="3"/>
  <c r="B103" i="3"/>
  <c r="B60" i="3"/>
  <c r="B133" i="3"/>
  <c r="B132" i="3"/>
  <c r="B118" i="3"/>
  <c r="B117" i="3"/>
  <c r="B153" i="3"/>
  <c r="B146" i="3"/>
  <c r="B59" i="3"/>
  <c r="B58" i="3"/>
  <c r="B24" i="3"/>
  <c r="B65" i="3"/>
  <c r="B116" i="3"/>
  <c r="B115" i="3"/>
  <c r="B8" i="3"/>
  <c r="B16" i="3"/>
  <c r="B113" i="3"/>
  <c r="B114" i="3"/>
  <c r="B57" i="3"/>
  <c r="B70" i="3"/>
  <c r="B53" i="3"/>
  <c r="B156" i="3"/>
  <c r="B47" i="3"/>
  <c r="B11" i="3"/>
  <c r="B90" i="3"/>
  <c r="B89" i="3"/>
  <c r="B111" i="3"/>
  <c r="B88" i="3"/>
  <c r="B157" i="3"/>
  <c r="B112" i="3"/>
  <c r="B158" i="3"/>
  <c r="B95" i="3"/>
  <c r="B85" i="3"/>
  <c r="B102" i="3"/>
  <c r="B97" i="3"/>
  <c r="B13" i="3"/>
  <c r="B3" i="3"/>
  <c r="B149" i="3"/>
  <c r="B43" i="3"/>
  <c r="B84" i="3"/>
  <c r="B31" i="3"/>
  <c r="B106" i="3"/>
  <c r="B83" i="3"/>
  <c r="B42" i="3"/>
  <c r="B23" i="3"/>
  <c r="B107" i="3"/>
  <c r="B37" i="3"/>
  <c r="B110" i="3"/>
  <c r="B93" i="3"/>
  <c r="B19" i="3"/>
  <c r="B73" i="3"/>
  <c r="B145" i="3"/>
  <c r="B144" i="3"/>
  <c r="B82" i="3"/>
  <c r="B151" i="3"/>
  <c r="B101" i="3"/>
  <c r="B14" i="3"/>
  <c r="B109" i="3"/>
  <c r="B77" i="3"/>
  <c r="B35" i="3"/>
  <c r="B150" i="3"/>
  <c r="B140" i="3"/>
  <c r="B139" i="3"/>
  <c r="B141" i="3"/>
  <c r="B138" i="3"/>
  <c r="B137" i="3"/>
  <c r="B54" i="3"/>
  <c r="B38" i="3"/>
  <c r="B51" i="3"/>
  <c r="B50" i="3"/>
  <c r="B49" i="3"/>
  <c r="B48" i="3"/>
  <c r="B143" i="3"/>
  <c r="B98" i="3"/>
  <c r="B100" i="3"/>
  <c r="B46" i="3"/>
  <c r="B45" i="3"/>
  <c r="B44" i="3"/>
  <c r="B135" i="3"/>
  <c r="B134" i="3"/>
  <c r="B131" i="3"/>
  <c r="B40" i="3"/>
  <c r="B17" i="3"/>
  <c r="B22" i="3"/>
  <c r="B142" i="3"/>
  <c r="B12" i="3"/>
  <c r="B108" i="3"/>
  <c r="B34" i="3"/>
  <c r="B32" i="3"/>
  <c r="B75" i="3"/>
  <c r="B29" i="3"/>
  <c r="B92" i="3"/>
  <c r="B27" i="3"/>
  <c r="B26" i="3"/>
  <c r="B41" i="3"/>
  <c r="B7" i="3"/>
  <c r="B25" i="3"/>
  <c r="B91" i="3"/>
  <c r="B79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K268" i="1" s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CR164" i="3" l="1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</calcChain>
</file>

<file path=xl/sharedStrings.xml><?xml version="1.0" encoding="utf-8"?>
<sst xmlns="http://schemas.openxmlformats.org/spreadsheetml/2006/main" count="20090" uniqueCount="2278">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</sst>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2" borderId="0" xfId="0" applyFill="1"/>
    <xf numFmtId="0" fontId="2" fillId="0" borderId="0" xfId="1"/>
    <xf numFmtId="0" fontId="0" fillId="0" borderId="0" xfId="0" applyFill="1"/>
    <xf numFmtId="0" fontId="0" fillId="2" borderId="0" xfId="0" applyFill="1" applyAlignment="1">
      <alignment wrapText="1"/>
    </xf>
    <xf numFmtId="0" fontId="0" fillId="0" borderId="0" xfId="0" applyNumberFormat="1"/>
    <xf numFmtId="0" fontId="3" fillId="3" borderId="1" xfId="0" applyFont="1" applyFill="1" applyBorder="1"/>
    <xf numFmtId="0" fontId="3" fillId="2" borderId="1" xfId="0" applyFont="1" applyFill="1" applyBorder="1"/>
  </cellXfs>
  <cellStyles count="2">
    <cellStyle name="Normalny" xfId="0" builtinId="0"/>
    <cellStyle name="Normalny 2" xfId="1" xr:uid="{B583D91A-72FD-4F8D-9274-2D4BD9705AA5}"/>
  </cellStyles>
  <dxfs count="345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>
    <filterColumn colId="105">
      <filters>
        <filter val="Tak (kontynuowanie badania pracowników naukowych lub dydaktycznych)"/>
      </filters>
    </filterColumn>
  </autoFilter>
  <sortState xmlns:xlrd2="http://schemas.microsoft.com/office/spreadsheetml/2017/richdata2" ref="A12:HF136">
    <sortCondition ref="CS2:CS159"/>
  </sortState>
  <tableColumns count="214">
    <tableColumn id="1" xr3:uid="{465F8281-5AF4-4BB0-A518-947E83CAACFF}" name="Lp."/>
    <tableColumn id="214" xr3:uid="{950CE949-C422-4F02-90EA-E03240F38224}" name="ID_zakończone" dataDxfId="177" totalsRowDxfId="165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176" totalsRowDxfId="164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163">
      <totalsRowFormula>COUNTA((O3:O159))</totalsRowFormula>
    </tableColumn>
    <tableColumn id="14" xr3:uid="{0BD7A98F-1F10-4FB8-B054-37BDD3B56396}" name="Czy jesteś studentem uczelni wyższej?" totalsRowFunction="custom" dataDxfId="175" totalsRowDxfId="162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161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160">
      <totalsRowFormula>COUNTA((R3:R159))</totalsRowFormula>
    </tableColumn>
    <tableColumn id="17" xr3:uid="{24BCBB34-34C1-4984-962F-C53466F3EF8F}" name="Jak się nazywa kierunek, na którym studiujesz?" totalsRowFunction="custom" totalsRowDxfId="159">
      <totalsRowFormula>COUNTA((S3:S159))</totalsRowFormula>
    </tableColumn>
    <tableColumn id="18" xr3:uid="{9ADB9BCC-C1C9-4FDD-A2DF-FCC26DBEB749}" name="Moja satysfakcja z usług edukacyjnych ocenianej uczelni jest wysoka." totalsRowFunction="custom" totalsRowDxfId="158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157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156">
      <totalsRowFormula>COUNTA((V3:V159))</totalsRowFormula>
    </tableColumn>
    <tableColumn id="21" xr3:uid="{EAC188BA-5A2E-4D44-97B7-481328766AE0}" name="Kolumna1" totalsRowFunction="custom" totalsRowDxfId="155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154">
      <totalsRowFormula>COUNTA((X3:X159))</totalsRowFormula>
    </tableColumn>
    <tableColumn id="23" xr3:uid="{36E47482-B5FD-4E87-827E-0139C02CF35C}" name="w 3 lata po ukończeniu studiów : wybierz wartość z listy rozwijanej" totalsRowFunction="custom" totalsRowDxfId="153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152">
      <totalsRowFormula>COUNTA((Z3:Z159))</totalsRowFormula>
    </tableColumn>
    <tableColumn id="25" xr3:uid="{D91B74B4-E8B9-401D-A7E4-820C4DF791D4}" name="Jakie elementy lub cechy sprawiały, że Tobie studiowało się dobrze?" totalsRowFunction="custom" totalsRowDxfId="151">
      <totalsRowFormula>COUNTA((AA3:AA159))</totalsRowFormula>
    </tableColumn>
    <tableColumn id="26" xr3:uid="{1E74CD43-D0E9-47B9-8442-05054D3E31F6}" name="Jakie elementy lub cechy sprawiały, że Tobie studiowało się źle?" totalsRowFunction="custom" totalsRowDxfId="150">
      <totalsRowFormula>COUNTA((AB3:AB159))</totalsRowFormula>
    </tableColumn>
    <tableColumn id="27" xr3:uid="{D0177BE1-4E02-4595-8669-95C494930B5B}" name="Jakiego rodzaju są Twoje studia?" totalsRowFunction="custom" totalsRowDxfId="149">
      <totalsRowFormula>COUNTA((AC3:AC159))</totalsRowFormula>
    </tableColumn>
    <tableColumn id="28" xr3:uid="{3597DDE1-E56A-406C-8EDD-22E18D515174}" name="Pole dodatkowe" totalsRowFunction="custom" totalsRowDxfId="148">
      <totalsRowFormula>COUNTA((AD3:AD159))</totalsRowFormula>
    </tableColumn>
    <tableColumn id="29" xr3:uid="{66ED4699-908F-4DD2-BD11-F0A6AA4499D4}" name="Na którym semestrze studiujesz obecnie?" totalsRowFunction="custom" totalsRowDxfId="147">
      <totalsRowFormula>COUNTA((AE3:AE159))</totalsRowFormula>
    </tableColumn>
    <tableColumn id="30" xr3:uid="{665AE932-5635-468D-B539-28624FF56492}" name="Czy jesteś absolwentem uczelni wyższej?" totalsRowFunction="custom" dataDxfId="174" totalsRowDxfId="146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145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144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143">
      <totalsRowFormula>COUNTA((AI3:AI159))</totalsRowFormula>
    </tableColumn>
    <tableColumn id="34" xr3:uid="{ADAE23AC-8F73-4453-AC5D-FE2116FA8AF9}" name="Jak się nazywa kierunek, który ukończyłaś/eś?" totalsRowFunction="custom" totalsRowDxfId="142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141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140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139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138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137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136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135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134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133">
      <totalsRowFormula>COUNTA((AS3:AS159))</totalsRowFormula>
    </tableColumn>
    <tableColumn id="44" xr3:uid="{C9AA4BEA-8991-4F56-A7E1-DA0762C2B486}" name="Co wpływało na twoją satysfakcję ze studiowania?_x000a_" totalsRowFunction="custom" totalsRowDxfId="132">
      <totalsRowFormula>COUNTA((AT3:AT159))</totalsRowFormula>
    </tableColumn>
    <tableColumn id="45" xr3:uid="{00A5350A-103D-4E86-99F7-01E1F081E96E}" name="Kolumna6" totalsRowFunction="custom" totalsRowDxfId="131">
      <totalsRowFormula>COUNTA((AU3:AU159))</totalsRowFormula>
    </tableColumn>
    <tableColumn id="46" xr3:uid="{AB30AA0A-ADAF-4A76-852B-9C6171DBA36D}" name="Jakiego rodzaju były Twoje studia?" totalsRowFunction="custom" totalsRowDxfId="130">
      <totalsRowFormula>COUNTA((AV3:AV159))</totalsRowFormula>
    </tableColumn>
    <tableColumn id="47" xr3:uid="{156EF4B8-4A3F-4406-9CDE-324D32F939BA}" name="Pole dodatkowe7" totalsRowFunction="custom" totalsRowDxfId="129">
      <totalsRowFormula>COUNTA((AW3:AW159))</totalsRowFormula>
    </tableColumn>
    <tableColumn id="48" xr3:uid="{085D3107-411D-41F8-A270-88DCB1EAF46B}" name="Czy jesteś rodzicem / opiekunem absolwenta uczelni wyższej?" totalsRowFunction="custom" dataDxfId="173" totalsRowDxfId="128">
      <totalsRowFormula>COUNTA((AX3:AX159))</totalsRowFormula>
    </tableColumn>
    <tableColumn id="49" xr3:uid="{373F08C1-1889-416C-AADD-9D721E98EE00}" name="Uczelnie ilu podopiecznych będziesz oceniać?" totalsRowFunction="custom" totalsRowDxfId="127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126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125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124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123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122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121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120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119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118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117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116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115">
      <totalsRowFormula>COUNTA((BK3:BK159))</totalsRowFormula>
    </tableColumn>
    <tableColumn id="62" xr3:uid="{D7A10314-D8C8-4D47-9939-D597680A8D89}" name="Pole dodatkowe10" totalsRowFunction="custom" totalsRowDxfId="114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113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112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111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110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109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108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107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106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105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104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103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102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101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100">
      <totalsRowFormula>COUNTA((BZ3:BZ159))</totalsRowFormula>
    </tableColumn>
    <tableColumn id="77" xr3:uid="{6FCF6001-0320-49B2-98E4-DBE8BE04E809}" name="Pole dodatkowe23" totalsRowFunction="custom" totalsRowDxfId="99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98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97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96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95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94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93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92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91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90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89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88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87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86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85">
      <totalsRowFormula>COUNTA((CO3:CO159))</totalsRowFormula>
    </tableColumn>
    <tableColumn id="92" xr3:uid="{D87D6F17-9A18-4BD2-82A2-E153AE86B37C}" name="Pole dodatkowe37" totalsRowFunction="custom" totalsRowDxfId="84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83">
      <totalsRowFormula>COUNTA((CQ3:CQ159))</totalsRowFormula>
    </tableColumn>
    <tableColumn id="94" xr3:uid="{E7DDA408-1945-4BDE-9B5A-12AAC3E05194}" name="Czy jesteś aktualnie pracownikiem administracyjnym uczelni wyższej?" totalsRowFunction="custom" dataDxfId="172" totalsRowDxfId="82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81"/>
    <tableColumn id="96" xr3:uid="{F959B9F3-C53C-4C63-A092-AF4A70D45B06}" name="Na jakim wydziale pracujesz?" totalsRowDxfId="80"/>
    <tableColumn id="97" xr3:uid="{19273B31-1872-4994-B739-304F1E7FBD34}" name="Moja satysfakcja z pracy na ocenianej uczelni jest wysoka." totalsRowDxfId="79"/>
    <tableColumn id="98" xr3:uid="{EE7C1371-E788-4978-B01E-B5870F3E97D1}" name="Atmosfera w zespole współpracowników jest dobra." totalsRowDxfId="78"/>
    <tableColumn id="99" xr3:uid="{04B25BDB-5FFA-42B5-AEBA-FC863BEDBC77}" name="Moje zarobki są satysfakcjonujące." totalsRowDxfId="77"/>
    <tableColumn id="100" xr3:uid="{DAD2DC5B-8DF9-49D3-A852-672969268131}" name="Praca na ocenianej uczelni daje mi duże szanse rozwoju." totalsRowDxfId="76"/>
    <tableColumn id="101" xr3:uid="{27C35901-3DF8-4B77-BEB2-58D43C8B6871}" name="Wartość wykształcenia zdobywanego przez studentów ocenianej uczelni jest wysoka." totalsRowDxfId="75"/>
    <tableColumn id="102" xr3:uid="{4669105C-8E5E-4FD6-97C5-3F5E1BE9CAE4}" name="Zdobyte na ocenianej uczelni wykształcenie ma pozytywny wpływ na zwiększenie zarobków absolwentów." totalsRowDxfId="74"/>
    <tableColumn id="103" xr3:uid="{C2B9909A-91DF-4FB2-B673-AACC920851EA}" name="Jakie inne (poza zarobkami) efekty kształcenia na ocenianej uczelni się dostrzegasz obecnie?39" totalsRowDxfId="73"/>
    <tableColumn id="104" xr3:uid="{1F0E0013-CC4E-4656-BDA5-9028148E569A}" name="Czy jesteś aktualnie pracownikiem naukowym lub dydaktycznym uczelni wyższej?" totalsRowFunction="custom" dataDxfId="171" totalsRowDxfId="72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71"/>
    <tableColumn id="106" xr3:uid="{FAD00E10-66DF-401D-8721-330410755C4C}" name="Na jakim wydziale pracujesz?41" totalsRowDxfId="70"/>
    <tableColumn id="107" xr3:uid="{3ED79AD9-3A2A-4796-A7F7-27B53055A7C5}" name="Moja satysfakcja z pracy na ocenianej uczelni jest wysoka.42" totalsRowDxfId="69"/>
    <tableColumn id="108" xr3:uid="{88F3FD29-277A-4D3B-9F35-812F832A00F4}" name="Atmosfera w zespole współpracowników jest dobra.43" totalsRowDxfId="68"/>
    <tableColumn id="109" xr3:uid="{DC511D2A-6FF2-4B52-B52A-324E6688C5E0}" name="Moje zarobki są satysfakcjonujące.44" totalsRowDxfId="67"/>
    <tableColumn id="110" xr3:uid="{3C031862-BB50-46FB-A01C-928A7B955B19}" name="Praca na ocenianej uczelni daje mi duże szanse rozwoju.45" totalsRowDxfId="66"/>
    <tableColumn id="111" xr3:uid="{26178753-38CF-4749-A317-A1E5F425DF12}" name="Wartość wykształcenia zdobywanego przez studentów ocenianej uczelni jest wysoka.46" totalsRowDxfId="65"/>
    <tableColumn id="112" xr3:uid="{889B113B-59F9-4196-9536-C41274799622}" name="Zdobyte na ocenianej uczelni wykształcenie ma pozytywny wpływ na zwiększenie zarobków absolwentów.47" totalsRowDxfId="64"/>
    <tableColumn id="113" xr3:uid="{018446A9-87AE-432A-96CE-C29A37692C27}" name="Jakie inne (poza zarobkami) efekty kształcenia na ocenianej uczelni dostrzegasz obecnie?48" totalsRowDxfId="63"/>
    <tableColumn id="114" xr3:uid="{D11A2879-2C85-42C1-9C08-4BA4A9592DB0}" name="Czy jesteś przedstawicielem władz uczelni z grupy rektorów, prorektorów, dziekanów, prodziekanów, członków senatu lub członków rady uczelni?" totalsRowFunction="custom" dataDxfId="170" totalsRowDxfId="62">
      <totalsRowFormula>COUNTA((DL3:DL159))</totalsRowFormula>
    </tableColumn>
    <tableColumn id="115" xr3:uid="{758B3CD0-0C56-4596-8D61-D90700A05DA1}" name="Proszę podać pełnioną funkcję" totalsRowDxfId="61"/>
    <tableColumn id="116" xr3:uid="{E904AED4-A38D-42EF-9D38-709BB163A619}" name="Kolumna3" totalsRowDxfId="60"/>
    <tableColumn id="117" xr3:uid="{AF0D4680-ECCA-4738-825E-AB146FC0FF8F}" name="Kolumna4" totalsRowDxfId="59"/>
    <tableColumn id="118" xr3:uid="{65A15536-DE99-4D16-A20B-206F127C5BFB}" name="Kolumna5" totalsRowDxfId="58"/>
    <tableColumn id="119" xr3:uid="{E05782FB-7FE9-42ED-94C4-B7F653167A0F}" name="Jak się nazywa uczelnia którą będziesz oceniać (jako przedstawiciel jej władz)?" totalsRowDxfId="57"/>
    <tableColumn id="120" xr3:uid="{1B7FA187-1663-4FBF-A3C5-EA8D6A053A25}" name="Efekty działań ocenianej uczelni na rzesz jakości edukacji są dobre" totalsRowDxfId="56"/>
    <tableColumn id="121" xr3:uid="{8A6C2138-0511-4784-9BCB-D7F056FD5756}" name="Wartość wykształcenia zdobywanego przez studentów na ocenianej uczelni jest wysoka." totalsRowDxfId="55"/>
    <tableColumn id="122" xr3:uid="{33664698-CEF8-4115-B63B-828882A6D501}" name="Zdobyte przez studentów ocenianej uczelni wykształcenie miało/ma pozytywny wpływ na ich zarobki." totalsRowDxfId="54"/>
    <tableColumn id="123" xr3:uid="{6548C317-5775-47D8-8BB5-03CE96ABFB2C}" name="Efekty działań ocenianej uczelni na rzecz jakości edukacji mają dobry wpływ na rozwój regionu." totalsRowDxfId="53"/>
    <tableColumn id="124" xr3:uid="{04271A5C-5560-4CF8-90D9-89BA9B015FBC}" name="Efekty działań ocenianej uczelni na rzecz jakości edukacji mają dobry wpływ na rozwój Polski." totalsRowDxfId="52"/>
    <tableColumn id="125" xr3:uid="{123DE0DC-02B2-4F9B-BEEB-704DB06821EE}" name="Współpraca ocenianej uczelni z biznesem ma pozytywne efekty dla rozwoju regionu / kraju." totalsRowDxfId="51"/>
    <tableColumn id="126" xr3:uid="{A0DF07F0-161A-4193-A1E6-2065A1C8B63E}" name="Ogólny poziom mojej satysfakcji z jakości usług edukacyjnych ocenianej uczelni jest wysoki." totalsRowDxfId="50"/>
    <tableColumn id="127" xr3:uid="{78D52D23-A055-4089-AEA3-0D0030CEAC4A}" name="Studenci : wybierz wartość z listy rozwijanej" totalsRowDxfId="49"/>
    <tableColumn id="128" xr3:uid="{3C88D815-7B36-4940-B457-1D4916A18A9A}" name="Absolwenci : wybierz wartość z listy rozwijanej" totalsRowDxfId="48"/>
    <tableColumn id="129" xr3:uid="{B7AADA93-8D0B-47F3-BCD2-912D3D3EFF96}" name="Rodzice absolwentów : wybierz wartość z listy rozwijanej" totalsRowDxfId="47"/>
    <tableColumn id="130" xr3:uid="{2419B54D-E941-464A-ABB8-3A728F2F5596}" name="Pracownicy administracyjni : wybierz wartość z listy rozwijanej" totalsRowDxfId="46"/>
    <tableColumn id="131" xr3:uid="{BAB27B7B-2698-4085-8E82-FA14AF164B29}" name="Pracownicy naukowi i dydaktyczni : wybierz wartość z listy rozwijanej" totalsRowDxfId="45"/>
    <tableColumn id="132" xr3:uid="{6A6F970F-B3EB-4E50-9DE6-C8C4C7CAA18A}" name="Pracodawcy : wybierz wartość z listy rozwijanej" totalsRowDxfId="44"/>
    <tableColumn id="133" xr3:uid="{09A6A719-E450-4AC4-8182-90B1F383E84C}" name="Władze samorządowe i centralne : wybierz wartość z listy rozwijanej" totalsRowDxfId="43"/>
    <tableColumn id="134" xr3:uid="{2E207BF2-E2F1-4F2B-9DAE-D3B78D867559}" name="Pole dodatkowe4" totalsRowDxfId="42"/>
    <tableColumn id="135" xr3:uid="{EEB77D73-5571-4E17-8266-02BB1710B8F0}" name="Studenci : wybierz wartość z listy rozwijanej5" totalsRowDxfId="41"/>
    <tableColumn id="136" xr3:uid="{81EA592A-292B-42BA-AA88-85A430ABBA5B}" name="Absolwenci : wybierz wartość z listy rozwijanej6" totalsRowDxfId="40"/>
    <tableColumn id="137" xr3:uid="{AC693E91-1370-42E2-8C6B-A2DEAEDAD6D8}" name="Rodzice absolwentów : wybierz wartość z listy rozwijanej7" totalsRowDxfId="39"/>
    <tableColumn id="138" xr3:uid="{C972A3A6-50AF-4CF0-9221-51F3F1B825B5}" name="Pracownicy administracyjni : wybierz wartość z listy rozwijanej8" totalsRowDxfId="38"/>
    <tableColumn id="139" xr3:uid="{8A17F47D-C5DA-4436-9144-E5A1DC2CE401}" name="Pracownicy naukowi i dydaktyczni : wybierz wartość z listy rozwijanej9" totalsRowDxfId="37"/>
    <tableColumn id="140" xr3:uid="{9C9F0784-2723-4BBD-AE36-08FD5221319D}" name="Pracodawcy : wybierz wartość z listy rozwijanej10" totalsRowDxfId="36"/>
    <tableColumn id="141" xr3:uid="{AAE33EE1-D3BE-432C-9A2D-5D55BE9F26EC}" name="Władze samorządowe i centralne : wybierz wartość z listy rozwijanej11" totalsRowDxfId="35"/>
    <tableColumn id="142" xr3:uid="{C7BCF657-B75F-43D7-A19C-E0A38F71C79A}" name="Pole dodatkowe12" totalsRowDxfId="34"/>
    <tableColumn id="143" xr3:uid="{027BA0BD-D7CE-4B61-BD34-CD9336762A59}" name="Czy jesteś przedstawicielem firmy, w której są zatrudniani absolwenci uczelni wyższych (tytuł licencjata, magistra lub wyższy)?" totalsRowFunction="custom" dataDxfId="169" totalsRowDxfId="33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32"/>
    <tableColumn id="145" xr3:uid="{A9C11981-CE44-482B-9485-624EB4CFA91B}" name="Ile uczelni będziesz oceniać?" totalsRowDxfId="31"/>
    <tableColumn id="146" xr3:uid="{822F037D-C81E-4AA1-A477-75B7599C4C4E}" name="Jak się nazywa uczelnia, którą ocenisz? " totalsRowDxfId="30"/>
    <tableColumn id="147" xr3:uid="{B879E027-4001-4F17-98A9-1FF6DD06C0F9}" name="Moja satysfakcja z (efektów) usług edukacyjnych na ocenianej uczelni jest wysoka." totalsRowDxfId="29"/>
    <tableColumn id="148" xr3:uid="{887E2640-884A-454A-B596-856E217BE2DD}" name="Kompetencje absolwentów ocenianej uczelni są wysokie." totalsRowDxfId="28"/>
    <tableColumn id="149" xr3:uid="{478F5E65-AE32-4F52-99FA-3830D9323C3C}" name="Zarobki absolwentów ocenianej uczelni zatrudnionych w mojej firmie są wyższe od zarobków absolwentów innych polskich uczelni." totalsRowDxfId="27"/>
    <tableColumn id="150" xr3:uid="{E5D4AD52-FA66-4019-983E-25DC2AF5A5A8}" name="Czy w Twojej firmie są zatrudniani absolwenci uczelni w pierwszym roku po ukończeniu studiów (do 12 miesięcy od uzyskania dyplomu)?" totalsRowDxfId="26"/>
    <tableColumn id="151" xr3:uid="{FDC480C9-E39B-4D41-9995-A191329D3555}" name="Jakie kompetencje absolwentów ocenianej uczelni są w Twojej firmie najwyżej wyceniane?" totalsRowDxfId="25"/>
    <tableColumn id="152" xr3:uid="{558E6650-0292-450C-9D81-46BC7B7FA1C9}" name="Jakiego rodzaju prace wykonują absolwenci ocenianej uczelni w Twojej firmie?" totalsRowDxfId="24"/>
    <tableColumn id="153" xr3:uid="{9E8CE1F9-05B3-4737-AC9A-FAE812FD292C}" name="Czy będziesz oceniał drugą uczelnię?" totalsRowDxfId="23"/>
    <tableColumn id="154" xr3:uid="{CEB66B10-0E60-4952-A1B0-1E5C8784E791}" name="Jak się nazywa uczelnia, którą ocenisz? 13" totalsRowDxfId="22"/>
    <tableColumn id="155" xr3:uid="{2864E703-440A-477E-8352-68DEA39F85CD}" name="Moja satysfakcja z (efektów) usług edukacyjnych na ocenianej uczelni jest wysoka.14" totalsRowDxfId="21"/>
    <tableColumn id="156" xr3:uid="{B38513D8-CC85-41E0-85A1-82AC6807323C}" name="Kompetencje absolwentów ocenianej uczelni są wysokie.15" totalsRowDxfId="20"/>
    <tableColumn id="157" xr3:uid="{204ADF47-FBCC-47A6-95D9-5D3E03854768}" name="Zarobki absolwentów ocenianej uczelni zatrudnionych w mojej firmie są wyższe od zarobków absolwentów innych polskich uczelni.16" totalsRowDxfId="19"/>
    <tableColumn id="158" xr3:uid="{7E6A13F3-C53A-4FC9-B3AE-9EA25D9CBCE6}" name="Czy w Twojej firmie są zatrudniani absolwenci uczelni w pierwszym roku po ukończeniu studiów (do 12 miesięcy od uzyskania dyplomu)?17" totalsRowDxfId="18"/>
    <tableColumn id="159" xr3:uid="{83E7A1CC-295A-477E-8CD0-1E43143ACFF6}" name="Jakie kompetencje absolwentów ocenianej uczelni są w Twojej firmie najwyżej wyceniane?18" totalsRowDxfId="17"/>
    <tableColumn id="160" xr3:uid="{C3F49389-F342-4110-8A16-536B6EC87EC2}" name="Jakiego rodzaju prace wykonują absolwenci ocenianej uczelni w Twojej firmie?19" totalsRowDxfId="16"/>
    <tableColumn id="161" xr3:uid="{2BBFB49D-5EDF-4AC5-9179-70BCC6FA0B96}" name="Czy będziesz oceniał trzecią uczelnię techniczną?" totalsRowDxfId="15"/>
    <tableColumn id="162" xr3:uid="{829F7D1E-D133-43C4-A756-6D0B7542D44F}" name="Jak się nazywa uczelnia, którą ocenisz? 20" totalsRowDxfId="14"/>
    <tableColumn id="163" xr3:uid="{8758E395-9800-4CA8-BF43-3BFBF9507549}" name="Moja satysfakcja z (efektów) usług edukacyjnych na ocenianej uczelni jest wysoka.21" totalsRowDxfId="13"/>
    <tableColumn id="164" xr3:uid="{14ABF48C-A9EC-4153-B011-421959501B3A}" name="Kompetencje absolwentów ocenianej uczelni są wysokie.22" totalsRowDxfId="12"/>
    <tableColumn id="165" xr3:uid="{E8A014C5-F146-4C5D-B50B-6E968A7F8B46}" name="Zarobki absolwentów ocenianej uczelni zatrudnionych w mojej firmie są wyższe od zarobków absolwentów innych polskich uczelni.23" totalsRowDxfId="11"/>
    <tableColumn id="166" xr3:uid="{1FF6D355-AF16-4EB9-8805-4741E5F2867E}" name="Czy w Twojej firmie są zatrudniani absolwenci uczelni w pierwszym roku po ukończeniu studiów (do 12 miesięcy od uzyskania dyplomu)?24" totalsRowDxfId="10"/>
    <tableColumn id="167" xr3:uid="{71809E9D-42EC-47FD-9E58-0596DB8FD07D}" name="Jakie kompetencje absolwentów ocenianej uczelni są w Twojej firmie najwyżej wyceniane?25" totalsRowDxfId="9"/>
    <tableColumn id="168" xr3:uid="{6CA2A8B4-3095-459E-BDF0-43522EA7E403}" name="Jakiego rodzaju prace wykonują absolwenci ocenianej uczelni są w Twojej firmie?" totalsRowDxfId="8"/>
    <tableColumn id="169" xr3:uid="{6AEC3D33-E058-4E5E-AEC6-C091FCB970C9}" name="Czy jesteś przedstawicielem władz samorządowych lub centralnych Rzeczypospolitej Polskiej?" totalsRowFunction="custom" dataDxfId="168" totalsRowDxfId="7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6">
      <totalsRowFormula>COUNTA((GZ3:GZ159))</totalsRowFormula>
    </tableColumn>
    <tableColumn id="207" xr3:uid="{17374C0D-5C50-4F2D-9998-48F1A5105C49}" name="Rok urodzenia" totalsRowFunction="custom" totalsRowDxfId="5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4">
      <totalsRowFormula>COUNTA((HB3:HB159))</totalsRowFormula>
    </tableColumn>
    <tableColumn id="209" xr3:uid="{12CD2E72-E534-4809-A75E-AF29F5F5F088}" name="Pole dodatkowe52" totalsRowFunction="custom" totalsRowDxfId="3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2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0">
      <totalsRowFormula>COUNTA((HF3:HF159))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344" totalsRowDxfId="343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342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341" totalsRowDxfId="340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339"/>
    <tableColumn id="16" xr3:uid="{AA3DBEFA-9D73-475E-A9A5-2D42522C9072}" name="Czy studiujesz na kierunku technicznym, tzn. takim, po którym uzyskasz tytuł inżyniera?" totalsRowDxfId="338"/>
    <tableColumn id="17" xr3:uid="{8AAAEBAF-D354-47D3-8A57-BF9F06131A1E}" name="Jak się nazywa kierunek, na którym studiujesz?" totalsRowDxfId="337"/>
    <tableColumn id="18" xr3:uid="{CD9C7D41-ABD7-4C41-89ED-89A659BAC655}" name="Moja satysfakcja z usług edukacyjnych ocenianej uczelni jest wysoka." totalsRowDxfId="336"/>
    <tableColumn id="19" xr3:uid="{31FED63E-2530-44F3-A0E2-6B96989E02A8}" name="Usługi edukacyjne ocenianej uczelni mają wysoką wartość (okazja / szansa rozwoju własnego lub kariery)." totalsRowDxfId="335"/>
    <tableColumn id="20" xr3:uid="{378DDC9B-58A3-4DE4-A300-A19FD721A037}" name="Kształcenie na ocenianej uczelni ma/będzie miało pozytywny wpływ na zwiększenie moich zarobków." totalsRowDxfId="334"/>
    <tableColumn id="21" xr3:uid="{C6A24480-7451-49D9-8645-BC69D7F99331}" name="Kolumna1" totalsRowDxfId="333"/>
    <tableColumn id="22" xr3:uid="{D80E567D-CCDD-4B11-B18B-072D893C7687}" name="w pierwszym roku po ukończeniu studiów : wybierz wartość z listy rozwijanej" totalsRowDxfId="332"/>
    <tableColumn id="23" xr3:uid="{CF51D676-6C20-46B0-A565-D78CD8D4C947}" name="w 3 lata po ukończeniu studiów : wybierz wartość z listy rozwijanej" totalsRowDxfId="331"/>
    <tableColumn id="24" xr3:uid="{0F1B2099-4D7F-463D-AC59-617503BC5E14}" name="Jakich innych (poza zarobkami) efektów kształcenia na ocenianej uczelni się spodziewasz?" totalsRowDxfId="330"/>
    <tableColumn id="25" xr3:uid="{35D57207-52B7-455E-A9ED-A6AD95338EC7}" name="Co wpływa na Twoją satysfakcję ze studiowania?" totalsRowDxfId="329"/>
    <tableColumn id="26" xr3:uid="{CAD83457-32FA-404F-A708-C1B3C759AC6E}" name="Kolumna2" totalsRowDxfId="328"/>
    <tableColumn id="27" xr3:uid="{ADC35906-6D65-48D1-81AC-C4B4957B05D5}" name="Jakiego rodzaju są Twoje studia?" totalsRowDxfId="327"/>
    <tableColumn id="28" xr3:uid="{E068B642-DF74-4CAA-A88E-B517DC5FC386}" name="Pole dodatkowe" totalsRowDxfId="326"/>
    <tableColumn id="29" xr3:uid="{38F90488-07A7-4B7C-882D-784B03584081}" name="Na którym semestrze studiujesz obecnie?" totalsRowDxfId="325"/>
    <tableColumn id="30" xr3:uid="{5A578F2D-0AA4-4797-8F97-B23C8F9552C7}" name="Czy jesteś absolwentem uczelni wyższej?" totalsRowFunction="custom" dataDxfId="324" totalsRowDxfId="323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322"/>
    <tableColumn id="32" xr3:uid="{E591DDF7-3A8B-45B3-9972-7C4BB854C0A9}" name="W którym roku ukończyłaś/eś studia (rok w którym uzyskano dyplom ukończenia studiów drugiego stopnia, albo pierwszego stopnia, jeśli nie uzyskano dyplomu 2. stopnia)?" totalsRowDxfId="321"/>
    <tableColumn id="33" xr3:uid="{B826B930-988D-4AF8-9D52-5EF6AF6A7F20}" name="Czy ukończony kierunek był kierunkiem technicznym, tzn. takim, po którym uzyskałaś/eś tytuł inżyniera?" totalsRowDxfId="320"/>
    <tableColumn id="34" xr3:uid="{0507FF43-58D2-4683-81A2-9CE2C2FA5844}" name="Jak się nazywa kierunek, który ukończyłaś/eś?" totalsRowDxfId="319"/>
    <tableColumn id="35" xr3:uid="{AC65CB7E-A5EF-4C79-B96D-EA85400721B9}" name="Moja satysfakcja z (efektów) usług edukacyjnych ocenianej uczelni jest wysoka." totalsRowDxfId="318"/>
    <tableColumn id="36" xr3:uid="{36BB94DA-A6A2-46AA-A0C4-3AAE4ADCC084}" name="Usługi edukacyjne ocenianej uczelni mają wysoką wartość (okazja / szansa rozwoju własnego lub kariery).3" totalsRowDxfId="317"/>
    <tableColumn id="37" xr3:uid="{46DF242C-10FA-47FE-BC6B-045B295812CA}" name="Kształcenie na ocenianej uczelni ma/miało pozytywny wpływ na zwiększenie moich zarobków." totalsRowDxfId="316"/>
    <tableColumn id="38" xr3:uid="{22DB960F-1A91-4EB9-90EA-0C8BB104EBCF}" name="Moje zarobki w pierwszym roku po ukończeniu studiów były satysfakcjonujące." totalsRowDxfId="315"/>
    <tableColumn id="39" xr3:uid="{1AC1C2EA-FD9C-42F6-8732-E88F90068CC4}" name="Moje zarobki po 3. latach po ukończeniu studiów były satysfakcjonujące." totalsRowDxfId="314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313"/>
    <tableColumn id="41" xr3:uid="{53D325CD-E5E6-4C9E-81B0-775315EF4E8E}" name="w pierwszym roku po ukończeniu studiów : wybierz wartość z listy rozwijanej4" totalsRowDxfId="312"/>
    <tableColumn id="42" xr3:uid="{A6B799C8-D5F2-4C68-B71E-F83C3A6075B7}" name="w 3 lata po ukończeniu studiów : wybierz wartość z listy rozwijanej5" totalsRowDxfId="311"/>
    <tableColumn id="43" xr3:uid="{BC589F24-9BD1-4C2F-9397-D51311E5EC39}" name="Jakie inne (poza zarobkami) efekty kształcenia na ocenianej uczelni dostrzegasz obecnie?" totalsRowDxfId="310"/>
    <tableColumn id="44" xr3:uid="{A11C2A67-EC51-4621-92CF-198235F6DDC5}" name="Co wpływało na twoją satysfakcję ze studiowania?_x000a_" totalsRowDxfId="309"/>
    <tableColumn id="45" xr3:uid="{D388932F-1A0A-4689-AB91-4A4F282D3CA9}" name="Kolumna6" totalsRowDxfId="308"/>
    <tableColumn id="46" xr3:uid="{F488CAF2-B800-439E-8332-DDBED1146AB6}" name="Jakiego rodzaju były Twoje studia?" totalsRowDxfId="307"/>
    <tableColumn id="47" xr3:uid="{00FDD7E1-EBD3-4653-98C4-D74FA980AF99}" name="Pole dodatkowe7" totalsRowDxfId="306"/>
    <tableColumn id="48" xr3:uid="{E33AE7B1-7892-48E4-9DBC-AE5EF9034B4E}" name="Czy jesteś rodzicem / opiekunem absolwenta uczelni wyższej?" totalsRowFunction="custom" dataDxfId="305" totalsRowDxfId="304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303"/>
    <tableColumn id="50" xr3:uid="{6BB0F22F-B640-446D-B936-91DFADFA81F1}" name="Jak się nazywa uczelnia, którą ukończył/a Twoja/Twój podopieczna/podopieczny? (proszę o wybranie jednej uczelni podlegającej ocenie)" totalsRowDxfId="302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301"/>
    <tableColumn id="52" xr3:uid="{26244E73-3F31-4ED7-99CC-718C75773980}" name="Czy ukończony kierunek był kierunkiem technicznym, tzn. takim, po którym uzyskano tytuł inżyniera?" totalsRowDxfId="300"/>
    <tableColumn id="53" xr3:uid="{F00033CF-BE1C-4649-B99E-A3FC496AF05C}" name="Jak się nazywa kierunek, który ukończył/a Twoja/Twój podopieczna/podopieczny?" totalsRowDxfId="299"/>
    <tableColumn id="54" xr3:uid="{8AE8E0B0-E59A-4253-8E89-6503DDEE44E9}" name="Moja satysfakcja z (efektów) usług edukacyjnych ocenianej uczelni jest wysoka.8" totalsRowDxfId="298"/>
    <tableColumn id="55" xr3:uid="{D72C8628-4CEE-4A6D-BD58-0114E59C605E}" name="Usługi edukacyjne ocenianej uczelni mają wysoką wartość (okazja / szansa rozwoju własnego lub kariery).9" totalsRowDxfId="297"/>
    <tableColumn id="56" xr3:uid="{53B5753F-3212-43BB-931D-3559FF6976DF}" name="Kształcenie na ocenianej uczelni ma/będzie miało pozytywny wpływ na zwiększenie zarobków mojej/mojego podopiecznej/podopiecznego." totalsRowDxfId="296"/>
    <tableColumn id="57" xr3:uid="{A9563BF9-19A1-46BF-9F31-4690E6A2385C}" name="Zarobki uzyskiwane przez mojego/moją podopieczną/podopiecznego w pierwszym roku po ukończeniu studiów były satysfakcjonujące (z mojego punktu widzenia)" totalsRowDxfId="295"/>
    <tableColumn id="58" xr3:uid="{BCC66B2D-86FD-4227-A5E9-2164B45893B0}" name="Zarobki uzyskiwane przez mojego/moją podopieczną/podopiecznego w 3 lata po ukończeniu studiów były satysfakcjonujące (z mojego punktu widzenia)" totalsRowDxfId="294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293"/>
    <tableColumn id="60" xr3:uid="{94345A4F-9EAB-4FE8-A337-CCC43CF7D9D3}" name="Jakie inne (poza zarobkami) efekty kształcenia na ocenianej uczelni się dostrzegasz obecnie?" totalsRowDxfId="292"/>
    <tableColumn id="61" xr3:uid="{05A46EBB-09E0-4294-881F-C45E3B66E515}" name="Jakiego rodzaju były studia, które ukończył/a Twoja/Twój podopieczna/podopieczny?" totalsRowDxfId="291"/>
    <tableColumn id="62" xr3:uid="{FE0A86D0-775F-435F-8B90-2A7B29B0B462}" name="Pole dodatkowe10" totalsRowDxfId="290"/>
    <tableColumn id="63" xr3:uid="{3C426FB0-5F3F-46C5-9E34-DD901FAA5A82}" name="Jeśli Twoja/Twój podopieczna/podopieczny ukończył/a również inne szkoły / kierunki studiów to proszę wpisz je tutaj." totalsRowDxfId="289"/>
    <tableColumn id="64" xr3:uid="{7B6238C1-79C7-4C59-B174-F693B78A54C8}" name="Czy będziesz oceniał uczelnię ukończoną przez drugiego podopiecznego?" totalsRowDxfId="288"/>
    <tableColumn id="65" xr3:uid="{72E69603-FDA8-458A-B355-C3F6177E2961}" name="Jak się nazywa uczelnia, którą ukończył/a Twoja/Twój podopieczna/podopieczny? (proszę o wybranie jednej uczelni podlegającej ocenie)11" totalsRowDxfId="287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286"/>
    <tableColumn id="67" xr3:uid="{51123307-FDE7-45CE-81D3-F8045A68CEB5}" name="Czy ukończony kierunek był kierunkiem technicznym, tzn. takim, po którym uzyskano tytuł inżyniera?13" totalsRowDxfId="285"/>
    <tableColumn id="68" xr3:uid="{E4E7F2FA-608F-4A76-95F9-FC633CF4A850}" name="Jak się nazywa kierunek, który ukończył/a Twoja/Twój podopieczna/podopieczny?14" totalsRowDxfId="284"/>
    <tableColumn id="69" xr3:uid="{2E0E2D92-CA45-4C29-AD1B-4107E60D2F5C}" name="Moja satysfakcja z (efektów) usług edukacyjnych ocenianej uczelni jest wysoka.15" totalsRowDxfId="283"/>
    <tableColumn id="70" xr3:uid="{22160B39-79EF-424B-9B2E-4205C1098DC4}" name="Usługi edukacyjne ocenianej uczelni mają wysoką wartość (okazja / szansa rozwoju własnego lub kariery).16" totalsRowDxfId="282"/>
    <tableColumn id="71" xr3:uid="{C5566328-CB9E-4672-AFA5-9A52C7FB1583}" name="Kształcenie na ocenianej uczelni ma/będzie miało pozytywny wpływ na zwiększenie zarobków mojej/mojego podopiecznej/podopiecznego.17" totalsRowDxfId="281"/>
    <tableColumn id="72" xr3:uid="{ED11287D-6F12-40C0-8EAE-0190C96B2475}" name="Zarobki uzyskiwane przez mojego/moją podopieczną/podopiecznego w pierwszym roku po ukończeniu studiów były satysfakcjonujące (z mojego punktu widzenia)18" totalsRowDxfId="280"/>
    <tableColumn id="73" xr3:uid="{5767066B-CB1E-4AC7-93CC-8721926057A1}" name="Zarobki uzyskiwane przez mojego/moją podopieczną/podopiecznego w 3 lata po ukończeniu studiów były satysfakcjonujące (z mojego punktu widzenia)19" totalsRowDxfId="279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278"/>
    <tableColumn id="75" xr3:uid="{91099E12-4AAE-4B3A-8B21-456B23B8E9C4}" name="Jakie inne (poza zarobkami) efekty kształcenia na ocenianej uczelni się dostrzegasz obecnie?21" totalsRowDxfId="277"/>
    <tableColumn id="76" xr3:uid="{F99FCD0E-141B-4162-9375-D912B829669B}" name="Jakiego rodzaju były studia, które ukończył/a Twoja/Twój podopieczna/podopieczny?22" totalsRowDxfId="276"/>
    <tableColumn id="77" xr3:uid="{9A935095-7069-4B79-9C19-ABCE05DB2953}" name="Pole dodatkowe23" totalsRowDxfId="275"/>
    <tableColumn id="78" xr3:uid="{73C50495-9837-4BA7-BE74-ED58E001D39F}" name="Jeśli Twoja/Twój podopieczna/podopieczny ukończył/a również inne szkoły / kierunki studiów to proszę wpisz je tutaj.24" totalsRowDxfId="274"/>
    <tableColumn id="79" xr3:uid="{2D9E6799-1116-4EBA-A4A6-EC67B715E65E}" name="Czy będziesz oceniał uczelnię ukończoną przez trzeciego podopiecznego?" totalsRowDxfId="273"/>
    <tableColumn id="80" xr3:uid="{98900E64-17FE-4566-98C9-57CB606D4413}" name="Jak się nazywa uczelnia, którą ukończył/a Twoja/Twój podopieczna/podopieczny? (proszę o wybranie jednej uczelni podlegającej ocenie)25" totalsRowDxfId="272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271"/>
    <tableColumn id="82" xr3:uid="{367FC414-3E67-4B03-A303-77F5139ABED4}" name="Czy ukończony kierunek był kierunkiem technicznym, tzn. takim, po którym uzyskano tytuł inżyniera?27" totalsRowDxfId="270"/>
    <tableColumn id="83" xr3:uid="{641F2969-C09A-425E-81A7-806949B38666}" name="Jak się nazywa kierunek, który ukończył/a Twoja/Twój podopieczna/podopieczny?28" totalsRowDxfId="269"/>
    <tableColumn id="84" xr3:uid="{6B2F3F5A-F4BF-41A2-85FA-BAC6E179E9A9}" name="Moja satysfakcja z (efektów) usług edukacyjnych ocenianej uczelni jest wysoka.29" totalsRowDxfId="268"/>
    <tableColumn id="85" xr3:uid="{792FE0EC-454A-47B2-9DEE-09E82A55AC5F}" name="Usługi edukacyjne ocenianej uczelni mają wysoką wartość (okazja / szansa rozwoju własnego lub kariery).30" totalsRowDxfId="267"/>
    <tableColumn id="86" xr3:uid="{4BD46113-3AB9-405D-8A53-F153B50E863D}" name="Kształcenie na ocenianej uczelni ma/będzie miało pozytywny wpływ na zwiększenie zarobków mojej/mojego podopiecznej/podopiecznego.31" totalsRowDxfId="266"/>
    <tableColumn id="87" xr3:uid="{4CA1C5A8-3427-428B-B7BA-106EBBA85C17}" name="Zarobki uzyskiwane przez mojego/moją podopieczną/podopiecznego w pierwszym roku po ukończeniu studiów były satysfakcjonujące (z mojego punktu widzenia)32" totalsRowDxfId="265"/>
    <tableColumn id="88" xr3:uid="{C37B06BC-EDB5-471E-9C95-05232AC9EACD}" name="Zarobki uzyskiwane przez mojego/moją podopieczną/podopiecznego w 3 lata po ukończeniu studiów były satysfakcjonujące (z mojego punktu widzenia)33" totalsRowDxfId="264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263"/>
    <tableColumn id="90" xr3:uid="{CEEBCBE8-4DF4-40BE-ADF0-2750A2BF2609}" name="Jakie inne (poza zarobkami) efekty kształcenia na ocenianej uczelni się dostrzegasz obecnie?35" totalsRowDxfId="262"/>
    <tableColumn id="91" xr3:uid="{F1A613DC-A59A-419D-8838-D041B4273E91}" name="Jakiego rodzaju były studia, które ukończył/a Twoja/Twój podopieczna/podopieczny?36" totalsRowDxfId="261"/>
    <tableColumn id="92" xr3:uid="{E26BB465-B221-4E80-9D41-43786B72F743}" name="Pole dodatkowe37" totalsRowDxfId="260"/>
    <tableColumn id="93" xr3:uid="{12E07FC6-6ACA-44C4-A376-689F504EB460}" name="Jeśli Twoja/Twój podopieczna/podopieczny ukończył/a również inne szkoły / kierunki studiów to proszę wpisz je tutaj.38" totalsRowDxfId="259"/>
    <tableColumn id="94" xr3:uid="{4FBA703D-33E9-44C4-BD22-B3FC7B168C76}" name="Czy jesteś aktualnie pracownikiem administracyjnym uczelni wyższej?" totalsRowFunction="custom" dataDxfId="258" totalsRowDxfId="257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256"/>
    <tableColumn id="96" xr3:uid="{43902112-5836-47AC-AA75-A65F0D4C7817}" name="Na jakim wydziale pracujesz?" totalsRowDxfId="255"/>
    <tableColumn id="97" xr3:uid="{68D4A5FB-B6F1-410C-BBCE-5D895E75D7EF}" name="Moja satysfakcja z pracy na ocenianej uczelni jest wysoka." totalsRowDxfId="254"/>
    <tableColumn id="98" xr3:uid="{097FDF01-C103-4396-9EE5-DC463D453E58}" name="Atmosfera w zespole współpracowników jest dobra." totalsRowDxfId="253"/>
    <tableColumn id="99" xr3:uid="{5B99CA3A-6D7C-4D3E-B448-2EDAF4856B42}" name="Moje zarobki są satysfakcjonujące." totalsRowDxfId="252"/>
    <tableColumn id="100" xr3:uid="{90B0699F-2BC7-4D96-9800-8B1DB165F81E}" name="Praca na ocenianej uczelni daje mi duże szanse rozwoju." totalsRowDxfId="251"/>
    <tableColumn id="101" xr3:uid="{5CB95189-87A6-4F97-B291-A05336B23F22}" name="Wartość wykształcenia zdobywanego przez studentów ocenianej uczelni jest wysoka." totalsRowDxfId="250"/>
    <tableColumn id="102" xr3:uid="{056CF7BB-B947-41A0-AC24-42A1CBCF15BD}" name="Zdobyte na ocenianej uczelni wykształcenie ma pozytywny wpływ na zwiększenie zarobków absolwentów." totalsRowDxfId="249"/>
    <tableColumn id="103" xr3:uid="{2AB65CA7-05ED-4EB7-B603-B864E6D6745F}" name="Jakie inne (poza zarobkami) efekty kształcenia na ocenianej uczelni się dostrzegasz obecnie?39" totalsRowDxfId="248"/>
    <tableColumn id="104" xr3:uid="{DC472BA3-8D88-44A6-B5C1-5BF9558627FA}" name="Czy jesteś aktualnie pracownikiem naukowym lub dydaktycznym uczelni wyższej?" totalsRowFunction="custom" dataDxfId="247" totalsRowDxfId="246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245"/>
    <tableColumn id="106" xr3:uid="{2E39D77C-CC0F-41F1-8F10-30523EA3DE78}" name="Na jakim wydziale pracujesz?41" totalsRowDxfId="244"/>
    <tableColumn id="107" xr3:uid="{B9CFBDFF-9DC1-4556-855E-D4463D760A19}" name="Moja satysfakcja z pracy na ocenianej uczelni jest wysoka.42" totalsRowDxfId="243"/>
    <tableColumn id="108" xr3:uid="{158CA86A-249B-4193-A207-D38756E887C7}" name="Atmosfera w zespole współpracowników jest dobra.43" totalsRowDxfId="242"/>
    <tableColumn id="109" xr3:uid="{AC3090A9-EC3C-4C62-8AA9-F261EAB7887F}" name="Moje zarobki są satysfakcjonujące.44" totalsRowDxfId="241"/>
    <tableColumn id="110" xr3:uid="{9E04970F-962C-490E-A570-2D0912A5E57D}" name="Praca na ocenianej uczelni daje mi duże szanse rozwoju.45" totalsRowDxfId="240"/>
    <tableColumn id="111" xr3:uid="{C148AE52-9ADC-45EF-8DBC-27F0F1F05355}" name="Wartość wykształcenia zdobywanego przez studentów ocenianej uczelni jest wysoka.46" totalsRowDxfId="239"/>
    <tableColumn id="112" xr3:uid="{63921520-0FA3-4905-ACEB-02AFFB69B471}" name="Zdobyte na ocenianej uczelni wykształcenie ma pozytywny wpływ na zwiększenie zarobków absolwentów.47" totalsRowDxfId="238"/>
    <tableColumn id="113" xr3:uid="{E32B227A-B5B2-41A4-9CEB-B75A56696D75}" name="Jakie inne (poza zarobkami) efekty kształcenia na ocenianej uczelni dostrzegasz obecnie?48" totalsRowDxfId="237"/>
    <tableColumn id="114" xr3:uid="{98E95A67-6B14-4A2E-AB34-682AE1A049DC}" name="Czy jesteś przedstawicielem władz uczelni z grupy rektorów, prorektorów, dziekanów, prodziekanów, członków senatu lub członków rady uczelni?" totalsRowFunction="custom" dataDxfId="236" totalsRowDxfId="235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234"/>
    <tableColumn id="116" xr3:uid="{55CD3327-D03D-49EA-AD7A-8A8492F8FF76}" name="Kolumna3" totalsRowDxfId="233"/>
    <tableColumn id="117" xr3:uid="{BF356D61-903B-4604-89F3-2B471880C5B8}" name="Kolumna4" totalsRowDxfId="232"/>
    <tableColumn id="118" xr3:uid="{7173EDEB-5382-4DCE-AA15-A72B322560D6}" name="Kolumna5" totalsRowDxfId="231"/>
    <tableColumn id="119" xr3:uid="{6200F07F-FA1F-4A3F-B8ED-B934678483AF}" name="Jak się nazywa uczelnia którą będziesz oceniać (jako przedstawiciel jej władz)?" totalsRowDxfId="230"/>
    <tableColumn id="120" xr3:uid="{E6250DE6-1A12-41F3-90EE-1B4F673F6E58}" name="Efekty działań ocenianej uczelni na rzesz jakości edukacji są dobre" totalsRowDxfId="229"/>
    <tableColumn id="121" xr3:uid="{8AE05FEE-B731-4F93-90B6-915E5774E346}" name="Wartość wykształcenia zdobywanego przez studentów na ocenianej uczelni jest wysoka." totalsRowDxfId="228"/>
    <tableColumn id="122" xr3:uid="{E115058D-8C9C-450E-8DA2-D64EB971F57D}" name="Zdobyte przez studentów ocenianej uczelni wykształcenie miało/ma pozytywny wpływ na ich zarobki." totalsRowDxfId="227"/>
    <tableColumn id="123" xr3:uid="{6FEBB446-227D-4EA1-B507-206156E53809}" name="Efekty działań ocenianej uczelni na rzecz jakości edukacji mają dobry wpływ na rozwój regionu." totalsRowDxfId="226"/>
    <tableColumn id="124" xr3:uid="{01E38E74-9E44-4BFF-97FF-3B0FF3F7CDD0}" name="Efekty działań ocenianej uczelni na rzecz jakości edukacji mają dobry wpływ na rozwój Polski." totalsRowDxfId="225"/>
    <tableColumn id="125" xr3:uid="{F17A6FA5-F0F2-48AD-B639-9161F59ACD49}" name="Współpraca ocenianej uczelni z biznesem ma pozytywne efekty dla rozwoju regionu / kraju." totalsRowDxfId="224"/>
    <tableColumn id="126" xr3:uid="{81D0BDE5-B5BD-41AD-AE49-0F05E206FF4F}" name="Ogólny poziom mojej satysfakcji z jakości usług edukacyjnych ocenianej uczelni jest wysoki." totalsRowDxfId="223"/>
    <tableColumn id="127" xr3:uid="{E1B74221-E8AC-4764-9FBA-17BC7A8DAB4F}" name="Studenci : wybierz wartość z listy rozwijanej" totalsRowDxfId="222"/>
    <tableColumn id="128" xr3:uid="{9521E128-6D78-41F6-9BED-3F1F3009376D}" name="Absolwenci : wybierz wartość z listy rozwijanej" totalsRowDxfId="221"/>
    <tableColumn id="129" xr3:uid="{F972B7F0-4237-45DD-B8D9-6E5F80BC382C}" name="Rodzice absolwentów : wybierz wartość z listy rozwijanej" totalsRowDxfId="220"/>
    <tableColumn id="130" xr3:uid="{D18127FA-4AAC-43F7-8718-648B089DA3AE}" name="Pracownicy administracyjni : wybierz wartość z listy rozwijanej" totalsRowDxfId="219"/>
    <tableColumn id="131" xr3:uid="{9AD30943-8FF3-4081-BC52-0A68F33FA1E6}" name="Pracownicy naukowi i dydaktyczni : wybierz wartość z listy rozwijanej" totalsRowDxfId="218"/>
    <tableColumn id="132" xr3:uid="{F15383FF-5030-41F2-B790-DA1B9ACCD614}" name="Pracodawcy : wybierz wartość z listy rozwijanej" totalsRowDxfId="217"/>
    <tableColumn id="133" xr3:uid="{A113041C-1CEA-48AE-A9F9-6427226B931F}" name="Władze samorządowe i centralne : wybierz wartość z listy rozwijanej" totalsRowDxfId="216"/>
    <tableColumn id="134" xr3:uid="{2391059C-06A8-4E9F-9A30-2923C913E592}" name="Pole dodatkowe4" totalsRowDxfId="215"/>
    <tableColumn id="135" xr3:uid="{87323607-8918-4675-942B-66DDA6ACC52D}" name="Studenci : wybierz wartość z listy rozwijanej5" totalsRowDxfId="214"/>
    <tableColumn id="136" xr3:uid="{575464E3-342E-4010-A0B5-F16E0DA7F25D}" name="Absolwenci : wybierz wartość z listy rozwijanej6" totalsRowDxfId="213"/>
    <tableColumn id="137" xr3:uid="{3C4E7A29-9534-46F7-9E09-353DAEA57455}" name="Rodzice absolwentów : wybierz wartość z listy rozwijanej7" totalsRowDxfId="212"/>
    <tableColumn id="138" xr3:uid="{5EFF4867-813D-4D19-AFD2-41795D704E9D}" name="Pracownicy administracyjni : wybierz wartość z listy rozwijanej8" totalsRowDxfId="211"/>
    <tableColumn id="139" xr3:uid="{BD3A3545-6744-40C8-B6F9-128B604A0016}" name="Pracownicy naukowi i dydaktyczni : wybierz wartość z listy rozwijanej9" totalsRowDxfId="210"/>
    <tableColumn id="140" xr3:uid="{A370427A-746A-432F-8439-DE3E0F05E90C}" name="Pracodawcy : wybierz wartość z listy rozwijanej10" totalsRowDxfId="209"/>
    <tableColumn id="141" xr3:uid="{A6D0879A-E0B6-4F9C-B8AB-CCB9C168853D}" name="Władze samorządowe i centralne : wybierz wartość z listy rozwijanej11" totalsRowDxfId="208"/>
    <tableColumn id="142" xr3:uid="{ED69D784-3A72-4212-8A94-FFF937BB5636}" name="Pole dodatkowe12" totalsRowDxfId="207"/>
    <tableColumn id="143" xr3:uid="{F9376235-C8DC-451D-B95A-275409F154F3}" name="Czy jesteś przedstawicielem firmy, w której są zatrudniani absolwenci uczelni wyższych (tytuł licencjata, magistra lub wyższy)?" totalsRowFunction="custom" dataDxfId="206" totalsRowDxfId="205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204"/>
    <tableColumn id="145" xr3:uid="{FEA12265-815B-4115-947C-C4D7389958E8}" name="Ile uczelni będziesz oceniać?" totalsRowDxfId="203"/>
    <tableColumn id="146" xr3:uid="{26F5BBF0-E63C-4FC8-A2F3-F0ADC728D5E4}" name="Jak się nazywa uczelnia, którą ocenisz? " totalsRowDxfId="202"/>
    <tableColumn id="147" xr3:uid="{61714612-8B24-4377-BCF5-066C33634E6F}" name="Moja satysfakcja z (efektów) usług edukacyjnych na ocenianej uczelni jest wysoka." totalsRowDxfId="201"/>
    <tableColumn id="148" xr3:uid="{043BF385-CFC6-4AC5-BD7D-2DC21351418F}" name="Kompetencje absolwentów ocenianej uczelni są wysokie." totalsRowDxfId="200"/>
    <tableColumn id="149" xr3:uid="{35B1450E-E76E-4137-923C-C1196FE6A242}" name="Zarobki absolwentów ocenianej uczelni zatrudnionych w mojej firmie są wyższe od zarobków absolwentów innych polskich uczelni." totalsRowDxfId="199"/>
    <tableColumn id="150" xr3:uid="{46264593-E5FF-4A8E-9E32-B5CDAD83DB38}" name="Czy w Twojej firmie są zatrudniani absolwenci uczelni w pierwszym roku po ukończeniu studiów (do 12 miesięcy od uzyskania dyplomu)?" totalsRowDxfId="198"/>
    <tableColumn id="151" xr3:uid="{AFEC3724-7638-4FBB-9B74-E3C5F372DFD7}" name="Jakie kompetencje absolwentów ocenianej uczelni są w Twojej firmie najwyżej wyceniane?" totalsRowDxfId="197"/>
    <tableColumn id="152" xr3:uid="{7C41F20E-87DA-419A-A4DC-8FC7E15280E1}" name="Jakiego rodzaju prace wykonują absolwenci ocenianej uczelni w Twojej firmie?" totalsRowDxfId="196"/>
    <tableColumn id="153" xr3:uid="{A53B26E4-0EB5-4875-918F-C84DFA999490}" name="Czy będziesz oceniał drugą uczelnię?" totalsRowDxfId="195"/>
    <tableColumn id="154" xr3:uid="{C51996BB-6F72-462D-AF3A-889816D9376D}" name="Jak się nazywa uczelnia, którą ocenisz? 13" totalsRowDxfId="194"/>
    <tableColumn id="155" xr3:uid="{C4DC7D31-6CB7-4667-BEF7-8EFAA1443E26}" name="Moja satysfakcja z (efektów) usług edukacyjnych na ocenianej uczelni jest wysoka.14" totalsRowDxfId="193"/>
    <tableColumn id="156" xr3:uid="{6BE5AEB2-D87C-4FAD-8A78-12F3665EA35B}" name="Kompetencje absolwentów ocenianej uczelni są wysokie.15" totalsRowDxfId="192"/>
    <tableColumn id="157" xr3:uid="{E68B03D6-C361-4634-B98C-870BC31CEDD8}" name="Zarobki absolwentów ocenianej uczelni zatrudnionych w mojej firmie są wyższe od zarobków absolwentów innych polskich uczelni.16" totalsRowDxfId="191"/>
    <tableColumn id="158" xr3:uid="{7AE77260-6064-4321-A8D8-8F0B2D560514}" name="Czy w Twojej firmie są zatrudniani absolwenci uczelni w pierwszym roku po ukończeniu studiów (do 12 miesięcy od uzyskania dyplomu)?17" totalsRowDxfId="190"/>
    <tableColumn id="159" xr3:uid="{02179DC7-236C-405B-9717-3820DB37DCDE}" name="Jakie kompetencje absolwentów ocenianej uczelni są w Twojej firmie najwyżej wyceniane?18" totalsRowDxfId="189"/>
    <tableColumn id="160" xr3:uid="{ACD9DA00-A265-43F3-A8CD-4AB9D52D21A7}" name="Jakiego rodzaju prace wykonują absolwenci ocenianej uczelni w Twojej firmie?19" totalsRowDxfId="188"/>
    <tableColumn id="161" xr3:uid="{40C65435-9246-41B9-9D13-8617AD0D615B}" name="Czy będziesz oceniał trzecią uczelnię techniczną?" totalsRowDxfId="187"/>
    <tableColumn id="162" xr3:uid="{6D52B5AA-D38E-4A9C-9FC4-C5F27711E4B2}" name="Jak się nazywa uczelnia, którą ocenisz? 20" totalsRowDxfId="186"/>
    <tableColumn id="163" xr3:uid="{121D311A-63E4-4EF2-A0DA-FAA985067046}" name="Moja satysfakcja z (efektów) usług edukacyjnych na ocenianej uczelni jest wysoka.21" totalsRowDxfId="185"/>
    <tableColumn id="164" xr3:uid="{F282EA05-D156-4529-9BC1-8600524F81FD}" name="Kompetencje absolwentów ocenianej uczelni są wysokie.22" totalsRowDxfId="184"/>
    <tableColumn id="165" xr3:uid="{58F11C5E-414B-4C75-8CE5-1580D3F448A9}" name="Zarobki absolwentów ocenianej uczelni zatrudnionych w mojej firmie są wyższe od zarobków absolwentów innych polskich uczelni.23" totalsRowDxfId="183"/>
    <tableColumn id="166" xr3:uid="{3E1C84AB-DCF6-4B96-B25A-E3AA8A32B928}" name="Czy w Twojej firmie są zatrudniani absolwenci uczelni w pierwszym roku po ukończeniu studiów (do 12 miesięcy od uzyskania dyplomu)?24" totalsRowDxfId="182"/>
    <tableColumn id="167" xr3:uid="{4C87DA44-3851-4B6F-8471-F5B274EEF69E}" name="Jakie kompetencje absolwentów ocenianej uczelni są w Twojej firmie najwyżej wyceniane?25" totalsRowDxfId="181"/>
    <tableColumn id="168" xr3:uid="{4889D3B6-442C-490C-9642-B9781EC55E1C}" name="Jakiego rodzaju prace wykonują absolwenci ocenianej uczelni są w Twojej firmie?" totalsRowDxfId="180"/>
    <tableColumn id="169" xr3:uid="{370CF6EE-F46C-4CFF-9496-7844071DF992}" name="Czy jesteś przedstawicielem władz samorządowych lub centralnych Rzeczypospolitej Polskiej?" totalsRowFunction="custom" dataDxfId="179" totalsRowDxfId="178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64"/>
  <sheetViews>
    <sheetView tabSelected="1" workbookViewId="0">
      <pane xSplit="9" ySplit="2" topLeftCell="DB12" activePane="bottomRight" state="frozen"/>
      <selection pane="topRight" activeCell="I1" sqref="I1"/>
      <selection pane="bottomLeft" activeCell="A3" sqref="A3"/>
      <selection pane="bottomRight" activeCell="DD135" sqref="DD135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style="3" customWidth="1"/>
    <col min="17" max="17" width="33.1328125" style="3" hidden="1" customWidth="1" outlineLevel="1"/>
    <col min="18" max="18" width="8.1328125" style="3" hidden="1" customWidth="1" outlineLevel="1"/>
    <col min="19" max="19" width="16.1328125" style="3" hidden="1" customWidth="1" outlineLevel="1"/>
    <col min="20" max="31" width="8.1328125" style="3" hidden="1" customWidth="1" outlineLevel="1"/>
    <col min="32" max="32" width="11.796875" style="3" customWidth="1" collapsed="1"/>
    <col min="33" max="49" width="23.1328125" style="3" hidden="1" customWidth="1" outlineLevel="1"/>
    <col min="50" max="50" width="11.796875" style="3" customWidth="1" collapsed="1"/>
    <col min="51" max="51" width="8.1328125" style="3" customWidth="1" outlineLevel="1"/>
    <col min="52" max="95" width="26.3984375" style="3" customWidth="1" outlineLevel="1"/>
    <col min="96" max="96" width="11.796875" style="3" customWidth="1"/>
    <col min="97" max="105" width="19.9296875" style="3" hidden="1" customWidth="1" outlineLevel="1"/>
    <col min="106" max="106" width="11.796875" style="3" customWidth="1" collapsed="1"/>
    <col min="107" max="115" width="23.33203125" style="3" customWidth="1" outlineLevel="1"/>
    <col min="116" max="116" width="11.796875" style="3" customWidth="1"/>
    <col min="117" max="144" width="0" style="3" hidden="1" customWidth="1" outlineLevel="1"/>
    <col min="145" max="145" width="11.796875" style="3" customWidth="1" collapsed="1"/>
    <col min="146" max="170" width="0" style="3" hidden="1" customWidth="1" outlineLevel="1"/>
    <col min="171" max="171" width="11.796875" style="3" customWidth="1" collapsed="1"/>
    <col min="172" max="207" width="0" hidden="1" customWidth="1" outlineLevel="1"/>
    <col min="208" max="208" width="8.1328125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4" t="s">
        <v>13</v>
      </c>
      <c r="Q1" t="s">
        <v>14</v>
      </c>
      <c r="R1" t="s">
        <v>15</v>
      </c>
      <c r="S1" t="s">
        <v>16</v>
      </c>
      <c r="T1" t="s">
        <v>17</v>
      </c>
      <c r="U1"/>
      <c r="V1"/>
      <c r="W1" t="s">
        <v>18</v>
      </c>
      <c r="X1" t="s">
        <v>19</v>
      </c>
      <c r="Y1"/>
      <c r="Z1" t="s">
        <v>20</v>
      </c>
      <c r="AA1" t="s">
        <v>21</v>
      </c>
      <c r="AB1"/>
      <c r="AC1" t="s">
        <v>22</v>
      </c>
      <c r="AD1"/>
      <c r="AE1" t="s">
        <v>23</v>
      </c>
      <c r="AF1" s="4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L1"/>
      <c r="AM1"/>
      <c r="AN1"/>
      <c r="AO1"/>
      <c r="AP1" t="s">
        <v>29</v>
      </c>
      <c r="AQ1" t="s">
        <v>30</v>
      </c>
      <c r="AR1"/>
      <c r="AS1" t="s">
        <v>31</v>
      </c>
      <c r="AT1" t="s">
        <v>32</v>
      </c>
      <c r="AU1"/>
      <c r="AV1" t="s">
        <v>33</v>
      </c>
      <c r="AW1"/>
      <c r="AX1" s="4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E1"/>
      <c r="BF1"/>
      <c r="BG1"/>
      <c r="BH1"/>
      <c r="BI1" t="s">
        <v>40</v>
      </c>
      <c r="BJ1" t="s">
        <v>41</v>
      </c>
      <c r="BK1" t="s">
        <v>42</v>
      </c>
      <c r="BL1"/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T1"/>
      <c r="BU1"/>
      <c r="BV1"/>
      <c r="BW1"/>
      <c r="BX1" t="s">
        <v>40</v>
      </c>
      <c r="BY1" t="s">
        <v>41</v>
      </c>
      <c r="BZ1" t="s">
        <v>42</v>
      </c>
      <c r="CA1"/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I1"/>
      <c r="CJ1"/>
      <c r="CK1"/>
      <c r="CL1"/>
      <c r="CM1" t="s">
        <v>40</v>
      </c>
      <c r="CN1" t="s">
        <v>41</v>
      </c>
      <c r="CO1" t="s">
        <v>42</v>
      </c>
      <c r="CP1"/>
      <c r="CQ1" t="s">
        <v>43</v>
      </c>
      <c r="CR1" s="4" t="s">
        <v>46</v>
      </c>
      <c r="CS1" t="s">
        <v>47</v>
      </c>
      <c r="CT1" t="s">
        <v>48</v>
      </c>
      <c r="CU1" t="s">
        <v>17</v>
      </c>
      <c r="CV1"/>
      <c r="CW1"/>
      <c r="CX1"/>
      <c r="CY1"/>
      <c r="CZ1"/>
      <c r="DA1" t="s">
        <v>41</v>
      </c>
      <c r="DB1" s="4" t="s">
        <v>49</v>
      </c>
      <c r="DC1" t="s">
        <v>47</v>
      </c>
      <c r="DD1" t="s">
        <v>48</v>
      </c>
      <c r="DE1" t="s">
        <v>17</v>
      </c>
      <c r="DF1"/>
      <c r="DG1"/>
      <c r="DH1"/>
      <c r="DI1"/>
      <c r="DJ1"/>
      <c r="DK1" t="s">
        <v>31</v>
      </c>
      <c r="DL1" s="4" t="s">
        <v>50</v>
      </c>
      <c r="DM1" t="s">
        <v>51</v>
      </c>
      <c r="DN1"/>
      <c r="DO1"/>
      <c r="DP1"/>
      <c r="DQ1" t="s">
        <v>52</v>
      </c>
      <c r="DR1" t="s">
        <v>17</v>
      </c>
      <c r="DS1"/>
      <c r="DT1"/>
      <c r="DU1"/>
      <c r="DV1"/>
      <c r="DW1"/>
      <c r="DX1"/>
      <c r="DY1" t="s">
        <v>53</v>
      </c>
      <c r="DZ1"/>
      <c r="EA1"/>
      <c r="EB1"/>
      <c r="EC1"/>
      <c r="ED1"/>
      <c r="EE1"/>
      <c r="EF1"/>
      <c r="EG1" t="s">
        <v>54</v>
      </c>
      <c r="EH1"/>
      <c r="EI1"/>
      <c r="EJ1"/>
      <c r="EK1"/>
      <c r="EL1"/>
      <c r="EM1"/>
      <c r="EN1"/>
      <c r="EO1" s="4" t="s">
        <v>55</v>
      </c>
      <c r="EP1" t="s">
        <v>56</v>
      </c>
      <c r="EQ1" t="s">
        <v>57</v>
      </c>
      <c r="ER1" t="s">
        <v>58</v>
      </c>
      <c r="ES1" t="s">
        <v>17</v>
      </c>
      <c r="ET1"/>
      <c r="EU1"/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B1"/>
      <c r="FC1"/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J1"/>
      <c r="FK1"/>
      <c r="FL1" t="s">
        <v>59</v>
      </c>
      <c r="FM1" t="s">
        <v>60</v>
      </c>
      <c r="FN1" t="s">
        <v>64</v>
      </c>
      <c r="FO1" s="4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hidden="1" x14ac:dyDescent="0.45">
      <c r="A3">
        <v>99</v>
      </c>
      <c r="B3">
        <f>_xlfn.IFNA(VLOOKUP(Analiza[[#This Row],[Zakończono wypełnianie]],Zakończone[],2,0),"BRAK")</f>
        <v>61</v>
      </c>
      <c r="C3">
        <f>COUNTA(O3:HF3)</f>
        <v>31</v>
      </c>
      <c r="D3" t="s">
        <v>984</v>
      </c>
      <c r="E3" t="s">
        <v>118</v>
      </c>
      <c r="F3" t="s">
        <v>774</v>
      </c>
      <c r="J3" t="s">
        <v>119</v>
      </c>
      <c r="K3" t="s">
        <v>985</v>
      </c>
      <c r="L3" t="s">
        <v>986</v>
      </c>
      <c r="M3">
        <v>1348</v>
      </c>
      <c r="N3">
        <v>0</v>
      </c>
      <c r="O3" t="s">
        <v>122</v>
      </c>
      <c r="P3" s="1" t="s">
        <v>123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 s="1" t="s">
        <v>124</v>
      </c>
      <c r="AG3" t="s">
        <v>987</v>
      </c>
      <c r="AH3">
        <v>2015</v>
      </c>
      <c r="AI3" t="s">
        <v>148</v>
      </c>
      <c r="AJ3" t="s">
        <v>988</v>
      </c>
      <c r="AK3" t="s">
        <v>169</v>
      </c>
      <c r="AL3" t="s">
        <v>150</v>
      </c>
      <c r="AM3" t="s">
        <v>151</v>
      </c>
      <c r="AN3" t="s">
        <v>151</v>
      </c>
      <c r="AO3" t="s">
        <v>151</v>
      </c>
      <c r="AP3" t="s">
        <v>883</v>
      </c>
      <c r="AQ3" t="s">
        <v>131</v>
      </c>
      <c r="AR3" t="s">
        <v>302</v>
      </c>
      <c r="AS3"/>
      <c r="AT3" t="s">
        <v>989</v>
      </c>
      <c r="AU3" t="s">
        <v>990</v>
      </c>
      <c r="AV3" t="s">
        <v>157</v>
      </c>
      <c r="AW3"/>
      <c r="AX3" s="1" t="s">
        <v>123</v>
      </c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 s="1" t="s">
        <v>123</v>
      </c>
      <c r="CS3"/>
      <c r="CT3"/>
      <c r="CU3"/>
      <c r="CV3"/>
      <c r="CW3"/>
      <c r="CX3"/>
      <c r="CY3"/>
      <c r="CZ3"/>
      <c r="DA3"/>
      <c r="DB3" s="1" t="s">
        <v>123</v>
      </c>
      <c r="DC3"/>
      <c r="DD3"/>
      <c r="DE3"/>
      <c r="DF3"/>
      <c r="DG3"/>
      <c r="DH3"/>
      <c r="DI3"/>
      <c r="DJ3"/>
      <c r="DK3"/>
      <c r="DL3" s="1" t="s">
        <v>123</v>
      </c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 s="1" t="s">
        <v>123</v>
      </c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 s="1" t="s">
        <v>123</v>
      </c>
      <c r="FP3" t="s">
        <v>132</v>
      </c>
      <c r="GW3" t="s">
        <v>786</v>
      </c>
      <c r="GX3" t="s">
        <v>991</v>
      </c>
      <c r="GY3" t="s">
        <v>820</v>
      </c>
      <c r="GZ3" t="s">
        <v>140</v>
      </c>
      <c r="HA3">
        <v>1991</v>
      </c>
      <c r="HB3" t="s">
        <v>220</v>
      </c>
    </row>
    <row r="4" spans="1:214" hidden="1" x14ac:dyDescent="0.45">
      <c r="A4">
        <v>191</v>
      </c>
      <c r="B4">
        <f>_xlfn.IFNA(VLOOKUP(Analiza[[#This Row],[Zakończono wypełnianie]],Zakończone[],2,0),"BRAK")</f>
        <v>109</v>
      </c>
      <c r="C4">
        <f>COUNTA(O4:HF4)</f>
        <v>32</v>
      </c>
      <c r="D4" t="s">
        <v>1618</v>
      </c>
      <c r="E4" t="s">
        <v>118</v>
      </c>
      <c r="J4" t="s">
        <v>119</v>
      </c>
      <c r="K4" t="s">
        <v>1619</v>
      </c>
      <c r="L4" t="s">
        <v>1620</v>
      </c>
      <c r="M4">
        <v>1891</v>
      </c>
      <c r="N4">
        <v>0</v>
      </c>
      <c r="O4" t="s">
        <v>122</v>
      </c>
      <c r="P4" s="1" t="s">
        <v>123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 s="1" t="s">
        <v>124</v>
      </c>
      <c r="AG4" t="s">
        <v>1503</v>
      </c>
      <c r="AH4">
        <v>2000</v>
      </c>
      <c r="AI4" t="s">
        <v>148</v>
      </c>
      <c r="AJ4" t="s">
        <v>1622</v>
      </c>
      <c r="AK4" t="s">
        <v>150</v>
      </c>
      <c r="AL4" t="s">
        <v>150</v>
      </c>
      <c r="AM4" t="s">
        <v>150</v>
      </c>
      <c r="AN4" t="s">
        <v>236</v>
      </c>
      <c r="AO4" t="s">
        <v>162</v>
      </c>
      <c r="AP4" t="s">
        <v>1623</v>
      </c>
      <c r="AQ4" t="s">
        <v>132</v>
      </c>
      <c r="AR4" t="s">
        <v>302</v>
      </c>
      <c r="AS4" t="s">
        <v>1624</v>
      </c>
      <c r="AT4" t="s">
        <v>1625</v>
      </c>
      <c r="AU4" t="s">
        <v>1626</v>
      </c>
      <c r="AV4" t="s">
        <v>172</v>
      </c>
      <c r="AW4"/>
      <c r="AX4" s="1" t="s">
        <v>123</v>
      </c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 s="1" t="s">
        <v>123</v>
      </c>
      <c r="CS4"/>
      <c r="CT4"/>
      <c r="CU4"/>
      <c r="CV4"/>
      <c r="CW4"/>
      <c r="CX4"/>
      <c r="CY4"/>
      <c r="CZ4"/>
      <c r="DA4"/>
      <c r="DB4" s="1" t="s">
        <v>123</v>
      </c>
      <c r="DC4"/>
      <c r="DD4"/>
      <c r="DE4"/>
      <c r="DF4"/>
      <c r="DG4"/>
      <c r="DH4"/>
      <c r="DI4"/>
      <c r="DJ4"/>
      <c r="DK4"/>
      <c r="DL4" s="1" t="s">
        <v>123</v>
      </c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 s="1" t="s">
        <v>123</v>
      </c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 s="1" t="s">
        <v>123</v>
      </c>
      <c r="GW4" t="s">
        <v>1627</v>
      </c>
      <c r="GX4" t="s">
        <v>1628</v>
      </c>
      <c r="GY4" t="s">
        <v>1629</v>
      </c>
      <c r="GZ4" t="s">
        <v>186</v>
      </c>
      <c r="HA4">
        <v>72</v>
      </c>
      <c r="HB4" t="s">
        <v>1630</v>
      </c>
      <c r="HE4" t="s">
        <v>1631</v>
      </c>
    </row>
    <row r="5" spans="1:214" hidden="1" x14ac:dyDescent="0.45">
      <c r="A5">
        <v>178</v>
      </c>
      <c r="B5">
        <f>_xlfn.IFNA(VLOOKUP(Analiza[[#This Row],[Zakończono wypełnianie]],Zakończone[],2,0),"BRAK")</f>
        <v>100</v>
      </c>
      <c r="C5">
        <f>COUNTA(O5:HF5)</f>
        <v>31</v>
      </c>
      <c r="D5" t="s">
        <v>1131</v>
      </c>
      <c r="E5" t="s">
        <v>118</v>
      </c>
      <c r="J5" t="s">
        <v>119</v>
      </c>
      <c r="K5" t="s">
        <v>1501</v>
      </c>
      <c r="L5" t="s">
        <v>1502</v>
      </c>
      <c r="M5">
        <v>1485</v>
      </c>
      <c r="N5">
        <v>0</v>
      </c>
      <c r="O5" t="s">
        <v>122</v>
      </c>
      <c r="P5" s="1" t="s">
        <v>123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 s="1" t="s">
        <v>124</v>
      </c>
      <c r="AG5" t="s">
        <v>1503</v>
      </c>
      <c r="AH5">
        <v>2016</v>
      </c>
      <c r="AI5" t="s">
        <v>148</v>
      </c>
      <c r="AJ5" t="s">
        <v>1504</v>
      </c>
      <c r="AK5" t="s">
        <v>150</v>
      </c>
      <c r="AL5" t="s">
        <v>151</v>
      </c>
      <c r="AM5" t="s">
        <v>162</v>
      </c>
      <c r="AN5" t="s">
        <v>150</v>
      </c>
      <c r="AO5" t="s">
        <v>169</v>
      </c>
      <c r="AP5">
        <v>4</v>
      </c>
      <c r="AQ5" t="s">
        <v>302</v>
      </c>
      <c r="AR5" t="s">
        <v>153</v>
      </c>
      <c r="AS5" t="s">
        <v>1505</v>
      </c>
      <c r="AT5" t="s">
        <v>1506</v>
      </c>
      <c r="AU5" t="s">
        <v>1507</v>
      </c>
      <c r="AV5" t="s">
        <v>157</v>
      </c>
      <c r="AW5"/>
      <c r="AX5" s="1" t="s">
        <v>123</v>
      </c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 s="1" t="s">
        <v>123</v>
      </c>
      <c r="CS5"/>
      <c r="CT5"/>
      <c r="CU5"/>
      <c r="CV5"/>
      <c r="CW5"/>
      <c r="CX5"/>
      <c r="CY5"/>
      <c r="CZ5"/>
      <c r="DA5"/>
      <c r="DB5" s="1" t="s">
        <v>123</v>
      </c>
      <c r="DC5"/>
      <c r="DD5"/>
      <c r="DE5"/>
      <c r="DF5"/>
      <c r="DG5"/>
      <c r="DH5"/>
      <c r="DI5"/>
      <c r="DJ5"/>
      <c r="DK5"/>
      <c r="DL5" s="1" t="s">
        <v>123</v>
      </c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 s="1" t="s">
        <v>123</v>
      </c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 s="1" t="s">
        <v>123</v>
      </c>
      <c r="GW5" t="s">
        <v>1508</v>
      </c>
      <c r="GX5" t="s">
        <v>1509</v>
      </c>
      <c r="GY5" t="s">
        <v>1510</v>
      </c>
      <c r="GZ5" t="s">
        <v>186</v>
      </c>
      <c r="HA5">
        <v>1991</v>
      </c>
      <c r="HB5" t="s">
        <v>398</v>
      </c>
    </row>
    <row r="6" spans="1:214" hidden="1" x14ac:dyDescent="0.45">
      <c r="A6">
        <v>185</v>
      </c>
      <c r="B6" t="str">
        <f>_xlfn.IFNA(VLOOKUP(Analiza[[#This Row],[Zakończono wypełnianie]],Zakończone[],2,0),"BRAK")</f>
        <v>BRAK</v>
      </c>
      <c r="C6">
        <f>COUNTA(O6:HF6)</f>
        <v>24</v>
      </c>
      <c r="D6" t="s">
        <v>1142</v>
      </c>
      <c r="E6" t="s">
        <v>118</v>
      </c>
      <c r="J6" t="s">
        <v>286</v>
      </c>
      <c r="K6" t="s">
        <v>1567</v>
      </c>
      <c r="L6" t="s">
        <v>1567</v>
      </c>
      <c r="M6">
        <v>0</v>
      </c>
      <c r="N6">
        <v>0</v>
      </c>
      <c r="O6" t="s">
        <v>122</v>
      </c>
      <c r="P6" s="1" t="s">
        <v>123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 s="1" t="s">
        <v>124</v>
      </c>
      <c r="AG6" t="s">
        <v>1503</v>
      </c>
      <c r="AH6">
        <v>2010</v>
      </c>
      <c r="AI6" t="s">
        <v>126</v>
      </c>
      <c r="AJ6" t="s">
        <v>1568</v>
      </c>
      <c r="AK6" t="s">
        <v>128</v>
      </c>
      <c r="AL6" t="s">
        <v>151</v>
      </c>
      <c r="AM6" t="s">
        <v>151</v>
      </c>
      <c r="AN6" t="s">
        <v>128</v>
      </c>
      <c r="AO6" t="s">
        <v>151</v>
      </c>
      <c r="AP6" t="s">
        <v>1569</v>
      </c>
      <c r="AQ6" t="s">
        <v>131</v>
      </c>
      <c r="AR6" t="s">
        <v>302</v>
      </c>
      <c r="AS6"/>
      <c r="AT6" t="s">
        <v>1570</v>
      </c>
      <c r="AU6" t="s">
        <v>532</v>
      </c>
      <c r="AV6"/>
      <c r="AW6" t="s">
        <v>1571</v>
      </c>
      <c r="AX6" s="1" t="s">
        <v>123</v>
      </c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 s="1" t="s">
        <v>123</v>
      </c>
      <c r="CS6"/>
      <c r="CT6"/>
      <c r="CU6"/>
      <c r="CV6"/>
      <c r="CW6"/>
      <c r="CX6"/>
      <c r="CY6"/>
      <c r="CZ6"/>
      <c r="DA6"/>
      <c r="DB6" s="1" t="s">
        <v>123</v>
      </c>
      <c r="DC6"/>
      <c r="DD6"/>
      <c r="DE6"/>
      <c r="DF6"/>
      <c r="DG6"/>
      <c r="DH6"/>
      <c r="DI6"/>
      <c r="DJ6"/>
      <c r="DK6"/>
      <c r="DL6" s="1" t="s">
        <v>123</v>
      </c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 s="1" t="s">
        <v>123</v>
      </c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 s="1" t="s">
        <v>123</v>
      </c>
    </row>
    <row r="7" spans="1:214" x14ac:dyDescent="0.45">
      <c r="A7">
        <v>4</v>
      </c>
      <c r="B7">
        <f>_xlfn.IFNA(VLOOKUP(Analiza[[#This Row],[Zakończono wypełnianie]],Zakończone[],2,0),"BRAK")</f>
        <v>4</v>
      </c>
      <c r="C7">
        <f>COUNTA(O7:HF7)</f>
        <v>44</v>
      </c>
      <c r="D7" t="s">
        <v>202</v>
      </c>
      <c r="E7" t="s">
        <v>118</v>
      </c>
      <c r="J7" t="s">
        <v>119</v>
      </c>
      <c r="K7" t="s">
        <v>203</v>
      </c>
      <c r="L7" t="s">
        <v>204</v>
      </c>
      <c r="M7">
        <v>3161</v>
      </c>
      <c r="N7">
        <v>0</v>
      </c>
      <c r="O7" t="s">
        <v>122</v>
      </c>
      <c r="P7" s="1" t="s">
        <v>123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 s="1" t="s">
        <v>124</v>
      </c>
      <c r="AG7" t="s">
        <v>234</v>
      </c>
      <c r="AH7">
        <v>1986</v>
      </c>
      <c r="AI7" t="s">
        <v>148</v>
      </c>
      <c r="AJ7" t="s">
        <v>207</v>
      </c>
      <c r="AK7" t="s">
        <v>150</v>
      </c>
      <c r="AL7" t="s">
        <v>150</v>
      </c>
      <c r="AM7" t="s">
        <v>162</v>
      </c>
      <c r="AN7" t="s">
        <v>162</v>
      </c>
      <c r="AO7" t="s">
        <v>162</v>
      </c>
      <c r="AP7" t="s">
        <v>208</v>
      </c>
      <c r="AQ7" t="s">
        <v>209</v>
      </c>
      <c r="AR7" t="s">
        <v>209</v>
      </c>
      <c r="AS7" t="s">
        <v>210</v>
      </c>
      <c r="AT7" t="s">
        <v>211</v>
      </c>
      <c r="AU7" t="s">
        <v>212</v>
      </c>
      <c r="AV7" t="s">
        <v>157</v>
      </c>
      <c r="AW7" t="s">
        <v>213</v>
      </c>
      <c r="AX7" s="1" t="s">
        <v>123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 s="1" t="s">
        <v>123</v>
      </c>
      <c r="CS7"/>
      <c r="CT7"/>
      <c r="CU7"/>
      <c r="CV7"/>
      <c r="CW7"/>
      <c r="CX7"/>
      <c r="CY7"/>
      <c r="CZ7"/>
      <c r="DA7"/>
      <c r="DB7" s="1" t="s">
        <v>214</v>
      </c>
      <c r="DC7" t="s">
        <v>205</v>
      </c>
      <c r="DD7" t="s">
        <v>215</v>
      </c>
      <c r="DE7" t="s">
        <v>150</v>
      </c>
      <c r="DF7" t="s">
        <v>169</v>
      </c>
      <c r="DG7" t="s">
        <v>169</v>
      </c>
      <c r="DH7" t="s">
        <v>150</v>
      </c>
      <c r="DI7" t="s">
        <v>151</v>
      </c>
      <c r="DJ7" t="s">
        <v>151</v>
      </c>
      <c r="DK7" t="s">
        <v>216</v>
      </c>
      <c r="DL7" s="1" t="s">
        <v>123</v>
      </c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 s="1" t="s">
        <v>123</v>
      </c>
      <c r="EP7" t="s">
        <v>178</v>
      </c>
      <c r="EQ7" t="s">
        <v>132</v>
      </c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 s="1" t="s">
        <v>123</v>
      </c>
      <c r="FP7" t="s">
        <v>132</v>
      </c>
      <c r="GW7" t="s">
        <v>217</v>
      </c>
      <c r="GX7" t="s">
        <v>218</v>
      </c>
      <c r="GY7" t="s">
        <v>219</v>
      </c>
      <c r="GZ7" t="s">
        <v>140</v>
      </c>
      <c r="HA7">
        <v>1961</v>
      </c>
      <c r="HB7" t="s">
        <v>220</v>
      </c>
    </row>
    <row r="8" spans="1:214" hidden="1" x14ac:dyDescent="0.45">
      <c r="A8">
        <v>130</v>
      </c>
      <c r="B8">
        <f>_xlfn.IFNA(VLOOKUP(Analiza[[#This Row],[Zakończono wypełnianie]],Zakończone[],2,0),"BRAK")</f>
        <v>79</v>
      </c>
      <c r="C8">
        <f>COUNTA(O8:HF8)</f>
        <v>81</v>
      </c>
      <c r="D8" t="s">
        <v>1224</v>
      </c>
      <c r="E8" t="s">
        <v>118</v>
      </c>
      <c r="F8" t="s">
        <v>797</v>
      </c>
      <c r="J8" t="s">
        <v>119</v>
      </c>
      <c r="K8" t="s">
        <v>1225</v>
      </c>
      <c r="L8" t="s">
        <v>1226</v>
      </c>
      <c r="M8">
        <v>4209</v>
      </c>
      <c r="N8">
        <v>0</v>
      </c>
      <c r="O8" t="s">
        <v>122</v>
      </c>
      <c r="P8" s="1" t="s">
        <v>123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 s="1" t="s">
        <v>124</v>
      </c>
      <c r="AG8" t="s">
        <v>2269</v>
      </c>
      <c r="AH8">
        <v>1985</v>
      </c>
      <c r="AI8" t="s">
        <v>148</v>
      </c>
      <c r="AJ8" t="s">
        <v>391</v>
      </c>
      <c r="AK8" t="s">
        <v>150</v>
      </c>
      <c r="AL8" t="s">
        <v>150</v>
      </c>
      <c r="AM8" t="s">
        <v>169</v>
      </c>
      <c r="AN8" t="s">
        <v>236</v>
      </c>
      <c r="AO8" t="s">
        <v>236</v>
      </c>
      <c r="AP8">
        <v>0</v>
      </c>
      <c r="AQ8" t="s">
        <v>152</v>
      </c>
      <c r="AR8" t="s">
        <v>152</v>
      </c>
      <c r="AS8" t="s">
        <v>1228</v>
      </c>
      <c r="AT8" t="s">
        <v>1229</v>
      </c>
      <c r="AU8" t="s">
        <v>1229</v>
      </c>
      <c r="AV8" t="s">
        <v>157</v>
      </c>
      <c r="AW8"/>
      <c r="AX8" s="1" t="s">
        <v>159</v>
      </c>
      <c r="AY8">
        <v>2</v>
      </c>
      <c r="AZ8" t="s">
        <v>1230</v>
      </c>
      <c r="BA8">
        <v>2005</v>
      </c>
      <c r="BB8" t="s">
        <v>148</v>
      </c>
      <c r="BC8" t="s">
        <v>1231</v>
      </c>
      <c r="BD8" t="s">
        <v>169</v>
      </c>
      <c r="BE8" t="s">
        <v>169</v>
      </c>
      <c r="BF8" t="s">
        <v>169</v>
      </c>
      <c r="BG8" t="s">
        <v>236</v>
      </c>
      <c r="BH8" t="s">
        <v>236</v>
      </c>
      <c r="BI8">
        <v>0</v>
      </c>
      <c r="BJ8" t="s">
        <v>1232</v>
      </c>
      <c r="BK8" t="s">
        <v>157</v>
      </c>
      <c r="BL8"/>
      <c r="BM8"/>
      <c r="BN8" t="s">
        <v>166</v>
      </c>
      <c r="BO8" t="s">
        <v>1233</v>
      </c>
      <c r="BP8">
        <v>2008</v>
      </c>
      <c r="BQ8" t="s">
        <v>148</v>
      </c>
      <c r="BR8" t="s">
        <v>1234</v>
      </c>
      <c r="BS8" t="s">
        <v>169</v>
      </c>
      <c r="BT8" t="s">
        <v>169</v>
      </c>
      <c r="BU8" t="s">
        <v>169</v>
      </c>
      <c r="BV8" t="s">
        <v>128</v>
      </c>
      <c r="BW8" t="s">
        <v>162</v>
      </c>
      <c r="BX8" t="s">
        <v>1235</v>
      </c>
      <c r="BY8" t="s">
        <v>1236</v>
      </c>
      <c r="BZ8" t="s">
        <v>157</v>
      </c>
      <c r="CA8"/>
      <c r="CB8"/>
      <c r="CC8" t="s">
        <v>173</v>
      </c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 s="1" t="s">
        <v>123</v>
      </c>
      <c r="CS8"/>
      <c r="CT8"/>
      <c r="CU8"/>
      <c r="CV8"/>
      <c r="CW8"/>
      <c r="CX8"/>
      <c r="CY8"/>
      <c r="CZ8"/>
      <c r="DA8"/>
      <c r="DB8" s="1" t="s">
        <v>123</v>
      </c>
      <c r="DC8"/>
      <c r="DD8"/>
      <c r="DE8"/>
      <c r="DF8"/>
      <c r="DG8"/>
      <c r="DH8"/>
      <c r="DI8"/>
      <c r="DJ8"/>
      <c r="DK8"/>
      <c r="DL8" s="1" t="s">
        <v>174</v>
      </c>
      <c r="DM8" t="s">
        <v>394</v>
      </c>
      <c r="DN8"/>
      <c r="DO8"/>
      <c r="DP8"/>
      <c r="DQ8" t="s">
        <v>1230</v>
      </c>
      <c r="DR8" t="s">
        <v>150</v>
      </c>
      <c r="DS8" t="s">
        <v>150</v>
      </c>
      <c r="DT8" t="s">
        <v>150</v>
      </c>
      <c r="DU8" t="s">
        <v>150</v>
      </c>
      <c r="DV8" t="s">
        <v>150</v>
      </c>
      <c r="DW8" t="s">
        <v>169</v>
      </c>
      <c r="DX8" t="s">
        <v>150</v>
      </c>
      <c r="DY8">
        <v>20</v>
      </c>
      <c r="DZ8">
        <v>5</v>
      </c>
      <c r="EA8">
        <v>0</v>
      </c>
      <c r="EB8">
        <v>30</v>
      </c>
      <c r="EC8">
        <v>25</v>
      </c>
      <c r="ED8">
        <v>10</v>
      </c>
      <c r="EE8">
        <v>10</v>
      </c>
      <c r="EF8"/>
      <c r="EG8">
        <v>10</v>
      </c>
      <c r="EH8">
        <v>5</v>
      </c>
      <c r="EI8">
        <v>0</v>
      </c>
      <c r="EJ8">
        <v>25</v>
      </c>
      <c r="EK8">
        <v>25</v>
      </c>
      <c r="EL8">
        <v>5</v>
      </c>
      <c r="EM8">
        <v>30</v>
      </c>
      <c r="EN8"/>
      <c r="EO8" s="1" t="s">
        <v>123</v>
      </c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 s="1" t="s">
        <v>123</v>
      </c>
      <c r="GW8" t="s">
        <v>1237</v>
      </c>
      <c r="GX8" t="s">
        <v>1229</v>
      </c>
      <c r="GY8" t="s">
        <v>1229</v>
      </c>
      <c r="GZ8" t="s">
        <v>140</v>
      </c>
      <c r="HA8">
        <v>1958</v>
      </c>
      <c r="HB8" t="s">
        <v>141</v>
      </c>
    </row>
    <row r="9" spans="1:214" hidden="1" x14ac:dyDescent="0.45">
      <c r="A9">
        <v>258</v>
      </c>
      <c r="B9">
        <f>_xlfn.IFNA(VLOOKUP(Analiza[[#This Row],[Zakończono wypełnianie]],Zakończone[],2,0),"BRAK")</f>
        <v>135</v>
      </c>
      <c r="C9">
        <f>COUNTA(O9:HF9)</f>
        <v>55</v>
      </c>
      <c r="D9" t="s">
        <v>2014</v>
      </c>
      <c r="E9" t="s">
        <v>118</v>
      </c>
      <c r="J9" t="s">
        <v>119</v>
      </c>
      <c r="K9" t="s">
        <v>2028</v>
      </c>
      <c r="L9" t="s">
        <v>2029</v>
      </c>
      <c r="M9">
        <v>721</v>
      </c>
      <c r="N9">
        <v>0</v>
      </c>
      <c r="O9" t="s">
        <v>122</v>
      </c>
      <c r="P9" s="1" t="s">
        <v>123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 s="1" t="s">
        <v>124</v>
      </c>
      <c r="AG9" t="s">
        <v>234</v>
      </c>
      <c r="AH9">
        <v>1985</v>
      </c>
      <c r="AI9" t="s">
        <v>148</v>
      </c>
      <c r="AJ9" t="s">
        <v>2030</v>
      </c>
      <c r="AK9" t="s">
        <v>169</v>
      </c>
      <c r="AL9" t="s">
        <v>169</v>
      </c>
      <c r="AM9" t="s">
        <v>150</v>
      </c>
      <c r="AN9" t="s">
        <v>128</v>
      </c>
      <c r="AO9" t="s">
        <v>128</v>
      </c>
      <c r="AP9">
        <v>4</v>
      </c>
      <c r="AQ9" t="s">
        <v>131</v>
      </c>
      <c r="AR9" t="s">
        <v>131</v>
      </c>
      <c r="AS9" t="s">
        <v>2031</v>
      </c>
      <c r="AT9" t="s">
        <v>1229</v>
      </c>
      <c r="AU9" t="s">
        <v>1229</v>
      </c>
      <c r="AV9" t="s">
        <v>157</v>
      </c>
      <c r="AW9" t="s">
        <v>2032</v>
      </c>
      <c r="AX9" s="1" t="s">
        <v>123</v>
      </c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 s="1" t="s">
        <v>123</v>
      </c>
      <c r="CS9"/>
      <c r="CT9"/>
      <c r="CU9"/>
      <c r="CV9"/>
      <c r="CW9"/>
      <c r="CX9"/>
      <c r="CY9"/>
      <c r="CZ9"/>
      <c r="DA9"/>
      <c r="DB9" s="1" t="s">
        <v>123</v>
      </c>
      <c r="DC9"/>
      <c r="DD9"/>
      <c r="DE9"/>
      <c r="DF9"/>
      <c r="DG9"/>
      <c r="DH9"/>
      <c r="DI9"/>
      <c r="DJ9"/>
      <c r="DK9"/>
      <c r="DL9" s="1" t="s">
        <v>174</v>
      </c>
      <c r="DM9" t="s">
        <v>394</v>
      </c>
      <c r="DN9"/>
      <c r="DO9"/>
      <c r="DP9"/>
      <c r="DQ9" t="s">
        <v>234</v>
      </c>
      <c r="DR9" t="s">
        <v>162</v>
      </c>
      <c r="DS9" t="s">
        <v>162</v>
      </c>
      <c r="DT9" t="s">
        <v>162</v>
      </c>
      <c r="DU9" t="s">
        <v>132</v>
      </c>
      <c r="DV9" t="s">
        <v>132</v>
      </c>
      <c r="DW9" t="s">
        <v>132</v>
      </c>
      <c r="DX9" t="s">
        <v>162</v>
      </c>
      <c r="DY9">
        <v>20</v>
      </c>
      <c r="DZ9">
        <v>60</v>
      </c>
      <c r="EA9">
        <v>0</v>
      </c>
      <c r="EB9">
        <v>0</v>
      </c>
      <c r="EC9">
        <v>0</v>
      </c>
      <c r="ED9">
        <v>20</v>
      </c>
      <c r="EE9">
        <v>0</v>
      </c>
      <c r="EF9"/>
      <c r="EG9">
        <v>20</v>
      </c>
      <c r="EH9">
        <v>60</v>
      </c>
      <c r="EI9">
        <v>0</v>
      </c>
      <c r="EJ9">
        <v>0</v>
      </c>
      <c r="EK9">
        <v>0</v>
      </c>
      <c r="EL9">
        <v>20</v>
      </c>
      <c r="EM9">
        <v>0</v>
      </c>
      <c r="EN9"/>
      <c r="EO9" s="1" t="s">
        <v>123</v>
      </c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 s="1" t="s">
        <v>123</v>
      </c>
      <c r="GW9" t="s">
        <v>2033</v>
      </c>
      <c r="GX9" t="s">
        <v>1229</v>
      </c>
      <c r="GY9" t="s">
        <v>1229</v>
      </c>
      <c r="GZ9" t="s">
        <v>186</v>
      </c>
      <c r="HA9">
        <v>1961</v>
      </c>
      <c r="HB9" t="s">
        <v>141</v>
      </c>
    </row>
    <row r="10" spans="1:214" hidden="1" x14ac:dyDescent="0.45">
      <c r="A10">
        <v>238</v>
      </c>
      <c r="B10">
        <f>_xlfn.IFNA(VLOOKUP(Analiza[[#This Row],[Zakończono wypełnianie]],Zakończone[],2,0),"BRAK")</f>
        <v>129</v>
      </c>
      <c r="C10">
        <f>COUNTA(O10:HF10)</f>
        <v>32</v>
      </c>
      <c r="D10" t="s">
        <v>1142</v>
      </c>
      <c r="E10" t="s">
        <v>118</v>
      </c>
      <c r="F10" t="s">
        <v>1927</v>
      </c>
      <c r="J10" t="s">
        <v>119</v>
      </c>
      <c r="K10" t="s">
        <v>1928</v>
      </c>
      <c r="L10" t="s">
        <v>1929</v>
      </c>
      <c r="M10">
        <v>1449</v>
      </c>
      <c r="N10">
        <v>0</v>
      </c>
      <c r="O10" t="s">
        <v>122</v>
      </c>
      <c r="P10" s="1" t="s">
        <v>123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 s="1" t="s">
        <v>124</v>
      </c>
      <c r="AG10" t="s">
        <v>2270</v>
      </c>
      <c r="AH10">
        <v>2007</v>
      </c>
      <c r="AI10" t="s">
        <v>126</v>
      </c>
      <c r="AJ10" t="s">
        <v>1931</v>
      </c>
      <c r="AK10" t="s">
        <v>162</v>
      </c>
      <c r="AL10" t="s">
        <v>162</v>
      </c>
      <c r="AM10" t="s">
        <v>169</v>
      </c>
      <c r="AN10" t="s">
        <v>169</v>
      </c>
      <c r="AO10" t="s">
        <v>169</v>
      </c>
      <c r="AP10" t="s">
        <v>1932</v>
      </c>
      <c r="AQ10" t="s">
        <v>302</v>
      </c>
      <c r="AR10" t="s">
        <v>153</v>
      </c>
      <c r="AS10" t="s">
        <v>1933</v>
      </c>
      <c r="AT10" t="s">
        <v>1934</v>
      </c>
      <c r="AU10" t="s">
        <v>1935</v>
      </c>
      <c r="AV10"/>
      <c r="AW10" t="s">
        <v>1936</v>
      </c>
      <c r="AX10" s="1" t="s">
        <v>123</v>
      </c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 s="1" t="s">
        <v>123</v>
      </c>
      <c r="CS10"/>
      <c r="CT10"/>
      <c r="CU10"/>
      <c r="CV10"/>
      <c r="CW10"/>
      <c r="CX10"/>
      <c r="CY10"/>
      <c r="CZ10"/>
      <c r="DA10"/>
      <c r="DB10" s="1" t="s">
        <v>123</v>
      </c>
      <c r="DC10"/>
      <c r="DD10"/>
      <c r="DE10"/>
      <c r="DF10"/>
      <c r="DG10"/>
      <c r="DH10"/>
      <c r="DI10"/>
      <c r="DJ10"/>
      <c r="DK10"/>
      <c r="DL10" s="1" t="s">
        <v>123</v>
      </c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 s="1" t="s">
        <v>123</v>
      </c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 s="1" t="s">
        <v>123</v>
      </c>
      <c r="GW10" t="s">
        <v>1937</v>
      </c>
      <c r="GX10" t="s">
        <v>1938</v>
      </c>
      <c r="GY10" t="s">
        <v>1939</v>
      </c>
      <c r="GZ10" t="s">
        <v>186</v>
      </c>
      <c r="HA10">
        <v>2007</v>
      </c>
      <c r="HB10" t="s">
        <v>398</v>
      </c>
      <c r="HD10" t="s">
        <v>1940</v>
      </c>
    </row>
    <row r="11" spans="1:214" x14ac:dyDescent="0.45">
      <c r="A11">
        <v>121</v>
      </c>
      <c r="B11" t="str">
        <f>_xlfn.IFNA(VLOOKUP(Analiza[[#This Row],[Zakończono wypełnianie]],Zakończone[],2,0),"BRAK")</f>
        <v>BRAK</v>
      </c>
      <c r="C11">
        <f>COUNTA(O11:HF11)</f>
        <v>68</v>
      </c>
      <c r="D11" t="s">
        <v>1098</v>
      </c>
      <c r="E11" t="s">
        <v>118</v>
      </c>
      <c r="J11" t="s">
        <v>286</v>
      </c>
      <c r="K11" t="s">
        <v>1113</v>
      </c>
      <c r="L11" t="s">
        <v>1113</v>
      </c>
      <c r="M11">
        <v>0</v>
      </c>
      <c r="N11">
        <v>0</v>
      </c>
      <c r="O11" t="s">
        <v>122</v>
      </c>
      <c r="P11" s="1" t="s">
        <v>123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 s="1" t="s">
        <v>124</v>
      </c>
      <c r="AG11" t="s">
        <v>1114</v>
      </c>
      <c r="AH11">
        <v>1977</v>
      </c>
      <c r="AI11" t="s">
        <v>126</v>
      </c>
      <c r="AJ11" t="s">
        <v>1115</v>
      </c>
      <c r="AK11" t="s">
        <v>169</v>
      </c>
      <c r="AL11" t="s">
        <v>150</v>
      </c>
      <c r="AM11" t="s">
        <v>151</v>
      </c>
      <c r="AN11" t="s">
        <v>236</v>
      </c>
      <c r="AO11" t="s">
        <v>236</v>
      </c>
      <c r="AP11" t="s">
        <v>1116</v>
      </c>
      <c r="AQ11" t="s">
        <v>131</v>
      </c>
      <c r="AR11" t="s">
        <v>302</v>
      </c>
      <c r="AS11" t="s">
        <v>1117</v>
      </c>
      <c r="AT11" t="s">
        <v>1118</v>
      </c>
      <c r="AU11" t="s">
        <v>1119</v>
      </c>
      <c r="AV11" t="s">
        <v>157</v>
      </c>
      <c r="AW11"/>
      <c r="AX11" s="1" t="s">
        <v>159</v>
      </c>
      <c r="AY11">
        <v>2</v>
      </c>
      <c r="AZ11" t="s">
        <v>428</v>
      </c>
      <c r="BA11">
        <v>2002</v>
      </c>
      <c r="BB11" t="s">
        <v>148</v>
      </c>
      <c r="BC11" t="s">
        <v>1121</v>
      </c>
      <c r="BD11" t="s">
        <v>150</v>
      </c>
      <c r="BE11" t="s">
        <v>150</v>
      </c>
      <c r="BF11" t="s">
        <v>150</v>
      </c>
      <c r="BG11" t="s">
        <v>129</v>
      </c>
      <c r="BH11" t="s">
        <v>129</v>
      </c>
      <c r="BI11" t="s">
        <v>1122</v>
      </c>
      <c r="BJ11" t="s">
        <v>1123</v>
      </c>
      <c r="BK11" t="s">
        <v>157</v>
      </c>
      <c r="BL11"/>
      <c r="BM11"/>
      <c r="BN11" t="s">
        <v>166</v>
      </c>
      <c r="BO11" t="s">
        <v>1124</v>
      </c>
      <c r="BP11">
        <v>2012</v>
      </c>
      <c r="BQ11" t="s">
        <v>148</v>
      </c>
      <c r="BR11" t="s">
        <v>1125</v>
      </c>
      <c r="BS11" t="s">
        <v>150</v>
      </c>
      <c r="BT11" t="s">
        <v>169</v>
      </c>
      <c r="BU11" t="s">
        <v>151</v>
      </c>
      <c r="BV11" t="s">
        <v>236</v>
      </c>
      <c r="BW11" t="s">
        <v>151</v>
      </c>
      <c r="BX11" t="s">
        <v>1126</v>
      </c>
      <c r="BY11" t="s">
        <v>1127</v>
      </c>
      <c r="BZ11" t="s">
        <v>230</v>
      </c>
      <c r="CA11"/>
      <c r="CB11"/>
      <c r="CC11" t="s">
        <v>173</v>
      </c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 s="1" t="s">
        <v>123</v>
      </c>
      <c r="CS11"/>
      <c r="CT11"/>
      <c r="CU11"/>
      <c r="CV11"/>
      <c r="CW11"/>
      <c r="CX11"/>
      <c r="CY11"/>
      <c r="CZ11"/>
      <c r="DA11"/>
      <c r="DB11" s="1" t="s">
        <v>214</v>
      </c>
      <c r="DC11" t="s">
        <v>1114</v>
      </c>
      <c r="DD11" t="s">
        <v>1128</v>
      </c>
      <c r="DE11" t="s">
        <v>150</v>
      </c>
      <c r="DF11" t="s">
        <v>162</v>
      </c>
      <c r="DG11" t="s">
        <v>151</v>
      </c>
      <c r="DH11" t="s">
        <v>150</v>
      </c>
      <c r="DI11" t="s">
        <v>150</v>
      </c>
      <c r="DJ11" t="s">
        <v>150</v>
      </c>
      <c r="DK11" t="s">
        <v>1129</v>
      </c>
      <c r="DL11" s="1" t="s">
        <v>174</v>
      </c>
      <c r="DM11"/>
      <c r="DN11"/>
      <c r="DO11"/>
      <c r="DP11" t="s">
        <v>175</v>
      </c>
      <c r="DQ11" t="s">
        <v>1130</v>
      </c>
      <c r="DR11" t="s">
        <v>162</v>
      </c>
      <c r="DS11" t="s">
        <v>150</v>
      </c>
      <c r="DT11" t="s">
        <v>151</v>
      </c>
      <c r="DU11" t="s">
        <v>151</v>
      </c>
      <c r="DV11" t="s">
        <v>150</v>
      </c>
      <c r="DW11" t="s">
        <v>162</v>
      </c>
      <c r="DX11" t="s">
        <v>162</v>
      </c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 s="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 s="1"/>
    </row>
    <row r="12" spans="1:214" x14ac:dyDescent="0.45">
      <c r="A12">
        <v>21</v>
      </c>
      <c r="B12">
        <f>_xlfn.IFNA(VLOOKUP(Analiza[[#This Row],[Zakończono wypełnianie]],Zakończone[],2,0),"BRAK")</f>
        <v>18</v>
      </c>
      <c r="C12">
        <f>COUNTA(O12:HF12)</f>
        <v>76</v>
      </c>
      <c r="D12" t="s">
        <v>378</v>
      </c>
      <c r="E12" t="s">
        <v>118</v>
      </c>
      <c r="J12" t="s">
        <v>119</v>
      </c>
      <c r="K12" t="s">
        <v>379</v>
      </c>
      <c r="L12" t="s">
        <v>380</v>
      </c>
      <c r="M12">
        <v>5438</v>
      </c>
      <c r="N12">
        <v>0</v>
      </c>
      <c r="O12" t="s">
        <v>122</v>
      </c>
      <c r="P12" s="1" t="s">
        <v>123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 s="1" t="s">
        <v>124</v>
      </c>
      <c r="AG12" t="s">
        <v>2268</v>
      </c>
      <c r="AH12">
        <v>1985</v>
      </c>
      <c r="AI12" t="s">
        <v>148</v>
      </c>
      <c r="AJ12" t="s">
        <v>382</v>
      </c>
      <c r="AK12" t="s">
        <v>169</v>
      </c>
      <c r="AL12" t="s">
        <v>169</v>
      </c>
      <c r="AM12" t="s">
        <v>128</v>
      </c>
      <c r="AN12" t="s">
        <v>236</v>
      </c>
      <c r="AO12" t="s">
        <v>236</v>
      </c>
      <c r="AP12" t="s">
        <v>383</v>
      </c>
      <c r="AQ12" t="s">
        <v>152</v>
      </c>
      <c r="AR12" t="s">
        <v>152</v>
      </c>
      <c r="AS12" t="s">
        <v>384</v>
      </c>
      <c r="AT12" t="s">
        <v>385</v>
      </c>
      <c r="AU12" t="s">
        <v>386</v>
      </c>
      <c r="AV12" t="s">
        <v>172</v>
      </c>
      <c r="AW12"/>
      <c r="AX12" s="1" t="s">
        <v>123</v>
      </c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 s="1" t="s">
        <v>387</v>
      </c>
      <c r="CS12" t="s">
        <v>388</v>
      </c>
      <c r="CT12" t="s">
        <v>389</v>
      </c>
      <c r="CU12" t="s">
        <v>169</v>
      </c>
      <c r="CV12" t="s">
        <v>169</v>
      </c>
      <c r="CW12" t="s">
        <v>169</v>
      </c>
      <c r="CX12" t="s">
        <v>169</v>
      </c>
      <c r="CY12" t="s">
        <v>169</v>
      </c>
      <c r="CZ12" t="s">
        <v>169</v>
      </c>
      <c r="DA12" t="s">
        <v>390</v>
      </c>
      <c r="DB12" s="1" t="s">
        <v>214</v>
      </c>
      <c r="DC12" t="s">
        <v>388</v>
      </c>
      <c r="DD12" t="s">
        <v>2274</v>
      </c>
      <c r="DE12" t="s">
        <v>169</v>
      </c>
      <c r="DF12" t="s">
        <v>169</v>
      </c>
      <c r="DG12" t="s">
        <v>169</v>
      </c>
      <c r="DH12" t="s">
        <v>169</v>
      </c>
      <c r="DI12" t="s">
        <v>169</v>
      </c>
      <c r="DJ12" t="s">
        <v>169</v>
      </c>
      <c r="DK12" t="s">
        <v>393</v>
      </c>
      <c r="DL12" s="1" t="s">
        <v>174</v>
      </c>
      <c r="DM12" t="s">
        <v>394</v>
      </c>
      <c r="DN12"/>
      <c r="DO12"/>
      <c r="DP12"/>
      <c r="DQ12" t="s">
        <v>391</v>
      </c>
      <c r="DR12" t="s">
        <v>169</v>
      </c>
      <c r="DS12" t="s">
        <v>169</v>
      </c>
      <c r="DT12" t="s">
        <v>169</v>
      </c>
      <c r="DU12" t="s">
        <v>169</v>
      </c>
      <c r="DV12" t="s">
        <v>169</v>
      </c>
      <c r="DW12" t="s">
        <v>169</v>
      </c>
      <c r="DX12" t="s">
        <v>169</v>
      </c>
      <c r="DY12">
        <v>20</v>
      </c>
      <c r="DZ12">
        <v>20</v>
      </c>
      <c r="EA12">
        <v>0</v>
      </c>
      <c r="EB12">
        <v>15</v>
      </c>
      <c r="EC12">
        <v>30</v>
      </c>
      <c r="ED12">
        <v>0</v>
      </c>
      <c r="EE12">
        <v>15</v>
      </c>
      <c r="EF12"/>
      <c r="EG12">
        <v>30</v>
      </c>
      <c r="EH12">
        <v>20</v>
      </c>
      <c r="EI12">
        <v>0</v>
      </c>
      <c r="EJ12">
        <v>10</v>
      </c>
      <c r="EK12">
        <v>25</v>
      </c>
      <c r="EL12">
        <v>0</v>
      </c>
      <c r="EM12">
        <v>15</v>
      </c>
      <c r="EN12"/>
      <c r="EO12" s="1" t="s">
        <v>123</v>
      </c>
      <c r="EP12" t="s">
        <v>178</v>
      </c>
      <c r="EQ12" t="s">
        <v>132</v>
      </c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 s="1" t="s">
        <v>123</v>
      </c>
      <c r="FP12" t="s">
        <v>132</v>
      </c>
      <c r="FR12" t="s">
        <v>132</v>
      </c>
      <c r="GW12" t="s">
        <v>395</v>
      </c>
      <c r="GX12" t="s">
        <v>396</v>
      </c>
      <c r="GY12" t="s">
        <v>397</v>
      </c>
      <c r="GZ12" t="s">
        <v>186</v>
      </c>
      <c r="HA12">
        <v>1960</v>
      </c>
      <c r="HB12" t="s">
        <v>398</v>
      </c>
    </row>
    <row r="13" spans="1:214" hidden="1" x14ac:dyDescent="0.45">
      <c r="A13">
        <v>100</v>
      </c>
      <c r="B13">
        <f>_xlfn.IFNA(VLOOKUP(Analiza[[#This Row],[Zakończono wypełnianie]],Zakończone[],2,0),"BRAK")</f>
        <v>62</v>
      </c>
      <c r="C13">
        <f>COUNTA(O13:HF13)</f>
        <v>37</v>
      </c>
      <c r="D13" t="s">
        <v>984</v>
      </c>
      <c r="E13" t="s">
        <v>118</v>
      </c>
      <c r="F13" t="s">
        <v>992</v>
      </c>
      <c r="J13" t="s">
        <v>119</v>
      </c>
      <c r="K13" t="s">
        <v>993</v>
      </c>
      <c r="L13" t="s">
        <v>994</v>
      </c>
      <c r="M13">
        <v>1026</v>
      </c>
      <c r="N13">
        <v>0</v>
      </c>
      <c r="O13" t="s">
        <v>122</v>
      </c>
      <c r="P13" s="1" t="s">
        <v>123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 s="1" t="s">
        <v>124</v>
      </c>
      <c r="AG13" t="s">
        <v>995</v>
      </c>
      <c r="AH13">
        <v>2010</v>
      </c>
      <c r="AI13" t="s">
        <v>148</v>
      </c>
      <c r="AJ13" t="s">
        <v>429</v>
      </c>
      <c r="AK13" t="s">
        <v>169</v>
      </c>
      <c r="AL13" t="s">
        <v>169</v>
      </c>
      <c r="AM13" t="s">
        <v>150</v>
      </c>
      <c r="AN13" t="s">
        <v>236</v>
      </c>
      <c r="AO13" t="s">
        <v>128</v>
      </c>
      <c r="AP13" t="s">
        <v>883</v>
      </c>
      <c r="AQ13" t="s">
        <v>152</v>
      </c>
      <c r="AR13" t="s">
        <v>131</v>
      </c>
      <c r="AS13" t="s">
        <v>996</v>
      </c>
      <c r="AT13" t="s">
        <v>794</v>
      </c>
      <c r="AU13" t="s">
        <v>780</v>
      </c>
      <c r="AV13" t="s">
        <v>230</v>
      </c>
      <c r="AW13"/>
      <c r="AX13" s="1" t="s">
        <v>123</v>
      </c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 s="1" t="s">
        <v>123</v>
      </c>
      <c r="CS13"/>
      <c r="CT13"/>
      <c r="CU13"/>
      <c r="CV13"/>
      <c r="CW13"/>
      <c r="CX13"/>
      <c r="CY13"/>
      <c r="CZ13"/>
      <c r="DA13"/>
      <c r="DB13" s="1" t="s">
        <v>123</v>
      </c>
      <c r="DC13"/>
      <c r="DD13"/>
      <c r="DE13"/>
      <c r="DF13"/>
      <c r="DG13"/>
      <c r="DH13"/>
      <c r="DI13"/>
      <c r="DJ13"/>
      <c r="DK13"/>
      <c r="DL13" s="1" t="s">
        <v>123</v>
      </c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 s="1" t="s">
        <v>123</v>
      </c>
      <c r="EP13" t="s">
        <v>180</v>
      </c>
      <c r="EQ13" t="s">
        <v>132</v>
      </c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 s="1" t="s">
        <v>123</v>
      </c>
      <c r="FP13" t="s">
        <v>132</v>
      </c>
      <c r="FR13" t="s">
        <v>132</v>
      </c>
      <c r="GW13" t="s">
        <v>786</v>
      </c>
      <c r="GX13" t="s">
        <v>819</v>
      </c>
      <c r="GY13" t="s">
        <v>820</v>
      </c>
      <c r="GZ13" t="s">
        <v>186</v>
      </c>
      <c r="HA13">
        <v>1986</v>
      </c>
      <c r="HB13" t="s">
        <v>483</v>
      </c>
      <c r="HD13" t="s">
        <v>386</v>
      </c>
      <c r="HE13" t="s">
        <v>386</v>
      </c>
    </row>
    <row r="14" spans="1:214" x14ac:dyDescent="0.45">
      <c r="A14">
        <v>76</v>
      </c>
      <c r="B14">
        <f>_xlfn.IFNA(VLOOKUP(Analiza[[#This Row],[Zakończono wypełnianie]],Zakończone[],2,0),"BRAK")</f>
        <v>42</v>
      </c>
      <c r="C14">
        <f>COUNTA(O14:HF14)</f>
        <v>53</v>
      </c>
      <c r="D14" t="s">
        <v>773</v>
      </c>
      <c r="E14" t="s">
        <v>118</v>
      </c>
      <c r="F14" t="s">
        <v>774</v>
      </c>
      <c r="J14" t="s">
        <v>119</v>
      </c>
      <c r="K14" t="s">
        <v>775</v>
      </c>
      <c r="L14" t="s">
        <v>776</v>
      </c>
      <c r="M14">
        <v>1636</v>
      </c>
      <c r="N14">
        <v>0</v>
      </c>
      <c r="O14" t="s">
        <v>122</v>
      </c>
      <c r="P14" s="1" t="s">
        <v>123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 s="1" t="s">
        <v>124</v>
      </c>
      <c r="AG14" t="s">
        <v>1461</v>
      </c>
      <c r="AH14">
        <v>2013</v>
      </c>
      <c r="AI14" t="s">
        <v>148</v>
      </c>
      <c r="AJ14" t="s">
        <v>429</v>
      </c>
      <c r="AK14" t="s">
        <v>128</v>
      </c>
      <c r="AL14" t="s">
        <v>151</v>
      </c>
      <c r="AM14" t="s">
        <v>162</v>
      </c>
      <c r="AN14" t="s">
        <v>129</v>
      </c>
      <c r="AO14" t="s">
        <v>236</v>
      </c>
      <c r="AP14">
        <v>0</v>
      </c>
      <c r="AQ14" t="s">
        <v>131</v>
      </c>
      <c r="AR14" t="s">
        <v>131</v>
      </c>
      <c r="AS14" t="s">
        <v>778</v>
      </c>
      <c r="AT14" t="s">
        <v>779</v>
      </c>
      <c r="AU14" t="s">
        <v>780</v>
      </c>
      <c r="AV14" t="s">
        <v>157</v>
      </c>
      <c r="AW14"/>
      <c r="AX14" s="1" t="s">
        <v>123</v>
      </c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 s="1" t="s">
        <v>123</v>
      </c>
      <c r="CS14"/>
      <c r="CT14"/>
      <c r="CU14"/>
      <c r="CV14"/>
      <c r="CW14"/>
      <c r="CX14"/>
      <c r="CY14"/>
      <c r="CZ14"/>
      <c r="DA14"/>
      <c r="DB14" s="1" t="s">
        <v>214</v>
      </c>
      <c r="DC14" t="s">
        <v>1461</v>
      </c>
      <c r="DD14" t="s">
        <v>781</v>
      </c>
      <c r="DE14" t="s">
        <v>129</v>
      </c>
      <c r="DF14" t="s">
        <v>150</v>
      </c>
      <c r="DG14" t="s">
        <v>129</v>
      </c>
      <c r="DH14" t="s">
        <v>236</v>
      </c>
      <c r="DI14" t="s">
        <v>151</v>
      </c>
      <c r="DJ14" t="s">
        <v>151</v>
      </c>
      <c r="DK14" t="s">
        <v>782</v>
      </c>
      <c r="DL14" s="1" t="s">
        <v>123</v>
      </c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 s="1" t="s">
        <v>177</v>
      </c>
      <c r="EP14" t="s">
        <v>180</v>
      </c>
      <c r="EQ14">
        <v>1</v>
      </c>
      <c r="ER14" t="s">
        <v>783</v>
      </c>
      <c r="ES14" t="s">
        <v>150</v>
      </c>
      <c r="ET14" t="s">
        <v>150</v>
      </c>
      <c r="EU14" t="s">
        <v>236</v>
      </c>
      <c r="EV14" t="s">
        <v>178</v>
      </c>
      <c r="EW14" t="s">
        <v>784</v>
      </c>
      <c r="EX14" t="s">
        <v>785</v>
      </c>
      <c r="EY14" t="s">
        <v>173</v>
      </c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 s="1" t="s">
        <v>123</v>
      </c>
      <c r="FP14" t="s">
        <v>132</v>
      </c>
      <c r="GW14" t="s">
        <v>786</v>
      </c>
      <c r="GX14" t="s">
        <v>787</v>
      </c>
      <c r="GY14" t="s">
        <v>788</v>
      </c>
      <c r="GZ14" t="s">
        <v>140</v>
      </c>
      <c r="HA14">
        <v>1988</v>
      </c>
      <c r="HB14" t="s">
        <v>246</v>
      </c>
      <c r="HD14" t="s">
        <v>789</v>
      </c>
      <c r="HF14" t="s">
        <v>790</v>
      </c>
    </row>
    <row r="15" spans="1:214" hidden="1" x14ac:dyDescent="0.45">
      <c r="A15">
        <v>167</v>
      </c>
      <c r="B15">
        <f>_xlfn.IFNA(VLOOKUP(Analiza[[#This Row],[Zakończono wypełnianie]],Zakończone[],2,0),"BRAK")</f>
        <v>96</v>
      </c>
      <c r="C15">
        <f>COUNTA(O15:HF15)</f>
        <v>32</v>
      </c>
      <c r="D15" t="s">
        <v>1131</v>
      </c>
      <c r="E15" t="s">
        <v>118</v>
      </c>
      <c r="J15" t="s">
        <v>119</v>
      </c>
      <c r="K15" t="s">
        <v>1459</v>
      </c>
      <c r="L15" t="s">
        <v>1460</v>
      </c>
      <c r="M15">
        <v>665</v>
      </c>
      <c r="N15">
        <v>0</v>
      </c>
      <c r="O15" t="s">
        <v>122</v>
      </c>
      <c r="P15" s="1" t="s">
        <v>123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 s="1" t="s">
        <v>124</v>
      </c>
      <c r="AG15" t="s">
        <v>1461</v>
      </c>
      <c r="AH15">
        <v>2007</v>
      </c>
      <c r="AI15" t="s">
        <v>148</v>
      </c>
      <c r="AJ15" t="s">
        <v>1462</v>
      </c>
      <c r="AK15" t="s">
        <v>162</v>
      </c>
      <c r="AL15" t="s">
        <v>151</v>
      </c>
      <c r="AM15" t="s">
        <v>151</v>
      </c>
      <c r="AN15" t="s">
        <v>150</v>
      </c>
      <c r="AO15" t="s">
        <v>128</v>
      </c>
      <c r="AP15">
        <v>2</v>
      </c>
      <c r="AQ15" t="s">
        <v>302</v>
      </c>
      <c r="AR15" t="s">
        <v>302</v>
      </c>
      <c r="AS15" t="s">
        <v>1463</v>
      </c>
      <c r="AT15" t="s">
        <v>1464</v>
      </c>
      <c r="AU15" t="s">
        <v>1465</v>
      </c>
      <c r="AV15" t="s">
        <v>157</v>
      </c>
      <c r="AW15"/>
      <c r="AX15" s="1" t="s">
        <v>123</v>
      </c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 s="1" t="s">
        <v>123</v>
      </c>
      <c r="CS15"/>
      <c r="CT15"/>
      <c r="CU15"/>
      <c r="CV15"/>
      <c r="CW15"/>
      <c r="CX15"/>
      <c r="CY15"/>
      <c r="CZ15"/>
      <c r="DA15"/>
      <c r="DB15" s="1" t="s">
        <v>123</v>
      </c>
      <c r="DC15"/>
      <c r="DD15"/>
      <c r="DE15"/>
      <c r="DF15"/>
      <c r="DG15"/>
      <c r="DH15"/>
      <c r="DI15"/>
      <c r="DJ15"/>
      <c r="DK15"/>
      <c r="DL15" s="1" t="s">
        <v>123</v>
      </c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 s="1" t="s">
        <v>123</v>
      </c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 s="1" t="s">
        <v>123</v>
      </c>
      <c r="GW15" t="s">
        <v>1466</v>
      </c>
      <c r="GX15" t="s">
        <v>1467</v>
      </c>
      <c r="GY15" t="s">
        <v>1468</v>
      </c>
      <c r="GZ15" t="s">
        <v>140</v>
      </c>
      <c r="HA15">
        <v>1982</v>
      </c>
      <c r="HB15" t="s">
        <v>398</v>
      </c>
      <c r="HD15" t="s">
        <v>1469</v>
      </c>
    </row>
    <row r="16" spans="1:214" hidden="1" x14ac:dyDescent="0.45">
      <c r="A16">
        <v>129</v>
      </c>
      <c r="B16">
        <f>_xlfn.IFNA(VLOOKUP(Analiza[[#This Row],[Zakończono wypełnianie]],Zakończone[],2,0),"BRAK")</f>
        <v>78</v>
      </c>
      <c r="C16">
        <f>COUNTA(O16:HF16)</f>
        <v>31</v>
      </c>
      <c r="D16" t="s">
        <v>1211</v>
      </c>
      <c r="E16" t="s">
        <v>118</v>
      </c>
      <c r="F16" t="s">
        <v>1152</v>
      </c>
      <c r="J16" t="s">
        <v>119</v>
      </c>
      <c r="K16" t="s">
        <v>1212</v>
      </c>
      <c r="L16" t="s">
        <v>1213</v>
      </c>
      <c r="M16">
        <v>808</v>
      </c>
      <c r="N16">
        <v>0</v>
      </c>
      <c r="O16" t="s">
        <v>122</v>
      </c>
      <c r="P16" s="1" t="s">
        <v>123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 s="1" t="s">
        <v>124</v>
      </c>
      <c r="AG16" t="s">
        <v>428</v>
      </c>
      <c r="AH16">
        <v>1998</v>
      </c>
      <c r="AI16" t="s">
        <v>148</v>
      </c>
      <c r="AJ16" t="s">
        <v>1215</v>
      </c>
      <c r="AK16" t="s">
        <v>150</v>
      </c>
      <c r="AL16" t="s">
        <v>150</v>
      </c>
      <c r="AM16" t="s">
        <v>151</v>
      </c>
      <c r="AN16" t="s">
        <v>129</v>
      </c>
      <c r="AO16" t="s">
        <v>128</v>
      </c>
      <c r="AP16" t="s">
        <v>1216</v>
      </c>
      <c r="AQ16" t="s">
        <v>131</v>
      </c>
      <c r="AR16" t="s">
        <v>131</v>
      </c>
      <c r="AS16" t="s">
        <v>1217</v>
      </c>
      <c r="AT16" t="s">
        <v>1218</v>
      </c>
      <c r="AU16" t="s">
        <v>1219</v>
      </c>
      <c r="AV16"/>
      <c r="AW16" t="s">
        <v>1220</v>
      </c>
      <c r="AX16" s="1" t="s">
        <v>123</v>
      </c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 s="1" t="s">
        <v>123</v>
      </c>
      <c r="CS16"/>
      <c r="CT16"/>
      <c r="CU16"/>
      <c r="CV16"/>
      <c r="CW16"/>
      <c r="CX16"/>
      <c r="CY16"/>
      <c r="CZ16"/>
      <c r="DA16"/>
      <c r="DB16" s="1" t="s">
        <v>123</v>
      </c>
      <c r="DC16"/>
      <c r="DD16"/>
      <c r="DE16"/>
      <c r="DF16"/>
      <c r="DG16"/>
      <c r="DH16"/>
      <c r="DI16"/>
      <c r="DJ16"/>
      <c r="DK16"/>
      <c r="DL16" s="1" t="s">
        <v>123</v>
      </c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 s="1" t="s">
        <v>123</v>
      </c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 s="1" t="s">
        <v>123</v>
      </c>
      <c r="GW16" t="s">
        <v>1221</v>
      </c>
      <c r="GX16" t="s">
        <v>1222</v>
      </c>
      <c r="GY16" t="s">
        <v>1223</v>
      </c>
      <c r="GZ16" t="s">
        <v>186</v>
      </c>
      <c r="HA16">
        <v>1973</v>
      </c>
      <c r="HB16" t="s">
        <v>141</v>
      </c>
    </row>
    <row r="17" spans="1:214" hidden="1" x14ac:dyDescent="0.45">
      <c r="A17">
        <v>26</v>
      </c>
      <c r="B17">
        <f>_xlfn.IFNA(VLOOKUP(Analiza[[#This Row],[Zakończono wypełnianie]],Zakończone[],2,0),"BRAK")</f>
        <v>20</v>
      </c>
      <c r="C17">
        <f>COUNTA(O17:HF17)</f>
        <v>35</v>
      </c>
      <c r="D17" t="s">
        <v>425</v>
      </c>
      <c r="E17" t="s">
        <v>118</v>
      </c>
      <c r="J17" t="s">
        <v>119</v>
      </c>
      <c r="K17" t="s">
        <v>426</v>
      </c>
      <c r="L17" t="s">
        <v>427</v>
      </c>
      <c r="M17">
        <v>1039</v>
      </c>
      <c r="N17">
        <v>0</v>
      </c>
      <c r="O17" t="s">
        <v>122</v>
      </c>
      <c r="P17" s="1" t="s">
        <v>123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 s="1" t="s">
        <v>124</v>
      </c>
      <c r="AG17" t="s">
        <v>428</v>
      </c>
      <c r="AH17">
        <v>2011</v>
      </c>
      <c r="AI17" t="s">
        <v>148</v>
      </c>
      <c r="AJ17" t="s">
        <v>429</v>
      </c>
      <c r="AK17" t="s">
        <v>162</v>
      </c>
      <c r="AL17" t="s">
        <v>162</v>
      </c>
      <c r="AM17" t="s">
        <v>128</v>
      </c>
      <c r="AN17" t="s">
        <v>128</v>
      </c>
      <c r="AO17" t="s">
        <v>128</v>
      </c>
      <c r="AP17">
        <v>2</v>
      </c>
      <c r="AQ17" t="s">
        <v>131</v>
      </c>
      <c r="AR17" t="s">
        <v>302</v>
      </c>
      <c r="AS17" t="s">
        <v>430</v>
      </c>
      <c r="AT17" t="s">
        <v>431</v>
      </c>
      <c r="AU17" t="s">
        <v>432</v>
      </c>
      <c r="AV17" t="s">
        <v>157</v>
      </c>
      <c r="AW17"/>
      <c r="AX17" s="1" t="s">
        <v>123</v>
      </c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 s="1" t="s">
        <v>123</v>
      </c>
      <c r="CS17"/>
      <c r="CT17"/>
      <c r="CU17"/>
      <c r="CV17"/>
      <c r="CW17"/>
      <c r="CX17"/>
      <c r="CY17"/>
      <c r="CZ17"/>
      <c r="DA17"/>
      <c r="DB17" s="1" t="s">
        <v>123</v>
      </c>
      <c r="DC17"/>
      <c r="DD17"/>
      <c r="DE17"/>
      <c r="DF17"/>
      <c r="DG17"/>
      <c r="DH17"/>
      <c r="DI17"/>
      <c r="DJ17"/>
      <c r="DK17"/>
      <c r="DL17" s="1" t="s">
        <v>123</v>
      </c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 s="1" t="s">
        <v>123</v>
      </c>
      <c r="EP17" t="s">
        <v>180</v>
      </c>
      <c r="EQ17" t="s">
        <v>132</v>
      </c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 s="1" t="s">
        <v>123</v>
      </c>
      <c r="FP17" t="s">
        <v>132</v>
      </c>
      <c r="FR17" t="s">
        <v>132</v>
      </c>
      <c r="GW17" t="s">
        <v>433</v>
      </c>
      <c r="GX17" t="s">
        <v>434</v>
      </c>
      <c r="GY17" t="s">
        <v>435</v>
      </c>
      <c r="GZ17" t="s">
        <v>140</v>
      </c>
      <c r="HA17">
        <v>1987</v>
      </c>
      <c r="HB17" t="s">
        <v>141</v>
      </c>
    </row>
    <row r="18" spans="1:214" hidden="1" x14ac:dyDescent="0.45">
      <c r="A18">
        <v>188</v>
      </c>
      <c r="B18">
        <f>_xlfn.IFNA(VLOOKUP(Analiza[[#This Row],[Zakończono wypełnianie]],Zakończone[],2,0),"BRAK")</f>
        <v>107</v>
      </c>
      <c r="C18">
        <f>COUNTA(O18:HF18)</f>
        <v>66</v>
      </c>
      <c r="D18" t="s">
        <v>1587</v>
      </c>
      <c r="E18" t="s">
        <v>118</v>
      </c>
      <c r="J18" t="s">
        <v>119</v>
      </c>
      <c r="K18" t="s">
        <v>1588</v>
      </c>
      <c r="L18" t="s">
        <v>1589</v>
      </c>
      <c r="M18">
        <v>1788</v>
      </c>
      <c r="N18">
        <v>0</v>
      </c>
      <c r="O18" t="s">
        <v>122</v>
      </c>
      <c r="P18" s="1" t="s">
        <v>123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 s="1" t="s">
        <v>124</v>
      </c>
      <c r="AG18" t="s">
        <v>191</v>
      </c>
      <c r="AH18">
        <v>1983</v>
      </c>
      <c r="AI18" t="s">
        <v>126</v>
      </c>
      <c r="AJ18" t="s">
        <v>1590</v>
      </c>
      <c r="AK18" t="s">
        <v>150</v>
      </c>
      <c r="AL18" t="s">
        <v>150</v>
      </c>
      <c r="AM18" t="s">
        <v>236</v>
      </c>
      <c r="AN18" t="s">
        <v>129</v>
      </c>
      <c r="AO18" t="s">
        <v>162</v>
      </c>
      <c r="AP18">
        <v>36</v>
      </c>
      <c r="AQ18" t="s">
        <v>132</v>
      </c>
      <c r="AR18" t="s">
        <v>132</v>
      </c>
      <c r="AS18" t="s">
        <v>1591</v>
      </c>
      <c r="AT18" t="s">
        <v>1592</v>
      </c>
      <c r="AU18" t="s">
        <v>1593</v>
      </c>
      <c r="AV18" t="s">
        <v>172</v>
      </c>
      <c r="AW18"/>
      <c r="AX18" s="1" t="s">
        <v>159</v>
      </c>
      <c r="AY18">
        <v>3</v>
      </c>
      <c r="AZ18" t="s">
        <v>191</v>
      </c>
      <c r="BA18">
        <v>2019</v>
      </c>
      <c r="BB18" t="s">
        <v>126</v>
      </c>
      <c r="BC18" t="s">
        <v>1594</v>
      </c>
      <c r="BD18" t="s">
        <v>236</v>
      </c>
      <c r="BE18" t="s">
        <v>128</v>
      </c>
      <c r="BF18" t="s">
        <v>162</v>
      </c>
      <c r="BG18" t="s">
        <v>151</v>
      </c>
      <c r="BH18" t="s">
        <v>132</v>
      </c>
      <c r="BI18" t="s">
        <v>1595</v>
      </c>
      <c r="BJ18" t="s">
        <v>1596</v>
      </c>
      <c r="BK18" t="s">
        <v>157</v>
      </c>
      <c r="BL18"/>
      <c r="BM18"/>
      <c r="BN18" t="s">
        <v>173</v>
      </c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 s="1" t="s">
        <v>123</v>
      </c>
      <c r="CS18"/>
      <c r="CT18"/>
      <c r="CU18"/>
      <c r="CV18"/>
      <c r="CW18"/>
      <c r="CX18"/>
      <c r="CY18"/>
      <c r="CZ18"/>
      <c r="DA18"/>
      <c r="DB18" s="1" t="s">
        <v>123</v>
      </c>
      <c r="DC18"/>
      <c r="DD18"/>
      <c r="DE18"/>
      <c r="DF18"/>
      <c r="DG18"/>
      <c r="DH18"/>
      <c r="DI18"/>
      <c r="DJ18"/>
      <c r="DK18"/>
      <c r="DL18" s="1" t="s">
        <v>123</v>
      </c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 s="1" t="s">
        <v>177</v>
      </c>
      <c r="EP18" t="s">
        <v>178</v>
      </c>
      <c r="EQ18">
        <v>2</v>
      </c>
      <c r="ER18" t="s">
        <v>747</v>
      </c>
      <c r="ES18" t="s">
        <v>236</v>
      </c>
      <c r="ET18" t="s">
        <v>236</v>
      </c>
      <c r="EU18" t="s">
        <v>128</v>
      </c>
      <c r="EV18" t="s">
        <v>178</v>
      </c>
      <c r="EW18" t="s">
        <v>1597</v>
      </c>
      <c r="EX18" t="s">
        <v>1598</v>
      </c>
      <c r="EY18" t="s">
        <v>1206</v>
      </c>
      <c r="EZ18" t="s">
        <v>1599</v>
      </c>
      <c r="FA18" t="s">
        <v>129</v>
      </c>
      <c r="FB18" t="s">
        <v>129</v>
      </c>
      <c r="FC18" t="s">
        <v>236</v>
      </c>
      <c r="FD18" t="s">
        <v>178</v>
      </c>
      <c r="FE18" t="s">
        <v>1600</v>
      </c>
      <c r="FF18" t="s">
        <v>1601</v>
      </c>
      <c r="FG18" t="s">
        <v>173</v>
      </c>
      <c r="FH18"/>
      <c r="FI18"/>
      <c r="FJ18"/>
      <c r="FK18"/>
      <c r="FL18"/>
      <c r="FM18"/>
      <c r="FN18"/>
      <c r="FO18" s="1" t="s">
        <v>123</v>
      </c>
      <c r="GW18" t="s">
        <v>1602</v>
      </c>
      <c r="GX18" t="s">
        <v>1603</v>
      </c>
      <c r="GY18" t="s">
        <v>1604</v>
      </c>
      <c r="GZ18" t="s">
        <v>186</v>
      </c>
      <c r="HA18">
        <v>1959</v>
      </c>
      <c r="HB18" t="s">
        <v>483</v>
      </c>
      <c r="HD18" t="s">
        <v>1605</v>
      </c>
      <c r="HE18" t="s">
        <v>1606</v>
      </c>
      <c r="HF18" t="s">
        <v>1607</v>
      </c>
    </row>
    <row r="19" spans="1:214" x14ac:dyDescent="0.45">
      <c r="A19">
        <v>83</v>
      </c>
      <c r="B19">
        <f>_xlfn.IFNA(VLOOKUP(Analiza[[#This Row],[Zakończono wypełnianie]],Zakończone[],2,0),"BRAK")</f>
        <v>48</v>
      </c>
      <c r="C19">
        <f>COUNTA(O19:HF19)</f>
        <v>75</v>
      </c>
      <c r="D19" t="s">
        <v>837</v>
      </c>
      <c r="E19" t="s">
        <v>118</v>
      </c>
      <c r="J19" t="s">
        <v>119</v>
      </c>
      <c r="K19" t="s">
        <v>838</v>
      </c>
      <c r="L19" t="s">
        <v>839</v>
      </c>
      <c r="M19">
        <v>3312</v>
      </c>
      <c r="N19">
        <v>0</v>
      </c>
      <c r="O19" t="s">
        <v>122</v>
      </c>
      <c r="P19" s="1" t="s">
        <v>123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 s="1" t="s">
        <v>124</v>
      </c>
      <c r="AG19" t="s">
        <v>191</v>
      </c>
      <c r="AH19">
        <v>1978</v>
      </c>
      <c r="AI19" t="s">
        <v>126</v>
      </c>
      <c r="AJ19" t="s">
        <v>841</v>
      </c>
      <c r="AK19" t="s">
        <v>169</v>
      </c>
      <c r="AL19" t="s">
        <v>169</v>
      </c>
      <c r="AM19" t="s">
        <v>151</v>
      </c>
      <c r="AN19" t="s">
        <v>150</v>
      </c>
      <c r="AO19" t="s">
        <v>150</v>
      </c>
      <c r="AP19">
        <v>2</v>
      </c>
      <c r="AQ19" t="s">
        <v>302</v>
      </c>
      <c r="AR19" t="s">
        <v>226</v>
      </c>
      <c r="AS19" t="s">
        <v>842</v>
      </c>
      <c r="AT19" t="s">
        <v>843</v>
      </c>
      <c r="AU19" t="s">
        <v>386</v>
      </c>
      <c r="AV19" t="s">
        <v>157</v>
      </c>
      <c r="AW19"/>
      <c r="AX19" s="1" t="s">
        <v>159</v>
      </c>
      <c r="AY19">
        <v>2</v>
      </c>
      <c r="AZ19" t="s">
        <v>191</v>
      </c>
      <c r="BA19">
        <v>2005</v>
      </c>
      <c r="BB19" t="s">
        <v>126</v>
      </c>
      <c r="BC19" t="s">
        <v>844</v>
      </c>
      <c r="BD19" t="s">
        <v>150</v>
      </c>
      <c r="BE19" t="s">
        <v>150</v>
      </c>
      <c r="BF19" t="s">
        <v>169</v>
      </c>
      <c r="BG19" t="s">
        <v>162</v>
      </c>
      <c r="BH19" t="s">
        <v>162</v>
      </c>
      <c r="BI19">
        <v>3</v>
      </c>
      <c r="BJ19" t="s">
        <v>845</v>
      </c>
      <c r="BK19" t="s">
        <v>157</v>
      </c>
      <c r="BL19"/>
      <c r="BM19" t="s">
        <v>148</v>
      </c>
      <c r="BN19" t="s">
        <v>166</v>
      </c>
      <c r="BO19" t="s">
        <v>191</v>
      </c>
      <c r="BP19">
        <v>2007</v>
      </c>
      <c r="BQ19" t="s">
        <v>126</v>
      </c>
      <c r="BR19" t="s">
        <v>844</v>
      </c>
      <c r="BS19" t="s">
        <v>150</v>
      </c>
      <c r="BT19" t="s">
        <v>150</v>
      </c>
      <c r="BU19" t="s">
        <v>150</v>
      </c>
      <c r="BV19" t="s">
        <v>162</v>
      </c>
      <c r="BW19" t="s">
        <v>162</v>
      </c>
      <c r="BX19">
        <v>3</v>
      </c>
      <c r="BY19" t="s">
        <v>148</v>
      </c>
      <c r="BZ19" t="s">
        <v>157</v>
      </c>
      <c r="CA19"/>
      <c r="CB19" t="s">
        <v>148</v>
      </c>
      <c r="CC19" t="s">
        <v>173</v>
      </c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 s="1" t="s">
        <v>123</v>
      </c>
      <c r="CS19"/>
      <c r="CT19"/>
      <c r="CU19"/>
      <c r="CV19"/>
      <c r="CW19"/>
      <c r="CX19"/>
      <c r="CY19"/>
      <c r="CZ19"/>
      <c r="DA19"/>
      <c r="DB19" s="1" t="s">
        <v>214</v>
      </c>
      <c r="DC19" t="s">
        <v>2275</v>
      </c>
      <c r="DD19" t="s">
        <v>2276</v>
      </c>
      <c r="DE19" t="s">
        <v>150</v>
      </c>
      <c r="DF19" t="s">
        <v>150</v>
      </c>
      <c r="DG19" t="s">
        <v>150</v>
      </c>
      <c r="DH19" t="s">
        <v>150</v>
      </c>
      <c r="DI19" t="s">
        <v>150</v>
      </c>
      <c r="DJ19" t="s">
        <v>162</v>
      </c>
      <c r="DK19" t="s">
        <v>848</v>
      </c>
      <c r="DL19" s="1" t="s">
        <v>123</v>
      </c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 s="1" t="s">
        <v>123</v>
      </c>
      <c r="EP19" t="s">
        <v>180</v>
      </c>
      <c r="EQ19" t="s">
        <v>132</v>
      </c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 s="1" t="s">
        <v>123</v>
      </c>
      <c r="FP19" t="s">
        <v>132</v>
      </c>
      <c r="FR19" t="s">
        <v>132</v>
      </c>
      <c r="GW19" t="s">
        <v>849</v>
      </c>
      <c r="GX19" t="s">
        <v>850</v>
      </c>
      <c r="GY19" t="s">
        <v>851</v>
      </c>
      <c r="GZ19" t="s">
        <v>186</v>
      </c>
      <c r="HA19">
        <v>1954</v>
      </c>
      <c r="HB19" t="s">
        <v>141</v>
      </c>
      <c r="HD19" t="s">
        <v>852</v>
      </c>
      <c r="HE19" t="s">
        <v>853</v>
      </c>
    </row>
    <row r="20" spans="1:214" hidden="1" x14ac:dyDescent="0.45">
      <c r="A20">
        <v>214</v>
      </c>
      <c r="B20">
        <f>_xlfn.IFNA(VLOOKUP(Analiza[[#This Row],[Zakończono wypełnianie]],Zakończone[],2,0),"BRAK")</f>
        <v>117</v>
      </c>
      <c r="C20">
        <f>COUNTA(O20:HF20)</f>
        <v>33</v>
      </c>
      <c r="D20" t="s">
        <v>1762</v>
      </c>
      <c r="E20" t="s">
        <v>118</v>
      </c>
      <c r="J20" t="s">
        <v>119</v>
      </c>
      <c r="K20" t="s">
        <v>1763</v>
      </c>
      <c r="L20" t="s">
        <v>1764</v>
      </c>
      <c r="M20">
        <v>336</v>
      </c>
      <c r="N20">
        <v>0</v>
      </c>
      <c r="O20" t="s">
        <v>122</v>
      </c>
      <c r="P20" s="1" t="s">
        <v>123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 s="1" t="s">
        <v>124</v>
      </c>
      <c r="AG20" t="s">
        <v>191</v>
      </c>
      <c r="AH20">
        <v>2002</v>
      </c>
      <c r="AI20" t="s">
        <v>126</v>
      </c>
      <c r="AJ20" t="s">
        <v>1176</v>
      </c>
      <c r="AK20" t="s">
        <v>129</v>
      </c>
      <c r="AL20" t="s">
        <v>129</v>
      </c>
      <c r="AM20" t="s">
        <v>129</v>
      </c>
      <c r="AN20" t="s">
        <v>129</v>
      </c>
      <c r="AO20" t="s">
        <v>129</v>
      </c>
      <c r="AP20" t="s">
        <v>1765</v>
      </c>
      <c r="AQ20" t="s">
        <v>302</v>
      </c>
      <c r="AR20" t="s">
        <v>226</v>
      </c>
      <c r="AS20"/>
      <c r="AT20" t="s">
        <v>1766</v>
      </c>
      <c r="AU20" t="s">
        <v>386</v>
      </c>
      <c r="AV20" t="s">
        <v>157</v>
      </c>
      <c r="AW20" t="s">
        <v>1767</v>
      </c>
      <c r="AX20" s="1" t="s">
        <v>123</v>
      </c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 s="1" t="s">
        <v>123</v>
      </c>
      <c r="CS20"/>
      <c r="CT20"/>
      <c r="CU20"/>
      <c r="CV20"/>
      <c r="CW20"/>
      <c r="CX20"/>
      <c r="CY20"/>
      <c r="CZ20"/>
      <c r="DA20"/>
      <c r="DB20" s="1" t="s">
        <v>123</v>
      </c>
      <c r="DC20"/>
      <c r="DD20"/>
      <c r="DE20"/>
      <c r="DF20"/>
      <c r="DG20"/>
      <c r="DH20"/>
      <c r="DI20"/>
      <c r="DJ20"/>
      <c r="DK20"/>
      <c r="DL20" s="1" t="s">
        <v>123</v>
      </c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 s="1" t="s">
        <v>123</v>
      </c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 s="1" t="s">
        <v>123</v>
      </c>
      <c r="GW20" t="s">
        <v>1768</v>
      </c>
      <c r="GX20" t="s">
        <v>1769</v>
      </c>
      <c r="GY20" t="s">
        <v>1769</v>
      </c>
      <c r="GZ20" t="s">
        <v>186</v>
      </c>
      <c r="HA20">
        <v>1977</v>
      </c>
      <c r="HB20" t="s">
        <v>141</v>
      </c>
      <c r="HD20" t="s">
        <v>386</v>
      </c>
      <c r="HE20" t="s">
        <v>386</v>
      </c>
    </row>
    <row r="21" spans="1:214" hidden="1" x14ac:dyDescent="0.45">
      <c r="A21">
        <v>182</v>
      </c>
      <c r="B21">
        <f>_xlfn.IFNA(VLOOKUP(Analiza[[#This Row],[Zakończono wypełnianie]],Zakończone[],2,0),"BRAK")</f>
        <v>103</v>
      </c>
      <c r="C21">
        <f>COUNTA(O21:HF21)</f>
        <v>33</v>
      </c>
      <c r="D21" t="s">
        <v>1540</v>
      </c>
      <c r="E21" t="s">
        <v>118</v>
      </c>
      <c r="J21" t="s">
        <v>119</v>
      </c>
      <c r="K21" t="s">
        <v>1541</v>
      </c>
      <c r="L21" t="s">
        <v>1542</v>
      </c>
      <c r="M21">
        <v>193</v>
      </c>
      <c r="N21">
        <v>0</v>
      </c>
      <c r="O21" t="s">
        <v>122</v>
      </c>
      <c r="P21" s="1" t="s">
        <v>123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 s="1" t="s">
        <v>124</v>
      </c>
      <c r="AG21" t="s">
        <v>191</v>
      </c>
      <c r="AH21">
        <v>2013</v>
      </c>
      <c r="AI21" t="s">
        <v>126</v>
      </c>
      <c r="AJ21" t="s">
        <v>1544</v>
      </c>
      <c r="AK21" t="s">
        <v>236</v>
      </c>
      <c r="AL21" t="s">
        <v>236</v>
      </c>
      <c r="AM21" t="s">
        <v>162</v>
      </c>
      <c r="AN21" t="s">
        <v>236</v>
      </c>
      <c r="AO21" t="s">
        <v>236</v>
      </c>
      <c r="AP21">
        <v>1</v>
      </c>
      <c r="AQ21" t="s">
        <v>131</v>
      </c>
      <c r="AR21" t="s">
        <v>302</v>
      </c>
      <c r="AS21"/>
      <c r="AT21" t="s">
        <v>267</v>
      </c>
      <c r="AU21" t="s">
        <v>267</v>
      </c>
      <c r="AV21" t="s">
        <v>157</v>
      </c>
      <c r="AW21"/>
      <c r="AX21" s="1" t="s">
        <v>123</v>
      </c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 s="1" t="s">
        <v>123</v>
      </c>
      <c r="CS21"/>
      <c r="CT21"/>
      <c r="CU21"/>
      <c r="CV21"/>
      <c r="CW21"/>
      <c r="CX21"/>
      <c r="CY21"/>
      <c r="CZ21"/>
      <c r="DA21"/>
      <c r="DB21" s="1" t="s">
        <v>123</v>
      </c>
      <c r="DC21"/>
      <c r="DD21"/>
      <c r="DE21"/>
      <c r="DF21"/>
      <c r="DG21"/>
      <c r="DH21"/>
      <c r="DI21"/>
      <c r="DJ21"/>
      <c r="DK21"/>
      <c r="DL21" s="1" t="s">
        <v>123</v>
      </c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 s="1" t="s">
        <v>123</v>
      </c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 s="1" t="s">
        <v>123</v>
      </c>
      <c r="GW21" t="s">
        <v>267</v>
      </c>
      <c r="GX21" t="s">
        <v>267</v>
      </c>
      <c r="GY21" t="s">
        <v>267</v>
      </c>
      <c r="GZ21" t="s">
        <v>186</v>
      </c>
      <c r="HA21">
        <v>1989</v>
      </c>
      <c r="HB21" t="s">
        <v>141</v>
      </c>
      <c r="HD21" t="s">
        <v>267</v>
      </c>
      <c r="HE21" t="s">
        <v>267</v>
      </c>
      <c r="HF21" t="s">
        <v>267</v>
      </c>
    </row>
    <row r="22" spans="1:214" hidden="1" x14ac:dyDescent="0.45">
      <c r="A22">
        <v>25</v>
      </c>
      <c r="B22" t="str">
        <f>_xlfn.IFNA(VLOOKUP(Analiza[[#This Row],[Zakończono wypełnianie]],Zakończone[],2,0),"BRAK")</f>
        <v>BRAK</v>
      </c>
      <c r="C22">
        <f>COUNTA(O22:HF22)</f>
        <v>24</v>
      </c>
      <c r="D22" t="s">
        <v>417</v>
      </c>
      <c r="E22" t="s">
        <v>118</v>
      </c>
      <c r="F22" t="s">
        <v>400</v>
      </c>
      <c r="J22" t="s">
        <v>286</v>
      </c>
      <c r="K22" t="s">
        <v>418</v>
      </c>
      <c r="L22" t="s">
        <v>418</v>
      </c>
      <c r="M22">
        <v>0</v>
      </c>
      <c r="N22">
        <v>0</v>
      </c>
      <c r="O22" t="s">
        <v>122</v>
      </c>
      <c r="P22" s="1" t="s">
        <v>416</v>
      </c>
      <c r="Q22" t="s">
        <v>147</v>
      </c>
      <c r="R22" t="s">
        <v>148</v>
      </c>
      <c r="S22" t="s">
        <v>419</v>
      </c>
      <c r="T22" t="s">
        <v>150</v>
      </c>
      <c r="U22" t="s">
        <v>169</v>
      </c>
      <c r="V22" t="s">
        <v>169</v>
      </c>
      <c r="W22" t="s">
        <v>420</v>
      </c>
      <c r="X22" t="s">
        <v>153</v>
      </c>
      <c r="Y22" t="s">
        <v>302</v>
      </c>
      <c r="Z22" t="s">
        <v>421</v>
      </c>
      <c r="AA22" t="s">
        <v>422</v>
      </c>
      <c r="AB22" t="s">
        <v>423</v>
      </c>
      <c r="AC22" t="s">
        <v>172</v>
      </c>
      <c r="AD22"/>
      <c r="AE22">
        <v>4</v>
      </c>
      <c r="AF22" s="1" t="s">
        <v>123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 s="1" t="s">
        <v>123</v>
      </c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 s="1" t="s">
        <v>123</v>
      </c>
      <c r="CS22"/>
      <c r="CT22"/>
      <c r="CU22"/>
      <c r="CV22"/>
      <c r="CW22"/>
      <c r="CX22"/>
      <c r="CY22"/>
      <c r="CZ22"/>
      <c r="DA22"/>
      <c r="DB22" s="1" t="s">
        <v>123</v>
      </c>
      <c r="DC22"/>
      <c r="DD22"/>
      <c r="DE22"/>
      <c r="DF22"/>
      <c r="DG22"/>
      <c r="DH22"/>
      <c r="DI22"/>
      <c r="DJ22"/>
      <c r="DK22"/>
      <c r="DL22" s="1" t="s">
        <v>123</v>
      </c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 s="1" t="s">
        <v>177</v>
      </c>
      <c r="EP22" t="s">
        <v>180</v>
      </c>
      <c r="EQ22">
        <v>1</v>
      </c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 s="1"/>
    </row>
    <row r="23" spans="1:214" hidden="1" x14ac:dyDescent="0.45">
      <c r="A23">
        <v>88</v>
      </c>
      <c r="B23">
        <f>_xlfn.IFNA(VLOOKUP(Analiza[[#This Row],[Zakończono wypełnianie]],Zakończone[],2,0),"BRAK")</f>
        <v>53</v>
      </c>
      <c r="C23">
        <f>COUNTA(O23:HF23)</f>
        <v>46</v>
      </c>
      <c r="D23" t="s">
        <v>873</v>
      </c>
      <c r="E23" t="s">
        <v>118</v>
      </c>
      <c r="F23" t="s">
        <v>797</v>
      </c>
      <c r="J23" t="s">
        <v>119</v>
      </c>
      <c r="K23" t="s">
        <v>895</v>
      </c>
      <c r="L23" t="s">
        <v>896</v>
      </c>
      <c r="M23">
        <v>1418</v>
      </c>
      <c r="N23">
        <v>0</v>
      </c>
      <c r="O23" t="s">
        <v>122</v>
      </c>
      <c r="P23" s="1" t="s">
        <v>123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 s="1" t="s">
        <v>124</v>
      </c>
      <c r="AG23" t="s">
        <v>191</v>
      </c>
      <c r="AH23">
        <v>1975</v>
      </c>
      <c r="AI23" t="s">
        <v>126</v>
      </c>
      <c r="AJ23" t="s">
        <v>897</v>
      </c>
      <c r="AK23" t="s">
        <v>150</v>
      </c>
      <c r="AL23" t="s">
        <v>162</v>
      </c>
      <c r="AM23" t="s">
        <v>150</v>
      </c>
      <c r="AN23" t="s">
        <v>162</v>
      </c>
      <c r="AO23" t="s">
        <v>162</v>
      </c>
      <c r="AP23" t="s">
        <v>898</v>
      </c>
      <c r="AQ23" t="s">
        <v>153</v>
      </c>
      <c r="AR23" t="s">
        <v>153</v>
      </c>
      <c r="AS23"/>
      <c r="AT23" t="s">
        <v>532</v>
      </c>
      <c r="AU23" t="s">
        <v>532</v>
      </c>
      <c r="AV23" t="s">
        <v>157</v>
      </c>
      <c r="AW23"/>
      <c r="AX23" s="1" t="s">
        <v>159</v>
      </c>
      <c r="AY23">
        <v>1</v>
      </c>
      <c r="AZ23" t="s">
        <v>191</v>
      </c>
      <c r="BA23">
        <v>2011</v>
      </c>
      <c r="BB23" t="s">
        <v>126</v>
      </c>
      <c r="BC23" t="s">
        <v>127</v>
      </c>
      <c r="BD23" t="s">
        <v>162</v>
      </c>
      <c r="BE23" t="s">
        <v>150</v>
      </c>
      <c r="BF23" t="s">
        <v>236</v>
      </c>
      <c r="BG23" t="s">
        <v>132</v>
      </c>
      <c r="BH23" t="s">
        <v>132</v>
      </c>
      <c r="BI23" t="s">
        <v>900</v>
      </c>
      <c r="BJ23" t="s">
        <v>901</v>
      </c>
      <c r="BK23" t="s">
        <v>157</v>
      </c>
      <c r="BL23" t="s">
        <v>878</v>
      </c>
      <c r="BM23"/>
      <c r="BN23" t="s">
        <v>173</v>
      </c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 s="1" t="s">
        <v>123</v>
      </c>
      <c r="CS23"/>
      <c r="CT23"/>
      <c r="CU23"/>
      <c r="CV23"/>
      <c r="CW23"/>
      <c r="CX23"/>
      <c r="CY23"/>
      <c r="CZ23"/>
      <c r="DA23"/>
      <c r="DB23" s="1" t="s">
        <v>123</v>
      </c>
      <c r="DC23"/>
      <c r="DD23"/>
      <c r="DE23"/>
      <c r="DF23"/>
      <c r="DG23"/>
      <c r="DH23"/>
      <c r="DI23"/>
      <c r="DJ23"/>
      <c r="DK23"/>
      <c r="DL23" s="1" t="s">
        <v>123</v>
      </c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 s="1" t="s">
        <v>123</v>
      </c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 s="1" t="s">
        <v>123</v>
      </c>
      <c r="FP23" t="s">
        <v>132</v>
      </c>
      <c r="GW23" t="s">
        <v>532</v>
      </c>
      <c r="GX23" t="s">
        <v>532</v>
      </c>
      <c r="GY23" t="s">
        <v>532</v>
      </c>
      <c r="GZ23" t="s">
        <v>140</v>
      </c>
      <c r="HA23">
        <v>1950</v>
      </c>
      <c r="HB23" t="s">
        <v>141</v>
      </c>
    </row>
    <row r="24" spans="1:214" hidden="1" x14ac:dyDescent="0.45">
      <c r="A24">
        <v>139</v>
      </c>
      <c r="B24">
        <f>_xlfn.IFNA(VLOOKUP(Analiza[[#This Row],[Zakończono wypełnianie]],Zakończone[],2,0),"BRAK")</f>
        <v>84</v>
      </c>
      <c r="C24">
        <f>COUNTA(O24:HF24)</f>
        <v>47</v>
      </c>
      <c r="D24" t="s">
        <v>1302</v>
      </c>
      <c r="E24" t="s">
        <v>118</v>
      </c>
      <c r="J24" t="s">
        <v>119</v>
      </c>
      <c r="K24" t="s">
        <v>1303</v>
      </c>
      <c r="L24" t="s">
        <v>1304</v>
      </c>
      <c r="M24">
        <v>558</v>
      </c>
      <c r="N24">
        <v>0</v>
      </c>
      <c r="O24" t="s">
        <v>122</v>
      </c>
      <c r="P24" s="1" t="s">
        <v>416</v>
      </c>
      <c r="Q24" t="s">
        <v>191</v>
      </c>
      <c r="R24" t="s">
        <v>126</v>
      </c>
      <c r="S24" t="s">
        <v>1305</v>
      </c>
      <c r="T24" t="s">
        <v>162</v>
      </c>
      <c r="U24" t="s">
        <v>128</v>
      </c>
      <c r="V24" t="s">
        <v>150</v>
      </c>
      <c r="W24" t="s">
        <v>1306</v>
      </c>
      <c r="X24" t="s">
        <v>153</v>
      </c>
      <c r="Y24" t="s">
        <v>759</v>
      </c>
      <c r="Z24" t="s">
        <v>1307</v>
      </c>
      <c r="AA24" t="s">
        <v>1308</v>
      </c>
      <c r="AB24" t="s">
        <v>1309</v>
      </c>
      <c r="AC24" t="s">
        <v>230</v>
      </c>
      <c r="AD24"/>
      <c r="AE24">
        <v>2</v>
      </c>
      <c r="AF24" s="1" t="s">
        <v>124</v>
      </c>
      <c r="AG24" t="s">
        <v>191</v>
      </c>
      <c r="AH24">
        <v>2015</v>
      </c>
      <c r="AI24" t="s">
        <v>126</v>
      </c>
      <c r="AJ24" t="s">
        <v>1312</v>
      </c>
      <c r="AK24" t="s">
        <v>162</v>
      </c>
      <c r="AL24" t="s">
        <v>128</v>
      </c>
      <c r="AM24" t="s">
        <v>162</v>
      </c>
      <c r="AN24" t="s">
        <v>162</v>
      </c>
      <c r="AO24" t="s">
        <v>162</v>
      </c>
      <c r="AP24" t="s">
        <v>237</v>
      </c>
      <c r="AQ24" t="s">
        <v>302</v>
      </c>
      <c r="AR24" t="s">
        <v>153</v>
      </c>
      <c r="AS24" t="s">
        <v>1313</v>
      </c>
      <c r="AT24" t="s">
        <v>1314</v>
      </c>
      <c r="AU24" t="s">
        <v>1315</v>
      </c>
      <c r="AV24" t="s">
        <v>172</v>
      </c>
      <c r="AW24"/>
      <c r="AX24" s="1" t="s">
        <v>123</v>
      </c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 s="1" t="s">
        <v>123</v>
      </c>
      <c r="CS24"/>
      <c r="CT24"/>
      <c r="CU24"/>
      <c r="CV24"/>
      <c r="CW24"/>
      <c r="CX24"/>
      <c r="CY24"/>
      <c r="CZ24"/>
      <c r="DA24"/>
      <c r="DB24" s="1" t="s">
        <v>123</v>
      </c>
      <c r="DC24"/>
      <c r="DD24"/>
      <c r="DE24"/>
      <c r="DF24"/>
      <c r="DG24"/>
      <c r="DH24"/>
      <c r="DI24"/>
      <c r="DJ24"/>
      <c r="DK24"/>
      <c r="DL24" s="1" t="s">
        <v>123</v>
      </c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 s="1" t="s">
        <v>123</v>
      </c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 s="1" t="s">
        <v>123</v>
      </c>
      <c r="GW24" t="s">
        <v>1316</v>
      </c>
      <c r="GX24" t="s">
        <v>1317</v>
      </c>
      <c r="GY24" t="s">
        <v>1318</v>
      </c>
      <c r="GZ24" t="s">
        <v>186</v>
      </c>
      <c r="HA24">
        <v>1992</v>
      </c>
      <c r="HB24" t="s">
        <v>398</v>
      </c>
      <c r="HD24" t="s">
        <v>1319</v>
      </c>
      <c r="HE24" t="s">
        <v>1320</v>
      </c>
    </row>
    <row r="25" spans="1:214" hidden="1" x14ac:dyDescent="0.45">
      <c r="A25">
        <v>3</v>
      </c>
      <c r="B25">
        <f>_xlfn.IFNA(VLOOKUP(Analiza[[#This Row],[Zakończono wypełnianie]],Zakończone[],2,0),"BRAK")</f>
        <v>3</v>
      </c>
      <c r="C25">
        <f>COUNTA(O25:HF25)</f>
        <v>33</v>
      </c>
      <c r="D25" t="s">
        <v>188</v>
      </c>
      <c r="E25" t="s">
        <v>118</v>
      </c>
      <c r="J25" t="s">
        <v>119</v>
      </c>
      <c r="K25" t="s">
        <v>189</v>
      </c>
      <c r="L25" t="s">
        <v>190</v>
      </c>
      <c r="M25">
        <v>853</v>
      </c>
      <c r="N25">
        <v>0</v>
      </c>
      <c r="O25" t="s">
        <v>122</v>
      </c>
      <c r="P25" s="1" t="s">
        <v>123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 s="1" t="s">
        <v>124</v>
      </c>
      <c r="AG25" t="s">
        <v>191</v>
      </c>
      <c r="AH25">
        <v>2017</v>
      </c>
      <c r="AI25" t="s">
        <v>126</v>
      </c>
      <c r="AJ25" t="s">
        <v>192</v>
      </c>
      <c r="AK25" t="s">
        <v>150</v>
      </c>
      <c r="AL25" t="s">
        <v>150</v>
      </c>
      <c r="AM25" t="s">
        <v>162</v>
      </c>
      <c r="AN25" t="s">
        <v>169</v>
      </c>
      <c r="AO25" t="s">
        <v>169</v>
      </c>
      <c r="AP25" t="s">
        <v>193</v>
      </c>
      <c r="AQ25" t="s">
        <v>194</v>
      </c>
      <c r="AR25" t="s">
        <v>194</v>
      </c>
      <c r="AS25" t="s">
        <v>195</v>
      </c>
      <c r="AT25" t="s">
        <v>196</v>
      </c>
      <c r="AU25" t="s">
        <v>197</v>
      </c>
      <c r="AV25" t="s">
        <v>157</v>
      </c>
      <c r="AW25"/>
      <c r="AX25" s="1" t="s">
        <v>123</v>
      </c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 s="1" t="s">
        <v>123</v>
      </c>
      <c r="CS25"/>
      <c r="CT25"/>
      <c r="CU25"/>
      <c r="CV25"/>
      <c r="CW25"/>
      <c r="CX25"/>
      <c r="CY25"/>
      <c r="CZ25"/>
      <c r="DA25"/>
      <c r="DB25" s="1" t="s">
        <v>123</v>
      </c>
      <c r="DC25"/>
      <c r="DD25"/>
      <c r="DE25"/>
      <c r="DF25"/>
      <c r="DG25"/>
      <c r="DH25"/>
      <c r="DI25"/>
      <c r="DJ25"/>
      <c r="DK25"/>
      <c r="DL25" s="1" t="s">
        <v>123</v>
      </c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 s="1" t="s">
        <v>123</v>
      </c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 s="1" t="s">
        <v>123</v>
      </c>
      <c r="FP25" t="s">
        <v>132</v>
      </c>
      <c r="GW25" t="s">
        <v>198</v>
      </c>
      <c r="GX25" t="s">
        <v>199</v>
      </c>
      <c r="GY25" t="s">
        <v>200</v>
      </c>
      <c r="GZ25" t="s">
        <v>186</v>
      </c>
      <c r="HA25">
        <v>1991</v>
      </c>
      <c r="HB25" t="s">
        <v>141</v>
      </c>
      <c r="HD25" t="s">
        <v>201</v>
      </c>
    </row>
    <row r="26" spans="1:214" hidden="1" x14ac:dyDescent="0.45">
      <c r="A26">
        <v>6</v>
      </c>
      <c r="B26">
        <f>_xlfn.IFNA(VLOOKUP(Analiza[[#This Row],[Zakończono wypełnianie]],Zakończone[],2,0),"BRAK")</f>
        <v>6</v>
      </c>
      <c r="C26">
        <f>COUNTA(O26:HF26)</f>
        <v>32</v>
      </c>
      <c r="D26" t="s">
        <v>248</v>
      </c>
      <c r="E26" t="s">
        <v>118</v>
      </c>
      <c r="J26" t="s">
        <v>119</v>
      </c>
      <c r="K26" t="s">
        <v>249</v>
      </c>
      <c r="L26" t="s">
        <v>250</v>
      </c>
      <c r="M26">
        <v>902</v>
      </c>
      <c r="N26">
        <v>0</v>
      </c>
      <c r="O26" t="s">
        <v>122</v>
      </c>
      <c r="P26" s="1" t="s">
        <v>123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 s="1" t="s">
        <v>124</v>
      </c>
      <c r="AG26" t="s">
        <v>191</v>
      </c>
      <c r="AH26">
        <v>2013</v>
      </c>
      <c r="AI26" t="s">
        <v>126</v>
      </c>
      <c r="AJ26" t="s">
        <v>251</v>
      </c>
      <c r="AK26" t="s">
        <v>162</v>
      </c>
      <c r="AL26" t="s">
        <v>162</v>
      </c>
      <c r="AM26" t="s">
        <v>151</v>
      </c>
      <c r="AN26" t="s">
        <v>132</v>
      </c>
      <c r="AO26" t="s">
        <v>132</v>
      </c>
      <c r="AP26" t="s">
        <v>252</v>
      </c>
      <c r="AQ26" t="s">
        <v>132</v>
      </c>
      <c r="AR26" t="s">
        <v>132</v>
      </c>
      <c r="AS26" t="s">
        <v>253</v>
      </c>
      <c r="AT26" t="s">
        <v>254</v>
      </c>
      <c r="AU26" t="s">
        <v>255</v>
      </c>
      <c r="AV26" t="s">
        <v>157</v>
      </c>
      <c r="AW26"/>
      <c r="AX26" s="1" t="s">
        <v>123</v>
      </c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 s="1" t="s">
        <v>123</v>
      </c>
      <c r="CS26"/>
      <c r="CT26"/>
      <c r="CU26"/>
      <c r="CV26"/>
      <c r="CW26"/>
      <c r="CX26"/>
      <c r="CY26"/>
      <c r="CZ26"/>
      <c r="DA26"/>
      <c r="DB26" s="1" t="s">
        <v>123</v>
      </c>
      <c r="DC26"/>
      <c r="DD26"/>
      <c r="DE26"/>
      <c r="DF26"/>
      <c r="DG26"/>
      <c r="DH26"/>
      <c r="DI26"/>
      <c r="DJ26"/>
      <c r="DK26"/>
      <c r="DL26" s="1" t="s">
        <v>123</v>
      </c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 s="1" t="s">
        <v>123</v>
      </c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 s="1" t="s">
        <v>123</v>
      </c>
      <c r="FP26" t="s">
        <v>132</v>
      </c>
      <c r="GW26" t="s">
        <v>256</v>
      </c>
      <c r="GX26" t="s">
        <v>257</v>
      </c>
      <c r="GY26" t="s">
        <v>258</v>
      </c>
      <c r="GZ26" t="s">
        <v>140</v>
      </c>
      <c r="HA26">
        <v>1988</v>
      </c>
      <c r="HB26" t="s">
        <v>141</v>
      </c>
    </row>
    <row r="27" spans="1:214" hidden="1" x14ac:dyDescent="0.45">
      <c r="A27">
        <v>7</v>
      </c>
      <c r="B27">
        <f>_xlfn.IFNA(VLOOKUP(Analiza[[#This Row],[Zakończono wypełnianie]],Zakończone[],2,0),"BRAK")</f>
        <v>7</v>
      </c>
      <c r="C27">
        <f>COUNTA(O27:HF27)</f>
        <v>37</v>
      </c>
      <c r="D27" t="s">
        <v>259</v>
      </c>
      <c r="E27" t="s">
        <v>118</v>
      </c>
      <c r="F27" t="s">
        <v>260</v>
      </c>
      <c r="J27" t="s">
        <v>119</v>
      </c>
      <c r="K27" t="s">
        <v>261</v>
      </c>
      <c r="L27" t="s">
        <v>262</v>
      </c>
      <c r="M27">
        <v>422</v>
      </c>
      <c r="N27">
        <v>0</v>
      </c>
      <c r="O27" t="s">
        <v>122</v>
      </c>
      <c r="P27" s="1" t="s">
        <v>123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 s="1" t="s">
        <v>124</v>
      </c>
      <c r="AG27" t="s">
        <v>191</v>
      </c>
      <c r="AH27">
        <v>2013</v>
      </c>
      <c r="AI27" t="s">
        <v>126</v>
      </c>
      <c r="AJ27" t="s">
        <v>263</v>
      </c>
      <c r="AK27" t="s">
        <v>169</v>
      </c>
      <c r="AL27" t="s">
        <v>150</v>
      </c>
      <c r="AM27" t="s">
        <v>169</v>
      </c>
      <c r="AN27" t="s">
        <v>169</v>
      </c>
      <c r="AO27" t="s">
        <v>169</v>
      </c>
      <c r="AP27">
        <v>4</v>
      </c>
      <c r="AQ27" t="s">
        <v>153</v>
      </c>
      <c r="AR27" t="s">
        <v>153</v>
      </c>
      <c r="AS27" t="s">
        <v>264</v>
      </c>
      <c r="AT27" t="s">
        <v>265</v>
      </c>
      <c r="AU27" t="s">
        <v>266</v>
      </c>
      <c r="AV27" t="s">
        <v>157</v>
      </c>
      <c r="AW27"/>
      <c r="AX27" s="1" t="s">
        <v>123</v>
      </c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 s="1" t="s">
        <v>123</v>
      </c>
      <c r="CS27"/>
      <c r="CT27"/>
      <c r="CU27"/>
      <c r="CV27"/>
      <c r="CW27"/>
      <c r="CX27"/>
      <c r="CY27"/>
      <c r="CZ27"/>
      <c r="DA27"/>
      <c r="DB27" s="1" t="s">
        <v>123</v>
      </c>
      <c r="DC27"/>
      <c r="DD27"/>
      <c r="DE27"/>
      <c r="DF27"/>
      <c r="DG27"/>
      <c r="DH27"/>
      <c r="DI27"/>
      <c r="DJ27"/>
      <c r="DK27"/>
      <c r="DL27" s="1" t="s">
        <v>123</v>
      </c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 s="1" t="s">
        <v>123</v>
      </c>
      <c r="EP27" t="s">
        <v>180</v>
      </c>
      <c r="EQ27" t="s">
        <v>132</v>
      </c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 s="1" t="s">
        <v>123</v>
      </c>
      <c r="FP27" t="s">
        <v>132</v>
      </c>
      <c r="FR27" t="s">
        <v>132</v>
      </c>
      <c r="GW27" t="s">
        <v>267</v>
      </c>
      <c r="GX27" t="s">
        <v>267</v>
      </c>
      <c r="GY27" t="s">
        <v>267</v>
      </c>
      <c r="GZ27" t="s">
        <v>186</v>
      </c>
      <c r="HA27">
        <v>1988</v>
      </c>
      <c r="HB27" t="s">
        <v>220</v>
      </c>
      <c r="HD27" t="s">
        <v>268</v>
      </c>
      <c r="HE27" t="s">
        <v>268</v>
      </c>
    </row>
    <row r="28" spans="1:214" hidden="1" x14ac:dyDescent="0.45">
      <c r="A28">
        <v>196</v>
      </c>
      <c r="B28">
        <f>_xlfn.IFNA(VLOOKUP(Analiza[[#This Row],[Zakończono wypełnianie]],Zakończone[],2,0),"BRAK")</f>
        <v>112</v>
      </c>
      <c r="C28">
        <f>COUNTA(O28:HF28)</f>
        <v>54</v>
      </c>
      <c r="D28" t="s">
        <v>1659</v>
      </c>
      <c r="E28" t="s">
        <v>118</v>
      </c>
      <c r="J28" t="s">
        <v>119</v>
      </c>
      <c r="K28" t="s">
        <v>1660</v>
      </c>
      <c r="L28" t="s">
        <v>1661</v>
      </c>
      <c r="M28">
        <v>614</v>
      </c>
      <c r="N28">
        <v>0</v>
      </c>
      <c r="O28" t="s">
        <v>122</v>
      </c>
      <c r="P28" s="1" t="s">
        <v>123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 s="1" t="s">
        <v>124</v>
      </c>
      <c r="AG28" t="s">
        <v>191</v>
      </c>
      <c r="AH28">
        <v>1991</v>
      </c>
      <c r="AI28" t="s">
        <v>126</v>
      </c>
      <c r="AJ28" t="s">
        <v>1662</v>
      </c>
      <c r="AK28" t="s">
        <v>150</v>
      </c>
      <c r="AL28" t="s">
        <v>150</v>
      </c>
      <c r="AM28" t="s">
        <v>150</v>
      </c>
      <c r="AN28" t="s">
        <v>132</v>
      </c>
      <c r="AO28" t="s">
        <v>132</v>
      </c>
      <c r="AP28" t="s">
        <v>718</v>
      </c>
      <c r="AQ28" t="s">
        <v>132</v>
      </c>
      <c r="AR28" t="s">
        <v>132</v>
      </c>
      <c r="AS28" t="s">
        <v>1663</v>
      </c>
      <c r="AT28" t="s">
        <v>1664</v>
      </c>
      <c r="AU28" t="s">
        <v>1665</v>
      </c>
      <c r="AV28" t="s">
        <v>172</v>
      </c>
      <c r="AW28"/>
      <c r="AX28" s="1" t="s">
        <v>159</v>
      </c>
      <c r="AY28">
        <v>1</v>
      </c>
      <c r="AZ28" t="s">
        <v>191</v>
      </c>
      <c r="BA28">
        <v>2018</v>
      </c>
      <c r="BB28" t="s">
        <v>126</v>
      </c>
      <c r="BC28" t="s">
        <v>1666</v>
      </c>
      <c r="BD28" t="s">
        <v>151</v>
      </c>
      <c r="BE28" t="s">
        <v>151</v>
      </c>
      <c r="BF28" t="s">
        <v>151</v>
      </c>
      <c r="BG28" t="s">
        <v>151</v>
      </c>
      <c r="BH28" t="s">
        <v>151</v>
      </c>
      <c r="BI28">
        <v>1</v>
      </c>
      <c r="BJ28"/>
      <c r="BK28" t="s">
        <v>172</v>
      </c>
      <c r="BL28"/>
      <c r="BM28"/>
      <c r="BN28" t="s">
        <v>173</v>
      </c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 s="1" t="s">
        <v>123</v>
      </c>
      <c r="CS28"/>
      <c r="CT28"/>
      <c r="CU28"/>
      <c r="CV28"/>
      <c r="CW28"/>
      <c r="CX28"/>
      <c r="CY28"/>
      <c r="CZ28"/>
      <c r="DA28"/>
      <c r="DB28" s="1" t="s">
        <v>123</v>
      </c>
      <c r="DC28"/>
      <c r="DD28"/>
      <c r="DE28"/>
      <c r="DF28"/>
      <c r="DG28"/>
      <c r="DH28"/>
      <c r="DI28"/>
      <c r="DJ28"/>
      <c r="DK28"/>
      <c r="DL28" s="1" t="s">
        <v>123</v>
      </c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 s="1" t="s">
        <v>177</v>
      </c>
      <c r="EP28" t="s">
        <v>178</v>
      </c>
      <c r="EQ28">
        <v>1</v>
      </c>
      <c r="ER28" t="s">
        <v>191</v>
      </c>
      <c r="ES28" t="s">
        <v>169</v>
      </c>
      <c r="ET28" t="s">
        <v>169</v>
      </c>
      <c r="EU28" t="s">
        <v>151</v>
      </c>
      <c r="EV28" t="s">
        <v>178</v>
      </c>
      <c r="EW28" t="s">
        <v>1667</v>
      </c>
      <c r="EX28" t="s">
        <v>1668</v>
      </c>
      <c r="EY28" t="s">
        <v>173</v>
      </c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 s="1" t="s">
        <v>123</v>
      </c>
      <c r="GW28" t="s">
        <v>1669</v>
      </c>
      <c r="GX28" t="s">
        <v>1670</v>
      </c>
      <c r="GY28" t="s">
        <v>1671</v>
      </c>
      <c r="GZ28" t="s">
        <v>186</v>
      </c>
      <c r="HA28">
        <v>1966</v>
      </c>
      <c r="HB28" t="s">
        <v>141</v>
      </c>
    </row>
    <row r="29" spans="1:214" hidden="1" x14ac:dyDescent="0.45">
      <c r="A29">
        <v>10</v>
      </c>
      <c r="B29">
        <f>_xlfn.IFNA(VLOOKUP(Analiza[[#This Row],[Zakończono wypełnianie]],Zakończone[],2,0),"BRAK")</f>
        <v>9</v>
      </c>
      <c r="C29">
        <f>COUNTA(O29:HF29)</f>
        <v>33</v>
      </c>
      <c r="D29" t="s">
        <v>288</v>
      </c>
      <c r="E29" t="s">
        <v>118</v>
      </c>
      <c r="J29" t="s">
        <v>119</v>
      </c>
      <c r="K29" t="s">
        <v>289</v>
      </c>
      <c r="L29" t="s">
        <v>290</v>
      </c>
      <c r="M29">
        <v>4259</v>
      </c>
      <c r="N29">
        <v>0</v>
      </c>
      <c r="O29" t="s">
        <v>122</v>
      </c>
      <c r="P29" s="1" t="s">
        <v>123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 s="1" t="s">
        <v>124</v>
      </c>
      <c r="AG29" t="s">
        <v>191</v>
      </c>
      <c r="AH29">
        <v>2013</v>
      </c>
      <c r="AI29" t="s">
        <v>126</v>
      </c>
      <c r="AJ29" t="s">
        <v>291</v>
      </c>
      <c r="AK29" t="s">
        <v>150</v>
      </c>
      <c r="AL29" t="s">
        <v>150</v>
      </c>
      <c r="AM29" t="s">
        <v>169</v>
      </c>
      <c r="AN29" t="s">
        <v>151</v>
      </c>
      <c r="AO29" t="s">
        <v>162</v>
      </c>
      <c r="AP29">
        <v>1</v>
      </c>
      <c r="AQ29" t="s">
        <v>131</v>
      </c>
      <c r="AR29" t="s">
        <v>153</v>
      </c>
      <c r="AS29" t="s">
        <v>292</v>
      </c>
      <c r="AT29" t="s">
        <v>293</v>
      </c>
      <c r="AU29" t="s">
        <v>294</v>
      </c>
      <c r="AV29" t="s">
        <v>157</v>
      </c>
      <c r="AW29"/>
      <c r="AX29" s="1" t="s">
        <v>123</v>
      </c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 s="1" t="s">
        <v>123</v>
      </c>
      <c r="CS29"/>
      <c r="CT29"/>
      <c r="CU29"/>
      <c r="CV29"/>
      <c r="CW29"/>
      <c r="CX29"/>
      <c r="CY29"/>
      <c r="CZ29"/>
      <c r="DA29"/>
      <c r="DB29" s="1" t="s">
        <v>123</v>
      </c>
      <c r="DC29"/>
      <c r="DD29"/>
      <c r="DE29"/>
      <c r="DF29"/>
      <c r="DG29"/>
      <c r="DH29"/>
      <c r="DI29"/>
      <c r="DJ29"/>
      <c r="DK29"/>
      <c r="DL29" s="1" t="s">
        <v>123</v>
      </c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 s="1" t="s">
        <v>123</v>
      </c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 s="1" t="s">
        <v>123</v>
      </c>
      <c r="FP29" t="s">
        <v>132</v>
      </c>
      <c r="FR29" t="s">
        <v>132</v>
      </c>
      <c r="GW29" t="s">
        <v>295</v>
      </c>
      <c r="GX29" t="s">
        <v>296</v>
      </c>
      <c r="GY29" t="s">
        <v>297</v>
      </c>
      <c r="GZ29" t="s">
        <v>186</v>
      </c>
      <c r="HA29">
        <v>1988</v>
      </c>
      <c r="HB29" t="s">
        <v>141</v>
      </c>
    </row>
    <row r="30" spans="1:214" hidden="1" x14ac:dyDescent="0.45">
      <c r="A30">
        <v>257</v>
      </c>
      <c r="B30">
        <f>_xlfn.IFNA(VLOOKUP(Analiza[[#This Row],[Zakończono wypełnianie]],Zakończone[],2,0),"BRAK")</f>
        <v>134</v>
      </c>
      <c r="C30">
        <f>COUNTA(O30:HF30)</f>
        <v>61</v>
      </c>
      <c r="D30" t="s">
        <v>2014</v>
      </c>
      <c r="E30" t="s">
        <v>118</v>
      </c>
      <c r="J30" t="s">
        <v>119</v>
      </c>
      <c r="K30" t="s">
        <v>2015</v>
      </c>
      <c r="L30" t="s">
        <v>2016</v>
      </c>
      <c r="M30">
        <v>1430</v>
      </c>
      <c r="N30">
        <v>0</v>
      </c>
      <c r="O30" t="s">
        <v>122</v>
      </c>
      <c r="P30" s="1" t="s">
        <v>123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 s="1" t="s">
        <v>124</v>
      </c>
      <c r="AG30" t="s">
        <v>191</v>
      </c>
      <c r="AH30">
        <v>1989</v>
      </c>
      <c r="AI30" t="s">
        <v>126</v>
      </c>
      <c r="AJ30" t="s">
        <v>2017</v>
      </c>
      <c r="AK30" t="s">
        <v>150</v>
      </c>
      <c r="AL30" t="s">
        <v>150</v>
      </c>
      <c r="AM30" t="s">
        <v>162</v>
      </c>
      <c r="AN30" t="s">
        <v>162</v>
      </c>
      <c r="AO30" t="s">
        <v>162</v>
      </c>
      <c r="AP30">
        <v>0</v>
      </c>
      <c r="AQ30" t="s">
        <v>226</v>
      </c>
      <c r="AR30" t="s">
        <v>226</v>
      </c>
      <c r="AS30" t="s">
        <v>2018</v>
      </c>
      <c r="AT30" t="s">
        <v>1229</v>
      </c>
      <c r="AU30" t="s">
        <v>1229</v>
      </c>
      <c r="AV30" t="s">
        <v>157</v>
      </c>
      <c r="AW30" t="s">
        <v>1271</v>
      </c>
      <c r="AX30" s="1" t="s">
        <v>159</v>
      </c>
      <c r="AY30">
        <v>1</v>
      </c>
      <c r="AZ30" t="s">
        <v>191</v>
      </c>
      <c r="BA30">
        <v>2016</v>
      </c>
      <c r="BB30" t="s">
        <v>126</v>
      </c>
      <c r="BC30" t="s">
        <v>2019</v>
      </c>
      <c r="BD30" t="s">
        <v>150</v>
      </c>
      <c r="BE30" t="s">
        <v>150</v>
      </c>
      <c r="BF30" t="s">
        <v>151</v>
      </c>
      <c r="BG30" t="s">
        <v>128</v>
      </c>
      <c r="BH30" t="s">
        <v>162</v>
      </c>
      <c r="BI30" t="s">
        <v>2020</v>
      </c>
      <c r="BJ30" t="s">
        <v>2021</v>
      </c>
      <c r="BK30" t="s">
        <v>157</v>
      </c>
      <c r="BL30"/>
      <c r="BM30"/>
      <c r="BN30" t="s">
        <v>173</v>
      </c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 s="1" t="s">
        <v>123</v>
      </c>
      <c r="CS30"/>
      <c r="CT30"/>
      <c r="CU30"/>
      <c r="CV30"/>
      <c r="CW30"/>
      <c r="CX30"/>
      <c r="CY30"/>
      <c r="CZ30"/>
      <c r="DA30"/>
      <c r="DB30" s="1" t="s">
        <v>123</v>
      </c>
      <c r="DC30"/>
      <c r="DD30"/>
      <c r="DE30"/>
      <c r="DF30"/>
      <c r="DG30"/>
      <c r="DH30"/>
      <c r="DI30"/>
      <c r="DJ30"/>
      <c r="DK30"/>
      <c r="DL30" s="1" t="s">
        <v>123</v>
      </c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 s="1" t="s">
        <v>123</v>
      </c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 s="1" t="s">
        <v>2022</v>
      </c>
      <c r="FP30" t="s">
        <v>2023</v>
      </c>
      <c r="FQ30" t="s">
        <v>2024</v>
      </c>
      <c r="FR30">
        <v>1</v>
      </c>
      <c r="FS30" t="s">
        <v>191</v>
      </c>
      <c r="FT30" t="s">
        <v>150</v>
      </c>
      <c r="FU30" t="s">
        <v>150</v>
      </c>
      <c r="FV30" t="s">
        <v>150</v>
      </c>
      <c r="FW30" t="s">
        <v>150</v>
      </c>
      <c r="FX30" t="s">
        <v>150</v>
      </c>
      <c r="FY30" t="s">
        <v>150</v>
      </c>
      <c r="FZ30" t="s">
        <v>150</v>
      </c>
      <c r="GB30" t="s">
        <v>2025</v>
      </c>
      <c r="GC30" t="s">
        <v>173</v>
      </c>
      <c r="GW30" t="s">
        <v>1229</v>
      </c>
      <c r="GX30" t="s">
        <v>1229</v>
      </c>
      <c r="GY30" t="s">
        <v>1229</v>
      </c>
      <c r="GZ30" t="s">
        <v>186</v>
      </c>
      <c r="HA30">
        <v>1965</v>
      </c>
      <c r="HB30" t="s">
        <v>220</v>
      </c>
      <c r="HD30" t="s">
        <v>2026</v>
      </c>
      <c r="HF30" t="s">
        <v>2027</v>
      </c>
    </row>
    <row r="31" spans="1:214" hidden="1" x14ac:dyDescent="0.45">
      <c r="A31">
        <v>94</v>
      </c>
      <c r="B31">
        <f>_xlfn.IFNA(VLOOKUP(Analiza[[#This Row],[Zakończono wypełnianie]],Zakończone[],2,0),"BRAK")</f>
        <v>57</v>
      </c>
      <c r="C31">
        <f>COUNTA(O31:HF31)</f>
        <v>32</v>
      </c>
      <c r="D31" t="s">
        <v>955</v>
      </c>
      <c r="E31" t="s">
        <v>118</v>
      </c>
      <c r="F31" t="s">
        <v>774</v>
      </c>
      <c r="J31" t="s">
        <v>119</v>
      </c>
      <c r="K31" t="s">
        <v>956</v>
      </c>
      <c r="L31" t="s">
        <v>957</v>
      </c>
      <c r="M31">
        <v>1186</v>
      </c>
      <c r="N31">
        <v>0</v>
      </c>
      <c r="O31" t="s">
        <v>122</v>
      </c>
      <c r="P31" s="1" t="s">
        <v>416</v>
      </c>
      <c r="Q31" t="s">
        <v>223</v>
      </c>
      <c r="R31" t="s">
        <v>148</v>
      </c>
      <c r="S31" t="s">
        <v>958</v>
      </c>
      <c r="T31" t="s">
        <v>151</v>
      </c>
      <c r="U31" t="s">
        <v>128</v>
      </c>
      <c r="V31" t="s">
        <v>236</v>
      </c>
      <c r="W31" t="s">
        <v>959</v>
      </c>
      <c r="X31" t="s">
        <v>302</v>
      </c>
      <c r="Y31" t="s">
        <v>153</v>
      </c>
      <c r="Z31" t="s">
        <v>960</v>
      </c>
      <c r="AA31" t="s">
        <v>961</v>
      </c>
      <c r="AB31" t="s">
        <v>962</v>
      </c>
      <c r="AC31" t="s">
        <v>157</v>
      </c>
      <c r="AD31"/>
      <c r="AE31">
        <v>4</v>
      </c>
      <c r="AF31" s="1" t="s">
        <v>123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 s="1" t="s">
        <v>123</v>
      </c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 s="1" t="s">
        <v>123</v>
      </c>
      <c r="CS31"/>
      <c r="CT31"/>
      <c r="CU31"/>
      <c r="CV31"/>
      <c r="CW31"/>
      <c r="CX31"/>
      <c r="CY31"/>
      <c r="CZ31"/>
      <c r="DA31"/>
      <c r="DB31" s="1" t="s">
        <v>123</v>
      </c>
      <c r="DC31"/>
      <c r="DD31"/>
      <c r="DE31"/>
      <c r="DF31"/>
      <c r="DG31"/>
      <c r="DH31"/>
      <c r="DI31"/>
      <c r="DJ31"/>
      <c r="DK31"/>
      <c r="DL31" s="1" t="s">
        <v>123</v>
      </c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 s="1" t="s">
        <v>123</v>
      </c>
      <c r="EP31" t="s">
        <v>180</v>
      </c>
      <c r="EQ31" t="s">
        <v>132</v>
      </c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 s="1" t="s">
        <v>123</v>
      </c>
      <c r="FP31" t="s">
        <v>132</v>
      </c>
      <c r="GW31" t="s">
        <v>826</v>
      </c>
      <c r="GX31" t="s">
        <v>824</v>
      </c>
      <c r="GY31" t="s">
        <v>820</v>
      </c>
      <c r="GZ31" t="s">
        <v>140</v>
      </c>
      <c r="HA31">
        <v>1993</v>
      </c>
      <c r="HB31" t="s">
        <v>483</v>
      </c>
    </row>
    <row r="32" spans="1:214" hidden="1" x14ac:dyDescent="0.45">
      <c r="A32">
        <v>12</v>
      </c>
      <c r="B32">
        <f>_xlfn.IFNA(VLOOKUP(Analiza[[#This Row],[Zakończono wypełnianie]],Zakończone[],2,0),"BRAK")</f>
        <v>11</v>
      </c>
      <c r="C32">
        <f>COUNTA(O32:HF32)</f>
        <v>35</v>
      </c>
      <c r="D32" t="s">
        <v>316</v>
      </c>
      <c r="E32" t="s">
        <v>118</v>
      </c>
      <c r="J32" t="s">
        <v>119</v>
      </c>
      <c r="K32" t="s">
        <v>317</v>
      </c>
      <c r="L32" t="s">
        <v>318</v>
      </c>
      <c r="M32">
        <v>349</v>
      </c>
      <c r="N32">
        <v>0</v>
      </c>
      <c r="O32" t="s">
        <v>122</v>
      </c>
      <c r="P32" s="1" t="s">
        <v>123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 s="1" t="s">
        <v>124</v>
      </c>
      <c r="AG32" t="s">
        <v>191</v>
      </c>
      <c r="AH32">
        <v>2010</v>
      </c>
      <c r="AI32" t="s">
        <v>126</v>
      </c>
      <c r="AJ32" t="s">
        <v>319</v>
      </c>
      <c r="AK32" t="s">
        <v>236</v>
      </c>
      <c r="AL32" t="s">
        <v>128</v>
      </c>
      <c r="AM32" t="s">
        <v>162</v>
      </c>
      <c r="AN32" t="s">
        <v>162</v>
      </c>
      <c r="AO32" t="s">
        <v>162</v>
      </c>
      <c r="AP32">
        <v>6</v>
      </c>
      <c r="AQ32" t="s">
        <v>131</v>
      </c>
      <c r="AR32" t="s">
        <v>302</v>
      </c>
      <c r="AS32" t="s">
        <v>320</v>
      </c>
      <c r="AT32" t="s">
        <v>321</v>
      </c>
      <c r="AU32" t="s">
        <v>322</v>
      </c>
      <c r="AV32" t="s">
        <v>157</v>
      </c>
      <c r="AW32"/>
      <c r="AX32" s="1" t="s">
        <v>123</v>
      </c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 s="1" t="s">
        <v>123</v>
      </c>
      <c r="CS32"/>
      <c r="CT32"/>
      <c r="CU32"/>
      <c r="CV32"/>
      <c r="CW32"/>
      <c r="CX32"/>
      <c r="CY32"/>
      <c r="CZ32"/>
      <c r="DA32"/>
      <c r="DB32" s="1" t="s">
        <v>123</v>
      </c>
      <c r="DC32"/>
      <c r="DD32"/>
      <c r="DE32"/>
      <c r="DF32"/>
      <c r="DG32"/>
      <c r="DH32"/>
      <c r="DI32"/>
      <c r="DJ32"/>
      <c r="DK32"/>
      <c r="DL32" s="1" t="s">
        <v>123</v>
      </c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 s="1" t="s">
        <v>123</v>
      </c>
      <c r="EP32" t="s">
        <v>180</v>
      </c>
      <c r="EQ32" t="s">
        <v>132</v>
      </c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 s="1" t="s">
        <v>123</v>
      </c>
      <c r="FP32" t="s">
        <v>132</v>
      </c>
      <c r="FR32" t="s">
        <v>132</v>
      </c>
      <c r="GW32" t="s">
        <v>323</v>
      </c>
      <c r="GX32" t="s">
        <v>324</v>
      </c>
      <c r="GY32" t="s">
        <v>325</v>
      </c>
      <c r="GZ32" t="s">
        <v>186</v>
      </c>
      <c r="HA32">
        <v>1985</v>
      </c>
      <c r="HB32" t="s">
        <v>141</v>
      </c>
    </row>
    <row r="33" spans="1:214" hidden="1" x14ac:dyDescent="0.45">
      <c r="A33">
        <v>221</v>
      </c>
      <c r="B33" t="str">
        <f>_xlfn.IFNA(VLOOKUP(Analiza[[#This Row],[Zakończono wypełnianie]],Zakończone[],2,0),"BRAK")</f>
        <v>BRAK</v>
      </c>
      <c r="C33">
        <f>COUNTA(O33:HF33)</f>
        <v>23</v>
      </c>
      <c r="D33" t="s">
        <v>1352</v>
      </c>
      <c r="E33" t="s">
        <v>118</v>
      </c>
      <c r="J33" t="s">
        <v>286</v>
      </c>
      <c r="K33" t="s">
        <v>1820</v>
      </c>
      <c r="L33" t="s">
        <v>1820</v>
      </c>
      <c r="M33">
        <v>0</v>
      </c>
      <c r="N33">
        <v>0</v>
      </c>
      <c r="O33" t="s">
        <v>122</v>
      </c>
      <c r="P33" s="1" t="s">
        <v>416</v>
      </c>
      <c r="Q33" t="s">
        <v>223</v>
      </c>
      <c r="R33" t="s">
        <v>148</v>
      </c>
      <c r="S33" t="s">
        <v>1495</v>
      </c>
      <c r="T33" t="s">
        <v>128</v>
      </c>
      <c r="U33" t="s">
        <v>236</v>
      </c>
      <c r="V33" t="s">
        <v>129</v>
      </c>
      <c r="W33" t="s">
        <v>1821</v>
      </c>
      <c r="X33" t="s">
        <v>943</v>
      </c>
      <c r="Y33" t="s">
        <v>194</v>
      </c>
      <c r="Z33" t="s">
        <v>1822</v>
      </c>
      <c r="AA33" t="s">
        <v>1823</v>
      </c>
      <c r="AB33" t="s">
        <v>1824</v>
      </c>
      <c r="AC33" t="s">
        <v>892</v>
      </c>
      <c r="AD33"/>
      <c r="AE33">
        <v>5</v>
      </c>
      <c r="AF33" s="1" t="s">
        <v>123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 s="1" t="s">
        <v>123</v>
      </c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 s="1" t="s">
        <v>123</v>
      </c>
      <c r="CS33"/>
      <c r="CT33"/>
      <c r="CU33"/>
      <c r="CV33"/>
      <c r="CW33"/>
      <c r="CX33"/>
      <c r="CY33"/>
      <c r="CZ33"/>
      <c r="DA33"/>
      <c r="DB33" s="1" t="s">
        <v>123</v>
      </c>
      <c r="DC33"/>
      <c r="DD33"/>
      <c r="DE33"/>
      <c r="DF33"/>
      <c r="DG33"/>
      <c r="DH33"/>
      <c r="DI33"/>
      <c r="DJ33"/>
      <c r="DK33"/>
      <c r="DL33" s="1" t="s">
        <v>123</v>
      </c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 s="1" t="s">
        <v>123</v>
      </c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 s="1" t="s">
        <v>123</v>
      </c>
    </row>
    <row r="34" spans="1:214" hidden="1" x14ac:dyDescent="0.45">
      <c r="A34">
        <v>16</v>
      </c>
      <c r="B34">
        <f>_xlfn.IFNA(VLOOKUP(Analiza[[#This Row],[Zakończono wypełnianie]],Zakończone[],2,0),"BRAK")</f>
        <v>15</v>
      </c>
      <c r="C34">
        <f>COUNTA(O34:HF34)</f>
        <v>34</v>
      </c>
      <c r="D34" t="s">
        <v>347</v>
      </c>
      <c r="E34" t="s">
        <v>118</v>
      </c>
      <c r="J34" t="s">
        <v>119</v>
      </c>
      <c r="K34" t="s">
        <v>348</v>
      </c>
      <c r="L34" t="s">
        <v>349</v>
      </c>
      <c r="M34">
        <v>781</v>
      </c>
      <c r="N34">
        <v>0</v>
      </c>
      <c r="O34" t="s">
        <v>122</v>
      </c>
      <c r="P34" s="1" t="s">
        <v>123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 s="1" t="s">
        <v>124</v>
      </c>
      <c r="AG34" t="s">
        <v>191</v>
      </c>
      <c r="AH34">
        <v>2010</v>
      </c>
      <c r="AI34" t="s">
        <v>126</v>
      </c>
      <c r="AJ34" t="s">
        <v>127</v>
      </c>
      <c r="AK34" t="s">
        <v>150</v>
      </c>
      <c r="AL34" t="s">
        <v>128</v>
      </c>
      <c r="AM34" t="s">
        <v>151</v>
      </c>
      <c r="AN34" t="s">
        <v>162</v>
      </c>
      <c r="AO34" t="s">
        <v>162</v>
      </c>
      <c r="AP34" t="s">
        <v>350</v>
      </c>
      <c r="AQ34" t="s">
        <v>302</v>
      </c>
      <c r="AR34" t="s">
        <v>302</v>
      </c>
      <c r="AS34" t="s">
        <v>351</v>
      </c>
      <c r="AT34" t="s">
        <v>352</v>
      </c>
      <c r="AU34" t="s">
        <v>353</v>
      </c>
      <c r="AV34" t="s">
        <v>157</v>
      </c>
      <c r="AW34"/>
      <c r="AX34" s="1" t="s">
        <v>123</v>
      </c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 s="1" t="s">
        <v>123</v>
      </c>
      <c r="CS34"/>
      <c r="CT34"/>
      <c r="CU34"/>
      <c r="CV34"/>
      <c r="CW34"/>
      <c r="CX34"/>
      <c r="CY34"/>
      <c r="CZ34"/>
      <c r="DA34"/>
      <c r="DB34" s="1" t="s">
        <v>123</v>
      </c>
      <c r="DC34"/>
      <c r="DD34"/>
      <c r="DE34"/>
      <c r="DF34"/>
      <c r="DG34"/>
      <c r="DH34"/>
      <c r="DI34"/>
      <c r="DJ34"/>
      <c r="DK34"/>
      <c r="DL34" s="1" t="s">
        <v>123</v>
      </c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 s="1" t="s">
        <v>123</v>
      </c>
      <c r="EP34"/>
      <c r="EQ34" t="s">
        <v>132</v>
      </c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 s="1" t="s">
        <v>123</v>
      </c>
      <c r="FP34" t="s">
        <v>132</v>
      </c>
      <c r="GW34" t="s">
        <v>354</v>
      </c>
      <c r="GX34" t="s">
        <v>355</v>
      </c>
      <c r="GY34" t="s">
        <v>356</v>
      </c>
      <c r="GZ34" t="s">
        <v>140</v>
      </c>
      <c r="HA34">
        <v>1986</v>
      </c>
      <c r="HB34" t="s">
        <v>141</v>
      </c>
      <c r="HD34" t="s">
        <v>357</v>
      </c>
    </row>
    <row r="35" spans="1:214" x14ac:dyDescent="0.45">
      <c r="A35">
        <v>70</v>
      </c>
      <c r="B35">
        <f>_xlfn.IFNA(VLOOKUP(Analiza[[#This Row],[Zakończono wypełnianie]],Zakończone[],2,0),"BRAK")</f>
        <v>39</v>
      </c>
      <c r="C35">
        <f>COUNTA(O35:HF35)</f>
        <v>54</v>
      </c>
      <c r="D35" t="s">
        <v>714</v>
      </c>
      <c r="E35" t="s">
        <v>118</v>
      </c>
      <c r="J35" t="s">
        <v>119</v>
      </c>
      <c r="K35" t="s">
        <v>715</v>
      </c>
      <c r="L35" t="s">
        <v>716</v>
      </c>
      <c r="M35">
        <v>1868</v>
      </c>
      <c r="N35">
        <v>0</v>
      </c>
      <c r="O35" t="s">
        <v>122</v>
      </c>
      <c r="P35" s="1" t="s">
        <v>123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1" t="s">
        <v>124</v>
      </c>
      <c r="AG35" t="s">
        <v>191</v>
      </c>
      <c r="AH35">
        <v>2008</v>
      </c>
      <c r="AI35" t="s">
        <v>126</v>
      </c>
      <c r="AJ35" t="s">
        <v>717</v>
      </c>
      <c r="AK35" t="s">
        <v>162</v>
      </c>
      <c r="AL35" t="s">
        <v>151</v>
      </c>
      <c r="AM35" t="s">
        <v>162</v>
      </c>
      <c r="AN35" t="s">
        <v>236</v>
      </c>
      <c r="AO35" t="s">
        <v>236</v>
      </c>
      <c r="AP35" t="s">
        <v>718</v>
      </c>
      <c r="AQ35" t="s">
        <v>131</v>
      </c>
      <c r="AR35" t="s">
        <v>302</v>
      </c>
      <c r="AS35" t="s">
        <v>719</v>
      </c>
      <c r="AT35" t="s">
        <v>720</v>
      </c>
      <c r="AU35" t="s">
        <v>721</v>
      </c>
      <c r="AV35" t="s">
        <v>172</v>
      </c>
      <c r="AW35"/>
      <c r="AX35" s="1" t="s">
        <v>123</v>
      </c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 s="1" t="s">
        <v>123</v>
      </c>
      <c r="CS35"/>
      <c r="CT35"/>
      <c r="CU35"/>
      <c r="CV35"/>
      <c r="CW35"/>
      <c r="CX35"/>
      <c r="CY35"/>
      <c r="CZ35"/>
      <c r="DA35"/>
      <c r="DB35" s="1" t="s">
        <v>214</v>
      </c>
      <c r="DC35" t="s">
        <v>2275</v>
      </c>
      <c r="DD35" t="s">
        <v>2276</v>
      </c>
      <c r="DE35" t="s">
        <v>150</v>
      </c>
      <c r="DF35" t="s">
        <v>162</v>
      </c>
      <c r="DG35" t="s">
        <v>151</v>
      </c>
      <c r="DH35" t="s">
        <v>162</v>
      </c>
      <c r="DI35" t="s">
        <v>128</v>
      </c>
      <c r="DJ35" t="s">
        <v>128</v>
      </c>
      <c r="DK35" t="s">
        <v>724</v>
      </c>
      <c r="DL35" s="1" t="s">
        <v>123</v>
      </c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 s="1" t="s">
        <v>177</v>
      </c>
      <c r="EP35" t="s">
        <v>180</v>
      </c>
      <c r="EQ35">
        <v>1</v>
      </c>
      <c r="ER35" t="s">
        <v>722</v>
      </c>
      <c r="ES35" t="s">
        <v>162</v>
      </c>
      <c r="ET35" t="s">
        <v>150</v>
      </c>
      <c r="EU35" t="s">
        <v>236</v>
      </c>
      <c r="EV35" t="s">
        <v>178</v>
      </c>
      <c r="EW35" t="s">
        <v>725</v>
      </c>
      <c r="EX35" t="s">
        <v>726</v>
      </c>
      <c r="EY35" t="s">
        <v>173</v>
      </c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 s="1" t="s">
        <v>123</v>
      </c>
      <c r="FP35" t="s">
        <v>132</v>
      </c>
      <c r="FR35" t="s">
        <v>132</v>
      </c>
      <c r="GW35" t="s">
        <v>727</v>
      </c>
      <c r="GX35" t="s">
        <v>728</v>
      </c>
      <c r="GY35" t="s">
        <v>729</v>
      </c>
      <c r="GZ35" t="s">
        <v>186</v>
      </c>
      <c r="HA35">
        <v>1983</v>
      </c>
      <c r="HB35" t="s">
        <v>141</v>
      </c>
      <c r="HD35" t="s">
        <v>730</v>
      </c>
      <c r="HF35" t="s">
        <v>731</v>
      </c>
    </row>
    <row r="36" spans="1:214" hidden="1" x14ac:dyDescent="0.45">
      <c r="A36">
        <v>232</v>
      </c>
      <c r="B36" t="str">
        <f>_xlfn.IFNA(VLOOKUP(Analiza[[#This Row],[Zakończono wypełnianie]],Zakończone[],2,0),"BRAK")</f>
        <v>BRAK</v>
      </c>
      <c r="C36">
        <f>COUNTA(O36:HF36)</f>
        <v>22</v>
      </c>
      <c r="D36" t="s">
        <v>1874</v>
      </c>
      <c r="E36" t="s">
        <v>118</v>
      </c>
      <c r="J36" t="s">
        <v>286</v>
      </c>
      <c r="K36" t="s">
        <v>1875</v>
      </c>
      <c r="L36" t="s">
        <v>1875</v>
      </c>
      <c r="M36">
        <v>0</v>
      </c>
      <c r="N36">
        <v>0</v>
      </c>
      <c r="O36" t="s">
        <v>122</v>
      </c>
      <c r="P36" s="1" t="s">
        <v>416</v>
      </c>
      <c r="Q36" t="s">
        <v>223</v>
      </c>
      <c r="R36" t="s">
        <v>148</v>
      </c>
      <c r="S36" t="s">
        <v>1876</v>
      </c>
      <c r="T36" t="s">
        <v>129</v>
      </c>
      <c r="U36" t="s">
        <v>236</v>
      </c>
      <c r="V36" t="s">
        <v>151</v>
      </c>
      <c r="W36" t="s">
        <v>1877</v>
      </c>
      <c r="X36" t="s">
        <v>302</v>
      </c>
      <c r="Y36" t="s">
        <v>153</v>
      </c>
      <c r="Z36"/>
      <c r="AA36" t="s">
        <v>1878</v>
      </c>
      <c r="AB36" t="s">
        <v>1879</v>
      </c>
      <c r="AC36" t="s">
        <v>157</v>
      </c>
      <c r="AD36"/>
      <c r="AE36">
        <v>3</v>
      </c>
      <c r="AF36" s="1" t="s">
        <v>123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 s="1" t="s">
        <v>123</v>
      </c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 s="1" t="s">
        <v>123</v>
      </c>
      <c r="CS36"/>
      <c r="CT36"/>
      <c r="CU36"/>
      <c r="CV36"/>
      <c r="CW36"/>
      <c r="CX36"/>
      <c r="CY36"/>
      <c r="CZ36"/>
      <c r="DA36"/>
      <c r="DB36" s="1" t="s">
        <v>123</v>
      </c>
      <c r="DC36"/>
      <c r="DD36"/>
      <c r="DE36"/>
      <c r="DF36"/>
      <c r="DG36"/>
      <c r="DH36"/>
      <c r="DI36"/>
      <c r="DJ36"/>
      <c r="DK36"/>
      <c r="DL36" s="1" t="s">
        <v>123</v>
      </c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 s="1" t="s">
        <v>123</v>
      </c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 s="1" t="s">
        <v>123</v>
      </c>
    </row>
    <row r="37" spans="1:214" hidden="1" x14ac:dyDescent="0.45">
      <c r="A37">
        <v>86</v>
      </c>
      <c r="B37">
        <f>_xlfn.IFNA(VLOOKUP(Analiza[[#This Row],[Zakończono wypełnianie]],Zakończone[],2,0),"BRAK")</f>
        <v>51</v>
      </c>
      <c r="C37">
        <f>COUNTA(O37:HF37)</f>
        <v>43</v>
      </c>
      <c r="D37" t="s">
        <v>873</v>
      </c>
      <c r="E37" t="s">
        <v>118</v>
      </c>
      <c r="F37" t="s">
        <v>797</v>
      </c>
      <c r="J37" t="s">
        <v>119</v>
      </c>
      <c r="K37" t="s">
        <v>880</v>
      </c>
      <c r="L37" t="s">
        <v>881</v>
      </c>
      <c r="M37">
        <v>2138</v>
      </c>
      <c r="N37">
        <v>0</v>
      </c>
      <c r="O37" t="s">
        <v>122</v>
      </c>
      <c r="P37" s="1" t="s">
        <v>123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 s="1" t="s">
        <v>124</v>
      </c>
      <c r="AG37" t="s">
        <v>191</v>
      </c>
      <c r="AH37">
        <v>2005</v>
      </c>
      <c r="AI37" t="s">
        <v>126</v>
      </c>
      <c r="AJ37" t="s">
        <v>882</v>
      </c>
      <c r="AK37" t="s">
        <v>162</v>
      </c>
      <c r="AL37" t="s">
        <v>162</v>
      </c>
      <c r="AM37" t="s">
        <v>162</v>
      </c>
      <c r="AN37" t="s">
        <v>236</v>
      </c>
      <c r="AO37" t="s">
        <v>128</v>
      </c>
      <c r="AP37" t="s">
        <v>883</v>
      </c>
      <c r="AQ37" t="s">
        <v>131</v>
      </c>
      <c r="AR37" t="s">
        <v>302</v>
      </c>
      <c r="AS37" t="s">
        <v>884</v>
      </c>
      <c r="AT37" t="s">
        <v>532</v>
      </c>
      <c r="AU37" t="s">
        <v>532</v>
      </c>
      <c r="AV37" t="s">
        <v>157</v>
      </c>
      <c r="AW37" t="s">
        <v>878</v>
      </c>
      <c r="AX37" s="1" t="s">
        <v>123</v>
      </c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 s="1" t="s">
        <v>123</v>
      </c>
      <c r="CS37"/>
      <c r="CT37"/>
      <c r="CU37"/>
      <c r="CV37"/>
      <c r="CW37"/>
      <c r="CX37"/>
      <c r="CY37"/>
      <c r="CZ37"/>
      <c r="DA37"/>
      <c r="DB37" s="1" t="s">
        <v>123</v>
      </c>
      <c r="DC37"/>
      <c r="DD37"/>
      <c r="DE37"/>
      <c r="DF37"/>
      <c r="DG37"/>
      <c r="DH37"/>
      <c r="DI37"/>
      <c r="DJ37"/>
      <c r="DK37"/>
      <c r="DL37" s="1" t="s">
        <v>123</v>
      </c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 s="1" t="s">
        <v>177</v>
      </c>
      <c r="EP37" t="s">
        <v>178</v>
      </c>
      <c r="EQ37">
        <v>1</v>
      </c>
      <c r="ER37" t="s">
        <v>747</v>
      </c>
      <c r="ES37" t="s">
        <v>162</v>
      </c>
      <c r="ET37" t="s">
        <v>162</v>
      </c>
      <c r="EU37" t="s">
        <v>151</v>
      </c>
      <c r="EV37" t="s">
        <v>178</v>
      </c>
      <c r="EW37" t="s">
        <v>885</v>
      </c>
      <c r="EX37" t="s">
        <v>886</v>
      </c>
      <c r="EY37" t="s">
        <v>173</v>
      </c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 s="1" t="s">
        <v>123</v>
      </c>
      <c r="FP37" t="s">
        <v>132</v>
      </c>
      <c r="GW37" t="s">
        <v>887</v>
      </c>
      <c r="GX37" t="s">
        <v>532</v>
      </c>
      <c r="GY37" t="s">
        <v>532</v>
      </c>
      <c r="GZ37" t="s">
        <v>140</v>
      </c>
      <c r="HA37">
        <v>1981</v>
      </c>
      <c r="HB37" t="s">
        <v>141</v>
      </c>
    </row>
    <row r="38" spans="1:214" hidden="1" x14ac:dyDescent="0.45">
      <c r="A38">
        <v>57</v>
      </c>
      <c r="B38" t="str">
        <f>_xlfn.IFNA(VLOOKUP(Analiza[[#This Row],[Zakończono wypełnianie]],Zakończone[],2,0),"BRAK")</f>
        <v>BRAK</v>
      </c>
      <c r="C38">
        <f>COUNTA(O38:HF38)</f>
        <v>24</v>
      </c>
      <c r="D38" t="s">
        <v>637</v>
      </c>
      <c r="E38" t="s">
        <v>118</v>
      </c>
      <c r="F38" t="s">
        <v>548</v>
      </c>
      <c r="J38" t="s">
        <v>286</v>
      </c>
      <c r="K38" t="s">
        <v>638</v>
      </c>
      <c r="L38" t="s">
        <v>638</v>
      </c>
      <c r="M38">
        <v>0</v>
      </c>
      <c r="N38">
        <v>0</v>
      </c>
      <c r="O38" t="s">
        <v>122</v>
      </c>
      <c r="P38" s="1" t="s">
        <v>416</v>
      </c>
      <c r="Q38" t="s">
        <v>445</v>
      </c>
      <c r="R38" t="s">
        <v>148</v>
      </c>
      <c r="S38" t="s">
        <v>640</v>
      </c>
      <c r="T38" t="s">
        <v>169</v>
      </c>
      <c r="U38" t="s">
        <v>169</v>
      </c>
      <c r="V38" t="s">
        <v>151</v>
      </c>
      <c r="W38" t="s">
        <v>641</v>
      </c>
      <c r="X38" t="s">
        <v>302</v>
      </c>
      <c r="Y38" t="s">
        <v>302</v>
      </c>
      <c r="Z38" t="s">
        <v>642</v>
      </c>
      <c r="AA38" t="s">
        <v>643</v>
      </c>
      <c r="AB38" t="s">
        <v>644</v>
      </c>
      <c r="AC38" t="s">
        <v>172</v>
      </c>
      <c r="AD38"/>
      <c r="AE38">
        <v>6</v>
      </c>
      <c r="AF38" s="1" t="s">
        <v>123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 s="1" t="s">
        <v>123</v>
      </c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 s="1" t="s">
        <v>123</v>
      </c>
      <c r="CS38"/>
      <c r="CT38"/>
      <c r="CU38"/>
      <c r="CV38"/>
      <c r="CW38"/>
      <c r="CX38"/>
      <c r="CY38"/>
      <c r="CZ38"/>
      <c r="DA38"/>
      <c r="DB38" s="1" t="s">
        <v>123</v>
      </c>
      <c r="DC38"/>
      <c r="DD38"/>
      <c r="DE38"/>
      <c r="DF38"/>
      <c r="DG38"/>
      <c r="DH38"/>
      <c r="DI38"/>
      <c r="DJ38"/>
      <c r="DK38"/>
      <c r="DL38" s="1" t="s">
        <v>123</v>
      </c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 s="1" t="s">
        <v>123</v>
      </c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 s="1" t="s">
        <v>123</v>
      </c>
      <c r="FP38" t="s">
        <v>132</v>
      </c>
    </row>
    <row r="39" spans="1:214" hidden="1" x14ac:dyDescent="0.45">
      <c r="A39">
        <v>260</v>
      </c>
      <c r="B39">
        <f>_xlfn.IFNA(VLOOKUP(Analiza[[#This Row],[Zakończono wypełnianie]],Zakończone[],2,0),"BRAK")</f>
        <v>137</v>
      </c>
      <c r="C39">
        <f>COUNTA(O39:HF39)</f>
        <v>66</v>
      </c>
      <c r="D39" t="s">
        <v>2014</v>
      </c>
      <c r="E39" t="s">
        <v>118</v>
      </c>
      <c r="J39" t="s">
        <v>119</v>
      </c>
      <c r="K39" t="s">
        <v>2046</v>
      </c>
      <c r="L39" t="s">
        <v>2047</v>
      </c>
      <c r="M39">
        <v>707</v>
      </c>
      <c r="N39">
        <v>0</v>
      </c>
      <c r="O39" t="s">
        <v>122</v>
      </c>
      <c r="P39" s="1" t="s">
        <v>123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 s="1" t="s">
        <v>124</v>
      </c>
      <c r="AG39" t="s">
        <v>191</v>
      </c>
      <c r="AH39">
        <v>1985</v>
      </c>
      <c r="AI39" t="s">
        <v>126</v>
      </c>
      <c r="AJ39" t="s">
        <v>2017</v>
      </c>
      <c r="AK39" t="s">
        <v>150</v>
      </c>
      <c r="AL39" t="s">
        <v>150</v>
      </c>
      <c r="AM39" t="s">
        <v>151</v>
      </c>
      <c r="AN39" t="s">
        <v>236</v>
      </c>
      <c r="AO39" t="s">
        <v>150</v>
      </c>
      <c r="AP39" t="s">
        <v>237</v>
      </c>
      <c r="AQ39" t="s">
        <v>152</v>
      </c>
      <c r="AR39" t="s">
        <v>759</v>
      </c>
      <c r="AS39" t="s">
        <v>2048</v>
      </c>
      <c r="AT39" t="s">
        <v>1229</v>
      </c>
      <c r="AU39" t="s">
        <v>1229</v>
      </c>
      <c r="AV39" t="s">
        <v>157</v>
      </c>
      <c r="AW39" t="s">
        <v>2032</v>
      </c>
      <c r="AX39" s="1" t="s">
        <v>159</v>
      </c>
      <c r="AY39">
        <v>1</v>
      </c>
      <c r="AZ39" t="s">
        <v>191</v>
      </c>
      <c r="BA39">
        <v>2018</v>
      </c>
      <c r="BB39" t="s">
        <v>126</v>
      </c>
      <c r="BC39" t="s">
        <v>2049</v>
      </c>
      <c r="BD39" t="s">
        <v>151</v>
      </c>
      <c r="BE39" t="s">
        <v>151</v>
      </c>
      <c r="BF39" t="s">
        <v>128</v>
      </c>
      <c r="BG39" t="s">
        <v>162</v>
      </c>
      <c r="BH39" t="s">
        <v>132</v>
      </c>
      <c r="BI39">
        <v>12</v>
      </c>
      <c r="BJ39" t="s">
        <v>2050</v>
      </c>
      <c r="BK39" t="s">
        <v>157</v>
      </c>
      <c r="BL39"/>
      <c r="BM39"/>
      <c r="BN39" t="s">
        <v>173</v>
      </c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 s="1" t="s">
        <v>123</v>
      </c>
      <c r="CS39"/>
      <c r="CT39"/>
      <c r="CU39"/>
      <c r="CV39"/>
      <c r="CW39"/>
      <c r="CX39"/>
      <c r="CY39"/>
      <c r="CZ39"/>
      <c r="DA39"/>
      <c r="DB39" s="1" t="s">
        <v>123</v>
      </c>
      <c r="DC39"/>
      <c r="DD39"/>
      <c r="DE39"/>
      <c r="DF39"/>
      <c r="DG39"/>
      <c r="DH39"/>
      <c r="DI39"/>
      <c r="DJ39"/>
      <c r="DK39"/>
      <c r="DL39" s="1" t="s">
        <v>123</v>
      </c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 s="1" t="s">
        <v>177</v>
      </c>
      <c r="EP39" t="s">
        <v>178</v>
      </c>
      <c r="EQ39">
        <v>2</v>
      </c>
      <c r="ER39" t="s">
        <v>191</v>
      </c>
      <c r="ES39" t="s">
        <v>151</v>
      </c>
      <c r="ET39" t="s">
        <v>162</v>
      </c>
      <c r="EU39" t="s">
        <v>151</v>
      </c>
      <c r="EV39" t="s">
        <v>178</v>
      </c>
      <c r="EW39" t="s">
        <v>2051</v>
      </c>
      <c r="EX39" t="s">
        <v>2052</v>
      </c>
      <c r="EY39" t="s">
        <v>1206</v>
      </c>
      <c r="EZ39" t="s">
        <v>223</v>
      </c>
      <c r="FA39" t="s">
        <v>162</v>
      </c>
      <c r="FB39" t="s">
        <v>162</v>
      </c>
      <c r="FC39" t="s">
        <v>151</v>
      </c>
      <c r="FD39" t="s">
        <v>178</v>
      </c>
      <c r="FE39" t="s">
        <v>2053</v>
      </c>
      <c r="FF39" t="s">
        <v>2054</v>
      </c>
      <c r="FG39" t="s">
        <v>173</v>
      </c>
      <c r="FH39"/>
      <c r="FI39"/>
      <c r="FJ39"/>
      <c r="FK39"/>
      <c r="FL39"/>
      <c r="FM39"/>
      <c r="FN39"/>
      <c r="FO39" s="1" t="s">
        <v>123</v>
      </c>
      <c r="GW39" t="s">
        <v>1229</v>
      </c>
      <c r="GX39" t="s">
        <v>1229</v>
      </c>
      <c r="GY39" t="s">
        <v>1229</v>
      </c>
      <c r="GZ39" t="s">
        <v>186</v>
      </c>
      <c r="HA39">
        <v>1959</v>
      </c>
      <c r="HB39" t="s">
        <v>141</v>
      </c>
      <c r="HD39" t="s">
        <v>2055</v>
      </c>
      <c r="HF39" t="s">
        <v>2056</v>
      </c>
    </row>
    <row r="40" spans="1:214" hidden="1" x14ac:dyDescent="0.45">
      <c r="A40">
        <v>32</v>
      </c>
      <c r="B40">
        <f>_xlfn.IFNA(VLOOKUP(Analiza[[#This Row],[Zakończono wypełnianie]],Zakończone[],2,0),"BRAK")</f>
        <v>22</v>
      </c>
      <c r="C40">
        <f>COUNTA(O40:HF40)</f>
        <v>36</v>
      </c>
      <c r="D40" t="s">
        <v>458</v>
      </c>
      <c r="E40" t="s">
        <v>118</v>
      </c>
      <c r="F40" t="s">
        <v>359</v>
      </c>
      <c r="J40" t="s">
        <v>119</v>
      </c>
      <c r="K40" t="s">
        <v>459</v>
      </c>
      <c r="L40" t="s">
        <v>460</v>
      </c>
      <c r="M40">
        <v>490</v>
      </c>
      <c r="N40">
        <v>0</v>
      </c>
      <c r="O40" t="s">
        <v>122</v>
      </c>
      <c r="P40" s="1" t="s">
        <v>416</v>
      </c>
      <c r="Q40" t="s">
        <v>445</v>
      </c>
      <c r="R40" t="s">
        <v>148</v>
      </c>
      <c r="S40" t="s">
        <v>461</v>
      </c>
      <c r="T40" t="s">
        <v>169</v>
      </c>
      <c r="U40" t="s">
        <v>169</v>
      </c>
      <c r="V40" t="s">
        <v>169</v>
      </c>
      <c r="W40" t="s">
        <v>462</v>
      </c>
      <c r="X40" t="s">
        <v>302</v>
      </c>
      <c r="Y40" t="s">
        <v>302</v>
      </c>
      <c r="Z40" t="s">
        <v>463</v>
      </c>
      <c r="AA40" t="s">
        <v>464</v>
      </c>
      <c r="AB40" t="s">
        <v>465</v>
      </c>
      <c r="AC40" t="s">
        <v>157</v>
      </c>
      <c r="AD40" t="s">
        <v>466</v>
      </c>
      <c r="AE40">
        <v>10</v>
      </c>
      <c r="AF40" s="1" t="s">
        <v>123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 s="1" t="s">
        <v>123</v>
      </c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 s="1" t="s">
        <v>123</v>
      </c>
      <c r="CS40"/>
      <c r="CT40"/>
      <c r="CU40"/>
      <c r="CV40"/>
      <c r="CW40"/>
      <c r="CX40"/>
      <c r="CY40"/>
      <c r="CZ40"/>
      <c r="DA40"/>
      <c r="DB40" s="1" t="s">
        <v>123</v>
      </c>
      <c r="DC40"/>
      <c r="DD40"/>
      <c r="DE40"/>
      <c r="DF40"/>
      <c r="DG40"/>
      <c r="DH40"/>
      <c r="DI40"/>
      <c r="DJ40"/>
      <c r="DK40"/>
      <c r="DL40" s="1" t="s">
        <v>123</v>
      </c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 s="1" t="s">
        <v>123</v>
      </c>
      <c r="EP40" t="s">
        <v>180</v>
      </c>
      <c r="EQ40" t="s">
        <v>132</v>
      </c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 s="1" t="s">
        <v>123</v>
      </c>
      <c r="FP40" t="s">
        <v>132</v>
      </c>
      <c r="FR40" t="s">
        <v>132</v>
      </c>
      <c r="GW40" t="s">
        <v>468</v>
      </c>
      <c r="GX40" t="s">
        <v>469</v>
      </c>
      <c r="GY40" t="s">
        <v>142</v>
      </c>
      <c r="GZ40" t="s">
        <v>140</v>
      </c>
      <c r="HA40">
        <v>1996</v>
      </c>
      <c r="HB40" t="s">
        <v>141</v>
      </c>
      <c r="HD40" t="s">
        <v>470</v>
      </c>
      <c r="HE40" t="s">
        <v>471</v>
      </c>
    </row>
    <row r="41" spans="1:214" x14ac:dyDescent="0.45">
      <c r="A41">
        <v>5</v>
      </c>
      <c r="B41">
        <f>_xlfn.IFNA(VLOOKUP(Analiza[[#This Row],[Zakończono wypełnianie]],Zakończone[],2,0),"BRAK")</f>
        <v>5</v>
      </c>
      <c r="C41">
        <f>COUNTA(O41:HF41)</f>
        <v>83</v>
      </c>
      <c r="D41" t="s">
        <v>202</v>
      </c>
      <c r="E41" t="s">
        <v>118</v>
      </c>
      <c r="J41" t="s">
        <v>119</v>
      </c>
      <c r="K41" t="s">
        <v>221</v>
      </c>
      <c r="L41" t="s">
        <v>222</v>
      </c>
      <c r="M41">
        <v>1659</v>
      </c>
      <c r="N41">
        <v>0</v>
      </c>
      <c r="O41" t="s">
        <v>122</v>
      </c>
      <c r="P41" s="1" t="s">
        <v>123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 s="1" t="s">
        <v>124</v>
      </c>
      <c r="AG41" t="s">
        <v>223</v>
      </c>
      <c r="AH41">
        <v>1999</v>
      </c>
      <c r="AI41" t="s">
        <v>148</v>
      </c>
      <c r="AJ41" t="s">
        <v>224</v>
      </c>
      <c r="AK41" t="s">
        <v>162</v>
      </c>
      <c r="AL41" t="s">
        <v>162</v>
      </c>
      <c r="AM41" t="s">
        <v>150</v>
      </c>
      <c r="AN41" t="s">
        <v>150</v>
      </c>
      <c r="AO41" t="s">
        <v>169</v>
      </c>
      <c r="AP41" t="s">
        <v>225</v>
      </c>
      <c r="AQ41" t="s">
        <v>153</v>
      </c>
      <c r="AR41" t="s">
        <v>226</v>
      </c>
      <c r="AS41" t="s">
        <v>227</v>
      </c>
      <c r="AT41" t="s">
        <v>228</v>
      </c>
      <c r="AU41" t="s">
        <v>229</v>
      </c>
      <c r="AV41" t="s">
        <v>230</v>
      </c>
      <c r="AW41"/>
      <c r="AX41" s="1" t="s">
        <v>159</v>
      </c>
      <c r="AY41">
        <v>3</v>
      </c>
      <c r="AZ41" t="s">
        <v>191</v>
      </c>
      <c r="BA41">
        <v>2011</v>
      </c>
      <c r="BB41" t="s">
        <v>126</v>
      </c>
      <c r="BC41" t="s">
        <v>2273</v>
      </c>
      <c r="BD41" t="s">
        <v>169</v>
      </c>
      <c r="BE41" t="s">
        <v>169</v>
      </c>
      <c r="BF41" t="s">
        <v>150</v>
      </c>
      <c r="BG41" t="s">
        <v>162</v>
      </c>
      <c r="BH41" t="s">
        <v>150</v>
      </c>
      <c r="BI41">
        <v>1</v>
      </c>
      <c r="BJ41" t="s">
        <v>232</v>
      </c>
      <c r="BK41" t="s">
        <v>157</v>
      </c>
      <c r="BL41"/>
      <c r="BM41" t="s">
        <v>233</v>
      </c>
      <c r="BN41" t="s">
        <v>166</v>
      </c>
      <c r="BO41" t="s">
        <v>234</v>
      </c>
      <c r="BP41">
        <v>2011</v>
      </c>
      <c r="BQ41" t="s">
        <v>148</v>
      </c>
      <c r="BR41" t="s">
        <v>235</v>
      </c>
      <c r="BS41" t="s">
        <v>151</v>
      </c>
      <c r="BT41" t="s">
        <v>128</v>
      </c>
      <c r="BU41" t="s">
        <v>236</v>
      </c>
      <c r="BV41" t="s">
        <v>128</v>
      </c>
      <c r="BW41" t="s">
        <v>162</v>
      </c>
      <c r="BX41" t="s">
        <v>237</v>
      </c>
      <c r="BY41"/>
      <c r="BZ41" t="s">
        <v>172</v>
      </c>
      <c r="CA41"/>
      <c r="CB41" t="s">
        <v>233</v>
      </c>
      <c r="CC41" t="s">
        <v>238</v>
      </c>
      <c r="CD41" t="s">
        <v>223</v>
      </c>
      <c r="CE41">
        <v>2016</v>
      </c>
      <c r="CF41" t="s">
        <v>148</v>
      </c>
      <c r="CG41" t="s">
        <v>239</v>
      </c>
      <c r="CH41" t="s">
        <v>169</v>
      </c>
      <c r="CI41" t="s">
        <v>169</v>
      </c>
      <c r="CJ41" t="s">
        <v>169</v>
      </c>
      <c r="CK41" t="s">
        <v>150</v>
      </c>
      <c r="CL41" t="s">
        <v>150</v>
      </c>
      <c r="CM41">
        <v>1</v>
      </c>
      <c r="CN41" t="s">
        <v>240</v>
      </c>
      <c r="CO41" t="s">
        <v>157</v>
      </c>
      <c r="CP41"/>
      <c r="CQ41" t="s">
        <v>233</v>
      </c>
      <c r="CR41" s="1" t="s">
        <v>123</v>
      </c>
      <c r="CS41"/>
      <c r="CT41"/>
      <c r="CU41"/>
      <c r="CV41"/>
      <c r="CW41"/>
      <c r="CX41"/>
      <c r="CY41"/>
      <c r="CZ41"/>
      <c r="DA41"/>
      <c r="DB41" s="1" t="s">
        <v>214</v>
      </c>
      <c r="DC41" t="s">
        <v>234</v>
      </c>
      <c r="DD41" t="s">
        <v>241</v>
      </c>
      <c r="DE41" t="s">
        <v>162</v>
      </c>
      <c r="DF41" t="s">
        <v>169</v>
      </c>
      <c r="DG41" t="s">
        <v>169</v>
      </c>
      <c r="DH41" t="s">
        <v>151</v>
      </c>
      <c r="DI41" t="s">
        <v>151</v>
      </c>
      <c r="DJ41" t="s">
        <v>151</v>
      </c>
      <c r="DK41" t="s">
        <v>242</v>
      </c>
      <c r="DL41" s="1" t="s">
        <v>123</v>
      </c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 s="1" t="s">
        <v>123</v>
      </c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 s="1" t="s">
        <v>123</v>
      </c>
      <c r="FP41" t="s">
        <v>132</v>
      </c>
      <c r="GW41" t="s">
        <v>243</v>
      </c>
      <c r="GX41" t="s">
        <v>244</v>
      </c>
      <c r="GY41" t="s">
        <v>245</v>
      </c>
      <c r="GZ41" t="s">
        <v>186</v>
      </c>
      <c r="HA41">
        <v>1961</v>
      </c>
      <c r="HB41" t="s">
        <v>246</v>
      </c>
      <c r="HD41" t="s">
        <v>247</v>
      </c>
    </row>
    <row r="42" spans="1:214" hidden="1" x14ac:dyDescent="0.45">
      <c r="A42">
        <v>89</v>
      </c>
      <c r="B42">
        <f>_xlfn.IFNA(VLOOKUP(Analiza[[#This Row],[Zakończono wypełnianie]],Zakończone[],2,0),"BRAK")</f>
        <v>54</v>
      </c>
      <c r="C42">
        <f>COUNTA(O42:HF42)</f>
        <v>35</v>
      </c>
      <c r="D42" t="s">
        <v>902</v>
      </c>
      <c r="E42" t="s">
        <v>118</v>
      </c>
      <c r="J42" t="s">
        <v>119</v>
      </c>
      <c r="K42" t="s">
        <v>903</v>
      </c>
      <c r="L42" t="s">
        <v>904</v>
      </c>
      <c r="M42">
        <v>255</v>
      </c>
      <c r="N42">
        <v>0</v>
      </c>
      <c r="O42" t="s">
        <v>122</v>
      </c>
      <c r="P42" s="1" t="s">
        <v>123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 s="1" t="s">
        <v>124</v>
      </c>
      <c r="AG42" t="s">
        <v>191</v>
      </c>
      <c r="AH42">
        <v>2009</v>
      </c>
      <c r="AI42" t="s">
        <v>126</v>
      </c>
      <c r="AJ42" t="s">
        <v>906</v>
      </c>
      <c r="AK42" t="s">
        <v>151</v>
      </c>
      <c r="AL42" t="s">
        <v>151</v>
      </c>
      <c r="AM42" t="s">
        <v>150</v>
      </c>
      <c r="AN42" t="s">
        <v>128</v>
      </c>
      <c r="AO42" t="s">
        <v>162</v>
      </c>
      <c r="AP42" t="s">
        <v>907</v>
      </c>
      <c r="AQ42" t="s">
        <v>131</v>
      </c>
      <c r="AR42" t="s">
        <v>759</v>
      </c>
      <c r="AS42" t="s">
        <v>908</v>
      </c>
      <c r="AT42" t="s">
        <v>908</v>
      </c>
      <c r="AU42" t="s">
        <v>909</v>
      </c>
      <c r="AV42" t="s">
        <v>172</v>
      </c>
      <c r="AW42"/>
      <c r="AX42" s="1" t="s">
        <v>123</v>
      </c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 s="1" t="s">
        <v>123</v>
      </c>
      <c r="CS42"/>
      <c r="CT42"/>
      <c r="CU42"/>
      <c r="CV42"/>
      <c r="CW42"/>
      <c r="CX42"/>
      <c r="CY42"/>
      <c r="CZ42"/>
      <c r="DA42"/>
      <c r="DB42" s="1" t="s">
        <v>123</v>
      </c>
      <c r="DC42"/>
      <c r="DD42"/>
      <c r="DE42"/>
      <c r="DF42"/>
      <c r="DG42"/>
      <c r="DH42"/>
      <c r="DI42"/>
      <c r="DJ42"/>
      <c r="DK42"/>
      <c r="DL42" s="1" t="s">
        <v>123</v>
      </c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 s="1" t="s">
        <v>123</v>
      </c>
      <c r="EP42" t="s">
        <v>180</v>
      </c>
      <c r="EQ42" t="s">
        <v>132</v>
      </c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 s="1" t="s">
        <v>123</v>
      </c>
      <c r="FP42" t="s">
        <v>132</v>
      </c>
      <c r="FR42" t="s">
        <v>132</v>
      </c>
      <c r="GW42" t="s">
        <v>910</v>
      </c>
      <c r="GX42" t="s">
        <v>911</v>
      </c>
      <c r="GY42" t="s">
        <v>912</v>
      </c>
      <c r="GZ42" t="s">
        <v>186</v>
      </c>
      <c r="HA42">
        <v>1983</v>
      </c>
      <c r="HB42" t="s">
        <v>141</v>
      </c>
    </row>
    <row r="43" spans="1:214" hidden="1" x14ac:dyDescent="0.45">
      <c r="A43">
        <v>96</v>
      </c>
      <c r="B43">
        <f>_xlfn.IFNA(VLOOKUP(Analiza[[#This Row],[Zakończono wypełnianie]],Zakończone[],2,0),"BRAK")</f>
        <v>59</v>
      </c>
      <c r="C43">
        <f>COUNTA(O43:HF43)</f>
        <v>36</v>
      </c>
      <c r="D43" t="s">
        <v>370</v>
      </c>
      <c r="E43" t="s">
        <v>118</v>
      </c>
      <c r="F43" t="s">
        <v>774</v>
      </c>
      <c r="J43" t="s">
        <v>119</v>
      </c>
      <c r="K43" t="s">
        <v>967</v>
      </c>
      <c r="L43" t="s">
        <v>968</v>
      </c>
      <c r="M43">
        <v>5160</v>
      </c>
      <c r="N43">
        <v>0</v>
      </c>
      <c r="O43" t="s">
        <v>122</v>
      </c>
      <c r="P43" s="1" t="s">
        <v>123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 s="1" t="s">
        <v>124</v>
      </c>
      <c r="AG43" t="s">
        <v>191</v>
      </c>
      <c r="AH43">
        <v>2000</v>
      </c>
      <c r="AI43" t="s">
        <v>148</v>
      </c>
      <c r="AJ43" t="s">
        <v>969</v>
      </c>
      <c r="AK43" t="s">
        <v>151</v>
      </c>
      <c r="AL43" t="s">
        <v>151</v>
      </c>
      <c r="AM43" t="s">
        <v>162</v>
      </c>
      <c r="AN43" t="s">
        <v>162</v>
      </c>
      <c r="AO43" t="s">
        <v>150</v>
      </c>
      <c r="AP43">
        <v>0</v>
      </c>
      <c r="AQ43" t="s">
        <v>153</v>
      </c>
      <c r="AR43" t="s">
        <v>226</v>
      </c>
      <c r="AS43" t="s">
        <v>802</v>
      </c>
      <c r="AT43" t="s">
        <v>824</v>
      </c>
      <c r="AU43" t="s">
        <v>780</v>
      </c>
      <c r="AV43" t="s">
        <v>230</v>
      </c>
      <c r="AW43" t="s">
        <v>970</v>
      </c>
      <c r="AX43" s="1" t="s">
        <v>123</v>
      </c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 s="1" t="s">
        <v>123</v>
      </c>
      <c r="CS43"/>
      <c r="CT43"/>
      <c r="CU43"/>
      <c r="CV43"/>
      <c r="CW43"/>
      <c r="CX43"/>
      <c r="CY43"/>
      <c r="CZ43"/>
      <c r="DA43"/>
      <c r="DB43" s="1" t="s">
        <v>123</v>
      </c>
      <c r="DC43"/>
      <c r="DD43"/>
      <c r="DE43"/>
      <c r="DF43"/>
      <c r="DG43"/>
      <c r="DH43"/>
      <c r="DI43"/>
      <c r="DJ43"/>
      <c r="DK43"/>
      <c r="DL43" s="1" t="s">
        <v>123</v>
      </c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 s="1" t="s">
        <v>123</v>
      </c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 s="1" t="s">
        <v>123</v>
      </c>
      <c r="FP43" t="s">
        <v>132</v>
      </c>
      <c r="FR43" t="s">
        <v>132</v>
      </c>
      <c r="GW43" t="s">
        <v>786</v>
      </c>
      <c r="GX43" t="s">
        <v>787</v>
      </c>
      <c r="GY43" t="s">
        <v>807</v>
      </c>
      <c r="GZ43" t="s">
        <v>186</v>
      </c>
      <c r="HA43">
        <v>1968</v>
      </c>
      <c r="HB43" t="s">
        <v>398</v>
      </c>
      <c r="HC43" t="s">
        <v>971</v>
      </c>
      <c r="HD43" t="s">
        <v>972</v>
      </c>
    </row>
    <row r="44" spans="1:214" hidden="1" x14ac:dyDescent="0.45">
      <c r="A44">
        <v>41</v>
      </c>
      <c r="B44">
        <f>_xlfn.IFNA(VLOOKUP(Analiza[[#This Row],[Zakończono wypełnianie]],Zakończone[],2,0),"BRAK")</f>
        <v>27</v>
      </c>
      <c r="C44">
        <f>COUNTA(O44:HF44)</f>
        <v>31</v>
      </c>
      <c r="D44" t="s">
        <v>527</v>
      </c>
      <c r="E44" t="s">
        <v>118</v>
      </c>
      <c r="J44" t="s">
        <v>119</v>
      </c>
      <c r="K44" t="s">
        <v>528</v>
      </c>
      <c r="L44" t="s">
        <v>529</v>
      </c>
      <c r="M44">
        <v>283</v>
      </c>
      <c r="N44">
        <v>0</v>
      </c>
      <c r="O44" t="s">
        <v>122</v>
      </c>
      <c r="P44" s="1" t="s">
        <v>416</v>
      </c>
      <c r="Q44" t="s">
        <v>445</v>
      </c>
      <c r="R44" t="s">
        <v>148</v>
      </c>
      <c r="S44" t="s">
        <v>461</v>
      </c>
      <c r="T44" t="s">
        <v>169</v>
      </c>
      <c r="U44" t="s">
        <v>162</v>
      </c>
      <c r="V44" t="s">
        <v>162</v>
      </c>
      <c r="W44" t="s">
        <v>530</v>
      </c>
      <c r="X44" t="s">
        <v>131</v>
      </c>
      <c r="Y44" t="s">
        <v>153</v>
      </c>
      <c r="Z44"/>
      <c r="AA44" t="s">
        <v>531</v>
      </c>
      <c r="AB44" t="s">
        <v>532</v>
      </c>
      <c r="AC44" t="s">
        <v>172</v>
      </c>
      <c r="AD44"/>
      <c r="AE44">
        <v>6</v>
      </c>
      <c r="AF44" s="1" t="s">
        <v>123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 s="1" t="s">
        <v>123</v>
      </c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 s="1" t="s">
        <v>123</v>
      </c>
      <c r="CS44"/>
      <c r="CT44"/>
      <c r="CU44"/>
      <c r="CV44"/>
      <c r="CW44"/>
      <c r="CX44"/>
      <c r="CY44"/>
      <c r="CZ44"/>
      <c r="DA44"/>
      <c r="DB44" s="1" t="s">
        <v>123</v>
      </c>
      <c r="DC44"/>
      <c r="DD44"/>
      <c r="DE44"/>
      <c r="DF44"/>
      <c r="DG44"/>
      <c r="DH44"/>
      <c r="DI44"/>
      <c r="DJ44"/>
      <c r="DK44"/>
      <c r="DL44" s="1" t="s">
        <v>123</v>
      </c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 s="1" t="s">
        <v>123</v>
      </c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 s="1" t="s">
        <v>123</v>
      </c>
      <c r="FP44" t="s">
        <v>132</v>
      </c>
      <c r="GW44" t="s">
        <v>534</v>
      </c>
      <c r="GX44" t="s">
        <v>535</v>
      </c>
      <c r="GY44" t="s">
        <v>532</v>
      </c>
      <c r="GZ44" t="s">
        <v>140</v>
      </c>
      <c r="HA44">
        <v>1996</v>
      </c>
      <c r="HB44" t="s">
        <v>483</v>
      </c>
      <c r="HD44" t="s">
        <v>536</v>
      </c>
      <c r="HE44" t="s">
        <v>537</v>
      </c>
    </row>
    <row r="45" spans="1:214" hidden="1" x14ac:dyDescent="0.45">
      <c r="A45">
        <v>43</v>
      </c>
      <c r="B45" t="str">
        <f>_xlfn.IFNA(VLOOKUP(Analiza[[#This Row],[Zakończono wypełnianie]],Zakończone[],2,0),"BRAK")</f>
        <v>BRAK</v>
      </c>
      <c r="C45">
        <f>COUNTA(O45:HF45)</f>
        <v>27</v>
      </c>
      <c r="D45" t="s">
        <v>540</v>
      </c>
      <c r="E45" t="s">
        <v>118</v>
      </c>
      <c r="F45" t="s">
        <v>375</v>
      </c>
      <c r="J45" t="s">
        <v>286</v>
      </c>
      <c r="K45" t="s">
        <v>541</v>
      </c>
      <c r="L45" t="s">
        <v>541</v>
      </c>
      <c r="M45">
        <v>0</v>
      </c>
      <c r="N45">
        <v>0</v>
      </c>
      <c r="O45" t="s">
        <v>122</v>
      </c>
      <c r="P45" s="1" t="s">
        <v>416</v>
      </c>
      <c r="Q45" t="s">
        <v>445</v>
      </c>
      <c r="R45" t="s">
        <v>148</v>
      </c>
      <c r="S45" t="s">
        <v>446</v>
      </c>
      <c r="T45" t="s">
        <v>162</v>
      </c>
      <c r="U45" t="s">
        <v>151</v>
      </c>
      <c r="V45" t="s">
        <v>162</v>
      </c>
      <c r="W45" t="s">
        <v>542</v>
      </c>
      <c r="X45" t="s">
        <v>131</v>
      </c>
      <c r="Y45" t="s">
        <v>131</v>
      </c>
      <c r="Z45" t="s">
        <v>543</v>
      </c>
      <c r="AA45" t="s">
        <v>544</v>
      </c>
      <c r="AB45" t="s">
        <v>545</v>
      </c>
      <c r="AC45" t="s">
        <v>172</v>
      </c>
      <c r="AD45"/>
      <c r="AE45">
        <v>6</v>
      </c>
      <c r="AF45" s="1" t="s">
        <v>123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 s="1" t="s">
        <v>123</v>
      </c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 s="1" t="s">
        <v>123</v>
      </c>
      <c r="CS45"/>
      <c r="CT45"/>
      <c r="CU45"/>
      <c r="CV45"/>
      <c r="CW45"/>
      <c r="CX45"/>
      <c r="CY45"/>
      <c r="CZ45"/>
      <c r="DA45"/>
      <c r="DB45" s="1" t="s">
        <v>123</v>
      </c>
      <c r="DC45"/>
      <c r="DD45"/>
      <c r="DE45"/>
      <c r="DF45"/>
      <c r="DG45"/>
      <c r="DH45"/>
      <c r="DI45"/>
      <c r="DJ45"/>
      <c r="DK45"/>
      <c r="DL45" s="1" t="s">
        <v>123</v>
      </c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 s="1" t="s">
        <v>123</v>
      </c>
      <c r="EP45" t="s">
        <v>180</v>
      </c>
      <c r="EQ45" t="s">
        <v>132</v>
      </c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 s="1" t="s">
        <v>123</v>
      </c>
      <c r="FP45" t="s">
        <v>132</v>
      </c>
      <c r="FR45" t="s">
        <v>132</v>
      </c>
    </row>
    <row r="46" spans="1:214" hidden="1" x14ac:dyDescent="0.45">
      <c r="A46">
        <v>33</v>
      </c>
      <c r="B46">
        <f>_xlfn.IFNA(VLOOKUP(Analiza[[#This Row],[Zakończono wypełnianie]],Zakończone[],2,0),"BRAK")</f>
        <v>23</v>
      </c>
      <c r="C46">
        <f>COUNTA(O46:HF46)</f>
        <v>29</v>
      </c>
      <c r="D46" t="s">
        <v>472</v>
      </c>
      <c r="E46" t="s">
        <v>118</v>
      </c>
      <c r="F46" t="s">
        <v>375</v>
      </c>
      <c r="J46" t="s">
        <v>119</v>
      </c>
      <c r="K46" t="s">
        <v>473</v>
      </c>
      <c r="L46" t="s">
        <v>474</v>
      </c>
      <c r="M46">
        <v>2507</v>
      </c>
      <c r="N46">
        <v>0</v>
      </c>
      <c r="O46" t="s">
        <v>122</v>
      </c>
      <c r="P46" s="1" t="s">
        <v>416</v>
      </c>
      <c r="Q46" t="s">
        <v>445</v>
      </c>
      <c r="R46" t="s">
        <v>148</v>
      </c>
      <c r="S46" t="s">
        <v>475</v>
      </c>
      <c r="T46" t="s">
        <v>169</v>
      </c>
      <c r="U46" t="s">
        <v>169</v>
      </c>
      <c r="V46" t="s">
        <v>151</v>
      </c>
      <c r="W46" t="s">
        <v>476</v>
      </c>
      <c r="X46" t="s">
        <v>302</v>
      </c>
      <c r="Y46" t="s">
        <v>302</v>
      </c>
      <c r="Z46"/>
      <c r="AA46" t="s">
        <v>477</v>
      </c>
      <c r="AB46" t="s">
        <v>478</v>
      </c>
      <c r="AC46" t="s">
        <v>157</v>
      </c>
      <c r="AD46"/>
      <c r="AE46">
        <v>10</v>
      </c>
      <c r="AF46" s="1" t="s">
        <v>123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 s="1" t="s">
        <v>123</v>
      </c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 s="1" t="s">
        <v>123</v>
      </c>
      <c r="CS46"/>
      <c r="CT46"/>
      <c r="CU46"/>
      <c r="CV46"/>
      <c r="CW46"/>
      <c r="CX46"/>
      <c r="CY46"/>
      <c r="CZ46"/>
      <c r="DA46"/>
      <c r="DB46" s="1" t="s">
        <v>123</v>
      </c>
      <c r="DC46"/>
      <c r="DD46"/>
      <c r="DE46"/>
      <c r="DF46"/>
      <c r="DG46"/>
      <c r="DH46"/>
      <c r="DI46"/>
      <c r="DJ46"/>
      <c r="DK46"/>
      <c r="DL46" s="1" t="s">
        <v>123</v>
      </c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 s="1" t="s">
        <v>123</v>
      </c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 s="1" t="s">
        <v>123</v>
      </c>
      <c r="FP46" t="s">
        <v>132</v>
      </c>
      <c r="GW46" t="s">
        <v>480</v>
      </c>
      <c r="GX46" t="s">
        <v>481</v>
      </c>
      <c r="GY46" t="s">
        <v>482</v>
      </c>
      <c r="GZ46" t="s">
        <v>140</v>
      </c>
      <c r="HA46">
        <v>1996</v>
      </c>
      <c r="HB46" t="s">
        <v>483</v>
      </c>
    </row>
    <row r="47" spans="1:214" hidden="1" x14ac:dyDescent="0.45">
      <c r="A47">
        <v>122</v>
      </c>
      <c r="B47">
        <f>_xlfn.IFNA(VLOOKUP(Analiza[[#This Row],[Zakończono wypełnianie]],Zakończone[],2,0),"BRAK")</f>
        <v>71</v>
      </c>
      <c r="C47">
        <f>COUNTA(O47:HF47)</f>
        <v>32</v>
      </c>
      <c r="D47" t="s">
        <v>1131</v>
      </c>
      <c r="E47" t="s">
        <v>118</v>
      </c>
      <c r="J47" t="s">
        <v>119</v>
      </c>
      <c r="K47" t="s">
        <v>1132</v>
      </c>
      <c r="L47" t="s">
        <v>1133</v>
      </c>
      <c r="M47">
        <v>3215</v>
      </c>
      <c r="N47">
        <v>0</v>
      </c>
      <c r="O47" t="s">
        <v>122</v>
      </c>
      <c r="P47" s="1" t="s">
        <v>123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 s="1" t="s">
        <v>124</v>
      </c>
      <c r="AG47" t="s">
        <v>191</v>
      </c>
      <c r="AH47">
        <v>2015</v>
      </c>
      <c r="AI47" t="s">
        <v>126</v>
      </c>
      <c r="AJ47" t="s">
        <v>1134</v>
      </c>
      <c r="AK47" t="s">
        <v>128</v>
      </c>
      <c r="AL47" t="s">
        <v>151</v>
      </c>
      <c r="AM47" t="s">
        <v>169</v>
      </c>
      <c r="AN47" t="s">
        <v>162</v>
      </c>
      <c r="AO47" t="s">
        <v>150</v>
      </c>
      <c r="AP47">
        <v>1</v>
      </c>
      <c r="AQ47" t="s">
        <v>302</v>
      </c>
      <c r="AR47" t="s">
        <v>226</v>
      </c>
      <c r="AS47" t="s">
        <v>1135</v>
      </c>
      <c r="AT47" t="s">
        <v>1136</v>
      </c>
      <c r="AU47" t="s">
        <v>1137</v>
      </c>
      <c r="AV47" t="s">
        <v>172</v>
      </c>
      <c r="AW47"/>
      <c r="AX47" s="1" t="s">
        <v>123</v>
      </c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 s="1" t="s">
        <v>123</v>
      </c>
      <c r="CS47"/>
      <c r="CT47"/>
      <c r="CU47"/>
      <c r="CV47"/>
      <c r="CW47"/>
      <c r="CX47"/>
      <c r="CY47"/>
      <c r="CZ47"/>
      <c r="DA47"/>
      <c r="DB47" s="1" t="s">
        <v>123</v>
      </c>
      <c r="DC47"/>
      <c r="DD47"/>
      <c r="DE47"/>
      <c r="DF47"/>
      <c r="DG47"/>
      <c r="DH47"/>
      <c r="DI47"/>
      <c r="DJ47"/>
      <c r="DK47"/>
      <c r="DL47" s="1" t="s">
        <v>123</v>
      </c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 s="1" t="s">
        <v>123</v>
      </c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 s="1" t="s">
        <v>123</v>
      </c>
      <c r="GW47" t="s">
        <v>1138</v>
      </c>
      <c r="GX47" t="s">
        <v>1139</v>
      </c>
      <c r="GY47" t="s">
        <v>1140</v>
      </c>
      <c r="GZ47" t="s">
        <v>186</v>
      </c>
      <c r="HA47">
        <v>1991</v>
      </c>
      <c r="HB47" t="s">
        <v>141</v>
      </c>
      <c r="HD47" t="s">
        <v>1141</v>
      </c>
    </row>
    <row r="48" spans="1:214" hidden="1" x14ac:dyDescent="0.45">
      <c r="A48">
        <v>47</v>
      </c>
      <c r="B48">
        <f>_xlfn.IFNA(VLOOKUP(Analiza[[#This Row],[Zakończono wypełnianie]],Zakończone[],2,0),"BRAK")</f>
        <v>29</v>
      </c>
      <c r="C48">
        <f>COUNTA(O48:HF48)</f>
        <v>32</v>
      </c>
      <c r="D48" t="s">
        <v>570</v>
      </c>
      <c r="E48" t="s">
        <v>118</v>
      </c>
      <c r="F48" t="s">
        <v>548</v>
      </c>
      <c r="J48" t="s">
        <v>119</v>
      </c>
      <c r="K48" t="s">
        <v>571</v>
      </c>
      <c r="L48" t="s">
        <v>572</v>
      </c>
      <c r="M48">
        <v>751</v>
      </c>
      <c r="N48">
        <v>0</v>
      </c>
      <c r="O48" t="s">
        <v>122</v>
      </c>
      <c r="P48" s="1" t="s">
        <v>416</v>
      </c>
      <c r="Q48" t="s">
        <v>445</v>
      </c>
      <c r="R48" t="s">
        <v>148</v>
      </c>
      <c r="S48" t="s">
        <v>573</v>
      </c>
      <c r="T48" t="s">
        <v>162</v>
      </c>
      <c r="U48" t="s">
        <v>128</v>
      </c>
      <c r="V48" t="s">
        <v>151</v>
      </c>
      <c r="W48" t="s">
        <v>237</v>
      </c>
      <c r="X48" t="s">
        <v>302</v>
      </c>
      <c r="Y48" t="s">
        <v>153</v>
      </c>
      <c r="Z48" t="s">
        <v>574</v>
      </c>
      <c r="AA48" t="s">
        <v>575</v>
      </c>
      <c r="AB48" t="s">
        <v>576</v>
      </c>
      <c r="AC48" t="s">
        <v>172</v>
      </c>
      <c r="AD48"/>
      <c r="AE48">
        <v>6</v>
      </c>
      <c r="AF48" s="1" t="s">
        <v>123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 s="1" t="s">
        <v>123</v>
      </c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 s="1" t="s">
        <v>123</v>
      </c>
      <c r="CS48"/>
      <c r="CT48"/>
      <c r="CU48"/>
      <c r="CV48"/>
      <c r="CW48"/>
      <c r="CX48"/>
      <c r="CY48"/>
      <c r="CZ48"/>
      <c r="DA48"/>
      <c r="DB48" s="1" t="s">
        <v>123</v>
      </c>
      <c r="DC48"/>
      <c r="DD48"/>
      <c r="DE48"/>
      <c r="DF48"/>
      <c r="DG48"/>
      <c r="DH48"/>
      <c r="DI48"/>
      <c r="DJ48"/>
      <c r="DK48"/>
      <c r="DL48" s="1" t="s">
        <v>123</v>
      </c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 s="1" t="s">
        <v>123</v>
      </c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 s="1" t="s">
        <v>123</v>
      </c>
      <c r="FP48" t="s">
        <v>132</v>
      </c>
      <c r="FR48" t="s">
        <v>132</v>
      </c>
      <c r="GW48" t="s">
        <v>578</v>
      </c>
      <c r="GX48" t="s">
        <v>579</v>
      </c>
      <c r="GY48" t="s">
        <v>580</v>
      </c>
      <c r="GZ48" t="s">
        <v>186</v>
      </c>
      <c r="HA48">
        <v>1997</v>
      </c>
      <c r="HB48" t="s">
        <v>483</v>
      </c>
      <c r="HD48" t="s">
        <v>532</v>
      </c>
    </row>
    <row r="49" spans="1:214" hidden="1" x14ac:dyDescent="0.45">
      <c r="A49">
        <v>50</v>
      </c>
      <c r="B49">
        <f>_xlfn.IFNA(VLOOKUP(Analiza[[#This Row],[Zakończono wypełnianie]],Zakończone[],2,0),"BRAK")</f>
        <v>30</v>
      </c>
      <c r="C49">
        <f>COUNTA(O49:HF49)</f>
        <v>30</v>
      </c>
      <c r="D49" t="s">
        <v>585</v>
      </c>
      <c r="E49" t="s">
        <v>118</v>
      </c>
      <c r="F49" t="s">
        <v>375</v>
      </c>
      <c r="J49" t="s">
        <v>119</v>
      </c>
      <c r="K49" t="s">
        <v>586</v>
      </c>
      <c r="L49" t="s">
        <v>587</v>
      </c>
      <c r="M49">
        <v>387</v>
      </c>
      <c r="N49">
        <v>0</v>
      </c>
      <c r="O49" t="s">
        <v>122</v>
      </c>
      <c r="P49" s="1" t="s">
        <v>416</v>
      </c>
      <c r="Q49" t="s">
        <v>445</v>
      </c>
      <c r="R49" t="s">
        <v>148</v>
      </c>
      <c r="S49" t="s">
        <v>588</v>
      </c>
      <c r="T49" t="s">
        <v>162</v>
      </c>
      <c r="U49" t="s">
        <v>150</v>
      </c>
      <c r="V49" t="s">
        <v>162</v>
      </c>
      <c r="W49" t="s">
        <v>589</v>
      </c>
      <c r="X49" t="s">
        <v>302</v>
      </c>
      <c r="Y49" t="s">
        <v>153</v>
      </c>
      <c r="Z49"/>
      <c r="AA49" t="s">
        <v>590</v>
      </c>
      <c r="AB49" t="s">
        <v>591</v>
      </c>
      <c r="AC49" t="s">
        <v>172</v>
      </c>
      <c r="AD49"/>
      <c r="AE49">
        <v>6</v>
      </c>
      <c r="AF49" s="1" t="s">
        <v>123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 s="1" t="s">
        <v>123</v>
      </c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 s="1" t="s">
        <v>123</v>
      </c>
      <c r="CS49"/>
      <c r="CT49"/>
      <c r="CU49"/>
      <c r="CV49"/>
      <c r="CW49"/>
      <c r="CX49"/>
      <c r="CY49"/>
      <c r="CZ49"/>
      <c r="DA49"/>
      <c r="DB49" s="1" t="s">
        <v>123</v>
      </c>
      <c r="DC49"/>
      <c r="DD49"/>
      <c r="DE49"/>
      <c r="DF49"/>
      <c r="DG49"/>
      <c r="DH49"/>
      <c r="DI49"/>
      <c r="DJ49"/>
      <c r="DK49"/>
      <c r="DL49" s="1" t="s">
        <v>123</v>
      </c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 s="1" t="s">
        <v>123</v>
      </c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 s="1" t="s">
        <v>123</v>
      </c>
      <c r="FP49" t="s">
        <v>132</v>
      </c>
      <c r="GW49" t="s">
        <v>592</v>
      </c>
      <c r="GX49" t="s">
        <v>593</v>
      </c>
      <c r="GY49" t="s">
        <v>594</v>
      </c>
      <c r="GZ49" t="s">
        <v>140</v>
      </c>
      <c r="HA49">
        <v>1997</v>
      </c>
      <c r="HB49" t="s">
        <v>141</v>
      </c>
      <c r="HD49" t="s">
        <v>595</v>
      </c>
    </row>
    <row r="50" spans="1:214" hidden="1" x14ac:dyDescent="0.45">
      <c r="A50">
        <v>53</v>
      </c>
      <c r="B50">
        <f>_xlfn.IFNA(VLOOKUP(Analiza[[#This Row],[Zakończono wypełnianie]],Zakończone[],2,0),"BRAK")</f>
        <v>32</v>
      </c>
      <c r="C50">
        <f>COUNTA(O50:HF50)</f>
        <v>31</v>
      </c>
      <c r="D50" t="s">
        <v>610</v>
      </c>
      <c r="E50" t="s">
        <v>118</v>
      </c>
      <c r="F50" t="s">
        <v>548</v>
      </c>
      <c r="J50" t="s">
        <v>119</v>
      </c>
      <c r="K50" t="s">
        <v>611</v>
      </c>
      <c r="L50" t="s">
        <v>612</v>
      </c>
      <c r="M50">
        <v>551</v>
      </c>
      <c r="N50">
        <v>0</v>
      </c>
      <c r="O50" t="s">
        <v>122</v>
      </c>
      <c r="P50" s="1" t="s">
        <v>416</v>
      </c>
      <c r="Q50" t="s">
        <v>445</v>
      </c>
      <c r="R50" t="s">
        <v>148</v>
      </c>
      <c r="S50" t="s">
        <v>613</v>
      </c>
      <c r="T50" t="s">
        <v>150</v>
      </c>
      <c r="U50" t="s">
        <v>150</v>
      </c>
      <c r="V50" t="s">
        <v>151</v>
      </c>
      <c r="W50" t="s">
        <v>530</v>
      </c>
      <c r="X50" t="s">
        <v>131</v>
      </c>
      <c r="Y50" t="s">
        <v>302</v>
      </c>
      <c r="Z50" t="s">
        <v>614</v>
      </c>
      <c r="AA50" t="s">
        <v>615</v>
      </c>
      <c r="AB50" t="s">
        <v>616</v>
      </c>
      <c r="AC50" t="s">
        <v>172</v>
      </c>
      <c r="AD50"/>
      <c r="AE50">
        <v>6</v>
      </c>
      <c r="AF50" s="1" t="s">
        <v>123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 s="1" t="s">
        <v>123</v>
      </c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 s="1" t="s">
        <v>123</v>
      </c>
      <c r="CS50"/>
      <c r="CT50"/>
      <c r="CU50"/>
      <c r="CV50"/>
      <c r="CW50"/>
      <c r="CX50"/>
      <c r="CY50"/>
      <c r="CZ50"/>
      <c r="DA50"/>
      <c r="DB50" s="1" t="s">
        <v>123</v>
      </c>
      <c r="DC50"/>
      <c r="DD50"/>
      <c r="DE50"/>
      <c r="DF50"/>
      <c r="DG50"/>
      <c r="DH50"/>
      <c r="DI50"/>
      <c r="DJ50"/>
      <c r="DK50"/>
      <c r="DL50" s="1" t="s">
        <v>123</v>
      </c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 s="1" t="s">
        <v>123</v>
      </c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 s="1" t="s">
        <v>123</v>
      </c>
      <c r="FP50" t="s">
        <v>132</v>
      </c>
      <c r="GW50" t="s">
        <v>617</v>
      </c>
      <c r="GX50" t="s">
        <v>618</v>
      </c>
      <c r="GY50" t="s">
        <v>619</v>
      </c>
      <c r="GZ50" t="s">
        <v>140</v>
      </c>
      <c r="HA50">
        <v>1998</v>
      </c>
      <c r="HB50" t="s">
        <v>398</v>
      </c>
      <c r="HD50" t="s">
        <v>620</v>
      </c>
    </row>
    <row r="51" spans="1:214" hidden="1" x14ac:dyDescent="0.45">
      <c r="A51">
        <v>54</v>
      </c>
      <c r="B51">
        <f>_xlfn.IFNA(VLOOKUP(Analiza[[#This Row],[Zakończono wypełnianie]],Zakończone[],2,0),"BRAK")</f>
        <v>33</v>
      </c>
      <c r="C51">
        <f>COUNTA(O51:HF51)</f>
        <v>31</v>
      </c>
      <c r="D51" t="s">
        <v>621</v>
      </c>
      <c r="E51" t="s">
        <v>118</v>
      </c>
      <c r="F51" t="s">
        <v>359</v>
      </c>
      <c r="J51" t="s">
        <v>119</v>
      </c>
      <c r="K51" t="s">
        <v>622</v>
      </c>
      <c r="L51" t="s">
        <v>623</v>
      </c>
      <c r="M51">
        <v>595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624</v>
      </c>
      <c r="T51" t="s">
        <v>150</v>
      </c>
      <c r="U51" t="s">
        <v>150</v>
      </c>
      <c r="V51" t="s">
        <v>169</v>
      </c>
      <c r="W51">
        <v>12</v>
      </c>
      <c r="X51" t="s">
        <v>302</v>
      </c>
      <c r="Y51" t="s">
        <v>226</v>
      </c>
      <c r="Z51"/>
      <c r="AA51" t="s">
        <v>625</v>
      </c>
      <c r="AB51" t="s">
        <v>626</v>
      </c>
      <c r="AC51" t="s">
        <v>172</v>
      </c>
      <c r="AD51"/>
      <c r="AE51">
        <v>4</v>
      </c>
      <c r="AF51" s="1" t="s">
        <v>123</v>
      </c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 s="1" t="s">
        <v>123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 s="1" t="s">
        <v>123</v>
      </c>
      <c r="CS51"/>
      <c r="CT51"/>
      <c r="CU51"/>
      <c r="CV51"/>
      <c r="CW51"/>
      <c r="CX51"/>
      <c r="CY51"/>
      <c r="CZ51"/>
      <c r="DA51"/>
      <c r="DB51" s="1" t="s">
        <v>123</v>
      </c>
      <c r="DC51"/>
      <c r="DD51"/>
      <c r="DE51"/>
      <c r="DF51"/>
      <c r="DG51"/>
      <c r="DH51"/>
      <c r="DI51"/>
      <c r="DJ51"/>
      <c r="DK51"/>
      <c r="DL51" s="1" t="s">
        <v>123</v>
      </c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 s="1" t="s">
        <v>123</v>
      </c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 s="1" t="s">
        <v>123</v>
      </c>
      <c r="FP51" t="s">
        <v>132</v>
      </c>
      <c r="GW51" t="s">
        <v>627</v>
      </c>
      <c r="GX51" t="s">
        <v>628</v>
      </c>
      <c r="GY51" t="s">
        <v>629</v>
      </c>
      <c r="GZ51" t="s">
        <v>186</v>
      </c>
      <c r="HA51" t="s">
        <v>630</v>
      </c>
      <c r="HB51" t="s">
        <v>398</v>
      </c>
      <c r="HD51" t="s">
        <v>631</v>
      </c>
      <c r="HE51" t="s">
        <v>632</v>
      </c>
    </row>
    <row r="52" spans="1:214" hidden="1" x14ac:dyDescent="0.45">
      <c r="A52">
        <v>248</v>
      </c>
      <c r="B52">
        <f>_xlfn.IFNA(VLOOKUP(Analiza[[#This Row],[Zakończono wypełnianie]],Zakończone[],2,0),"BRAK")</f>
        <v>133</v>
      </c>
      <c r="C52">
        <f>COUNTA(O52:HF52)</f>
        <v>30</v>
      </c>
      <c r="D52" t="s">
        <v>1142</v>
      </c>
      <c r="E52" t="s">
        <v>118</v>
      </c>
      <c r="J52" t="s">
        <v>119</v>
      </c>
      <c r="K52" t="s">
        <v>1979</v>
      </c>
      <c r="L52" t="s">
        <v>1980</v>
      </c>
      <c r="M52">
        <v>1026</v>
      </c>
      <c r="N52">
        <v>0</v>
      </c>
      <c r="O52" t="s">
        <v>122</v>
      </c>
      <c r="P52" s="1" t="s">
        <v>416</v>
      </c>
      <c r="Q52" t="s">
        <v>813</v>
      </c>
      <c r="R52" t="s">
        <v>148</v>
      </c>
      <c r="S52" t="s">
        <v>1982</v>
      </c>
      <c r="T52" t="s">
        <v>162</v>
      </c>
      <c r="U52" t="s">
        <v>162</v>
      </c>
      <c r="V52" t="s">
        <v>150</v>
      </c>
      <c r="W52" t="s">
        <v>1983</v>
      </c>
      <c r="X52" t="s">
        <v>1984</v>
      </c>
      <c r="Y52" t="s">
        <v>194</v>
      </c>
      <c r="Z52" t="s">
        <v>1985</v>
      </c>
      <c r="AA52" t="s">
        <v>1986</v>
      </c>
      <c r="AB52" t="s">
        <v>1987</v>
      </c>
      <c r="AC52" t="s">
        <v>157</v>
      </c>
      <c r="AD52"/>
      <c r="AE52">
        <v>4</v>
      </c>
      <c r="AF52" s="1" t="s">
        <v>123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 s="1" t="s">
        <v>123</v>
      </c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 s="1" t="s">
        <v>123</v>
      </c>
      <c r="CS52"/>
      <c r="CT52"/>
      <c r="CU52"/>
      <c r="CV52"/>
      <c r="CW52"/>
      <c r="CX52"/>
      <c r="CY52"/>
      <c r="CZ52"/>
      <c r="DA52"/>
      <c r="DB52" s="1" t="s">
        <v>123</v>
      </c>
      <c r="DC52"/>
      <c r="DD52"/>
      <c r="DE52"/>
      <c r="DF52"/>
      <c r="DG52"/>
      <c r="DH52"/>
      <c r="DI52"/>
      <c r="DJ52"/>
      <c r="DK52"/>
      <c r="DL52" s="1" t="s">
        <v>123</v>
      </c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 s="1" t="s">
        <v>123</v>
      </c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 s="1" t="s">
        <v>123</v>
      </c>
      <c r="GW52" t="s">
        <v>1988</v>
      </c>
      <c r="GX52" t="s">
        <v>1989</v>
      </c>
      <c r="GY52" t="s">
        <v>1990</v>
      </c>
      <c r="GZ52" t="s">
        <v>186</v>
      </c>
      <c r="HA52">
        <v>1992</v>
      </c>
      <c r="HB52" t="s">
        <v>246</v>
      </c>
      <c r="HD52" t="s">
        <v>1991</v>
      </c>
    </row>
    <row r="53" spans="1:214" hidden="1" x14ac:dyDescent="0.45">
      <c r="A53">
        <v>124</v>
      </c>
      <c r="B53">
        <f>_xlfn.IFNA(VLOOKUP(Analiza[[#This Row],[Zakończono wypełnianie]],Zakończone[],2,0),"BRAK")</f>
        <v>73</v>
      </c>
      <c r="C53">
        <f>COUNTA(O53:HF53)</f>
        <v>34</v>
      </c>
      <c r="D53" t="s">
        <v>1151</v>
      </c>
      <c r="E53" t="s">
        <v>118</v>
      </c>
      <c r="F53" t="s">
        <v>1152</v>
      </c>
      <c r="J53" t="s">
        <v>119</v>
      </c>
      <c r="K53" t="s">
        <v>1153</v>
      </c>
      <c r="L53" t="s">
        <v>1154</v>
      </c>
      <c r="M53">
        <v>1159</v>
      </c>
      <c r="N53">
        <v>0</v>
      </c>
      <c r="O53" t="s">
        <v>122</v>
      </c>
      <c r="P53" s="1" t="s">
        <v>123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 s="1" t="s">
        <v>124</v>
      </c>
      <c r="AG53" t="s">
        <v>191</v>
      </c>
      <c r="AH53">
        <v>2018</v>
      </c>
      <c r="AI53" t="s">
        <v>126</v>
      </c>
      <c r="AJ53" t="s">
        <v>969</v>
      </c>
      <c r="AK53" t="s">
        <v>150</v>
      </c>
      <c r="AL53" t="s">
        <v>150</v>
      </c>
      <c r="AM53" t="s">
        <v>162</v>
      </c>
      <c r="AN53" t="s">
        <v>128</v>
      </c>
      <c r="AO53" t="s">
        <v>151</v>
      </c>
      <c r="AP53" t="s">
        <v>530</v>
      </c>
      <c r="AQ53" t="s">
        <v>131</v>
      </c>
      <c r="AR53" t="s">
        <v>302</v>
      </c>
      <c r="AS53" t="s">
        <v>1155</v>
      </c>
      <c r="AT53" t="s">
        <v>1156</v>
      </c>
      <c r="AU53" t="s">
        <v>1157</v>
      </c>
      <c r="AV53" t="s">
        <v>230</v>
      </c>
      <c r="AW53" t="s">
        <v>1158</v>
      </c>
      <c r="AX53" s="1" t="s">
        <v>123</v>
      </c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 s="1" t="s">
        <v>123</v>
      </c>
      <c r="CS53"/>
      <c r="CT53"/>
      <c r="CU53"/>
      <c r="CV53"/>
      <c r="CW53"/>
      <c r="CX53"/>
      <c r="CY53"/>
      <c r="CZ53"/>
      <c r="DA53"/>
      <c r="DB53" s="1" t="s">
        <v>123</v>
      </c>
      <c r="DC53"/>
      <c r="DD53"/>
      <c r="DE53"/>
      <c r="DF53"/>
      <c r="DG53"/>
      <c r="DH53"/>
      <c r="DI53"/>
      <c r="DJ53"/>
      <c r="DK53"/>
      <c r="DL53" s="1" t="s">
        <v>123</v>
      </c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 s="1" t="s">
        <v>123</v>
      </c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 s="1" t="s">
        <v>123</v>
      </c>
      <c r="GW53" t="s">
        <v>1159</v>
      </c>
      <c r="GX53" t="s">
        <v>1160</v>
      </c>
      <c r="GY53" t="s">
        <v>1161</v>
      </c>
      <c r="GZ53" t="s">
        <v>140</v>
      </c>
      <c r="HA53">
        <v>1991</v>
      </c>
      <c r="HB53" t="s">
        <v>483</v>
      </c>
      <c r="HD53" t="s">
        <v>1162</v>
      </c>
      <c r="HE53" t="s">
        <v>142</v>
      </c>
    </row>
    <row r="54" spans="1:214" hidden="1" x14ac:dyDescent="0.45">
      <c r="A54">
        <v>58</v>
      </c>
      <c r="B54">
        <f>_xlfn.IFNA(VLOOKUP(Analiza[[#This Row],[Zakończono wypełnianie]],Zakończone[],2,0),"BRAK")</f>
        <v>34</v>
      </c>
      <c r="C54">
        <f>COUNTA(O54:HF54)</f>
        <v>29</v>
      </c>
      <c r="D54" t="s">
        <v>645</v>
      </c>
      <c r="E54" t="s">
        <v>118</v>
      </c>
      <c r="F54" t="s">
        <v>375</v>
      </c>
      <c r="J54" t="s">
        <v>119</v>
      </c>
      <c r="K54" t="s">
        <v>646</v>
      </c>
      <c r="L54" t="s">
        <v>647</v>
      </c>
      <c r="M54">
        <v>551</v>
      </c>
      <c r="N54">
        <v>0</v>
      </c>
      <c r="O54" t="s">
        <v>122</v>
      </c>
      <c r="P54" s="1" t="s">
        <v>416</v>
      </c>
      <c r="Q54" t="s">
        <v>160</v>
      </c>
      <c r="R54" t="s">
        <v>148</v>
      </c>
      <c r="S54" t="s">
        <v>648</v>
      </c>
      <c r="T54" t="s">
        <v>128</v>
      </c>
      <c r="U54" t="s">
        <v>162</v>
      </c>
      <c r="V54" t="s">
        <v>162</v>
      </c>
      <c r="W54" t="s">
        <v>237</v>
      </c>
      <c r="X54" t="s">
        <v>302</v>
      </c>
      <c r="Y54" t="s">
        <v>153</v>
      </c>
      <c r="Z54"/>
      <c r="AA54" t="s">
        <v>649</v>
      </c>
      <c r="AB54" t="s">
        <v>650</v>
      </c>
      <c r="AC54" t="s">
        <v>157</v>
      </c>
      <c r="AD54"/>
      <c r="AE54">
        <v>8</v>
      </c>
      <c r="AF54" s="1" t="s">
        <v>123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 s="1" t="s">
        <v>123</v>
      </c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 s="1" t="s">
        <v>123</v>
      </c>
      <c r="CS54"/>
      <c r="CT54"/>
      <c r="CU54"/>
      <c r="CV54"/>
      <c r="CW54"/>
      <c r="CX54"/>
      <c r="CY54"/>
      <c r="CZ54"/>
      <c r="DA54"/>
      <c r="DB54" s="1" t="s">
        <v>123</v>
      </c>
      <c r="DC54"/>
      <c r="DD54"/>
      <c r="DE54"/>
      <c r="DF54"/>
      <c r="DG54"/>
      <c r="DH54"/>
      <c r="DI54"/>
      <c r="DJ54"/>
      <c r="DK54"/>
      <c r="DL54" s="1" t="s">
        <v>123</v>
      </c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 s="1" t="s">
        <v>123</v>
      </c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 s="1" t="s">
        <v>123</v>
      </c>
      <c r="FP54" t="s">
        <v>132</v>
      </c>
      <c r="GW54" t="s">
        <v>651</v>
      </c>
      <c r="GX54" t="s">
        <v>652</v>
      </c>
      <c r="GY54" t="s">
        <v>653</v>
      </c>
      <c r="GZ54" t="s">
        <v>140</v>
      </c>
      <c r="HA54">
        <v>1998</v>
      </c>
      <c r="HB54" t="s">
        <v>141</v>
      </c>
    </row>
    <row r="55" spans="1:214" hidden="1" x14ac:dyDescent="0.45">
      <c r="A55">
        <v>181</v>
      </c>
      <c r="B55">
        <f>_xlfn.IFNA(VLOOKUP(Analiza[[#This Row],[Zakończono wypełnianie]],Zakończone[],2,0),"BRAK")</f>
        <v>102</v>
      </c>
      <c r="C55">
        <f>COUNTA(O55:HF55)</f>
        <v>33</v>
      </c>
      <c r="D55" t="s">
        <v>1336</v>
      </c>
      <c r="E55" t="s">
        <v>118</v>
      </c>
      <c r="J55" t="s">
        <v>119</v>
      </c>
      <c r="K55" t="s">
        <v>1528</v>
      </c>
      <c r="L55" t="s">
        <v>1529</v>
      </c>
      <c r="M55">
        <v>426</v>
      </c>
      <c r="N55">
        <v>0</v>
      </c>
      <c r="O55" t="s">
        <v>122</v>
      </c>
      <c r="P55" s="1" t="s">
        <v>416</v>
      </c>
      <c r="Q55" t="s">
        <v>1439</v>
      </c>
      <c r="R55" t="s">
        <v>126</v>
      </c>
      <c r="S55" t="s">
        <v>192</v>
      </c>
      <c r="T55" t="s">
        <v>151</v>
      </c>
      <c r="U55" t="s">
        <v>162</v>
      </c>
      <c r="V55" t="s">
        <v>128</v>
      </c>
      <c r="W55" t="s">
        <v>1531</v>
      </c>
      <c r="X55" t="s">
        <v>194</v>
      </c>
      <c r="Y55" t="s">
        <v>194</v>
      </c>
      <c r="Z55" t="s">
        <v>1532</v>
      </c>
      <c r="AA55" t="s">
        <v>1533</v>
      </c>
      <c r="AB55" t="s">
        <v>1534</v>
      </c>
      <c r="AC55" t="s">
        <v>892</v>
      </c>
      <c r="AD55"/>
      <c r="AE55">
        <v>7</v>
      </c>
      <c r="AF55" s="1" t="s">
        <v>123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 s="1" t="s">
        <v>123</v>
      </c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 s="1" t="s">
        <v>123</v>
      </c>
      <c r="CS55"/>
      <c r="CT55"/>
      <c r="CU55"/>
      <c r="CV55"/>
      <c r="CW55"/>
      <c r="CX55"/>
      <c r="CY55"/>
      <c r="CZ55"/>
      <c r="DA55"/>
      <c r="DB55" s="1" t="s">
        <v>123</v>
      </c>
      <c r="DC55"/>
      <c r="DD55"/>
      <c r="DE55"/>
      <c r="DF55"/>
      <c r="DG55"/>
      <c r="DH55"/>
      <c r="DI55"/>
      <c r="DJ55"/>
      <c r="DK55"/>
      <c r="DL55" s="1" t="s">
        <v>123</v>
      </c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 s="1" t="s">
        <v>123</v>
      </c>
      <c r="EP55" t="s">
        <v>178</v>
      </c>
      <c r="EQ55" t="s">
        <v>132</v>
      </c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 s="1" t="s">
        <v>123</v>
      </c>
      <c r="GW55" t="s">
        <v>1535</v>
      </c>
      <c r="GX55" t="s">
        <v>1536</v>
      </c>
      <c r="GY55" t="s">
        <v>1537</v>
      </c>
      <c r="GZ55" t="s">
        <v>140</v>
      </c>
      <c r="HA55">
        <v>1991</v>
      </c>
      <c r="HB55" t="s">
        <v>141</v>
      </c>
      <c r="HD55" t="s">
        <v>1538</v>
      </c>
      <c r="HE55" t="s">
        <v>1539</v>
      </c>
    </row>
    <row r="56" spans="1:214" hidden="1" x14ac:dyDescent="0.45">
      <c r="A56">
        <v>259</v>
      </c>
      <c r="B56">
        <f>_xlfn.IFNA(VLOOKUP(Analiza[[#This Row],[Zakończono wypełnianie]],Zakończone[],2,0),"BRAK")</f>
        <v>136</v>
      </c>
      <c r="C56">
        <f>COUNTA(O56:HF56)</f>
        <v>72</v>
      </c>
      <c r="D56" t="s">
        <v>2014</v>
      </c>
      <c r="E56" t="s">
        <v>118</v>
      </c>
      <c r="J56" t="s">
        <v>119</v>
      </c>
      <c r="K56" t="s">
        <v>2034</v>
      </c>
      <c r="L56" t="s">
        <v>2035</v>
      </c>
      <c r="M56">
        <v>1151</v>
      </c>
      <c r="N56">
        <v>0</v>
      </c>
      <c r="O56" t="s">
        <v>122</v>
      </c>
      <c r="P56" s="1" t="s">
        <v>123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 s="1" t="s">
        <v>124</v>
      </c>
      <c r="AG56" t="s">
        <v>223</v>
      </c>
      <c r="AH56">
        <v>1987</v>
      </c>
      <c r="AI56" t="s">
        <v>148</v>
      </c>
      <c r="AJ56" t="s">
        <v>554</v>
      </c>
      <c r="AK56" t="s">
        <v>132</v>
      </c>
      <c r="AL56" t="s">
        <v>132</v>
      </c>
      <c r="AM56" t="s">
        <v>132</v>
      </c>
      <c r="AN56" t="s">
        <v>132</v>
      </c>
      <c r="AO56" t="s">
        <v>132</v>
      </c>
      <c r="AP56" t="s">
        <v>2036</v>
      </c>
      <c r="AQ56" t="s">
        <v>132</v>
      </c>
      <c r="AR56" t="s">
        <v>132</v>
      </c>
      <c r="AS56"/>
      <c r="AT56" t="s">
        <v>1229</v>
      </c>
      <c r="AU56" t="s">
        <v>1229</v>
      </c>
      <c r="AV56" t="s">
        <v>157</v>
      </c>
      <c r="AW56" t="s">
        <v>2037</v>
      </c>
      <c r="AX56" s="1" t="s">
        <v>159</v>
      </c>
      <c r="AY56">
        <v>3</v>
      </c>
      <c r="AZ56" t="s">
        <v>191</v>
      </c>
      <c r="BA56">
        <v>2020</v>
      </c>
      <c r="BB56" t="s">
        <v>126</v>
      </c>
      <c r="BC56" t="s">
        <v>2038</v>
      </c>
      <c r="BD56" t="s">
        <v>150</v>
      </c>
      <c r="BE56" t="s">
        <v>162</v>
      </c>
      <c r="BF56" t="s">
        <v>169</v>
      </c>
      <c r="BG56" t="s">
        <v>150</v>
      </c>
      <c r="BH56" t="s">
        <v>132</v>
      </c>
      <c r="BI56" t="s">
        <v>2039</v>
      </c>
      <c r="BJ56" t="s">
        <v>2040</v>
      </c>
      <c r="BK56" t="s">
        <v>157</v>
      </c>
      <c r="BL56"/>
      <c r="BM56"/>
      <c r="BN56" t="s">
        <v>166</v>
      </c>
      <c r="BO56" t="s">
        <v>191</v>
      </c>
      <c r="BP56">
        <v>2013</v>
      </c>
      <c r="BQ56" t="s">
        <v>126</v>
      </c>
      <c r="BR56" t="s">
        <v>1867</v>
      </c>
      <c r="BS56" t="s">
        <v>162</v>
      </c>
      <c r="BT56" t="s">
        <v>150</v>
      </c>
      <c r="BU56" t="s">
        <v>162</v>
      </c>
      <c r="BV56" t="s">
        <v>162</v>
      </c>
      <c r="BW56" t="s">
        <v>162</v>
      </c>
      <c r="BX56" t="s">
        <v>237</v>
      </c>
      <c r="BY56"/>
      <c r="BZ56" t="s">
        <v>157</v>
      </c>
      <c r="CA56"/>
      <c r="CB56" t="s">
        <v>2041</v>
      </c>
      <c r="CC56" t="s">
        <v>238</v>
      </c>
      <c r="CD56" t="s">
        <v>191</v>
      </c>
      <c r="CE56">
        <v>2016</v>
      </c>
      <c r="CF56" t="s">
        <v>126</v>
      </c>
      <c r="CG56" t="s">
        <v>2042</v>
      </c>
      <c r="CH56" t="s">
        <v>151</v>
      </c>
      <c r="CI56" t="s">
        <v>162</v>
      </c>
      <c r="CJ56" t="s">
        <v>150</v>
      </c>
      <c r="CK56" t="s">
        <v>169</v>
      </c>
      <c r="CL56" t="s">
        <v>150</v>
      </c>
      <c r="CM56" t="s">
        <v>237</v>
      </c>
      <c r="CN56" t="s">
        <v>2043</v>
      </c>
      <c r="CO56" t="s">
        <v>157</v>
      </c>
      <c r="CP56"/>
      <c r="CQ56"/>
      <c r="CR56" s="1" t="s">
        <v>123</v>
      </c>
      <c r="CS56"/>
      <c r="CT56"/>
      <c r="CU56"/>
      <c r="CV56"/>
      <c r="CW56"/>
      <c r="CX56"/>
      <c r="CY56"/>
      <c r="CZ56"/>
      <c r="DA56"/>
      <c r="DB56" s="1" t="s">
        <v>123</v>
      </c>
      <c r="DC56"/>
      <c r="DD56"/>
      <c r="DE56"/>
      <c r="DF56"/>
      <c r="DG56"/>
      <c r="DH56"/>
      <c r="DI56"/>
      <c r="DJ56"/>
      <c r="DK56"/>
      <c r="DL56" s="1" t="s">
        <v>123</v>
      </c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 s="1" t="s">
        <v>123</v>
      </c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 s="1" t="s">
        <v>123</v>
      </c>
      <c r="GW56" t="s">
        <v>1229</v>
      </c>
      <c r="GX56" t="s">
        <v>1229</v>
      </c>
      <c r="GY56" t="s">
        <v>1229</v>
      </c>
      <c r="GZ56" t="s">
        <v>186</v>
      </c>
      <c r="HA56">
        <v>1962</v>
      </c>
      <c r="HB56" t="s">
        <v>141</v>
      </c>
      <c r="HE56" t="s">
        <v>2044</v>
      </c>
      <c r="HF56" t="s">
        <v>2045</v>
      </c>
    </row>
    <row r="57" spans="1:214" hidden="1" x14ac:dyDescent="0.45">
      <c r="A57">
        <v>126</v>
      </c>
      <c r="B57">
        <f>_xlfn.IFNA(VLOOKUP(Analiza[[#This Row],[Zakończono wypełnianie]],Zakończone[],2,0),"BRAK")</f>
        <v>75</v>
      </c>
      <c r="C57">
        <f>COUNTA(O57:HF57)</f>
        <v>31</v>
      </c>
      <c r="D57" t="s">
        <v>1151</v>
      </c>
      <c r="E57" t="s">
        <v>118</v>
      </c>
      <c r="F57" t="s">
        <v>359</v>
      </c>
      <c r="J57" t="s">
        <v>119</v>
      </c>
      <c r="K57" t="s">
        <v>1184</v>
      </c>
      <c r="L57" t="s">
        <v>1185</v>
      </c>
      <c r="M57">
        <v>739</v>
      </c>
      <c r="N57">
        <v>0</v>
      </c>
      <c r="O57" t="s">
        <v>122</v>
      </c>
      <c r="P57" s="1" t="s">
        <v>123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 s="1" t="s">
        <v>124</v>
      </c>
      <c r="AG57" t="s">
        <v>191</v>
      </c>
      <c r="AH57">
        <v>2018</v>
      </c>
      <c r="AI57" t="s">
        <v>126</v>
      </c>
      <c r="AJ57" t="s">
        <v>1186</v>
      </c>
      <c r="AK57" t="s">
        <v>151</v>
      </c>
      <c r="AL57" t="s">
        <v>162</v>
      </c>
      <c r="AM57" t="s">
        <v>169</v>
      </c>
      <c r="AN57" t="s">
        <v>150</v>
      </c>
      <c r="AO57" t="s">
        <v>132</v>
      </c>
      <c r="AP57" t="s">
        <v>959</v>
      </c>
      <c r="AQ57" t="s">
        <v>302</v>
      </c>
      <c r="AR57" t="s">
        <v>226</v>
      </c>
      <c r="AS57" t="s">
        <v>1187</v>
      </c>
      <c r="AT57" t="s">
        <v>1188</v>
      </c>
      <c r="AU57" t="s">
        <v>1189</v>
      </c>
      <c r="AV57" t="s">
        <v>172</v>
      </c>
      <c r="AW57"/>
      <c r="AX57" s="1" t="s">
        <v>123</v>
      </c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 s="1" t="s">
        <v>123</v>
      </c>
      <c r="CS57"/>
      <c r="CT57"/>
      <c r="CU57"/>
      <c r="CV57"/>
      <c r="CW57"/>
      <c r="CX57"/>
      <c r="CY57"/>
      <c r="CZ57"/>
      <c r="DA57"/>
      <c r="DB57" s="1" t="s">
        <v>123</v>
      </c>
      <c r="DC57"/>
      <c r="DD57"/>
      <c r="DE57"/>
      <c r="DF57"/>
      <c r="DG57"/>
      <c r="DH57"/>
      <c r="DI57"/>
      <c r="DJ57"/>
      <c r="DK57"/>
      <c r="DL57" s="1" t="s">
        <v>123</v>
      </c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 s="1" t="s">
        <v>123</v>
      </c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 s="1" t="s">
        <v>123</v>
      </c>
      <c r="GW57" t="s">
        <v>276</v>
      </c>
      <c r="GX57" t="s">
        <v>1190</v>
      </c>
      <c r="GY57" t="s">
        <v>1191</v>
      </c>
      <c r="GZ57" t="s">
        <v>186</v>
      </c>
      <c r="HA57">
        <v>1991</v>
      </c>
      <c r="HB57" t="s">
        <v>141</v>
      </c>
    </row>
    <row r="58" spans="1:214" hidden="1" x14ac:dyDescent="0.45">
      <c r="A58">
        <v>141</v>
      </c>
      <c r="B58">
        <f>_xlfn.IFNA(VLOOKUP(Analiza[[#This Row],[Zakończono wypełnianie]],Zakończone[],2,0),"BRAK")</f>
        <v>85</v>
      </c>
      <c r="C58">
        <f>COUNTA(O58:HF58)</f>
        <v>34</v>
      </c>
      <c r="D58" t="s">
        <v>1322</v>
      </c>
      <c r="E58" t="s">
        <v>118</v>
      </c>
      <c r="J58" t="s">
        <v>119</v>
      </c>
      <c r="K58" t="s">
        <v>1323</v>
      </c>
      <c r="L58" t="s">
        <v>1324</v>
      </c>
      <c r="M58">
        <v>767</v>
      </c>
      <c r="N58">
        <v>0</v>
      </c>
      <c r="O58" t="s">
        <v>122</v>
      </c>
      <c r="P58" s="1" t="s">
        <v>123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 s="1" t="s">
        <v>124</v>
      </c>
      <c r="AG58" t="s">
        <v>191</v>
      </c>
      <c r="AH58">
        <v>2018</v>
      </c>
      <c r="AI58" t="s">
        <v>126</v>
      </c>
      <c r="AJ58" t="s">
        <v>1325</v>
      </c>
      <c r="AK58" t="s">
        <v>150</v>
      </c>
      <c r="AL58" t="s">
        <v>150</v>
      </c>
      <c r="AM58" t="s">
        <v>128</v>
      </c>
      <c r="AN58" t="s">
        <v>236</v>
      </c>
      <c r="AO58" t="s">
        <v>128</v>
      </c>
      <c r="AP58">
        <v>1</v>
      </c>
      <c r="AQ58" t="s">
        <v>302</v>
      </c>
      <c r="AR58" t="s">
        <v>226</v>
      </c>
      <c r="AS58" t="s">
        <v>1326</v>
      </c>
      <c r="AT58" t="s">
        <v>1327</v>
      </c>
      <c r="AU58" t="s">
        <v>1328</v>
      </c>
      <c r="AV58" t="s">
        <v>157</v>
      </c>
      <c r="AW58"/>
      <c r="AX58" s="1" t="s">
        <v>123</v>
      </c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 s="1" t="s">
        <v>123</v>
      </c>
      <c r="CS58"/>
      <c r="CT58"/>
      <c r="CU58"/>
      <c r="CV58"/>
      <c r="CW58"/>
      <c r="CX58"/>
      <c r="CY58"/>
      <c r="CZ58"/>
      <c r="DA58"/>
      <c r="DB58" s="1" t="s">
        <v>123</v>
      </c>
      <c r="DC58"/>
      <c r="DD58"/>
      <c r="DE58"/>
      <c r="DF58"/>
      <c r="DG58"/>
      <c r="DH58"/>
      <c r="DI58"/>
      <c r="DJ58"/>
      <c r="DK58"/>
      <c r="DL58" s="1" t="s">
        <v>123</v>
      </c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 s="1" t="s">
        <v>123</v>
      </c>
      <c r="EP58" t="s">
        <v>180</v>
      </c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 s="1" t="s">
        <v>123</v>
      </c>
      <c r="GW58" t="s">
        <v>1329</v>
      </c>
      <c r="GX58" t="s">
        <v>1329</v>
      </c>
      <c r="GY58" t="s">
        <v>132</v>
      </c>
      <c r="GZ58" t="s">
        <v>186</v>
      </c>
      <c r="HA58">
        <v>1991</v>
      </c>
      <c r="HB58" t="s">
        <v>220</v>
      </c>
      <c r="HD58" t="s">
        <v>1330</v>
      </c>
      <c r="HE58" t="s">
        <v>532</v>
      </c>
    </row>
    <row r="59" spans="1:214" hidden="1" x14ac:dyDescent="0.45">
      <c r="A59">
        <v>145</v>
      </c>
      <c r="B59">
        <f>_xlfn.IFNA(VLOOKUP(Analiza[[#This Row],[Zakończono wypełnianie]],Zakończone[],2,0),"BRAK")</f>
        <v>86</v>
      </c>
      <c r="C59">
        <f>COUNTA(O59:HF59)</f>
        <v>43</v>
      </c>
      <c r="D59" t="s">
        <v>1336</v>
      </c>
      <c r="E59" t="s">
        <v>118</v>
      </c>
      <c r="J59" t="s">
        <v>119</v>
      </c>
      <c r="K59" t="s">
        <v>1337</v>
      </c>
      <c r="L59" t="s">
        <v>1338</v>
      </c>
      <c r="M59">
        <v>516</v>
      </c>
      <c r="N59">
        <v>0</v>
      </c>
      <c r="O59" t="s">
        <v>122</v>
      </c>
      <c r="P59" s="1" t="s">
        <v>123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 s="1" t="s">
        <v>124</v>
      </c>
      <c r="AG59" t="s">
        <v>191</v>
      </c>
      <c r="AH59">
        <v>2007</v>
      </c>
      <c r="AI59" t="s">
        <v>126</v>
      </c>
      <c r="AJ59" t="s">
        <v>1339</v>
      </c>
      <c r="AK59" t="s">
        <v>162</v>
      </c>
      <c r="AL59" t="s">
        <v>162</v>
      </c>
      <c r="AM59" t="s">
        <v>150</v>
      </c>
      <c r="AN59" t="s">
        <v>169</v>
      </c>
      <c r="AO59" t="s">
        <v>169</v>
      </c>
      <c r="AP59" t="s">
        <v>1340</v>
      </c>
      <c r="AQ59" t="s">
        <v>131</v>
      </c>
      <c r="AR59" t="s">
        <v>759</v>
      </c>
      <c r="AS59" t="s">
        <v>1341</v>
      </c>
      <c r="AT59" t="s">
        <v>1342</v>
      </c>
      <c r="AU59" t="s">
        <v>1343</v>
      </c>
      <c r="AV59" t="s">
        <v>157</v>
      </c>
      <c r="AW59" t="s">
        <v>1344</v>
      </c>
      <c r="AX59" s="1" t="s">
        <v>123</v>
      </c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 s="1" t="s">
        <v>123</v>
      </c>
      <c r="CS59"/>
      <c r="CT59"/>
      <c r="CU59"/>
      <c r="CV59"/>
      <c r="CW59"/>
      <c r="CX59"/>
      <c r="CY59"/>
      <c r="CZ59"/>
      <c r="DA59"/>
      <c r="DB59" s="1" t="s">
        <v>123</v>
      </c>
      <c r="DC59"/>
      <c r="DD59"/>
      <c r="DE59"/>
      <c r="DF59"/>
      <c r="DG59"/>
      <c r="DH59"/>
      <c r="DI59"/>
      <c r="DJ59"/>
      <c r="DK59"/>
      <c r="DL59" s="1" t="s">
        <v>123</v>
      </c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 s="1" t="s">
        <v>177</v>
      </c>
      <c r="EP59" t="s">
        <v>178</v>
      </c>
      <c r="EQ59" t="s">
        <v>132</v>
      </c>
      <c r="ER59" t="s">
        <v>191</v>
      </c>
      <c r="ES59" t="s">
        <v>236</v>
      </c>
      <c r="ET59" t="s">
        <v>236</v>
      </c>
      <c r="EU59" t="s">
        <v>151</v>
      </c>
      <c r="EV59" t="s">
        <v>178</v>
      </c>
      <c r="EW59" t="s">
        <v>1345</v>
      </c>
      <c r="EX59" t="s">
        <v>1346</v>
      </c>
      <c r="EY59" t="s">
        <v>173</v>
      </c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 s="1" t="s">
        <v>123</v>
      </c>
      <c r="GW59" t="s">
        <v>1347</v>
      </c>
      <c r="GX59" t="s">
        <v>1348</v>
      </c>
      <c r="GY59" t="s">
        <v>1349</v>
      </c>
      <c r="GZ59" t="s">
        <v>186</v>
      </c>
      <c r="HA59">
        <v>1982</v>
      </c>
      <c r="HB59" t="s">
        <v>141</v>
      </c>
      <c r="HD59" t="s">
        <v>1350</v>
      </c>
    </row>
    <row r="60" spans="1:214" hidden="1" x14ac:dyDescent="0.45">
      <c r="A60">
        <v>156</v>
      </c>
      <c r="B60">
        <f>_xlfn.IFNA(VLOOKUP(Analiza[[#This Row],[Zakończono wypełnianie]],Zakończone[],2,0),"BRAK")</f>
        <v>90</v>
      </c>
      <c r="C60">
        <f>COUNTA(O60:HF60)</f>
        <v>32</v>
      </c>
      <c r="D60" t="s">
        <v>1142</v>
      </c>
      <c r="E60" t="s">
        <v>118</v>
      </c>
      <c r="J60" t="s">
        <v>119</v>
      </c>
      <c r="K60" t="s">
        <v>1391</v>
      </c>
      <c r="L60" t="s">
        <v>1392</v>
      </c>
      <c r="M60">
        <v>415</v>
      </c>
      <c r="N60">
        <v>0</v>
      </c>
      <c r="O60" t="s">
        <v>122</v>
      </c>
      <c r="P60" s="1" t="s">
        <v>123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 s="1" t="s">
        <v>124</v>
      </c>
      <c r="AG60" t="s">
        <v>191</v>
      </c>
      <c r="AH60">
        <v>2012</v>
      </c>
      <c r="AI60" t="s">
        <v>126</v>
      </c>
      <c r="AJ60" t="s">
        <v>1393</v>
      </c>
      <c r="AK60" t="s">
        <v>162</v>
      </c>
      <c r="AL60" t="s">
        <v>150</v>
      </c>
      <c r="AM60" t="s">
        <v>150</v>
      </c>
      <c r="AN60" t="s">
        <v>236</v>
      </c>
      <c r="AO60" t="s">
        <v>236</v>
      </c>
      <c r="AP60" t="s">
        <v>1340</v>
      </c>
      <c r="AQ60" t="s">
        <v>302</v>
      </c>
      <c r="AR60" t="s">
        <v>153</v>
      </c>
      <c r="AS60" t="s">
        <v>1394</v>
      </c>
      <c r="AT60" t="s">
        <v>1395</v>
      </c>
      <c r="AU60" t="s">
        <v>1396</v>
      </c>
      <c r="AV60"/>
      <c r="AW60" t="s">
        <v>1397</v>
      </c>
      <c r="AX60" s="1" t="s">
        <v>123</v>
      </c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 s="1" t="s">
        <v>123</v>
      </c>
      <c r="CS60"/>
      <c r="CT60"/>
      <c r="CU60"/>
      <c r="CV60"/>
      <c r="CW60"/>
      <c r="CX60"/>
      <c r="CY60"/>
      <c r="CZ60"/>
      <c r="DA60"/>
      <c r="DB60" s="1" t="s">
        <v>123</v>
      </c>
      <c r="DC60"/>
      <c r="DD60"/>
      <c r="DE60"/>
      <c r="DF60"/>
      <c r="DG60"/>
      <c r="DH60"/>
      <c r="DI60"/>
      <c r="DJ60"/>
      <c r="DK60"/>
      <c r="DL60" s="1" t="s">
        <v>123</v>
      </c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 s="1" t="s">
        <v>123</v>
      </c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 s="1" t="s">
        <v>123</v>
      </c>
      <c r="GW60" t="s">
        <v>1398</v>
      </c>
      <c r="GX60" t="s">
        <v>1399</v>
      </c>
      <c r="GY60" t="s">
        <v>1400</v>
      </c>
      <c r="GZ60" t="s">
        <v>140</v>
      </c>
      <c r="HA60">
        <v>1985</v>
      </c>
      <c r="HB60" t="s">
        <v>141</v>
      </c>
      <c r="HD60" t="s">
        <v>1401</v>
      </c>
    </row>
    <row r="61" spans="1:214" hidden="1" x14ac:dyDescent="0.45">
      <c r="A61">
        <v>187</v>
      </c>
      <c r="B61">
        <f>_xlfn.IFNA(VLOOKUP(Analiza[[#This Row],[Zakończono wypełnianie]],Zakończone[],2,0),"BRAK")</f>
        <v>106</v>
      </c>
      <c r="C61">
        <f>COUNTA(O61:HF61)</f>
        <v>33</v>
      </c>
      <c r="D61" t="s">
        <v>1574</v>
      </c>
      <c r="E61" t="s">
        <v>118</v>
      </c>
      <c r="J61" t="s">
        <v>119</v>
      </c>
      <c r="K61" t="s">
        <v>1575</v>
      </c>
      <c r="L61" t="s">
        <v>1576</v>
      </c>
      <c r="M61">
        <v>701</v>
      </c>
      <c r="N61">
        <v>0</v>
      </c>
      <c r="O61" t="s">
        <v>122</v>
      </c>
      <c r="P61" s="1" t="s">
        <v>123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 s="1" t="s">
        <v>124</v>
      </c>
      <c r="AG61" t="s">
        <v>191</v>
      </c>
      <c r="AH61" t="s">
        <v>1577</v>
      </c>
      <c r="AI61" t="s">
        <v>126</v>
      </c>
      <c r="AJ61" t="s">
        <v>1578</v>
      </c>
      <c r="AK61" t="s">
        <v>162</v>
      </c>
      <c r="AL61" t="s">
        <v>162</v>
      </c>
      <c r="AM61" t="s">
        <v>151</v>
      </c>
      <c r="AN61" t="s">
        <v>162</v>
      </c>
      <c r="AO61" t="s">
        <v>151</v>
      </c>
      <c r="AP61" t="s">
        <v>530</v>
      </c>
      <c r="AQ61" t="s">
        <v>302</v>
      </c>
      <c r="AR61" t="s">
        <v>302</v>
      </c>
      <c r="AS61"/>
      <c r="AT61" t="s">
        <v>1579</v>
      </c>
      <c r="AU61" t="s">
        <v>1580</v>
      </c>
      <c r="AV61" t="s">
        <v>157</v>
      </c>
      <c r="AW61" t="s">
        <v>1581</v>
      </c>
      <c r="AX61" s="1" t="s">
        <v>123</v>
      </c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 s="1" t="s">
        <v>123</v>
      </c>
      <c r="CS61"/>
      <c r="CT61"/>
      <c r="CU61"/>
      <c r="CV61"/>
      <c r="CW61"/>
      <c r="CX61"/>
      <c r="CY61"/>
      <c r="CZ61"/>
      <c r="DA61"/>
      <c r="DB61" s="1" t="s">
        <v>123</v>
      </c>
      <c r="DC61"/>
      <c r="DD61"/>
      <c r="DE61"/>
      <c r="DF61"/>
      <c r="DG61"/>
      <c r="DH61"/>
      <c r="DI61"/>
      <c r="DJ61"/>
      <c r="DK61"/>
      <c r="DL61" s="1" t="s">
        <v>123</v>
      </c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 s="1" t="s">
        <v>123</v>
      </c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 s="1" t="s">
        <v>123</v>
      </c>
      <c r="GW61" t="s">
        <v>1582</v>
      </c>
      <c r="GX61" t="s">
        <v>1583</v>
      </c>
      <c r="GY61" t="s">
        <v>1584</v>
      </c>
      <c r="GZ61" t="s">
        <v>140</v>
      </c>
      <c r="HA61">
        <v>1985</v>
      </c>
      <c r="HB61" t="s">
        <v>220</v>
      </c>
      <c r="HD61" t="s">
        <v>1585</v>
      </c>
      <c r="HE61" t="s">
        <v>1586</v>
      </c>
    </row>
    <row r="62" spans="1:214" hidden="1" x14ac:dyDescent="0.45">
      <c r="A62">
        <v>184</v>
      </c>
      <c r="B62">
        <f>_xlfn.IFNA(VLOOKUP(Analiza[[#This Row],[Zakończono wypełnianie]],Zakończone[],2,0),"BRAK")</f>
        <v>105</v>
      </c>
      <c r="C62">
        <f>COUNTA(O62:HF62)</f>
        <v>33</v>
      </c>
      <c r="D62" t="s">
        <v>1555</v>
      </c>
      <c r="E62" t="s">
        <v>118</v>
      </c>
      <c r="J62" t="s">
        <v>119</v>
      </c>
      <c r="K62" t="s">
        <v>1556</v>
      </c>
      <c r="L62" t="s">
        <v>1557</v>
      </c>
      <c r="M62">
        <v>1119</v>
      </c>
      <c r="N62">
        <v>0</v>
      </c>
      <c r="O62" t="s">
        <v>122</v>
      </c>
      <c r="P62" s="1" t="s">
        <v>123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 s="1" t="s">
        <v>124</v>
      </c>
      <c r="AG62" t="s">
        <v>191</v>
      </c>
      <c r="AH62">
        <v>1997</v>
      </c>
      <c r="AI62" t="s">
        <v>126</v>
      </c>
      <c r="AJ62" t="s">
        <v>1558</v>
      </c>
      <c r="AK62" t="s">
        <v>150</v>
      </c>
      <c r="AL62" t="s">
        <v>150</v>
      </c>
      <c r="AM62" t="s">
        <v>150</v>
      </c>
      <c r="AN62" t="s">
        <v>150</v>
      </c>
      <c r="AO62" t="s">
        <v>150</v>
      </c>
      <c r="AP62" t="s">
        <v>1559</v>
      </c>
      <c r="AQ62" t="s">
        <v>132</v>
      </c>
      <c r="AR62" t="s">
        <v>132</v>
      </c>
      <c r="AS62" t="s">
        <v>1560</v>
      </c>
      <c r="AT62" t="s">
        <v>1561</v>
      </c>
      <c r="AU62" t="s">
        <v>1562</v>
      </c>
      <c r="AV62" t="s">
        <v>172</v>
      </c>
      <c r="AW62"/>
      <c r="AX62" s="1" t="s">
        <v>123</v>
      </c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 s="1" t="s">
        <v>123</v>
      </c>
      <c r="CS62"/>
      <c r="CT62"/>
      <c r="CU62"/>
      <c r="CV62"/>
      <c r="CW62"/>
      <c r="CX62"/>
      <c r="CY62"/>
      <c r="CZ62"/>
      <c r="DA62"/>
      <c r="DB62" s="1" t="s">
        <v>123</v>
      </c>
      <c r="DC62"/>
      <c r="DD62"/>
      <c r="DE62"/>
      <c r="DF62"/>
      <c r="DG62"/>
      <c r="DH62"/>
      <c r="DI62"/>
      <c r="DJ62"/>
      <c r="DK62"/>
      <c r="DL62" s="1" t="s">
        <v>123</v>
      </c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 s="1" t="s">
        <v>123</v>
      </c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 s="1" t="s">
        <v>123</v>
      </c>
      <c r="GW62" t="s">
        <v>1563</v>
      </c>
      <c r="GX62" t="s">
        <v>1564</v>
      </c>
      <c r="GY62" t="s">
        <v>1565</v>
      </c>
      <c r="GZ62" t="s">
        <v>186</v>
      </c>
      <c r="HA62">
        <v>1972</v>
      </c>
      <c r="HB62" t="s">
        <v>483</v>
      </c>
      <c r="HD62" t="s">
        <v>1566</v>
      </c>
      <c r="HE62" t="s">
        <v>142</v>
      </c>
    </row>
    <row r="63" spans="1:214" hidden="1" x14ac:dyDescent="0.45">
      <c r="A63">
        <v>183</v>
      </c>
      <c r="B63">
        <f>_xlfn.IFNA(VLOOKUP(Analiza[[#This Row],[Zakończono wypełnianie]],Zakończone[],2,0),"BRAK")</f>
        <v>104</v>
      </c>
      <c r="C63">
        <f>COUNTA(O63:HF63)</f>
        <v>32</v>
      </c>
      <c r="D63" t="s">
        <v>1545</v>
      </c>
      <c r="E63" t="s">
        <v>118</v>
      </c>
      <c r="J63" t="s">
        <v>119</v>
      </c>
      <c r="K63" t="s">
        <v>1546</v>
      </c>
      <c r="L63" t="s">
        <v>1547</v>
      </c>
      <c r="M63">
        <v>1556</v>
      </c>
      <c r="N63">
        <v>0</v>
      </c>
      <c r="O63" t="s">
        <v>122</v>
      </c>
      <c r="P63" s="1" t="s">
        <v>123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 s="1" t="s">
        <v>124</v>
      </c>
      <c r="AG63" t="s">
        <v>191</v>
      </c>
      <c r="AH63">
        <v>2018</v>
      </c>
      <c r="AI63" t="s">
        <v>126</v>
      </c>
      <c r="AJ63" t="s">
        <v>192</v>
      </c>
      <c r="AK63" t="s">
        <v>150</v>
      </c>
      <c r="AL63" t="s">
        <v>162</v>
      </c>
      <c r="AM63" t="s">
        <v>150</v>
      </c>
      <c r="AN63" t="s">
        <v>162</v>
      </c>
      <c r="AO63" t="s">
        <v>169</v>
      </c>
      <c r="AP63" t="s">
        <v>237</v>
      </c>
      <c r="AQ63" t="s">
        <v>153</v>
      </c>
      <c r="AR63" t="s">
        <v>209</v>
      </c>
      <c r="AS63" t="s">
        <v>1548</v>
      </c>
      <c r="AT63" t="s">
        <v>1549</v>
      </c>
      <c r="AU63" t="s">
        <v>1550</v>
      </c>
      <c r="AV63" t="s">
        <v>230</v>
      </c>
      <c r="AW63"/>
      <c r="AX63" s="1" t="s">
        <v>123</v>
      </c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 s="1" t="s">
        <v>123</v>
      </c>
      <c r="CS63"/>
      <c r="CT63"/>
      <c r="CU63"/>
      <c r="CV63"/>
      <c r="CW63"/>
      <c r="CX63"/>
      <c r="CY63"/>
      <c r="CZ63"/>
      <c r="DA63"/>
      <c r="DB63" s="1" t="s">
        <v>123</v>
      </c>
      <c r="DC63"/>
      <c r="DD63"/>
      <c r="DE63"/>
      <c r="DF63"/>
      <c r="DG63"/>
      <c r="DH63"/>
      <c r="DI63"/>
      <c r="DJ63"/>
      <c r="DK63"/>
      <c r="DL63" s="1" t="s">
        <v>123</v>
      </c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 s="1" t="s">
        <v>123</v>
      </c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 s="1" t="s">
        <v>123</v>
      </c>
      <c r="GW63" t="s">
        <v>1551</v>
      </c>
      <c r="GX63" t="s">
        <v>1552</v>
      </c>
      <c r="GY63" t="s">
        <v>1553</v>
      </c>
      <c r="GZ63" t="s">
        <v>186</v>
      </c>
      <c r="HA63">
        <v>1994</v>
      </c>
      <c r="HB63" t="s">
        <v>483</v>
      </c>
      <c r="HD63" t="s">
        <v>1554</v>
      </c>
    </row>
    <row r="64" spans="1:214" hidden="1" x14ac:dyDescent="0.45">
      <c r="A64">
        <v>195</v>
      </c>
      <c r="B64">
        <f>_xlfn.IFNA(VLOOKUP(Analiza[[#This Row],[Zakończono wypełnianie]],Zakończone[],2,0),"BRAK")</f>
        <v>111</v>
      </c>
      <c r="C64">
        <f>COUNTA(O64:HF64)</f>
        <v>32</v>
      </c>
      <c r="D64" t="s">
        <v>1649</v>
      </c>
      <c r="E64" t="s">
        <v>118</v>
      </c>
      <c r="F64" t="s">
        <v>359</v>
      </c>
      <c r="J64" t="s">
        <v>119</v>
      </c>
      <c r="K64" t="s">
        <v>1650</v>
      </c>
      <c r="L64" t="s">
        <v>1651</v>
      </c>
      <c r="M64">
        <v>386</v>
      </c>
      <c r="N64">
        <v>0</v>
      </c>
      <c r="O64" t="s">
        <v>122</v>
      </c>
      <c r="P64" s="1" t="s">
        <v>123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 s="1" t="s">
        <v>124</v>
      </c>
      <c r="AG64" t="s">
        <v>191</v>
      </c>
      <c r="AH64">
        <v>2016</v>
      </c>
      <c r="AI64" t="s">
        <v>126</v>
      </c>
      <c r="AJ64" t="s">
        <v>1652</v>
      </c>
      <c r="AK64" t="s">
        <v>162</v>
      </c>
      <c r="AL64" t="s">
        <v>151</v>
      </c>
      <c r="AM64" t="s">
        <v>162</v>
      </c>
      <c r="AN64" t="s">
        <v>150</v>
      </c>
      <c r="AO64" t="s">
        <v>236</v>
      </c>
      <c r="AP64" t="s">
        <v>530</v>
      </c>
      <c r="AQ64" t="s">
        <v>153</v>
      </c>
      <c r="AR64" t="s">
        <v>153</v>
      </c>
      <c r="AS64" t="s">
        <v>1653</v>
      </c>
      <c r="AT64" t="s">
        <v>1654</v>
      </c>
      <c r="AU64" t="s">
        <v>1655</v>
      </c>
      <c r="AV64" t="s">
        <v>172</v>
      </c>
      <c r="AW64"/>
      <c r="AX64" s="1" t="s">
        <v>123</v>
      </c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 s="1" t="s">
        <v>123</v>
      </c>
      <c r="CS64"/>
      <c r="CT64"/>
      <c r="CU64"/>
      <c r="CV64"/>
      <c r="CW64"/>
      <c r="CX64"/>
      <c r="CY64"/>
      <c r="CZ64"/>
      <c r="DA64"/>
      <c r="DB64" s="1" t="s">
        <v>123</v>
      </c>
      <c r="DC64"/>
      <c r="DD64"/>
      <c r="DE64"/>
      <c r="DF64"/>
      <c r="DG64"/>
      <c r="DH64"/>
      <c r="DI64"/>
      <c r="DJ64"/>
      <c r="DK64"/>
      <c r="DL64" s="1" t="s">
        <v>123</v>
      </c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 s="1" t="s">
        <v>123</v>
      </c>
      <c r="EP64" t="s">
        <v>178</v>
      </c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 s="1" t="s">
        <v>123</v>
      </c>
      <c r="GW64" t="s">
        <v>1656</v>
      </c>
      <c r="GX64" t="s">
        <v>1657</v>
      </c>
      <c r="GY64" t="s">
        <v>1658</v>
      </c>
      <c r="GZ64" t="s">
        <v>140</v>
      </c>
      <c r="HA64">
        <v>1993</v>
      </c>
      <c r="HB64" t="s">
        <v>220</v>
      </c>
    </row>
    <row r="65" spans="1:214" x14ac:dyDescent="0.45">
      <c r="A65">
        <v>135</v>
      </c>
      <c r="B65">
        <f>_xlfn.IFNA(VLOOKUP(Analiza[[#This Row],[Zakończono wypełnianie]],Zakończone[],2,0),"BRAK")</f>
        <v>82</v>
      </c>
      <c r="C65">
        <f>COUNTA(O65:HF65)</f>
        <v>67</v>
      </c>
      <c r="D65" t="s">
        <v>1264</v>
      </c>
      <c r="E65" t="s">
        <v>118</v>
      </c>
      <c r="F65" t="s">
        <v>1265</v>
      </c>
      <c r="J65" t="s">
        <v>119</v>
      </c>
      <c r="K65" t="s">
        <v>1266</v>
      </c>
      <c r="L65" t="s">
        <v>1267</v>
      </c>
      <c r="M65">
        <v>2127</v>
      </c>
      <c r="N65">
        <v>0</v>
      </c>
      <c r="O65" t="s">
        <v>122</v>
      </c>
      <c r="P65" s="1" t="s">
        <v>123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 s="1" t="s">
        <v>124</v>
      </c>
      <c r="AG65" t="s">
        <v>191</v>
      </c>
      <c r="AH65">
        <v>1982</v>
      </c>
      <c r="AI65" t="s">
        <v>126</v>
      </c>
      <c r="AJ65" t="s">
        <v>1268</v>
      </c>
      <c r="AK65" t="s">
        <v>169</v>
      </c>
      <c r="AL65" t="s">
        <v>169</v>
      </c>
      <c r="AM65" t="s">
        <v>169</v>
      </c>
      <c r="AN65" t="s">
        <v>169</v>
      </c>
      <c r="AO65" t="s">
        <v>169</v>
      </c>
      <c r="AP65">
        <v>0</v>
      </c>
      <c r="AQ65" t="s">
        <v>153</v>
      </c>
      <c r="AR65" t="s">
        <v>759</v>
      </c>
      <c r="AS65" t="s">
        <v>1269</v>
      </c>
      <c r="AT65" t="s">
        <v>1270</v>
      </c>
      <c r="AU65" t="s">
        <v>386</v>
      </c>
      <c r="AV65"/>
      <c r="AW65" t="s">
        <v>1271</v>
      </c>
      <c r="AX65" s="1" t="s">
        <v>159</v>
      </c>
      <c r="AY65">
        <v>1</v>
      </c>
      <c r="AZ65" t="s">
        <v>1290</v>
      </c>
      <c r="BA65">
        <v>2011</v>
      </c>
      <c r="BB65" t="s">
        <v>148</v>
      </c>
      <c r="BC65" t="s">
        <v>1050</v>
      </c>
      <c r="BD65" t="s">
        <v>169</v>
      </c>
      <c r="BE65" t="s">
        <v>169</v>
      </c>
      <c r="BF65" t="s">
        <v>169</v>
      </c>
      <c r="BG65" t="s">
        <v>169</v>
      </c>
      <c r="BH65" t="s">
        <v>169</v>
      </c>
      <c r="BI65" t="s">
        <v>1273</v>
      </c>
      <c r="BJ65" t="s">
        <v>1274</v>
      </c>
      <c r="BK65" t="s">
        <v>157</v>
      </c>
      <c r="BL65"/>
      <c r="BM65" t="s">
        <v>1275</v>
      </c>
      <c r="BN65" t="s">
        <v>173</v>
      </c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 s="1" t="s">
        <v>123</v>
      </c>
      <c r="CS65"/>
      <c r="CT65"/>
      <c r="CU65"/>
      <c r="CV65"/>
      <c r="CW65"/>
      <c r="CX65"/>
      <c r="CY65"/>
      <c r="CZ65"/>
      <c r="DA65"/>
      <c r="DB65" s="1" t="s">
        <v>214</v>
      </c>
      <c r="DC65" t="s">
        <v>191</v>
      </c>
      <c r="DD65" t="s">
        <v>1276</v>
      </c>
      <c r="DE65" t="s">
        <v>169</v>
      </c>
      <c r="DF65" t="s">
        <v>169</v>
      </c>
      <c r="DG65" t="s">
        <v>169</v>
      </c>
      <c r="DH65" t="s">
        <v>150</v>
      </c>
      <c r="DI65" t="s">
        <v>169</v>
      </c>
      <c r="DJ65" t="s">
        <v>169</v>
      </c>
      <c r="DK65" t="s">
        <v>1277</v>
      </c>
      <c r="DL65" s="1" t="s">
        <v>123</v>
      </c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 s="1" t="s">
        <v>177</v>
      </c>
      <c r="EP65" t="s">
        <v>178</v>
      </c>
      <c r="EQ65">
        <v>1</v>
      </c>
      <c r="ER65" t="s">
        <v>747</v>
      </c>
      <c r="ES65" t="s">
        <v>169</v>
      </c>
      <c r="ET65" t="s">
        <v>169</v>
      </c>
      <c r="EU65" t="s">
        <v>151</v>
      </c>
      <c r="EV65" t="s">
        <v>178</v>
      </c>
      <c r="EW65" t="s">
        <v>1278</v>
      </c>
      <c r="EX65" t="s">
        <v>1279</v>
      </c>
      <c r="EY65" t="s">
        <v>173</v>
      </c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 s="1" t="s">
        <v>123</v>
      </c>
      <c r="GW65" t="s">
        <v>1280</v>
      </c>
      <c r="GX65" t="s">
        <v>1281</v>
      </c>
      <c r="GY65" t="s">
        <v>1282</v>
      </c>
      <c r="GZ65" t="s">
        <v>186</v>
      </c>
      <c r="HA65" t="s">
        <v>1283</v>
      </c>
      <c r="HB65" t="s">
        <v>398</v>
      </c>
      <c r="HD65" t="s">
        <v>1284</v>
      </c>
      <c r="HE65" t="s">
        <v>1285</v>
      </c>
    </row>
    <row r="66" spans="1:214" hidden="1" x14ac:dyDescent="0.45">
      <c r="A66">
        <v>198</v>
      </c>
      <c r="B66">
        <f>_xlfn.IFNA(VLOOKUP(Analiza[[#This Row],[Zakończono wypełnianie]],Zakończone[],2,0),"BRAK")</f>
        <v>113</v>
      </c>
      <c r="C66">
        <f>COUNTA(O66:HF66)</f>
        <v>31</v>
      </c>
      <c r="D66" t="s">
        <v>1674</v>
      </c>
      <c r="E66" t="s">
        <v>118</v>
      </c>
      <c r="J66" t="s">
        <v>119</v>
      </c>
      <c r="K66" t="s">
        <v>1675</v>
      </c>
      <c r="L66" t="s">
        <v>1676</v>
      </c>
      <c r="M66">
        <v>445</v>
      </c>
      <c r="N66">
        <v>0</v>
      </c>
      <c r="O66" t="s">
        <v>122</v>
      </c>
      <c r="P66" s="1" t="s">
        <v>123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 s="1" t="s">
        <v>124</v>
      </c>
      <c r="AG66" t="s">
        <v>191</v>
      </c>
      <c r="AH66">
        <v>2014</v>
      </c>
      <c r="AI66" t="s">
        <v>126</v>
      </c>
      <c r="AJ66" t="s">
        <v>192</v>
      </c>
      <c r="AK66" t="s">
        <v>169</v>
      </c>
      <c r="AL66" t="s">
        <v>169</v>
      </c>
      <c r="AM66" t="s">
        <v>162</v>
      </c>
      <c r="AN66" t="s">
        <v>151</v>
      </c>
      <c r="AO66" t="s">
        <v>151</v>
      </c>
      <c r="AP66" t="s">
        <v>237</v>
      </c>
      <c r="AQ66" t="s">
        <v>226</v>
      </c>
      <c r="AR66" t="s">
        <v>1428</v>
      </c>
      <c r="AS66" t="s">
        <v>1677</v>
      </c>
      <c r="AT66" t="s">
        <v>1678</v>
      </c>
      <c r="AU66" t="s">
        <v>1679</v>
      </c>
      <c r="AV66" t="s">
        <v>157</v>
      </c>
      <c r="AW66"/>
      <c r="AX66" s="1" t="s">
        <v>123</v>
      </c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 s="1" t="s">
        <v>123</v>
      </c>
      <c r="CS66"/>
      <c r="CT66"/>
      <c r="CU66"/>
      <c r="CV66"/>
      <c r="CW66"/>
      <c r="CX66"/>
      <c r="CY66"/>
      <c r="CZ66"/>
      <c r="DA66"/>
      <c r="DB66" s="1" t="s">
        <v>123</v>
      </c>
      <c r="DC66"/>
      <c r="DD66"/>
      <c r="DE66"/>
      <c r="DF66"/>
      <c r="DG66"/>
      <c r="DH66"/>
      <c r="DI66"/>
      <c r="DJ66"/>
      <c r="DK66"/>
      <c r="DL66" s="1" t="s">
        <v>123</v>
      </c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 s="1" t="s">
        <v>123</v>
      </c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 s="1" t="s">
        <v>123</v>
      </c>
      <c r="GW66" t="s">
        <v>532</v>
      </c>
      <c r="GX66" t="s">
        <v>1680</v>
      </c>
      <c r="GY66" t="s">
        <v>1681</v>
      </c>
      <c r="GZ66" t="s">
        <v>186</v>
      </c>
      <c r="HA66">
        <v>1984</v>
      </c>
      <c r="HB66" t="s">
        <v>398</v>
      </c>
    </row>
    <row r="67" spans="1:214" hidden="1" x14ac:dyDescent="0.45">
      <c r="A67">
        <v>212</v>
      </c>
      <c r="B67">
        <f>_xlfn.IFNA(VLOOKUP(Analiza[[#This Row],[Zakończono wypełnianie]],Zakończone[],2,0),"BRAK")</f>
        <v>116</v>
      </c>
      <c r="C67">
        <f>COUNTA(O67:HF67)</f>
        <v>30</v>
      </c>
      <c r="D67" t="s">
        <v>1751</v>
      </c>
      <c r="E67" t="s">
        <v>118</v>
      </c>
      <c r="J67" t="s">
        <v>119</v>
      </c>
      <c r="K67" t="s">
        <v>1752</v>
      </c>
      <c r="L67" t="s">
        <v>1753</v>
      </c>
      <c r="M67">
        <v>625</v>
      </c>
      <c r="N67">
        <v>0</v>
      </c>
      <c r="O67" t="s">
        <v>122</v>
      </c>
      <c r="P67" s="1" t="s">
        <v>123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 s="1" t="s">
        <v>124</v>
      </c>
      <c r="AG67" t="s">
        <v>191</v>
      </c>
      <c r="AH67">
        <v>2009</v>
      </c>
      <c r="AI67" t="s">
        <v>126</v>
      </c>
      <c r="AJ67" t="s">
        <v>192</v>
      </c>
      <c r="AK67" t="s">
        <v>162</v>
      </c>
      <c r="AL67" t="s">
        <v>150</v>
      </c>
      <c r="AM67" t="s">
        <v>169</v>
      </c>
      <c r="AN67" t="s">
        <v>169</v>
      </c>
      <c r="AO67" t="s">
        <v>169</v>
      </c>
      <c r="AP67" t="s">
        <v>530</v>
      </c>
      <c r="AQ67" t="s">
        <v>226</v>
      </c>
      <c r="AR67" t="s">
        <v>759</v>
      </c>
      <c r="AS67"/>
      <c r="AT67" t="s">
        <v>1754</v>
      </c>
      <c r="AU67" t="s">
        <v>1755</v>
      </c>
      <c r="AV67"/>
      <c r="AW67" t="s">
        <v>1756</v>
      </c>
      <c r="AX67" s="1" t="s">
        <v>123</v>
      </c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 s="1" t="s">
        <v>123</v>
      </c>
      <c r="CS67"/>
      <c r="CT67"/>
      <c r="CU67"/>
      <c r="CV67"/>
      <c r="CW67"/>
      <c r="CX67"/>
      <c r="CY67"/>
      <c r="CZ67"/>
      <c r="DA67"/>
      <c r="DB67" s="1" t="s">
        <v>123</v>
      </c>
      <c r="DC67"/>
      <c r="DD67"/>
      <c r="DE67"/>
      <c r="DF67"/>
      <c r="DG67"/>
      <c r="DH67"/>
      <c r="DI67"/>
      <c r="DJ67"/>
      <c r="DK67"/>
      <c r="DL67" s="1" t="s">
        <v>123</v>
      </c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 s="1" t="s">
        <v>123</v>
      </c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 s="1" t="s">
        <v>123</v>
      </c>
      <c r="GW67" t="s">
        <v>1757</v>
      </c>
      <c r="GX67" t="s">
        <v>1758</v>
      </c>
      <c r="GY67" t="s">
        <v>1759</v>
      </c>
      <c r="GZ67" t="s">
        <v>186</v>
      </c>
      <c r="HA67">
        <v>1984</v>
      </c>
      <c r="HB67" t="s">
        <v>141</v>
      </c>
    </row>
    <row r="68" spans="1:214" hidden="1" x14ac:dyDescent="0.45">
      <c r="A68">
        <v>215</v>
      </c>
      <c r="B68">
        <f>_xlfn.IFNA(VLOOKUP(Analiza[[#This Row],[Zakończono wypełnianie]],Zakończone[],2,0),"BRAK")</f>
        <v>118</v>
      </c>
      <c r="C68">
        <f>COUNTA(O68:HF68)</f>
        <v>32</v>
      </c>
      <c r="D68" t="s">
        <v>1131</v>
      </c>
      <c r="E68" t="s">
        <v>118</v>
      </c>
      <c r="J68" t="s">
        <v>119</v>
      </c>
      <c r="K68" t="s">
        <v>1770</v>
      </c>
      <c r="L68" t="s">
        <v>1771</v>
      </c>
      <c r="M68">
        <v>1129</v>
      </c>
      <c r="N68">
        <v>0</v>
      </c>
      <c r="O68" t="s">
        <v>122</v>
      </c>
      <c r="P68" s="1" t="s">
        <v>123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 s="1" t="s">
        <v>124</v>
      </c>
      <c r="AG68" t="s">
        <v>191</v>
      </c>
      <c r="AH68">
        <v>2014</v>
      </c>
      <c r="AI68" t="s">
        <v>126</v>
      </c>
      <c r="AJ68" t="s">
        <v>1186</v>
      </c>
      <c r="AK68" t="s">
        <v>162</v>
      </c>
      <c r="AL68" t="s">
        <v>150</v>
      </c>
      <c r="AM68" t="s">
        <v>162</v>
      </c>
      <c r="AN68" t="s">
        <v>162</v>
      </c>
      <c r="AO68" t="s">
        <v>150</v>
      </c>
      <c r="AP68">
        <v>1</v>
      </c>
      <c r="AQ68" t="s">
        <v>131</v>
      </c>
      <c r="AR68" t="s">
        <v>153</v>
      </c>
      <c r="AS68"/>
      <c r="AT68" t="s">
        <v>766</v>
      </c>
      <c r="AU68" t="s">
        <v>1772</v>
      </c>
      <c r="AV68" t="s">
        <v>172</v>
      </c>
      <c r="AW68"/>
      <c r="AX68" s="1" t="s">
        <v>123</v>
      </c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 s="1" t="s">
        <v>123</v>
      </c>
      <c r="CS68"/>
      <c r="CT68"/>
      <c r="CU68"/>
      <c r="CV68"/>
      <c r="CW68"/>
      <c r="CX68"/>
      <c r="CY68"/>
      <c r="CZ68"/>
      <c r="DA68"/>
      <c r="DB68" s="1" t="s">
        <v>123</v>
      </c>
      <c r="DC68"/>
      <c r="DD68"/>
      <c r="DE68"/>
      <c r="DF68"/>
      <c r="DG68"/>
      <c r="DH68"/>
      <c r="DI68"/>
      <c r="DJ68"/>
      <c r="DK68"/>
      <c r="DL68" s="1" t="s">
        <v>123</v>
      </c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 s="1" t="s">
        <v>123</v>
      </c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 s="1" t="s">
        <v>123</v>
      </c>
      <c r="GW68" t="s">
        <v>1773</v>
      </c>
      <c r="GX68" t="s">
        <v>1774</v>
      </c>
      <c r="GY68" t="s">
        <v>1775</v>
      </c>
      <c r="GZ68" t="s">
        <v>140</v>
      </c>
      <c r="HA68">
        <v>1990</v>
      </c>
      <c r="HB68" t="s">
        <v>141</v>
      </c>
      <c r="HD68" t="s">
        <v>1776</v>
      </c>
      <c r="HE68" t="s">
        <v>1777</v>
      </c>
    </row>
    <row r="69" spans="1:214" hidden="1" x14ac:dyDescent="0.45">
      <c r="A69">
        <v>218</v>
      </c>
      <c r="B69">
        <f>_xlfn.IFNA(VLOOKUP(Analiza[[#This Row],[Zakończono wypełnianie]],Zakończone[],2,0),"BRAK")</f>
        <v>120</v>
      </c>
      <c r="C69">
        <f>COUNTA(O69:HF69)</f>
        <v>31</v>
      </c>
      <c r="D69" t="s">
        <v>1792</v>
      </c>
      <c r="E69" t="s">
        <v>118</v>
      </c>
      <c r="F69" t="s">
        <v>359</v>
      </c>
      <c r="J69" t="s">
        <v>119</v>
      </c>
      <c r="K69" t="s">
        <v>1793</v>
      </c>
      <c r="L69" t="s">
        <v>1794</v>
      </c>
      <c r="M69">
        <v>465</v>
      </c>
      <c r="N69">
        <v>0</v>
      </c>
      <c r="O69" t="s">
        <v>122</v>
      </c>
      <c r="P69" s="1" t="s">
        <v>123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 s="1" t="s">
        <v>124</v>
      </c>
      <c r="AG69" t="s">
        <v>191</v>
      </c>
      <c r="AH69">
        <v>2016</v>
      </c>
      <c r="AI69" t="s">
        <v>126</v>
      </c>
      <c r="AJ69" t="s">
        <v>1795</v>
      </c>
      <c r="AK69" t="s">
        <v>236</v>
      </c>
      <c r="AL69" t="s">
        <v>236</v>
      </c>
      <c r="AM69" t="s">
        <v>129</v>
      </c>
      <c r="AN69" t="s">
        <v>129</v>
      </c>
      <c r="AO69" t="s">
        <v>129</v>
      </c>
      <c r="AP69">
        <v>34</v>
      </c>
      <c r="AQ69" t="s">
        <v>152</v>
      </c>
      <c r="AR69" t="s">
        <v>152</v>
      </c>
      <c r="AS69" t="s">
        <v>1796</v>
      </c>
      <c r="AT69" t="s">
        <v>1797</v>
      </c>
      <c r="AU69" t="s">
        <v>1798</v>
      </c>
      <c r="AV69" t="s">
        <v>157</v>
      </c>
      <c r="AW69"/>
      <c r="AX69" s="1" t="s">
        <v>123</v>
      </c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 s="1" t="s">
        <v>123</v>
      </c>
      <c r="CS69"/>
      <c r="CT69"/>
      <c r="CU69"/>
      <c r="CV69"/>
      <c r="CW69"/>
      <c r="CX69"/>
      <c r="CY69"/>
      <c r="CZ69"/>
      <c r="DA69"/>
      <c r="DB69" s="1" t="s">
        <v>123</v>
      </c>
      <c r="DC69"/>
      <c r="DD69"/>
      <c r="DE69"/>
      <c r="DF69"/>
      <c r="DG69"/>
      <c r="DH69"/>
      <c r="DI69"/>
      <c r="DJ69"/>
      <c r="DK69"/>
      <c r="DL69" s="1" t="s">
        <v>123</v>
      </c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 s="1" t="s">
        <v>123</v>
      </c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 s="1" t="s">
        <v>123</v>
      </c>
      <c r="GW69" t="s">
        <v>1799</v>
      </c>
      <c r="GX69" t="s">
        <v>1800</v>
      </c>
      <c r="GY69" t="s">
        <v>1801</v>
      </c>
      <c r="GZ69" t="s">
        <v>140</v>
      </c>
      <c r="HA69">
        <v>2006</v>
      </c>
      <c r="HB69" t="s">
        <v>483</v>
      </c>
    </row>
    <row r="70" spans="1:214" x14ac:dyDescent="0.45">
      <c r="A70">
        <v>125</v>
      </c>
      <c r="B70">
        <f>_xlfn.IFNA(VLOOKUP(Analiza[[#This Row],[Zakończono wypełnianie]],Zakończone[],2,0),"BRAK")</f>
        <v>74</v>
      </c>
      <c r="C70">
        <f>COUNTA(O70:HF70)</f>
        <v>79</v>
      </c>
      <c r="D70" t="s">
        <v>1163</v>
      </c>
      <c r="E70" t="s">
        <v>118</v>
      </c>
      <c r="J70" t="s">
        <v>119</v>
      </c>
      <c r="K70" t="s">
        <v>1164</v>
      </c>
      <c r="L70" t="s">
        <v>1165</v>
      </c>
      <c r="M70">
        <v>982</v>
      </c>
      <c r="N70">
        <v>0</v>
      </c>
      <c r="O70" t="s">
        <v>122</v>
      </c>
      <c r="P70" s="1" t="s">
        <v>123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 s="1" t="s">
        <v>124</v>
      </c>
      <c r="AG70" t="s">
        <v>191</v>
      </c>
      <c r="AH70">
        <v>1978</v>
      </c>
      <c r="AI70" t="s">
        <v>148</v>
      </c>
      <c r="AJ70" t="s">
        <v>1167</v>
      </c>
      <c r="AK70" t="s">
        <v>169</v>
      </c>
      <c r="AL70" t="s">
        <v>169</v>
      </c>
      <c r="AM70" t="s">
        <v>169</v>
      </c>
      <c r="AN70" t="s">
        <v>150</v>
      </c>
      <c r="AO70" t="s">
        <v>150</v>
      </c>
      <c r="AP70" t="s">
        <v>1168</v>
      </c>
      <c r="AQ70" t="s">
        <v>132</v>
      </c>
      <c r="AR70" t="s">
        <v>132</v>
      </c>
      <c r="AS70" t="s">
        <v>1169</v>
      </c>
      <c r="AT70" t="s">
        <v>1170</v>
      </c>
      <c r="AU70" t="s">
        <v>132</v>
      </c>
      <c r="AV70"/>
      <c r="AW70" t="s">
        <v>1171</v>
      </c>
      <c r="AX70" s="1" t="s">
        <v>159</v>
      </c>
      <c r="AY70">
        <v>1</v>
      </c>
      <c r="AZ70" t="s">
        <v>1290</v>
      </c>
      <c r="BA70">
        <v>2020</v>
      </c>
      <c r="BB70" t="s">
        <v>148</v>
      </c>
      <c r="BC70" t="s">
        <v>1050</v>
      </c>
      <c r="BD70" t="s">
        <v>132</v>
      </c>
      <c r="BE70" t="s">
        <v>132</v>
      </c>
      <c r="BF70" t="s">
        <v>132</v>
      </c>
      <c r="BG70" t="s">
        <v>132</v>
      </c>
      <c r="BH70" t="s">
        <v>132</v>
      </c>
      <c r="BI70" t="s">
        <v>1173</v>
      </c>
      <c r="BJ70" t="s">
        <v>1174</v>
      </c>
      <c r="BK70" t="s">
        <v>230</v>
      </c>
      <c r="BL70"/>
      <c r="BM70" t="s">
        <v>1175</v>
      </c>
      <c r="BN70" t="s">
        <v>173</v>
      </c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 s="1" t="s">
        <v>123</v>
      </c>
      <c r="CS70"/>
      <c r="CT70"/>
      <c r="CU70"/>
      <c r="CV70"/>
      <c r="CW70"/>
      <c r="CX70"/>
      <c r="CY70"/>
      <c r="CZ70"/>
      <c r="DA70"/>
      <c r="DB70" s="1" t="s">
        <v>214</v>
      </c>
      <c r="DC70" t="s">
        <v>191</v>
      </c>
      <c r="DD70" t="s">
        <v>308</v>
      </c>
      <c r="DE70" t="s">
        <v>169</v>
      </c>
      <c r="DF70" t="s">
        <v>162</v>
      </c>
      <c r="DG70" t="s">
        <v>150</v>
      </c>
      <c r="DH70" t="s">
        <v>169</v>
      </c>
      <c r="DI70" t="s">
        <v>150</v>
      </c>
      <c r="DJ70" t="s">
        <v>150</v>
      </c>
      <c r="DK70" t="s">
        <v>1177</v>
      </c>
      <c r="DL70" s="1" t="s">
        <v>174</v>
      </c>
      <c r="DM70"/>
      <c r="DN70"/>
      <c r="DO70" t="s">
        <v>1178</v>
      </c>
      <c r="DP70"/>
      <c r="DQ70" t="s">
        <v>747</v>
      </c>
      <c r="DR70" t="s">
        <v>150</v>
      </c>
      <c r="DS70" t="s">
        <v>150</v>
      </c>
      <c r="DT70" t="s">
        <v>150</v>
      </c>
      <c r="DU70" t="s">
        <v>150</v>
      </c>
      <c r="DV70" t="s">
        <v>162</v>
      </c>
      <c r="DW70" t="s">
        <v>162</v>
      </c>
      <c r="DX70" t="s">
        <v>162</v>
      </c>
      <c r="DY70">
        <v>25</v>
      </c>
      <c r="DZ70">
        <v>10</v>
      </c>
      <c r="EA70">
        <v>0</v>
      </c>
      <c r="EB70">
        <v>10</v>
      </c>
      <c r="EC70">
        <v>25</v>
      </c>
      <c r="ED70">
        <v>15</v>
      </c>
      <c r="EE70">
        <v>15</v>
      </c>
      <c r="EF70"/>
      <c r="EG70">
        <v>10</v>
      </c>
      <c r="EH70">
        <v>10</v>
      </c>
      <c r="EI70">
        <v>0</v>
      </c>
      <c r="EJ70">
        <v>10</v>
      </c>
      <c r="EK70">
        <v>50</v>
      </c>
      <c r="EL70">
        <v>10</v>
      </c>
      <c r="EM70">
        <v>10</v>
      </c>
      <c r="EN70"/>
      <c r="EO70" s="1" t="s">
        <v>123</v>
      </c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 s="1" t="s">
        <v>123</v>
      </c>
      <c r="GW70" t="s">
        <v>1179</v>
      </c>
      <c r="GX70" t="s">
        <v>1180</v>
      </c>
      <c r="GY70" t="s">
        <v>1181</v>
      </c>
      <c r="GZ70" t="s">
        <v>186</v>
      </c>
      <c r="HA70" t="s">
        <v>1182</v>
      </c>
      <c r="HB70" t="s">
        <v>141</v>
      </c>
      <c r="HD70" t="s">
        <v>1183</v>
      </c>
    </row>
    <row r="71" spans="1:214" hidden="1" x14ac:dyDescent="0.45">
      <c r="A71">
        <v>231</v>
      </c>
      <c r="B71">
        <f>_xlfn.IFNA(VLOOKUP(Analiza[[#This Row],[Zakończono wypełnianie]],Zakończone[],2,0),"BRAK")</f>
        <v>124</v>
      </c>
      <c r="C71">
        <f>COUNTA(O71:HF71)</f>
        <v>31</v>
      </c>
      <c r="D71" t="s">
        <v>1864</v>
      </c>
      <c r="E71" t="s">
        <v>118</v>
      </c>
      <c r="F71" t="s">
        <v>359</v>
      </c>
      <c r="J71" t="s">
        <v>119</v>
      </c>
      <c r="K71" t="s">
        <v>1865</v>
      </c>
      <c r="L71" t="s">
        <v>1866</v>
      </c>
      <c r="M71">
        <v>607</v>
      </c>
      <c r="N71">
        <v>0</v>
      </c>
      <c r="O71" t="s">
        <v>122</v>
      </c>
      <c r="P71" s="1" t="s">
        <v>123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 s="1" t="s">
        <v>124</v>
      </c>
      <c r="AG71" t="s">
        <v>191</v>
      </c>
      <c r="AH71">
        <v>2015</v>
      </c>
      <c r="AI71" t="s">
        <v>148</v>
      </c>
      <c r="AJ71" t="s">
        <v>1867</v>
      </c>
      <c r="AK71" t="s">
        <v>162</v>
      </c>
      <c r="AL71" t="s">
        <v>150</v>
      </c>
      <c r="AM71" t="s">
        <v>169</v>
      </c>
      <c r="AN71" t="s">
        <v>151</v>
      </c>
      <c r="AO71" t="s">
        <v>162</v>
      </c>
      <c r="AP71" t="s">
        <v>1868</v>
      </c>
      <c r="AQ71" t="s">
        <v>153</v>
      </c>
      <c r="AR71" t="s">
        <v>226</v>
      </c>
      <c r="AS71" t="s">
        <v>1869</v>
      </c>
      <c r="AT71" t="s">
        <v>1870</v>
      </c>
      <c r="AU71" t="s">
        <v>1871</v>
      </c>
      <c r="AV71" t="s">
        <v>172</v>
      </c>
      <c r="AW71"/>
      <c r="AX71" s="1" t="s">
        <v>123</v>
      </c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 s="1" t="s">
        <v>123</v>
      </c>
      <c r="CS71"/>
      <c r="CT71"/>
      <c r="CU71"/>
      <c r="CV71"/>
      <c r="CW71"/>
      <c r="CX71"/>
      <c r="CY71"/>
      <c r="CZ71"/>
      <c r="DA71"/>
      <c r="DB71" s="1" t="s">
        <v>123</v>
      </c>
      <c r="DC71"/>
      <c r="DD71"/>
      <c r="DE71"/>
      <c r="DF71"/>
      <c r="DG71"/>
      <c r="DH71"/>
      <c r="DI71"/>
      <c r="DJ71"/>
      <c r="DK71"/>
      <c r="DL71" s="1" t="s">
        <v>123</v>
      </c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 s="1" t="s">
        <v>123</v>
      </c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 s="1" t="s">
        <v>123</v>
      </c>
      <c r="GW71" t="s">
        <v>276</v>
      </c>
      <c r="GX71" t="s">
        <v>1872</v>
      </c>
      <c r="GY71" t="s">
        <v>1873</v>
      </c>
      <c r="GZ71" t="s">
        <v>186</v>
      </c>
      <c r="HA71">
        <v>1991</v>
      </c>
      <c r="HB71" t="s">
        <v>398</v>
      </c>
    </row>
    <row r="72" spans="1:214" hidden="1" x14ac:dyDescent="0.45">
      <c r="A72">
        <v>234</v>
      </c>
      <c r="B72">
        <f>_xlfn.IFNA(VLOOKUP(Analiza[[#This Row],[Zakończono wypełnianie]],Zakończone[],2,0),"BRAK")</f>
        <v>126</v>
      </c>
      <c r="C72">
        <f>COUNTA(O72:HF72)</f>
        <v>30</v>
      </c>
      <c r="D72" t="s">
        <v>1890</v>
      </c>
      <c r="E72" t="s">
        <v>118</v>
      </c>
      <c r="J72" t="s">
        <v>119</v>
      </c>
      <c r="K72" t="s">
        <v>1891</v>
      </c>
      <c r="L72" t="s">
        <v>1892</v>
      </c>
      <c r="M72">
        <v>680</v>
      </c>
      <c r="N72">
        <v>0</v>
      </c>
      <c r="O72" t="s">
        <v>122</v>
      </c>
      <c r="P72" s="1" t="s">
        <v>123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 s="1" t="s">
        <v>124</v>
      </c>
      <c r="AG72" t="s">
        <v>191</v>
      </c>
      <c r="AH72">
        <v>2016</v>
      </c>
      <c r="AI72" t="s">
        <v>126</v>
      </c>
      <c r="AJ72" t="s">
        <v>1893</v>
      </c>
      <c r="AK72" t="s">
        <v>150</v>
      </c>
      <c r="AL72" t="s">
        <v>150</v>
      </c>
      <c r="AM72" t="s">
        <v>150</v>
      </c>
      <c r="AN72" t="s">
        <v>128</v>
      </c>
      <c r="AO72" t="s">
        <v>150</v>
      </c>
      <c r="AP72" t="s">
        <v>530</v>
      </c>
      <c r="AQ72" t="s">
        <v>302</v>
      </c>
      <c r="AR72" t="s">
        <v>226</v>
      </c>
      <c r="AS72"/>
      <c r="AT72" t="s">
        <v>1894</v>
      </c>
      <c r="AU72" t="s">
        <v>1895</v>
      </c>
      <c r="AV72" t="s">
        <v>157</v>
      </c>
      <c r="AW72"/>
      <c r="AX72" s="1" t="s">
        <v>123</v>
      </c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 s="1" t="s">
        <v>123</v>
      </c>
      <c r="CS72"/>
      <c r="CT72"/>
      <c r="CU72"/>
      <c r="CV72"/>
      <c r="CW72"/>
      <c r="CX72"/>
      <c r="CY72"/>
      <c r="CZ72"/>
      <c r="DA72"/>
      <c r="DB72" s="1" t="s">
        <v>123</v>
      </c>
      <c r="DC72"/>
      <c r="DD72"/>
      <c r="DE72"/>
      <c r="DF72"/>
      <c r="DG72"/>
      <c r="DH72"/>
      <c r="DI72"/>
      <c r="DJ72"/>
      <c r="DK72"/>
      <c r="DL72" s="1" t="s">
        <v>123</v>
      </c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 s="1" t="s">
        <v>123</v>
      </c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 s="1" t="s">
        <v>123</v>
      </c>
      <c r="GW72" t="s">
        <v>1896</v>
      </c>
      <c r="GX72" t="s">
        <v>1897</v>
      </c>
      <c r="GY72" t="s">
        <v>1898</v>
      </c>
      <c r="GZ72" t="s">
        <v>140</v>
      </c>
      <c r="HA72">
        <v>1991</v>
      </c>
      <c r="HB72" t="s">
        <v>398</v>
      </c>
    </row>
    <row r="73" spans="1:214" hidden="1" x14ac:dyDescent="0.45">
      <c r="A73">
        <v>82</v>
      </c>
      <c r="B73">
        <f>_xlfn.IFNA(VLOOKUP(Analiza[[#This Row],[Zakończono wypełnianie]],Zakończone[],2,0),"BRAK")</f>
        <v>47</v>
      </c>
      <c r="C73">
        <f>COUNTA(O73:HF73)</f>
        <v>28</v>
      </c>
      <c r="D73" t="s">
        <v>828</v>
      </c>
      <c r="E73" t="s">
        <v>118</v>
      </c>
      <c r="J73" t="s">
        <v>119</v>
      </c>
      <c r="K73" t="s">
        <v>829</v>
      </c>
      <c r="L73" t="s">
        <v>830</v>
      </c>
      <c r="M73">
        <v>3349</v>
      </c>
      <c r="N73">
        <v>0</v>
      </c>
      <c r="O73" t="s">
        <v>122</v>
      </c>
      <c r="P73" s="1" t="s">
        <v>123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 s="1" t="s">
        <v>123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 s="1" t="s">
        <v>123</v>
      </c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 s="1" t="s">
        <v>123</v>
      </c>
      <c r="CS73"/>
      <c r="CT73"/>
      <c r="CU73"/>
      <c r="CV73"/>
      <c r="CW73"/>
      <c r="CX73"/>
      <c r="CY73"/>
      <c r="CZ73"/>
      <c r="DA73"/>
      <c r="DB73" s="1" t="s">
        <v>123</v>
      </c>
      <c r="DC73"/>
      <c r="DD73"/>
      <c r="DE73"/>
      <c r="DF73"/>
      <c r="DG73"/>
      <c r="DH73"/>
      <c r="DI73"/>
      <c r="DJ73"/>
      <c r="DK73"/>
      <c r="DL73" s="1" t="s">
        <v>123</v>
      </c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 s="1" t="s">
        <v>177</v>
      </c>
      <c r="EP73" t="s">
        <v>178</v>
      </c>
      <c r="EQ73">
        <v>1</v>
      </c>
      <c r="ER73" t="s">
        <v>191</v>
      </c>
      <c r="ES73" t="s">
        <v>162</v>
      </c>
      <c r="ET73" t="s">
        <v>162</v>
      </c>
      <c r="EU73" t="s">
        <v>128</v>
      </c>
      <c r="EV73" t="s">
        <v>178</v>
      </c>
      <c r="EW73" t="s">
        <v>831</v>
      </c>
      <c r="EX73" t="s">
        <v>832</v>
      </c>
      <c r="EY73" t="s">
        <v>173</v>
      </c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 s="1" t="s">
        <v>123</v>
      </c>
      <c r="FP73" t="s">
        <v>132</v>
      </c>
      <c r="FR73" t="s">
        <v>132</v>
      </c>
      <c r="GW73" t="s">
        <v>833</v>
      </c>
      <c r="GX73" t="s">
        <v>834</v>
      </c>
      <c r="GY73" t="s">
        <v>835</v>
      </c>
      <c r="GZ73" t="s">
        <v>140</v>
      </c>
      <c r="HA73">
        <v>1977</v>
      </c>
      <c r="HB73" t="s">
        <v>398</v>
      </c>
      <c r="HD73" t="s">
        <v>836</v>
      </c>
    </row>
    <row r="74" spans="1:214" hidden="1" x14ac:dyDescent="0.45">
      <c r="A74">
        <v>236</v>
      </c>
      <c r="B74">
        <f>_xlfn.IFNA(VLOOKUP(Analiza[[#This Row],[Zakończono wypełnianie]],Zakończone[],2,0),"BRAK")</f>
        <v>128</v>
      </c>
      <c r="C74">
        <f>COUNTA(O74:HF74)</f>
        <v>34</v>
      </c>
      <c r="D74" t="s">
        <v>1910</v>
      </c>
      <c r="E74" t="s">
        <v>118</v>
      </c>
      <c r="F74" t="s">
        <v>1911</v>
      </c>
      <c r="J74" t="s">
        <v>119</v>
      </c>
      <c r="K74" t="s">
        <v>1912</v>
      </c>
      <c r="L74" t="s">
        <v>1913</v>
      </c>
      <c r="M74">
        <v>1026</v>
      </c>
      <c r="N74">
        <v>0</v>
      </c>
      <c r="O74" t="s">
        <v>122</v>
      </c>
      <c r="P74" s="1" t="s">
        <v>123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 s="1" t="s">
        <v>124</v>
      </c>
      <c r="AG74" t="s">
        <v>191</v>
      </c>
      <c r="AH74">
        <v>2011</v>
      </c>
      <c r="AI74" t="s">
        <v>126</v>
      </c>
      <c r="AJ74" t="s">
        <v>1914</v>
      </c>
      <c r="AK74" t="s">
        <v>150</v>
      </c>
      <c r="AL74" t="s">
        <v>162</v>
      </c>
      <c r="AM74" t="s">
        <v>150</v>
      </c>
      <c r="AN74" t="s">
        <v>151</v>
      </c>
      <c r="AO74" t="s">
        <v>169</v>
      </c>
      <c r="AP74" t="s">
        <v>1362</v>
      </c>
      <c r="AQ74" t="s">
        <v>131</v>
      </c>
      <c r="AR74" t="s">
        <v>759</v>
      </c>
      <c r="AS74" t="s">
        <v>1915</v>
      </c>
      <c r="AT74" t="s">
        <v>1916</v>
      </c>
      <c r="AU74" t="s">
        <v>1917</v>
      </c>
      <c r="AV74"/>
      <c r="AW74" t="s">
        <v>1918</v>
      </c>
      <c r="AX74" s="1" t="s">
        <v>123</v>
      </c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 s="1" t="s">
        <v>123</v>
      </c>
      <c r="CS74"/>
      <c r="CT74"/>
      <c r="CU74"/>
      <c r="CV74"/>
      <c r="CW74"/>
      <c r="CX74"/>
      <c r="CY74"/>
      <c r="CZ74"/>
      <c r="DA74"/>
      <c r="DB74" s="1" t="s">
        <v>123</v>
      </c>
      <c r="DC74"/>
      <c r="DD74"/>
      <c r="DE74"/>
      <c r="DF74"/>
      <c r="DG74"/>
      <c r="DH74"/>
      <c r="DI74"/>
      <c r="DJ74"/>
      <c r="DK74"/>
      <c r="DL74" s="1" t="s">
        <v>123</v>
      </c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 s="1" t="s">
        <v>123</v>
      </c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 s="1" t="s">
        <v>123</v>
      </c>
      <c r="GW74" t="s">
        <v>1919</v>
      </c>
      <c r="GX74" t="s">
        <v>1920</v>
      </c>
      <c r="GY74" t="s">
        <v>1921</v>
      </c>
      <c r="GZ74" t="s">
        <v>140</v>
      </c>
      <c r="HA74">
        <v>1987</v>
      </c>
      <c r="HB74" t="s">
        <v>220</v>
      </c>
      <c r="HD74" t="s">
        <v>1922</v>
      </c>
      <c r="HE74" t="s">
        <v>1923</v>
      </c>
      <c r="HF74" t="s">
        <v>1924</v>
      </c>
    </row>
    <row r="75" spans="1:214" x14ac:dyDescent="0.45">
      <c r="A75">
        <v>11</v>
      </c>
      <c r="B75">
        <f>_xlfn.IFNA(VLOOKUP(Analiza[[#This Row],[Zakończono wypełnianie]],Zakończone[],2,0),"BRAK")</f>
        <v>10</v>
      </c>
      <c r="C75">
        <f>COUNTA(O75:HF75)</f>
        <v>62</v>
      </c>
      <c r="D75" t="s">
        <v>298</v>
      </c>
      <c r="E75" t="s">
        <v>118</v>
      </c>
      <c r="J75" t="s">
        <v>119</v>
      </c>
      <c r="K75" t="s">
        <v>299</v>
      </c>
      <c r="L75" t="s">
        <v>300</v>
      </c>
      <c r="M75">
        <v>1404</v>
      </c>
      <c r="N75">
        <v>0</v>
      </c>
      <c r="O75" t="s">
        <v>122</v>
      </c>
      <c r="P75" s="1" t="s">
        <v>123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 s="1" t="s">
        <v>124</v>
      </c>
      <c r="AG75" t="s">
        <v>191</v>
      </c>
      <c r="AH75">
        <v>1986</v>
      </c>
      <c r="AI75" t="s">
        <v>126</v>
      </c>
      <c r="AJ75" t="s">
        <v>301</v>
      </c>
      <c r="AK75" t="s">
        <v>150</v>
      </c>
      <c r="AL75" t="s">
        <v>150</v>
      </c>
      <c r="AM75" t="s">
        <v>162</v>
      </c>
      <c r="AN75" t="s">
        <v>151</v>
      </c>
      <c r="AO75" t="s">
        <v>151</v>
      </c>
      <c r="AP75">
        <v>2</v>
      </c>
      <c r="AQ75" t="s">
        <v>302</v>
      </c>
      <c r="AR75" t="s">
        <v>153</v>
      </c>
      <c r="AS75" t="s">
        <v>303</v>
      </c>
      <c r="AT75" t="s">
        <v>304</v>
      </c>
      <c r="AU75" t="s">
        <v>305</v>
      </c>
      <c r="AV75" t="s">
        <v>157</v>
      </c>
      <c r="AW75"/>
      <c r="AX75" s="1" t="s">
        <v>159</v>
      </c>
      <c r="AY75">
        <v>1</v>
      </c>
      <c r="AZ75" t="s">
        <v>223</v>
      </c>
      <c r="BA75">
        <v>2011</v>
      </c>
      <c r="BB75" t="s">
        <v>148</v>
      </c>
      <c r="BC75" t="s">
        <v>127</v>
      </c>
      <c r="BD75" t="s">
        <v>150</v>
      </c>
      <c r="BE75" t="s">
        <v>150</v>
      </c>
      <c r="BF75" t="s">
        <v>169</v>
      </c>
      <c r="BG75" t="s">
        <v>169</v>
      </c>
      <c r="BH75" t="s">
        <v>169</v>
      </c>
      <c r="BI75">
        <v>1</v>
      </c>
      <c r="BJ75" t="s">
        <v>306</v>
      </c>
      <c r="BK75" t="s">
        <v>157</v>
      </c>
      <c r="BL75"/>
      <c r="BM75" t="s">
        <v>307</v>
      </c>
      <c r="BN75" t="s">
        <v>173</v>
      </c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 s="1" t="s">
        <v>123</v>
      </c>
      <c r="CS75"/>
      <c r="CT75"/>
      <c r="CU75"/>
      <c r="CV75"/>
      <c r="CW75"/>
      <c r="CX75"/>
      <c r="CY75"/>
      <c r="CZ75"/>
      <c r="DA75"/>
      <c r="DB75" s="1" t="s">
        <v>214</v>
      </c>
      <c r="DC75" t="s">
        <v>191</v>
      </c>
      <c r="DD75" t="s">
        <v>308</v>
      </c>
      <c r="DE75" t="s">
        <v>150</v>
      </c>
      <c r="DF75" t="s">
        <v>150</v>
      </c>
      <c r="DG75" t="s">
        <v>162</v>
      </c>
      <c r="DH75" t="s">
        <v>150</v>
      </c>
      <c r="DI75" t="s">
        <v>150</v>
      </c>
      <c r="DJ75" t="s">
        <v>150</v>
      </c>
      <c r="DK75" t="s">
        <v>309</v>
      </c>
      <c r="DL75" s="1" t="s">
        <v>123</v>
      </c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 s="1" t="s">
        <v>123</v>
      </c>
      <c r="EP75" t="s">
        <v>180</v>
      </c>
      <c r="EQ75" t="s">
        <v>132</v>
      </c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 s="1" t="s">
        <v>123</v>
      </c>
      <c r="FP75" t="s">
        <v>132</v>
      </c>
      <c r="FR75" t="s">
        <v>132</v>
      </c>
      <c r="GW75" t="s">
        <v>310</v>
      </c>
      <c r="GX75" t="s">
        <v>311</v>
      </c>
      <c r="GY75" t="s">
        <v>312</v>
      </c>
      <c r="GZ75" t="s">
        <v>186</v>
      </c>
      <c r="HA75">
        <v>1963</v>
      </c>
      <c r="HB75" t="s">
        <v>141</v>
      </c>
      <c r="HC75" t="s">
        <v>313</v>
      </c>
      <c r="HD75" t="s">
        <v>314</v>
      </c>
      <c r="HE75" t="s">
        <v>315</v>
      </c>
    </row>
    <row r="76" spans="1:214" hidden="1" x14ac:dyDescent="0.45">
      <c r="A76">
        <v>245</v>
      </c>
      <c r="B76">
        <f>_xlfn.IFNA(VLOOKUP(Analiza[[#This Row],[Zakończono wypełnianie]],Zakończone[],2,0),"BRAK")</f>
        <v>131</v>
      </c>
      <c r="C76">
        <f>COUNTA(O76:HF76)</f>
        <v>32</v>
      </c>
      <c r="D76" t="s">
        <v>1965</v>
      </c>
      <c r="E76" t="s">
        <v>118</v>
      </c>
      <c r="F76" t="s">
        <v>1966</v>
      </c>
      <c r="J76" t="s">
        <v>119</v>
      </c>
      <c r="K76" t="s">
        <v>1967</v>
      </c>
      <c r="L76" t="s">
        <v>1968</v>
      </c>
      <c r="M76">
        <v>504</v>
      </c>
      <c r="N76">
        <v>0</v>
      </c>
      <c r="O76" t="s">
        <v>122</v>
      </c>
      <c r="P76" s="1" t="s">
        <v>123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 s="1" t="s">
        <v>124</v>
      </c>
      <c r="AG76" t="s">
        <v>191</v>
      </c>
      <c r="AH76">
        <v>2003</v>
      </c>
      <c r="AI76" t="s">
        <v>126</v>
      </c>
      <c r="AJ76" t="s">
        <v>127</v>
      </c>
      <c r="AK76" t="s">
        <v>150</v>
      </c>
      <c r="AL76" t="s">
        <v>150</v>
      </c>
      <c r="AM76" t="s">
        <v>162</v>
      </c>
      <c r="AN76" t="s">
        <v>151</v>
      </c>
      <c r="AO76" t="s">
        <v>151</v>
      </c>
      <c r="AP76" t="s">
        <v>237</v>
      </c>
      <c r="AQ76" t="s">
        <v>152</v>
      </c>
      <c r="AR76" t="s">
        <v>131</v>
      </c>
      <c r="AS76" t="s">
        <v>1969</v>
      </c>
      <c r="AT76" t="s">
        <v>1970</v>
      </c>
      <c r="AU76" t="s">
        <v>1971</v>
      </c>
      <c r="AV76" t="s">
        <v>157</v>
      </c>
      <c r="AW76" t="s">
        <v>1972</v>
      </c>
      <c r="AX76" s="1" t="s">
        <v>123</v>
      </c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 s="1" t="s">
        <v>123</v>
      </c>
      <c r="CS76"/>
      <c r="CT76"/>
      <c r="CU76"/>
      <c r="CV76"/>
      <c r="CW76"/>
      <c r="CX76"/>
      <c r="CY76"/>
      <c r="CZ76"/>
      <c r="DA76"/>
      <c r="DB76" s="1" t="s">
        <v>123</v>
      </c>
      <c r="DC76"/>
      <c r="DD76"/>
      <c r="DE76"/>
      <c r="DF76"/>
      <c r="DG76"/>
      <c r="DH76"/>
      <c r="DI76"/>
      <c r="DJ76"/>
      <c r="DK76"/>
      <c r="DL76" s="1" t="s">
        <v>123</v>
      </c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 s="1" t="s">
        <v>123</v>
      </c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 s="1" t="s">
        <v>123</v>
      </c>
      <c r="GW76" t="s">
        <v>1973</v>
      </c>
      <c r="GX76" t="s">
        <v>1363</v>
      </c>
      <c r="GY76" t="s">
        <v>1974</v>
      </c>
      <c r="GZ76" t="s">
        <v>140</v>
      </c>
      <c r="HA76">
        <v>1979</v>
      </c>
      <c r="HB76" t="s">
        <v>141</v>
      </c>
    </row>
    <row r="77" spans="1:214" hidden="1" x14ac:dyDescent="0.45">
      <c r="A77">
        <v>74</v>
      </c>
      <c r="B77">
        <f>_xlfn.IFNA(VLOOKUP(Analiza[[#This Row],[Zakończono wypełnianie]],Zakończone[],2,0),"BRAK")</f>
        <v>40</v>
      </c>
      <c r="C77">
        <f>COUNTA(O77:HF77)</f>
        <v>46</v>
      </c>
      <c r="D77" t="s">
        <v>739</v>
      </c>
      <c r="E77" t="s">
        <v>118</v>
      </c>
      <c r="J77" t="s">
        <v>119</v>
      </c>
      <c r="K77" t="s">
        <v>740</v>
      </c>
      <c r="L77" t="s">
        <v>741</v>
      </c>
      <c r="M77">
        <v>341</v>
      </c>
      <c r="N77">
        <v>0</v>
      </c>
      <c r="O77" t="s">
        <v>122</v>
      </c>
      <c r="P77" s="1" t="s">
        <v>123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 s="1" t="s">
        <v>124</v>
      </c>
      <c r="AG77" t="s">
        <v>223</v>
      </c>
      <c r="AH77">
        <v>2007</v>
      </c>
      <c r="AI77" t="s">
        <v>148</v>
      </c>
      <c r="AJ77" t="s">
        <v>743</v>
      </c>
      <c r="AK77" t="s">
        <v>236</v>
      </c>
      <c r="AL77" t="s">
        <v>129</v>
      </c>
      <c r="AM77" t="s">
        <v>128</v>
      </c>
      <c r="AN77" t="s">
        <v>162</v>
      </c>
      <c r="AO77" t="s">
        <v>150</v>
      </c>
      <c r="AP77" t="s">
        <v>237</v>
      </c>
      <c r="AQ77" t="s">
        <v>302</v>
      </c>
      <c r="AR77" t="s">
        <v>153</v>
      </c>
      <c r="AS77" t="s">
        <v>744</v>
      </c>
      <c r="AT77" t="s">
        <v>745</v>
      </c>
      <c r="AU77" t="s">
        <v>746</v>
      </c>
      <c r="AV77" t="s">
        <v>172</v>
      </c>
      <c r="AW77"/>
      <c r="AX77" s="1" t="s">
        <v>123</v>
      </c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 s="1" t="s">
        <v>387</v>
      </c>
      <c r="CS77" t="s">
        <v>191</v>
      </c>
      <c r="CT77" t="s">
        <v>748</v>
      </c>
      <c r="CU77" t="s">
        <v>150</v>
      </c>
      <c r="CV77" t="s">
        <v>150</v>
      </c>
      <c r="CW77" t="s">
        <v>169</v>
      </c>
      <c r="CX77" t="s">
        <v>169</v>
      </c>
      <c r="CY77" t="s">
        <v>150</v>
      </c>
      <c r="CZ77" t="s">
        <v>150</v>
      </c>
      <c r="DA77" t="s">
        <v>749</v>
      </c>
      <c r="DB77" s="1" t="s">
        <v>123</v>
      </c>
      <c r="DC77"/>
      <c r="DD77"/>
      <c r="DE77"/>
      <c r="DF77"/>
      <c r="DG77"/>
      <c r="DH77"/>
      <c r="DI77"/>
      <c r="DJ77"/>
      <c r="DK77"/>
      <c r="DL77" s="1" t="s">
        <v>123</v>
      </c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 s="1" t="s">
        <v>123</v>
      </c>
      <c r="EP77" t="s">
        <v>178</v>
      </c>
      <c r="EQ77" t="s">
        <v>132</v>
      </c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 s="1" t="s">
        <v>123</v>
      </c>
      <c r="FP77" t="s">
        <v>132</v>
      </c>
      <c r="FR77" t="s">
        <v>132</v>
      </c>
      <c r="GW77" t="s">
        <v>750</v>
      </c>
      <c r="GX77" t="s">
        <v>751</v>
      </c>
      <c r="GY77" t="s">
        <v>752</v>
      </c>
      <c r="GZ77" t="s">
        <v>186</v>
      </c>
      <c r="HA77">
        <v>1983</v>
      </c>
      <c r="HB77" t="s">
        <v>398</v>
      </c>
      <c r="HD77" t="s">
        <v>753</v>
      </c>
      <c r="HE77" t="s">
        <v>532</v>
      </c>
    </row>
    <row r="78" spans="1:214" hidden="1" x14ac:dyDescent="0.45">
      <c r="A78">
        <v>261</v>
      </c>
      <c r="B78">
        <f>_xlfn.IFNA(VLOOKUP(Analiza[[#This Row],[Zakończono wypełnianie]],Zakończone[],2,0),"BRAK")</f>
        <v>138</v>
      </c>
      <c r="C78">
        <f>COUNTA(O78:HF78)</f>
        <v>61</v>
      </c>
      <c r="D78" t="s">
        <v>2014</v>
      </c>
      <c r="E78" t="s">
        <v>118</v>
      </c>
      <c r="J78" t="s">
        <v>119</v>
      </c>
      <c r="K78" t="s">
        <v>2057</v>
      </c>
      <c r="L78" t="s">
        <v>2058</v>
      </c>
      <c r="M78">
        <v>616</v>
      </c>
      <c r="N78">
        <v>0</v>
      </c>
      <c r="O78" t="s">
        <v>122</v>
      </c>
      <c r="P78" s="1" t="s">
        <v>123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 s="1" t="s">
        <v>124</v>
      </c>
      <c r="AG78" t="s">
        <v>223</v>
      </c>
      <c r="AH78">
        <v>1992</v>
      </c>
      <c r="AI78" t="s">
        <v>148</v>
      </c>
      <c r="AJ78" t="s">
        <v>2059</v>
      </c>
      <c r="AK78" t="s">
        <v>150</v>
      </c>
      <c r="AL78" t="s">
        <v>169</v>
      </c>
      <c r="AM78" t="s">
        <v>150</v>
      </c>
      <c r="AN78" t="s">
        <v>151</v>
      </c>
      <c r="AO78" t="s">
        <v>162</v>
      </c>
      <c r="AP78">
        <v>0</v>
      </c>
      <c r="AQ78" t="s">
        <v>131</v>
      </c>
      <c r="AR78" t="s">
        <v>302</v>
      </c>
      <c r="AS78" t="s">
        <v>2060</v>
      </c>
      <c r="AT78" t="s">
        <v>1229</v>
      </c>
      <c r="AU78" t="s">
        <v>1229</v>
      </c>
      <c r="AV78" t="s">
        <v>157</v>
      </c>
      <c r="AW78" t="s">
        <v>2032</v>
      </c>
      <c r="AX78" s="1" t="s">
        <v>159</v>
      </c>
      <c r="AY78">
        <v>1</v>
      </c>
      <c r="AZ78" t="s">
        <v>445</v>
      </c>
      <c r="BA78">
        <v>2019</v>
      </c>
      <c r="BB78" t="s">
        <v>148</v>
      </c>
      <c r="BC78" t="s">
        <v>461</v>
      </c>
      <c r="BD78" t="s">
        <v>169</v>
      </c>
      <c r="BE78" t="s">
        <v>169</v>
      </c>
      <c r="BF78" t="s">
        <v>169</v>
      </c>
      <c r="BG78" t="s">
        <v>169</v>
      </c>
      <c r="BH78" t="s">
        <v>132</v>
      </c>
      <c r="BI78" t="s">
        <v>2020</v>
      </c>
      <c r="BJ78" t="s">
        <v>2061</v>
      </c>
      <c r="BK78" t="s">
        <v>157</v>
      </c>
      <c r="BL78"/>
      <c r="BM78" t="s">
        <v>2062</v>
      </c>
      <c r="BN78" t="s">
        <v>173</v>
      </c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 s="1" t="s">
        <v>123</v>
      </c>
      <c r="CS78"/>
      <c r="CT78"/>
      <c r="CU78"/>
      <c r="CV78"/>
      <c r="CW78"/>
      <c r="CX78"/>
      <c r="CY78"/>
      <c r="CZ78"/>
      <c r="DA78"/>
      <c r="DB78" s="1" t="s">
        <v>123</v>
      </c>
      <c r="DC78"/>
      <c r="DD78"/>
      <c r="DE78"/>
      <c r="DF78"/>
      <c r="DG78"/>
      <c r="DH78"/>
      <c r="DI78"/>
      <c r="DJ78"/>
      <c r="DK78"/>
      <c r="DL78" s="1" t="s">
        <v>123</v>
      </c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 s="1" t="s">
        <v>123</v>
      </c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 s="1" t="s">
        <v>2022</v>
      </c>
      <c r="FP78" t="s">
        <v>2023</v>
      </c>
      <c r="FQ78" t="s">
        <v>2063</v>
      </c>
      <c r="FR78">
        <v>1</v>
      </c>
      <c r="FS78" t="s">
        <v>191</v>
      </c>
      <c r="FT78" t="s">
        <v>150</v>
      </c>
      <c r="FU78" t="s">
        <v>150</v>
      </c>
      <c r="FV78" t="s">
        <v>169</v>
      </c>
      <c r="FW78" t="s">
        <v>169</v>
      </c>
      <c r="FX78" t="s">
        <v>132</v>
      </c>
      <c r="FY78" t="s">
        <v>132</v>
      </c>
      <c r="FZ78" t="s">
        <v>169</v>
      </c>
      <c r="GC78" t="s">
        <v>173</v>
      </c>
      <c r="GW78" t="s">
        <v>1229</v>
      </c>
      <c r="GX78" t="s">
        <v>1229</v>
      </c>
      <c r="GY78" t="s">
        <v>1229</v>
      </c>
      <c r="GZ78" t="s">
        <v>186</v>
      </c>
      <c r="HA78">
        <v>1968</v>
      </c>
      <c r="HB78" t="s">
        <v>220</v>
      </c>
      <c r="HD78" t="s">
        <v>2055</v>
      </c>
      <c r="HF78" t="s">
        <v>2064</v>
      </c>
    </row>
    <row r="79" spans="1:214" hidden="1" x14ac:dyDescent="0.45">
      <c r="A79">
        <v>1</v>
      </c>
      <c r="B79">
        <f>_xlfn.IFNA(VLOOKUP(Analiza[[#This Row],[Zakończono wypełnianie]],Zakończone[],2,0),"BRAK")</f>
        <v>1</v>
      </c>
      <c r="C79">
        <f>COUNTA(O79:HF79)</f>
        <v>34</v>
      </c>
      <c r="D79" t="s">
        <v>117</v>
      </c>
      <c r="E79" t="s">
        <v>118</v>
      </c>
      <c r="J79" t="s">
        <v>119</v>
      </c>
      <c r="K79" t="s">
        <v>120</v>
      </c>
      <c r="L79" t="s">
        <v>121</v>
      </c>
      <c r="M79">
        <v>65871</v>
      </c>
      <c r="N79">
        <v>0</v>
      </c>
      <c r="O79" t="s">
        <v>122</v>
      </c>
      <c r="P79" s="1" t="s">
        <v>123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 s="1" t="s">
        <v>124</v>
      </c>
      <c r="AG79" t="s">
        <v>125</v>
      </c>
      <c r="AH79"/>
      <c r="AI79" t="s">
        <v>126</v>
      </c>
      <c r="AJ79" t="s">
        <v>127</v>
      </c>
      <c r="AK79" t="s">
        <v>128</v>
      </c>
      <c r="AL79" t="s">
        <v>128</v>
      </c>
      <c r="AM79" t="s">
        <v>129</v>
      </c>
      <c r="AN79" t="s">
        <v>129</v>
      </c>
      <c r="AO79" t="s">
        <v>129</v>
      </c>
      <c r="AP79" t="s">
        <v>130</v>
      </c>
      <c r="AQ79" t="s">
        <v>131</v>
      </c>
      <c r="AR79" t="s">
        <v>132</v>
      </c>
      <c r="AS79" t="s">
        <v>133</v>
      </c>
      <c r="AT79" t="s">
        <v>134</v>
      </c>
      <c r="AU79" t="s">
        <v>135</v>
      </c>
      <c r="AV79"/>
      <c r="AW79" t="s">
        <v>136</v>
      </c>
      <c r="AX79" s="1" t="s">
        <v>123</v>
      </c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 s="1" t="s">
        <v>123</v>
      </c>
      <c r="CS79"/>
      <c r="CT79"/>
      <c r="CU79"/>
      <c r="CV79"/>
      <c r="CW79"/>
      <c r="CX79"/>
      <c r="CY79"/>
      <c r="CZ79"/>
      <c r="DA79"/>
      <c r="DB79" s="1" t="s">
        <v>123</v>
      </c>
      <c r="DC79"/>
      <c r="DD79"/>
      <c r="DE79"/>
      <c r="DF79"/>
      <c r="DG79"/>
      <c r="DH79"/>
      <c r="DI79"/>
      <c r="DJ79"/>
      <c r="DK79"/>
      <c r="DL79" s="1" t="s">
        <v>123</v>
      </c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 s="1" t="s">
        <v>123</v>
      </c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 s="1" t="s">
        <v>123</v>
      </c>
      <c r="FP79" t="s">
        <v>132</v>
      </c>
      <c r="GW79" t="s">
        <v>137</v>
      </c>
      <c r="GX79" t="s">
        <v>138</v>
      </c>
      <c r="GY79" t="s">
        <v>139</v>
      </c>
      <c r="GZ79" t="s">
        <v>140</v>
      </c>
      <c r="HA79">
        <v>1987</v>
      </c>
      <c r="HB79" t="s">
        <v>141</v>
      </c>
      <c r="HD79" t="s">
        <v>142</v>
      </c>
      <c r="HE79" t="s">
        <v>142</v>
      </c>
      <c r="HF79" t="s">
        <v>143</v>
      </c>
    </row>
    <row r="80" spans="1:214" hidden="1" x14ac:dyDescent="0.45">
      <c r="A80">
        <v>211</v>
      </c>
      <c r="B80">
        <f>_xlfn.IFNA(VLOOKUP(Analiza[[#This Row],[Zakończono wypełnianie]],Zakończone[],2,0),"BRAK")</f>
        <v>115</v>
      </c>
      <c r="C80">
        <f>COUNTA(O80:HF80)</f>
        <v>35</v>
      </c>
      <c r="D80" t="s">
        <v>1572</v>
      </c>
      <c r="E80" t="s">
        <v>118</v>
      </c>
      <c r="J80" t="s">
        <v>119</v>
      </c>
      <c r="K80" t="s">
        <v>1738</v>
      </c>
      <c r="L80" t="s">
        <v>1739</v>
      </c>
      <c r="M80">
        <v>1112</v>
      </c>
      <c r="N80">
        <v>0</v>
      </c>
      <c r="O80" t="s">
        <v>122</v>
      </c>
      <c r="P80" s="1" t="s">
        <v>123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 s="1" t="s">
        <v>124</v>
      </c>
      <c r="AG80" t="s">
        <v>125</v>
      </c>
      <c r="AH80">
        <v>2001</v>
      </c>
      <c r="AI80" t="s">
        <v>126</v>
      </c>
      <c r="AJ80" t="s">
        <v>1339</v>
      </c>
      <c r="AK80" t="s">
        <v>150</v>
      </c>
      <c r="AL80" t="s">
        <v>150</v>
      </c>
      <c r="AM80" t="s">
        <v>150</v>
      </c>
      <c r="AN80" t="s">
        <v>162</v>
      </c>
      <c r="AO80" t="s">
        <v>162</v>
      </c>
      <c r="AP80" t="s">
        <v>1740</v>
      </c>
      <c r="AQ80" t="s">
        <v>131</v>
      </c>
      <c r="AR80" t="s">
        <v>302</v>
      </c>
      <c r="AS80" t="s">
        <v>1741</v>
      </c>
      <c r="AT80" t="s">
        <v>1742</v>
      </c>
      <c r="AU80" t="s">
        <v>1743</v>
      </c>
      <c r="AV80" t="s">
        <v>157</v>
      </c>
      <c r="AW80" t="s">
        <v>1744</v>
      </c>
      <c r="AX80" s="1" t="s">
        <v>123</v>
      </c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 s="1" t="s">
        <v>123</v>
      </c>
      <c r="CS80"/>
      <c r="CT80"/>
      <c r="CU80"/>
      <c r="CV80"/>
      <c r="CW80"/>
      <c r="CX80"/>
      <c r="CY80"/>
      <c r="CZ80"/>
      <c r="DA80"/>
      <c r="DB80" s="1" t="s">
        <v>123</v>
      </c>
      <c r="DC80"/>
      <c r="DD80"/>
      <c r="DE80"/>
      <c r="DF80"/>
      <c r="DG80"/>
      <c r="DH80"/>
      <c r="DI80"/>
      <c r="DJ80"/>
      <c r="DK80"/>
      <c r="DL80" s="1" t="s">
        <v>123</v>
      </c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 s="1" t="s">
        <v>123</v>
      </c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 s="1" t="s">
        <v>123</v>
      </c>
      <c r="GW80" t="s">
        <v>1745</v>
      </c>
      <c r="GX80" t="s">
        <v>1746</v>
      </c>
      <c r="GY80" t="s">
        <v>1747</v>
      </c>
      <c r="GZ80" t="s">
        <v>186</v>
      </c>
      <c r="HA80">
        <v>1976</v>
      </c>
      <c r="HB80" t="s">
        <v>141</v>
      </c>
      <c r="HD80" t="s">
        <v>1748</v>
      </c>
      <c r="HE80" t="s">
        <v>1749</v>
      </c>
      <c r="HF80" t="s">
        <v>1750</v>
      </c>
    </row>
    <row r="81" spans="1:213" hidden="1" x14ac:dyDescent="0.45">
      <c r="A81">
        <v>233</v>
      </c>
      <c r="B81">
        <f>_xlfn.IFNA(VLOOKUP(Analiza[[#This Row],[Zakończono wypełnianie]],Zakończone[],2,0),"BRAK")</f>
        <v>125</v>
      </c>
      <c r="C81">
        <f>COUNTA(O81:HF81)</f>
        <v>44</v>
      </c>
      <c r="D81" t="s">
        <v>1880</v>
      </c>
      <c r="E81" t="s">
        <v>118</v>
      </c>
      <c r="F81" t="s">
        <v>359</v>
      </c>
      <c r="J81" t="s">
        <v>119</v>
      </c>
      <c r="K81" t="s">
        <v>1881</v>
      </c>
      <c r="L81" t="s">
        <v>1882</v>
      </c>
      <c r="M81">
        <v>627</v>
      </c>
      <c r="N81">
        <v>0</v>
      </c>
      <c r="O81" t="s">
        <v>122</v>
      </c>
      <c r="P81" s="1" t="s">
        <v>123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 s="1" t="s">
        <v>124</v>
      </c>
      <c r="AG81" t="s">
        <v>125</v>
      </c>
      <c r="AH81">
        <v>2011</v>
      </c>
      <c r="AI81" t="s">
        <v>126</v>
      </c>
      <c r="AJ81" t="s">
        <v>1883</v>
      </c>
      <c r="AK81" t="s">
        <v>169</v>
      </c>
      <c r="AL81" t="s">
        <v>169</v>
      </c>
      <c r="AM81" t="s">
        <v>169</v>
      </c>
      <c r="AN81" t="s">
        <v>151</v>
      </c>
      <c r="AO81" t="s">
        <v>150</v>
      </c>
      <c r="AP81" t="s">
        <v>1884</v>
      </c>
      <c r="AQ81" t="s">
        <v>131</v>
      </c>
      <c r="AR81" t="s">
        <v>153</v>
      </c>
      <c r="AS81" t="s">
        <v>1885</v>
      </c>
      <c r="AT81" t="s">
        <v>1886</v>
      </c>
      <c r="AU81" t="s">
        <v>1887</v>
      </c>
      <c r="AV81" t="s">
        <v>157</v>
      </c>
      <c r="AW81" t="s">
        <v>1888</v>
      </c>
      <c r="AX81" s="1" t="s">
        <v>123</v>
      </c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 s="1" t="s">
        <v>123</v>
      </c>
      <c r="CS81"/>
      <c r="CT81"/>
      <c r="CU81"/>
      <c r="CV81"/>
      <c r="CW81"/>
      <c r="CX81"/>
      <c r="CY81"/>
      <c r="CZ81"/>
      <c r="DA81"/>
      <c r="DB81" s="1" t="s">
        <v>123</v>
      </c>
      <c r="DC81"/>
      <c r="DD81"/>
      <c r="DE81"/>
      <c r="DF81"/>
      <c r="DG81"/>
      <c r="DH81"/>
      <c r="DI81"/>
      <c r="DJ81"/>
      <c r="DK81"/>
      <c r="DL81" s="1" t="s">
        <v>123</v>
      </c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 s="1" t="s">
        <v>177</v>
      </c>
      <c r="EP81" t="s">
        <v>180</v>
      </c>
      <c r="EQ81" t="s">
        <v>132</v>
      </c>
      <c r="ER81" t="s">
        <v>1889</v>
      </c>
      <c r="ES81" t="s">
        <v>132</v>
      </c>
      <c r="ET81" t="s">
        <v>132</v>
      </c>
      <c r="EU81" t="s">
        <v>132</v>
      </c>
      <c r="EV81" t="s">
        <v>180</v>
      </c>
      <c r="EW81" t="s">
        <v>1889</v>
      </c>
      <c r="EX81" t="s">
        <v>1889</v>
      </c>
      <c r="EY81" t="s">
        <v>173</v>
      </c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 s="1" t="s">
        <v>123</v>
      </c>
      <c r="GW81" t="s">
        <v>1889</v>
      </c>
      <c r="GX81" t="s">
        <v>1889</v>
      </c>
      <c r="GY81" t="s">
        <v>1889</v>
      </c>
      <c r="GZ81" t="s">
        <v>140</v>
      </c>
      <c r="HA81">
        <v>1987</v>
      </c>
      <c r="HB81" t="s">
        <v>220</v>
      </c>
      <c r="HD81" t="s">
        <v>1889</v>
      </c>
      <c r="HE81" t="s">
        <v>1889</v>
      </c>
    </row>
    <row r="82" spans="1:213" hidden="1" x14ac:dyDescent="0.45">
      <c r="A82">
        <v>13</v>
      </c>
      <c r="B82">
        <f>_xlfn.IFNA(VLOOKUP(Analiza[[#This Row],[Zakończono wypełnianie]],Zakończone[],2,0),"BRAK")</f>
        <v>12</v>
      </c>
      <c r="C82">
        <f>COUNTA(O82:HF82)</f>
        <v>35</v>
      </c>
      <c r="D82" t="s">
        <v>326</v>
      </c>
      <c r="E82" t="s">
        <v>118</v>
      </c>
      <c r="J82" t="s">
        <v>119</v>
      </c>
      <c r="K82" t="s">
        <v>327</v>
      </c>
      <c r="L82" t="s">
        <v>328</v>
      </c>
      <c r="M82">
        <v>1387173</v>
      </c>
      <c r="N82">
        <v>0</v>
      </c>
      <c r="O82" t="s">
        <v>122</v>
      </c>
      <c r="P82" s="1" t="s">
        <v>123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 s="1" t="s">
        <v>124</v>
      </c>
      <c r="AG82" t="s">
        <v>191</v>
      </c>
      <c r="AH82">
        <v>2011</v>
      </c>
      <c r="AI82" t="s">
        <v>126</v>
      </c>
      <c r="AJ82" t="s">
        <v>330</v>
      </c>
      <c r="AK82" t="s">
        <v>169</v>
      </c>
      <c r="AL82" t="s">
        <v>169</v>
      </c>
      <c r="AM82" t="s">
        <v>150</v>
      </c>
      <c r="AN82" t="s">
        <v>162</v>
      </c>
      <c r="AO82" t="s">
        <v>169</v>
      </c>
      <c r="AP82" t="s">
        <v>331</v>
      </c>
      <c r="AQ82" t="s">
        <v>302</v>
      </c>
      <c r="AR82" t="s">
        <v>226</v>
      </c>
      <c r="AS82" t="s">
        <v>332</v>
      </c>
      <c r="AT82" t="s">
        <v>333</v>
      </c>
      <c r="AU82" t="s">
        <v>334</v>
      </c>
      <c r="AV82" t="s">
        <v>157</v>
      </c>
      <c r="AW82" t="s">
        <v>335</v>
      </c>
      <c r="AX82" s="1" t="s">
        <v>123</v>
      </c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 s="1" t="s">
        <v>123</v>
      </c>
      <c r="CS82"/>
      <c r="CT82"/>
      <c r="CU82"/>
      <c r="CV82"/>
      <c r="CW82"/>
      <c r="CX82"/>
      <c r="CY82"/>
      <c r="CZ82"/>
      <c r="DA82"/>
      <c r="DB82" s="1" t="s">
        <v>123</v>
      </c>
      <c r="DC82"/>
      <c r="DD82"/>
      <c r="DE82"/>
      <c r="DF82"/>
      <c r="DG82"/>
      <c r="DH82"/>
      <c r="DI82"/>
      <c r="DJ82"/>
      <c r="DK82"/>
      <c r="DL82" s="1" t="s">
        <v>123</v>
      </c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 s="1" t="s">
        <v>123</v>
      </c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 s="1" t="s">
        <v>123</v>
      </c>
      <c r="FP82" t="s">
        <v>132</v>
      </c>
      <c r="GW82" t="s">
        <v>336</v>
      </c>
      <c r="GX82" t="s">
        <v>337</v>
      </c>
      <c r="GY82" t="s">
        <v>338</v>
      </c>
      <c r="GZ82" t="s">
        <v>186</v>
      </c>
      <c r="HA82">
        <v>1987</v>
      </c>
      <c r="HB82" t="s">
        <v>246</v>
      </c>
      <c r="HD82" t="s">
        <v>339</v>
      </c>
      <c r="HE82" t="s">
        <v>340</v>
      </c>
    </row>
    <row r="83" spans="1:213" x14ac:dyDescent="0.45">
      <c r="A83">
        <v>91</v>
      </c>
      <c r="B83">
        <f>_xlfn.IFNA(VLOOKUP(Analiza[[#This Row],[Zakończono wypełnianie]],Zakończone[],2,0),"BRAK")</f>
        <v>55</v>
      </c>
      <c r="C83">
        <f>COUNTA(O83:HF83)</f>
        <v>77</v>
      </c>
      <c r="D83" t="s">
        <v>915</v>
      </c>
      <c r="E83" t="s">
        <v>118</v>
      </c>
      <c r="J83" t="s">
        <v>119</v>
      </c>
      <c r="K83" t="s">
        <v>916</v>
      </c>
      <c r="L83" t="s">
        <v>917</v>
      </c>
      <c r="M83">
        <v>76609</v>
      </c>
      <c r="N83">
        <v>0</v>
      </c>
      <c r="O83" t="s">
        <v>122</v>
      </c>
      <c r="P83" s="1" t="s">
        <v>123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 s="1" t="s">
        <v>124</v>
      </c>
      <c r="AG83" t="s">
        <v>223</v>
      </c>
      <c r="AH83">
        <v>1980</v>
      </c>
      <c r="AI83" t="s">
        <v>148</v>
      </c>
      <c r="AJ83" t="s">
        <v>919</v>
      </c>
      <c r="AK83" t="s">
        <v>169</v>
      </c>
      <c r="AL83" t="s">
        <v>169</v>
      </c>
      <c r="AM83" t="s">
        <v>150</v>
      </c>
      <c r="AN83" t="s">
        <v>128</v>
      </c>
      <c r="AO83" t="s">
        <v>128</v>
      </c>
      <c r="AP83" t="s">
        <v>920</v>
      </c>
      <c r="AQ83" t="s">
        <v>302</v>
      </c>
      <c r="AR83" t="s">
        <v>302</v>
      </c>
      <c r="AS83" t="s">
        <v>921</v>
      </c>
      <c r="AT83" t="s">
        <v>922</v>
      </c>
      <c r="AU83" t="s">
        <v>923</v>
      </c>
      <c r="AV83" t="s">
        <v>157</v>
      </c>
      <c r="AW83"/>
      <c r="AX83" s="1" t="s">
        <v>159</v>
      </c>
      <c r="AY83">
        <v>2</v>
      </c>
      <c r="AZ83" t="s">
        <v>223</v>
      </c>
      <c r="BA83">
        <v>2009</v>
      </c>
      <c r="BB83" t="s">
        <v>148</v>
      </c>
      <c r="BC83" t="s">
        <v>743</v>
      </c>
      <c r="BD83" t="s">
        <v>169</v>
      </c>
      <c r="BE83" t="s">
        <v>169</v>
      </c>
      <c r="BF83" t="s">
        <v>169</v>
      </c>
      <c r="BG83" t="s">
        <v>128</v>
      </c>
      <c r="BH83" t="s">
        <v>128</v>
      </c>
      <c r="BI83" t="s">
        <v>925</v>
      </c>
      <c r="BJ83" t="s">
        <v>926</v>
      </c>
      <c r="BK83" t="s">
        <v>157</v>
      </c>
      <c r="BL83"/>
      <c r="BM83" t="s">
        <v>927</v>
      </c>
      <c r="BN83" t="s">
        <v>173</v>
      </c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1" t="s">
        <v>387</v>
      </c>
      <c r="CS83" t="s">
        <v>223</v>
      </c>
      <c r="CT83" t="s">
        <v>928</v>
      </c>
      <c r="CU83" t="s">
        <v>169</v>
      </c>
      <c r="CV83" t="s">
        <v>162</v>
      </c>
      <c r="CW83" t="s">
        <v>128</v>
      </c>
      <c r="CX83" t="s">
        <v>169</v>
      </c>
      <c r="CY83" t="s">
        <v>169</v>
      </c>
      <c r="CZ83" t="s">
        <v>169</v>
      </c>
      <c r="DA83" t="s">
        <v>929</v>
      </c>
      <c r="DB83" s="1" t="s">
        <v>214</v>
      </c>
      <c r="DC83" t="s">
        <v>223</v>
      </c>
      <c r="DD83" t="s">
        <v>928</v>
      </c>
      <c r="DE83" t="s">
        <v>169</v>
      </c>
      <c r="DF83" t="s">
        <v>162</v>
      </c>
      <c r="DG83" t="s">
        <v>128</v>
      </c>
      <c r="DH83" t="s">
        <v>169</v>
      </c>
      <c r="DI83" t="s">
        <v>169</v>
      </c>
      <c r="DJ83" t="s">
        <v>150</v>
      </c>
      <c r="DK83" t="s">
        <v>930</v>
      </c>
      <c r="DL83" s="1" t="s">
        <v>123</v>
      </c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 s="1" t="s">
        <v>177</v>
      </c>
      <c r="EP83" t="s">
        <v>180</v>
      </c>
      <c r="EQ83">
        <v>1</v>
      </c>
      <c r="ER83" t="s">
        <v>223</v>
      </c>
      <c r="ES83" t="s">
        <v>169</v>
      </c>
      <c r="ET83" t="s">
        <v>169</v>
      </c>
      <c r="EU83" t="s">
        <v>236</v>
      </c>
      <c r="EV83" t="s">
        <v>180</v>
      </c>
      <c r="EW83" t="s">
        <v>931</v>
      </c>
      <c r="EX83" t="s">
        <v>932</v>
      </c>
      <c r="EY83" t="s">
        <v>173</v>
      </c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 s="1" t="s">
        <v>123</v>
      </c>
      <c r="FP83" t="s">
        <v>132</v>
      </c>
      <c r="FR83" t="s">
        <v>132</v>
      </c>
      <c r="GW83" t="s">
        <v>933</v>
      </c>
      <c r="GX83" t="s">
        <v>934</v>
      </c>
      <c r="GY83" t="s">
        <v>935</v>
      </c>
      <c r="GZ83" t="s">
        <v>140</v>
      </c>
      <c r="HA83">
        <v>1957</v>
      </c>
      <c r="HB83" t="s">
        <v>141</v>
      </c>
      <c r="HD83" t="s">
        <v>936</v>
      </c>
    </row>
    <row r="84" spans="1:213" hidden="1" x14ac:dyDescent="0.45">
      <c r="A84">
        <v>95</v>
      </c>
      <c r="B84">
        <f>_xlfn.IFNA(VLOOKUP(Analiza[[#This Row],[Zakończono wypełnianie]],Zakończone[],2,0),"BRAK")</f>
        <v>58</v>
      </c>
      <c r="C84">
        <f>COUNTA(O84:HF84)</f>
        <v>19</v>
      </c>
      <c r="D84" t="s">
        <v>955</v>
      </c>
      <c r="E84" t="s">
        <v>118</v>
      </c>
      <c r="F84" t="s">
        <v>774</v>
      </c>
      <c r="J84" t="s">
        <v>119</v>
      </c>
      <c r="K84" t="s">
        <v>963</v>
      </c>
      <c r="L84" t="s">
        <v>964</v>
      </c>
      <c r="M84">
        <v>456</v>
      </c>
      <c r="N84">
        <v>0</v>
      </c>
      <c r="O84" t="s">
        <v>122</v>
      </c>
      <c r="P84" s="1" t="s">
        <v>123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 s="1" t="s">
        <v>123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 s="1" t="s">
        <v>123</v>
      </c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 s="1" t="s">
        <v>123</v>
      </c>
      <c r="CS84"/>
      <c r="CT84"/>
      <c r="CU84"/>
      <c r="CV84"/>
      <c r="CW84"/>
      <c r="CX84"/>
      <c r="CY84"/>
      <c r="CZ84"/>
      <c r="DA84"/>
      <c r="DB84" s="1" t="s">
        <v>123</v>
      </c>
      <c r="DC84"/>
      <c r="DD84"/>
      <c r="DE84"/>
      <c r="DF84"/>
      <c r="DG84"/>
      <c r="DH84"/>
      <c r="DI84"/>
      <c r="DJ84"/>
      <c r="DK84"/>
      <c r="DL84" s="1" t="s">
        <v>123</v>
      </c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 s="1" t="s">
        <v>123</v>
      </c>
      <c r="EP84" t="s">
        <v>178</v>
      </c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 s="1" t="s">
        <v>123</v>
      </c>
      <c r="FP84" t="s">
        <v>132</v>
      </c>
      <c r="GW84" t="s">
        <v>818</v>
      </c>
      <c r="GX84" t="s">
        <v>824</v>
      </c>
      <c r="GY84" t="s">
        <v>788</v>
      </c>
      <c r="GZ84" t="s">
        <v>186</v>
      </c>
      <c r="HA84">
        <v>1992</v>
      </c>
      <c r="HB84" t="s">
        <v>141</v>
      </c>
      <c r="HD84" t="s">
        <v>965</v>
      </c>
      <c r="HE84" t="s">
        <v>966</v>
      </c>
    </row>
    <row r="85" spans="1:213" hidden="1" x14ac:dyDescent="0.45">
      <c r="A85">
        <v>110</v>
      </c>
      <c r="B85">
        <f>_xlfn.IFNA(VLOOKUP(Analiza[[#This Row],[Zakończono wypełnianie]],Zakończone[],2,0),"BRAK")</f>
        <v>65</v>
      </c>
      <c r="C85">
        <f>COUNTA(O85:HF85)</f>
        <v>35</v>
      </c>
      <c r="D85" t="s">
        <v>1033</v>
      </c>
      <c r="E85" t="s">
        <v>118</v>
      </c>
      <c r="F85" t="s">
        <v>1034</v>
      </c>
      <c r="J85" t="s">
        <v>119</v>
      </c>
      <c r="K85" t="s">
        <v>1035</v>
      </c>
      <c r="L85" t="s">
        <v>1036</v>
      </c>
      <c r="M85">
        <v>1167</v>
      </c>
      <c r="N85">
        <v>0</v>
      </c>
      <c r="O85" t="s">
        <v>122</v>
      </c>
      <c r="P85" s="1" t="s">
        <v>123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 s="1" t="s">
        <v>124</v>
      </c>
      <c r="AG85" t="s">
        <v>1037</v>
      </c>
      <c r="AH85" t="s">
        <v>1038</v>
      </c>
      <c r="AI85" t="s">
        <v>126</v>
      </c>
      <c r="AJ85" t="s">
        <v>1039</v>
      </c>
      <c r="AK85" t="s">
        <v>128</v>
      </c>
      <c r="AL85" t="s">
        <v>151</v>
      </c>
      <c r="AM85" t="s">
        <v>236</v>
      </c>
      <c r="AN85" t="s">
        <v>129</v>
      </c>
      <c r="AO85" t="s">
        <v>129</v>
      </c>
      <c r="AP85">
        <v>5</v>
      </c>
      <c r="AQ85" t="s">
        <v>302</v>
      </c>
      <c r="AR85" t="s">
        <v>302</v>
      </c>
      <c r="AS85"/>
      <c r="AT85" t="s">
        <v>1040</v>
      </c>
      <c r="AU85" t="s">
        <v>1041</v>
      </c>
      <c r="AV85" t="s">
        <v>892</v>
      </c>
      <c r="AW85" t="s">
        <v>1042</v>
      </c>
      <c r="AX85" s="1" t="s">
        <v>123</v>
      </c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 s="1" t="s">
        <v>123</v>
      </c>
      <c r="CS85"/>
      <c r="CT85"/>
      <c r="CU85"/>
      <c r="CV85"/>
      <c r="CW85"/>
      <c r="CX85"/>
      <c r="CY85"/>
      <c r="CZ85"/>
      <c r="DA85"/>
      <c r="DB85" s="1" t="s">
        <v>123</v>
      </c>
      <c r="DC85"/>
      <c r="DD85"/>
      <c r="DE85"/>
      <c r="DF85"/>
      <c r="DG85"/>
      <c r="DH85"/>
      <c r="DI85"/>
      <c r="DJ85"/>
      <c r="DK85"/>
      <c r="DL85" s="1" t="s">
        <v>123</v>
      </c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 s="1" t="s">
        <v>123</v>
      </c>
      <c r="EP85" t="s">
        <v>180</v>
      </c>
      <c r="EQ85" t="s">
        <v>132</v>
      </c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 s="1" t="s">
        <v>123</v>
      </c>
      <c r="FP85" t="s">
        <v>132</v>
      </c>
      <c r="FR85" t="s">
        <v>132</v>
      </c>
      <c r="GW85" t="s">
        <v>1043</v>
      </c>
      <c r="GX85" t="s">
        <v>1044</v>
      </c>
      <c r="GY85" t="s">
        <v>1045</v>
      </c>
      <c r="GZ85" t="s">
        <v>186</v>
      </c>
      <c r="HA85">
        <v>1982</v>
      </c>
      <c r="HB85" t="s">
        <v>246</v>
      </c>
    </row>
    <row r="86" spans="1:213" hidden="1" x14ac:dyDescent="0.45">
      <c r="A86">
        <v>159</v>
      </c>
      <c r="B86">
        <f>_xlfn.IFNA(VLOOKUP(Analiza[[#This Row],[Zakończono wypełnianie]],Zakończone[],2,0),"BRAK")</f>
        <v>92</v>
      </c>
      <c r="C86">
        <f>COUNTA(O86:HF86)</f>
        <v>33</v>
      </c>
      <c r="D86" t="s">
        <v>1412</v>
      </c>
      <c r="E86" t="s">
        <v>118</v>
      </c>
      <c r="J86" t="s">
        <v>119</v>
      </c>
      <c r="K86" t="s">
        <v>1413</v>
      </c>
      <c r="L86" t="s">
        <v>1414</v>
      </c>
      <c r="M86">
        <v>1007</v>
      </c>
      <c r="N86">
        <v>0</v>
      </c>
      <c r="O86" t="s">
        <v>122</v>
      </c>
      <c r="P86" s="1" t="s">
        <v>123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 s="1" t="s">
        <v>124</v>
      </c>
      <c r="AG86" t="s">
        <v>1415</v>
      </c>
      <c r="AH86">
        <v>2006</v>
      </c>
      <c r="AI86" t="s">
        <v>148</v>
      </c>
      <c r="AJ86" t="s">
        <v>263</v>
      </c>
      <c r="AK86" t="s">
        <v>169</v>
      </c>
      <c r="AL86" t="s">
        <v>169</v>
      </c>
      <c r="AM86" t="s">
        <v>169</v>
      </c>
      <c r="AN86" t="s">
        <v>150</v>
      </c>
      <c r="AO86" t="s">
        <v>169</v>
      </c>
      <c r="AP86" t="s">
        <v>1416</v>
      </c>
      <c r="AQ86" t="s">
        <v>131</v>
      </c>
      <c r="AR86" t="s">
        <v>153</v>
      </c>
      <c r="AS86" t="s">
        <v>1417</v>
      </c>
      <c r="AT86" t="s">
        <v>1418</v>
      </c>
      <c r="AU86" t="s">
        <v>1419</v>
      </c>
      <c r="AV86"/>
      <c r="AW86" t="s">
        <v>1420</v>
      </c>
      <c r="AX86" s="1" t="s">
        <v>123</v>
      </c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 s="1" t="s">
        <v>123</v>
      </c>
      <c r="CS86"/>
      <c r="CT86"/>
      <c r="CU86"/>
      <c r="CV86"/>
      <c r="CW86"/>
      <c r="CX86"/>
      <c r="CY86"/>
      <c r="CZ86"/>
      <c r="DA86"/>
      <c r="DB86" s="1" t="s">
        <v>123</v>
      </c>
      <c r="DC86"/>
      <c r="DD86"/>
      <c r="DE86"/>
      <c r="DF86"/>
      <c r="DG86"/>
      <c r="DH86"/>
      <c r="DI86"/>
      <c r="DJ86"/>
      <c r="DK86"/>
      <c r="DL86" s="1" t="s">
        <v>123</v>
      </c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 s="1" t="s">
        <v>123</v>
      </c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 s="1" t="s">
        <v>123</v>
      </c>
      <c r="GW86" t="s">
        <v>1421</v>
      </c>
      <c r="GX86" t="s">
        <v>1422</v>
      </c>
      <c r="GY86" t="s">
        <v>142</v>
      </c>
      <c r="GZ86" t="s">
        <v>140</v>
      </c>
      <c r="HA86">
        <v>1983</v>
      </c>
      <c r="HB86" t="s">
        <v>141</v>
      </c>
      <c r="HD86" t="s">
        <v>1423</v>
      </c>
      <c r="HE86" t="s">
        <v>132</v>
      </c>
    </row>
    <row r="87" spans="1:213" hidden="1" x14ac:dyDescent="0.45">
      <c r="A87">
        <v>162</v>
      </c>
      <c r="B87">
        <f>_xlfn.IFNA(VLOOKUP(Analiza[[#This Row],[Zakończono wypełnianie]],Zakończone[],2,0),"BRAK")</f>
        <v>93</v>
      </c>
      <c r="C87">
        <f>COUNTA(O87:HF87)</f>
        <v>31</v>
      </c>
      <c r="D87" t="s">
        <v>1352</v>
      </c>
      <c r="E87" t="s">
        <v>118</v>
      </c>
      <c r="J87" t="s">
        <v>119</v>
      </c>
      <c r="K87" t="s">
        <v>1426</v>
      </c>
      <c r="L87" t="s">
        <v>1427</v>
      </c>
      <c r="M87">
        <v>490</v>
      </c>
      <c r="N87">
        <v>0</v>
      </c>
      <c r="O87" t="s">
        <v>122</v>
      </c>
      <c r="P87" s="1" t="s">
        <v>123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 s="1" t="s">
        <v>124</v>
      </c>
      <c r="AG87" t="s">
        <v>1415</v>
      </c>
      <c r="AH87">
        <v>2006</v>
      </c>
      <c r="AI87" t="s">
        <v>126</v>
      </c>
      <c r="AJ87" t="s">
        <v>192</v>
      </c>
      <c r="AK87" t="s">
        <v>150</v>
      </c>
      <c r="AL87" t="s">
        <v>150</v>
      </c>
      <c r="AM87" t="s">
        <v>169</v>
      </c>
      <c r="AN87" t="s">
        <v>150</v>
      </c>
      <c r="AO87" t="s">
        <v>150</v>
      </c>
      <c r="AP87" t="s">
        <v>237</v>
      </c>
      <c r="AQ87" t="s">
        <v>226</v>
      </c>
      <c r="AR87" t="s">
        <v>1428</v>
      </c>
      <c r="AS87" t="s">
        <v>1429</v>
      </c>
      <c r="AT87" t="s">
        <v>1430</v>
      </c>
      <c r="AU87" t="s">
        <v>1431</v>
      </c>
      <c r="AV87" t="s">
        <v>157</v>
      </c>
      <c r="AW87"/>
      <c r="AX87" s="1" t="s">
        <v>123</v>
      </c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 s="1" t="s">
        <v>123</v>
      </c>
      <c r="CS87"/>
      <c r="CT87"/>
      <c r="CU87"/>
      <c r="CV87"/>
      <c r="CW87"/>
      <c r="CX87"/>
      <c r="CY87"/>
      <c r="CZ87"/>
      <c r="DA87"/>
      <c r="DB87" s="1" t="s">
        <v>123</v>
      </c>
      <c r="DC87"/>
      <c r="DD87"/>
      <c r="DE87"/>
      <c r="DF87"/>
      <c r="DG87"/>
      <c r="DH87"/>
      <c r="DI87"/>
      <c r="DJ87"/>
      <c r="DK87"/>
      <c r="DL87" s="1" t="s">
        <v>123</v>
      </c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 s="1" t="s">
        <v>123</v>
      </c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 s="1" t="s">
        <v>123</v>
      </c>
      <c r="GW87" t="s">
        <v>1432</v>
      </c>
      <c r="GX87" t="s">
        <v>1433</v>
      </c>
      <c r="GY87" t="s">
        <v>1434</v>
      </c>
      <c r="GZ87" t="s">
        <v>186</v>
      </c>
      <c r="HA87">
        <v>1982</v>
      </c>
      <c r="HB87" t="s">
        <v>141</v>
      </c>
    </row>
    <row r="88" spans="1:213" hidden="1" x14ac:dyDescent="0.45">
      <c r="A88">
        <v>115</v>
      </c>
      <c r="B88">
        <f>_xlfn.IFNA(VLOOKUP(Analiza[[#This Row],[Zakończono wypełnianie]],Zakończone[],2,0),"BRAK")</f>
        <v>69</v>
      </c>
      <c r="C88">
        <f>COUNTA(O88:HF88)</f>
        <v>32</v>
      </c>
      <c r="D88" t="s">
        <v>1087</v>
      </c>
      <c r="E88" t="s">
        <v>118</v>
      </c>
      <c r="J88" t="s">
        <v>119</v>
      </c>
      <c r="K88" t="s">
        <v>1088</v>
      </c>
      <c r="L88" t="s">
        <v>1089</v>
      </c>
      <c r="M88">
        <v>1206</v>
      </c>
      <c r="N88">
        <v>0</v>
      </c>
      <c r="O88" t="s">
        <v>122</v>
      </c>
      <c r="P88" s="1" t="s">
        <v>123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 s="1" t="s">
        <v>124</v>
      </c>
      <c r="AG88" t="s">
        <v>1090</v>
      </c>
      <c r="AH88">
        <v>2004</v>
      </c>
      <c r="AI88" t="s">
        <v>126</v>
      </c>
      <c r="AJ88" t="s">
        <v>844</v>
      </c>
      <c r="AK88" t="s">
        <v>162</v>
      </c>
      <c r="AL88" t="s">
        <v>162</v>
      </c>
      <c r="AM88" t="s">
        <v>150</v>
      </c>
      <c r="AN88" t="s">
        <v>151</v>
      </c>
      <c r="AO88" t="s">
        <v>150</v>
      </c>
      <c r="AP88" t="s">
        <v>237</v>
      </c>
      <c r="AQ88" t="s">
        <v>302</v>
      </c>
      <c r="AR88" t="s">
        <v>226</v>
      </c>
      <c r="AS88" t="s">
        <v>1091</v>
      </c>
      <c r="AT88" t="s">
        <v>1092</v>
      </c>
      <c r="AU88" t="s">
        <v>1093</v>
      </c>
      <c r="AV88" t="s">
        <v>157</v>
      </c>
      <c r="AW88"/>
      <c r="AX88" s="1" t="s">
        <v>123</v>
      </c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 s="1" t="s">
        <v>123</v>
      </c>
      <c r="CS88"/>
      <c r="CT88"/>
      <c r="CU88"/>
      <c r="CV88"/>
      <c r="CW88"/>
      <c r="CX88"/>
      <c r="CY88"/>
      <c r="CZ88"/>
      <c r="DA88"/>
      <c r="DB88" s="1" t="s">
        <v>123</v>
      </c>
      <c r="DC88"/>
      <c r="DD88"/>
      <c r="DE88"/>
      <c r="DF88"/>
      <c r="DG88"/>
      <c r="DH88"/>
      <c r="DI88"/>
      <c r="DJ88"/>
      <c r="DK88"/>
      <c r="DL88" s="1" t="s">
        <v>123</v>
      </c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 s="1" t="s">
        <v>123</v>
      </c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 s="1" t="s">
        <v>123</v>
      </c>
      <c r="FP88" t="s">
        <v>132</v>
      </c>
      <c r="GW88" t="s">
        <v>1094</v>
      </c>
      <c r="GX88" t="s">
        <v>1095</v>
      </c>
      <c r="GY88" t="s">
        <v>1096</v>
      </c>
      <c r="GZ88" t="s">
        <v>140</v>
      </c>
      <c r="HA88">
        <v>1976</v>
      </c>
      <c r="HB88" t="s">
        <v>141</v>
      </c>
    </row>
    <row r="89" spans="1:213" hidden="1" x14ac:dyDescent="0.45">
      <c r="A89">
        <v>117</v>
      </c>
      <c r="B89">
        <f>_xlfn.IFNA(VLOOKUP(Analiza[[#This Row],[Zakończono wypełnianie]],Zakończone[],2,0),"BRAK")</f>
        <v>70</v>
      </c>
      <c r="C89">
        <f>COUNTA(O89:HF89)</f>
        <v>30</v>
      </c>
      <c r="D89" t="s">
        <v>1098</v>
      </c>
      <c r="E89" t="s">
        <v>118</v>
      </c>
      <c r="J89" t="s">
        <v>119</v>
      </c>
      <c r="K89" t="s">
        <v>1099</v>
      </c>
      <c r="L89" t="s">
        <v>1100</v>
      </c>
      <c r="M89">
        <v>358</v>
      </c>
      <c r="N89">
        <v>0</v>
      </c>
      <c r="O89" t="s">
        <v>122</v>
      </c>
      <c r="P89" s="1" t="s">
        <v>123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 s="1" t="s">
        <v>124</v>
      </c>
      <c r="AG89" t="s">
        <v>1090</v>
      </c>
      <c r="AH89">
        <v>2018</v>
      </c>
      <c r="AI89" t="s">
        <v>126</v>
      </c>
      <c r="AJ89" t="s">
        <v>844</v>
      </c>
      <c r="AK89" t="s">
        <v>150</v>
      </c>
      <c r="AL89" t="s">
        <v>151</v>
      </c>
      <c r="AM89" t="s">
        <v>162</v>
      </c>
      <c r="AN89" t="s">
        <v>150</v>
      </c>
      <c r="AO89" t="s">
        <v>132</v>
      </c>
      <c r="AP89">
        <v>1</v>
      </c>
      <c r="AQ89" t="s">
        <v>153</v>
      </c>
      <c r="AR89" t="s">
        <v>132</v>
      </c>
      <c r="AS89"/>
      <c r="AT89" t="s">
        <v>1101</v>
      </c>
      <c r="AU89" t="s">
        <v>1102</v>
      </c>
      <c r="AV89" t="s">
        <v>157</v>
      </c>
      <c r="AW89"/>
      <c r="AX89" s="1" t="s">
        <v>123</v>
      </c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 s="1" t="s">
        <v>123</v>
      </c>
      <c r="CS89"/>
      <c r="CT89"/>
      <c r="CU89"/>
      <c r="CV89"/>
      <c r="CW89"/>
      <c r="CX89"/>
      <c r="CY89"/>
      <c r="CZ89"/>
      <c r="DA89"/>
      <c r="DB89" s="1" t="s">
        <v>123</v>
      </c>
      <c r="DC89"/>
      <c r="DD89"/>
      <c r="DE89"/>
      <c r="DF89"/>
      <c r="DG89"/>
      <c r="DH89"/>
      <c r="DI89"/>
      <c r="DJ89"/>
      <c r="DK89"/>
      <c r="DL89" s="1" t="s">
        <v>123</v>
      </c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 s="1" t="s">
        <v>123</v>
      </c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 s="1" t="s">
        <v>123</v>
      </c>
      <c r="GW89" t="s">
        <v>1103</v>
      </c>
      <c r="GX89" t="s">
        <v>1104</v>
      </c>
      <c r="GY89" t="s">
        <v>1105</v>
      </c>
      <c r="GZ89" t="s">
        <v>140</v>
      </c>
      <c r="HA89">
        <v>1991</v>
      </c>
      <c r="HB89" t="s">
        <v>141</v>
      </c>
    </row>
    <row r="90" spans="1:213" hidden="1" x14ac:dyDescent="0.45">
      <c r="A90">
        <v>119</v>
      </c>
      <c r="B90" t="str">
        <f>_xlfn.IFNA(VLOOKUP(Analiza[[#This Row],[Zakończono wypełnianie]],Zakończone[],2,0),"BRAK")</f>
        <v>BRAK</v>
      </c>
      <c r="C90">
        <f>COUNTA(O90:HF90)</f>
        <v>16</v>
      </c>
      <c r="D90" t="s">
        <v>1098</v>
      </c>
      <c r="E90" t="s">
        <v>118</v>
      </c>
      <c r="J90" t="s">
        <v>286</v>
      </c>
      <c r="K90" t="s">
        <v>1111</v>
      </c>
      <c r="L90" t="s">
        <v>1111</v>
      </c>
      <c r="M90">
        <v>0</v>
      </c>
      <c r="N90">
        <v>0</v>
      </c>
      <c r="O90" t="s">
        <v>122</v>
      </c>
      <c r="P90" s="1" t="s">
        <v>123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 s="1" t="s">
        <v>124</v>
      </c>
      <c r="AG90" t="s">
        <v>1090</v>
      </c>
      <c r="AH90">
        <v>2001</v>
      </c>
      <c r="AI90" t="s">
        <v>126</v>
      </c>
      <c r="AJ90" t="s">
        <v>844</v>
      </c>
      <c r="AK90" t="s">
        <v>162</v>
      </c>
      <c r="AL90" t="s">
        <v>162</v>
      </c>
      <c r="AM90" t="s">
        <v>151</v>
      </c>
      <c r="AN90" t="s">
        <v>162</v>
      </c>
      <c r="AO90" t="s">
        <v>151</v>
      </c>
      <c r="AP90">
        <v>1</v>
      </c>
      <c r="AQ90" t="s">
        <v>302</v>
      </c>
      <c r="AR90" t="s">
        <v>153</v>
      </c>
      <c r="AS90"/>
      <c r="AT90"/>
      <c r="AU90"/>
      <c r="AV90" t="s">
        <v>172</v>
      </c>
      <c r="AW90"/>
      <c r="AX90" s="1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 s="1"/>
      <c r="CS90"/>
      <c r="CT90"/>
      <c r="CU90"/>
      <c r="CV90"/>
      <c r="CW90"/>
      <c r="CX90"/>
      <c r="CY90"/>
      <c r="CZ90"/>
      <c r="DA90"/>
      <c r="DB90" s="1"/>
      <c r="DC90"/>
      <c r="DD90"/>
      <c r="DE90"/>
      <c r="DF90"/>
      <c r="DG90"/>
      <c r="DH90"/>
      <c r="DI90"/>
      <c r="DJ90"/>
      <c r="DK90"/>
      <c r="DL90" s="1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 s="1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 s="1"/>
    </row>
    <row r="91" spans="1:213" hidden="1" x14ac:dyDescent="0.45">
      <c r="A91">
        <v>2</v>
      </c>
      <c r="B91">
        <f>_xlfn.IFNA(VLOOKUP(Analiza[[#This Row],[Zakończono wypełnianie]],Zakończone[],2,0),"BRAK")</f>
        <v>2</v>
      </c>
      <c r="C91">
        <f>COUNTA(O91:HF91)</f>
        <v>95</v>
      </c>
      <c r="D91" t="s">
        <v>144</v>
      </c>
      <c r="E91" t="s">
        <v>118</v>
      </c>
      <c r="J91" t="s">
        <v>119</v>
      </c>
      <c r="K91" t="s">
        <v>145</v>
      </c>
      <c r="L91" t="s">
        <v>146</v>
      </c>
      <c r="M91">
        <v>1573</v>
      </c>
      <c r="N91">
        <v>0</v>
      </c>
      <c r="O91" t="s">
        <v>122</v>
      </c>
      <c r="P91" s="1" t="s">
        <v>123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 s="1" t="s">
        <v>124</v>
      </c>
      <c r="AG91" t="s">
        <v>234</v>
      </c>
      <c r="AH91">
        <v>1986</v>
      </c>
      <c r="AI91" t="s">
        <v>148</v>
      </c>
      <c r="AJ91" t="s">
        <v>149</v>
      </c>
      <c r="AK91" t="s">
        <v>150</v>
      </c>
      <c r="AL91" t="s">
        <v>150</v>
      </c>
      <c r="AM91" t="s">
        <v>150</v>
      </c>
      <c r="AN91" t="s">
        <v>151</v>
      </c>
      <c r="AO91" t="s">
        <v>150</v>
      </c>
      <c r="AP91">
        <v>3</v>
      </c>
      <c r="AQ91" t="s">
        <v>152</v>
      </c>
      <c r="AR91" t="s">
        <v>153</v>
      </c>
      <c r="AS91" t="s">
        <v>154</v>
      </c>
      <c r="AT91" t="s">
        <v>155</v>
      </c>
      <c r="AU91" t="s">
        <v>156</v>
      </c>
      <c r="AV91" t="s">
        <v>157</v>
      </c>
      <c r="AW91" t="s">
        <v>158</v>
      </c>
      <c r="AX91" s="1" t="s">
        <v>159</v>
      </c>
      <c r="AY91">
        <v>2</v>
      </c>
      <c r="AZ91" t="s">
        <v>160</v>
      </c>
      <c r="BA91">
        <v>2013</v>
      </c>
      <c r="BB91" t="s">
        <v>148</v>
      </c>
      <c r="BC91" t="s">
        <v>161</v>
      </c>
      <c r="BD91" t="s">
        <v>162</v>
      </c>
      <c r="BE91" t="s">
        <v>150</v>
      </c>
      <c r="BF91" t="s">
        <v>150</v>
      </c>
      <c r="BG91" t="s">
        <v>150</v>
      </c>
      <c r="BH91" t="s">
        <v>150</v>
      </c>
      <c r="BI91" t="s">
        <v>163</v>
      </c>
      <c r="BJ91" t="s">
        <v>164</v>
      </c>
      <c r="BK91" t="s">
        <v>157</v>
      </c>
      <c r="BL91"/>
      <c r="BM91" t="s">
        <v>165</v>
      </c>
      <c r="BN91" t="s">
        <v>166</v>
      </c>
      <c r="BO91" t="s">
        <v>167</v>
      </c>
      <c r="BP91">
        <v>2015</v>
      </c>
      <c r="BQ91" t="s">
        <v>148</v>
      </c>
      <c r="BR91" t="s">
        <v>168</v>
      </c>
      <c r="BS91" t="s">
        <v>150</v>
      </c>
      <c r="BT91" t="s">
        <v>169</v>
      </c>
      <c r="BU91" t="s">
        <v>150</v>
      </c>
      <c r="BV91" t="s">
        <v>150</v>
      </c>
      <c r="BW91" t="s">
        <v>150</v>
      </c>
      <c r="BX91" t="s">
        <v>170</v>
      </c>
      <c r="BY91" t="s">
        <v>171</v>
      </c>
      <c r="BZ91" t="s">
        <v>172</v>
      </c>
      <c r="CA91"/>
      <c r="CB91"/>
      <c r="CC91" t="s">
        <v>173</v>
      </c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 s="1" t="s">
        <v>123</v>
      </c>
      <c r="CS91"/>
      <c r="CT91"/>
      <c r="CU91"/>
      <c r="CV91"/>
      <c r="CW91"/>
      <c r="CX91"/>
      <c r="CY91"/>
      <c r="CZ91"/>
      <c r="DA91"/>
      <c r="DB91" s="1" t="s">
        <v>123</v>
      </c>
      <c r="DC91"/>
      <c r="DD91"/>
      <c r="DE91"/>
      <c r="DF91"/>
      <c r="DG91"/>
      <c r="DH91"/>
      <c r="DI91"/>
      <c r="DJ91"/>
      <c r="DK91"/>
      <c r="DL91" s="1" t="s">
        <v>174</v>
      </c>
      <c r="DM91"/>
      <c r="DN91"/>
      <c r="DO91"/>
      <c r="DP91" t="s">
        <v>175</v>
      </c>
      <c r="DQ91" t="s">
        <v>176</v>
      </c>
      <c r="DR91" t="s">
        <v>162</v>
      </c>
      <c r="DS91" t="s">
        <v>150</v>
      </c>
      <c r="DT91" t="s">
        <v>151</v>
      </c>
      <c r="DU91" t="s">
        <v>151</v>
      </c>
      <c r="DV91" t="s">
        <v>162</v>
      </c>
      <c r="DW91" t="s">
        <v>162</v>
      </c>
      <c r="DX91" t="s">
        <v>150</v>
      </c>
      <c r="DY91">
        <v>25</v>
      </c>
      <c r="DZ91">
        <v>25</v>
      </c>
      <c r="EA91">
        <v>2</v>
      </c>
      <c r="EB91">
        <v>5</v>
      </c>
      <c r="EC91">
        <v>8</v>
      </c>
      <c r="ED91">
        <v>25</v>
      </c>
      <c r="EE91">
        <v>10</v>
      </c>
      <c r="EF91"/>
      <c r="EG91">
        <v>20</v>
      </c>
      <c r="EH91">
        <v>20</v>
      </c>
      <c r="EI91">
        <v>1</v>
      </c>
      <c r="EJ91">
        <v>4</v>
      </c>
      <c r="EK91">
        <v>25</v>
      </c>
      <c r="EL91">
        <v>25</v>
      </c>
      <c r="EM91">
        <v>5</v>
      </c>
      <c r="EN91"/>
      <c r="EO91" s="1" t="s">
        <v>177</v>
      </c>
      <c r="EP91" t="s">
        <v>178</v>
      </c>
      <c r="EQ91">
        <v>1</v>
      </c>
      <c r="ER91" t="s">
        <v>179</v>
      </c>
      <c r="ES91" t="s">
        <v>150</v>
      </c>
      <c r="ET91" t="s">
        <v>150</v>
      </c>
      <c r="EU91" t="s">
        <v>151</v>
      </c>
      <c r="EV91" t="s">
        <v>180</v>
      </c>
      <c r="EW91" t="s">
        <v>181</v>
      </c>
      <c r="EX91" t="s">
        <v>182</v>
      </c>
      <c r="EY91" t="s">
        <v>173</v>
      </c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 s="1" t="s">
        <v>123</v>
      </c>
      <c r="FP91" t="s">
        <v>132</v>
      </c>
      <c r="GW91" t="s">
        <v>183</v>
      </c>
      <c r="GX91" t="s">
        <v>184</v>
      </c>
      <c r="GY91" t="s">
        <v>185</v>
      </c>
      <c r="GZ91" t="s">
        <v>186</v>
      </c>
      <c r="HA91">
        <v>1961</v>
      </c>
      <c r="HB91" t="s">
        <v>141</v>
      </c>
      <c r="HD91" t="s">
        <v>187</v>
      </c>
    </row>
    <row r="92" spans="1:213" x14ac:dyDescent="0.45">
      <c r="A92">
        <v>8</v>
      </c>
      <c r="B92">
        <f>_xlfn.IFNA(VLOOKUP(Analiza[[#This Row],[Zakończono wypełnianie]],Zakończone[],2,0),"BRAK")</f>
        <v>8</v>
      </c>
      <c r="C92">
        <f>COUNTA(O92:HF92)</f>
        <v>58</v>
      </c>
      <c r="D92" t="s">
        <v>269</v>
      </c>
      <c r="E92" t="s">
        <v>118</v>
      </c>
      <c r="J92" t="s">
        <v>119</v>
      </c>
      <c r="K92" t="s">
        <v>270</v>
      </c>
      <c r="L92" t="s">
        <v>271</v>
      </c>
      <c r="M92">
        <v>768</v>
      </c>
      <c r="N92">
        <v>0</v>
      </c>
      <c r="O92" t="s">
        <v>122</v>
      </c>
      <c r="P92" s="1" t="s">
        <v>123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 s="1" t="s">
        <v>124</v>
      </c>
      <c r="AG92" t="s">
        <v>160</v>
      </c>
      <c r="AH92">
        <v>1973</v>
      </c>
      <c r="AI92" t="s">
        <v>148</v>
      </c>
      <c r="AJ92" t="s">
        <v>272</v>
      </c>
      <c r="AK92" t="s">
        <v>169</v>
      </c>
      <c r="AL92" t="s">
        <v>169</v>
      </c>
      <c r="AM92" t="s">
        <v>150</v>
      </c>
      <c r="AN92" t="s">
        <v>129</v>
      </c>
      <c r="AO92" t="s">
        <v>129</v>
      </c>
      <c r="AP92">
        <v>0</v>
      </c>
      <c r="AQ92" t="s">
        <v>152</v>
      </c>
      <c r="AR92" t="s">
        <v>152</v>
      </c>
      <c r="AS92" t="s">
        <v>273</v>
      </c>
      <c r="AT92" t="s">
        <v>274</v>
      </c>
      <c r="AU92" t="s">
        <v>275</v>
      </c>
      <c r="AV92" t="s">
        <v>172</v>
      </c>
      <c r="AW92"/>
      <c r="AX92" s="1" t="s">
        <v>159</v>
      </c>
      <c r="AY92">
        <v>3</v>
      </c>
      <c r="AZ92" t="s">
        <v>160</v>
      </c>
      <c r="BA92" t="s">
        <v>276</v>
      </c>
      <c r="BB92" t="s">
        <v>148</v>
      </c>
      <c r="BC92" t="s">
        <v>277</v>
      </c>
      <c r="BD92" t="s">
        <v>169</v>
      </c>
      <c r="BE92" t="s">
        <v>169</v>
      </c>
      <c r="BF92" t="s">
        <v>236</v>
      </c>
      <c r="BG92" t="s">
        <v>236</v>
      </c>
      <c r="BH92" t="s">
        <v>236</v>
      </c>
      <c r="BI92">
        <v>0</v>
      </c>
      <c r="BJ92" t="s">
        <v>278</v>
      </c>
      <c r="BK92" t="s">
        <v>172</v>
      </c>
      <c r="BL92"/>
      <c r="BM92"/>
      <c r="BN92" t="s">
        <v>173</v>
      </c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 s="1" t="s">
        <v>123</v>
      </c>
      <c r="CS92"/>
      <c r="CT92"/>
      <c r="CU92"/>
      <c r="CV92"/>
      <c r="CW92"/>
      <c r="CX92"/>
      <c r="CY92"/>
      <c r="CZ92"/>
      <c r="DA92"/>
      <c r="DB92" s="1" t="s">
        <v>214</v>
      </c>
      <c r="DC92" t="s">
        <v>862</v>
      </c>
      <c r="DD92" t="s">
        <v>280</v>
      </c>
      <c r="DE92" t="s">
        <v>150</v>
      </c>
      <c r="DF92" t="s">
        <v>150</v>
      </c>
      <c r="DG92" t="s">
        <v>150</v>
      </c>
      <c r="DH92" t="s">
        <v>150</v>
      </c>
      <c r="DI92" t="s">
        <v>150</v>
      </c>
      <c r="DJ92" t="s">
        <v>150</v>
      </c>
      <c r="DK92" t="s">
        <v>281</v>
      </c>
      <c r="DL92" s="1" t="s">
        <v>123</v>
      </c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 s="1" t="s">
        <v>123</v>
      </c>
      <c r="EP92" t="s">
        <v>180</v>
      </c>
      <c r="EQ92" t="s">
        <v>132</v>
      </c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 s="1" t="s">
        <v>123</v>
      </c>
      <c r="FP92" t="s">
        <v>132</v>
      </c>
      <c r="FR92" t="s">
        <v>132</v>
      </c>
      <c r="GW92" t="s">
        <v>282</v>
      </c>
      <c r="GX92" t="s">
        <v>283</v>
      </c>
      <c r="GY92" t="s">
        <v>284</v>
      </c>
      <c r="GZ92" t="s">
        <v>186</v>
      </c>
      <c r="HA92">
        <v>1950</v>
      </c>
      <c r="HB92" t="s">
        <v>141</v>
      </c>
    </row>
    <row r="93" spans="1:213" hidden="1" x14ac:dyDescent="0.45">
      <c r="A93">
        <v>84</v>
      </c>
      <c r="B93">
        <f>_xlfn.IFNA(VLOOKUP(Analiza[[#This Row],[Zakończono wypełnianie]],Zakończone[],2,0),"BRAK")</f>
        <v>49</v>
      </c>
      <c r="C93">
        <f>COUNTA(O93:HF93)</f>
        <v>49</v>
      </c>
      <c r="D93" t="s">
        <v>854</v>
      </c>
      <c r="E93" t="s">
        <v>118</v>
      </c>
      <c r="J93" t="s">
        <v>119</v>
      </c>
      <c r="K93" t="s">
        <v>855</v>
      </c>
      <c r="L93" t="s">
        <v>856</v>
      </c>
      <c r="M93">
        <v>1349</v>
      </c>
      <c r="N93">
        <v>0</v>
      </c>
      <c r="O93" t="s">
        <v>122</v>
      </c>
      <c r="P93" s="1" t="s">
        <v>416</v>
      </c>
      <c r="Q93" t="s">
        <v>179</v>
      </c>
      <c r="R93" t="s">
        <v>148</v>
      </c>
      <c r="S93" t="s">
        <v>857</v>
      </c>
      <c r="T93" t="s">
        <v>162</v>
      </c>
      <c r="U93" t="s">
        <v>162</v>
      </c>
      <c r="V93" t="s">
        <v>151</v>
      </c>
      <c r="W93" t="s">
        <v>718</v>
      </c>
      <c r="X93" t="s">
        <v>152</v>
      </c>
      <c r="Y93" t="s">
        <v>759</v>
      </c>
      <c r="Z93" t="s">
        <v>858</v>
      </c>
      <c r="AA93" t="s">
        <v>859</v>
      </c>
      <c r="AB93" t="s">
        <v>860</v>
      </c>
      <c r="AC93"/>
      <c r="AD93" t="s">
        <v>861</v>
      </c>
      <c r="AE93">
        <v>2</v>
      </c>
      <c r="AF93" s="1" t="s">
        <v>124</v>
      </c>
      <c r="AG93" t="s">
        <v>862</v>
      </c>
      <c r="AH93">
        <v>2019</v>
      </c>
      <c r="AI93" t="s">
        <v>148</v>
      </c>
      <c r="AJ93" t="s">
        <v>863</v>
      </c>
      <c r="AK93" t="s">
        <v>150</v>
      </c>
      <c r="AL93" t="s">
        <v>150</v>
      </c>
      <c r="AM93" t="s">
        <v>169</v>
      </c>
      <c r="AN93" t="s">
        <v>151</v>
      </c>
      <c r="AO93" t="s">
        <v>150</v>
      </c>
      <c r="AP93" t="s">
        <v>864</v>
      </c>
      <c r="AQ93" t="s">
        <v>302</v>
      </c>
      <c r="AR93" t="s">
        <v>759</v>
      </c>
      <c r="AS93" t="s">
        <v>865</v>
      </c>
      <c r="AT93" t="s">
        <v>866</v>
      </c>
      <c r="AU93" t="s">
        <v>867</v>
      </c>
      <c r="AV93" t="s">
        <v>157</v>
      </c>
      <c r="AW93"/>
      <c r="AX93" s="1" t="s">
        <v>123</v>
      </c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 s="1" t="s">
        <v>123</v>
      </c>
      <c r="CS93"/>
      <c r="CT93"/>
      <c r="CU93"/>
      <c r="CV93"/>
      <c r="CW93"/>
      <c r="CX93"/>
      <c r="CY93"/>
      <c r="CZ93"/>
      <c r="DA93"/>
      <c r="DB93" s="1" t="s">
        <v>123</v>
      </c>
      <c r="DC93"/>
      <c r="DD93"/>
      <c r="DE93"/>
      <c r="DF93"/>
      <c r="DG93"/>
      <c r="DH93"/>
      <c r="DI93"/>
      <c r="DJ93"/>
      <c r="DK93"/>
      <c r="DL93" s="1" t="s">
        <v>123</v>
      </c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 s="1" t="s">
        <v>123</v>
      </c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 s="1" t="s">
        <v>123</v>
      </c>
      <c r="FP93" t="s">
        <v>132</v>
      </c>
      <c r="GW93" t="s">
        <v>868</v>
      </c>
      <c r="GX93" t="s">
        <v>869</v>
      </c>
      <c r="GY93" t="s">
        <v>870</v>
      </c>
      <c r="GZ93" t="s">
        <v>186</v>
      </c>
      <c r="HA93">
        <v>1991</v>
      </c>
      <c r="HB93" t="s">
        <v>220</v>
      </c>
      <c r="HC93" t="s">
        <v>871</v>
      </c>
      <c r="HD93" t="s">
        <v>872</v>
      </c>
      <c r="HE93" t="s">
        <v>386</v>
      </c>
    </row>
    <row r="94" spans="1:213" hidden="1" x14ac:dyDescent="0.45">
      <c r="A94">
        <v>137</v>
      </c>
      <c r="B94">
        <f>_xlfn.IFNA(VLOOKUP(Analiza[[#This Row],[Zakończono wypełnianie]],Zakończone[],2,0),"BRAK")</f>
        <v>83</v>
      </c>
      <c r="C94">
        <f>COUNTA(O94:HF94)</f>
        <v>43</v>
      </c>
      <c r="D94" t="s">
        <v>1142</v>
      </c>
      <c r="E94" t="s">
        <v>118</v>
      </c>
      <c r="J94" t="s">
        <v>119</v>
      </c>
      <c r="K94" t="s">
        <v>1288</v>
      </c>
      <c r="L94" t="s">
        <v>1289</v>
      </c>
      <c r="M94">
        <v>1208727</v>
      </c>
      <c r="N94">
        <v>0</v>
      </c>
      <c r="O94" t="s">
        <v>122</v>
      </c>
      <c r="P94" s="1" t="s">
        <v>123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 s="1" t="s">
        <v>124</v>
      </c>
      <c r="AG94" t="s">
        <v>1290</v>
      </c>
      <c r="AH94">
        <v>2012</v>
      </c>
      <c r="AI94" t="s">
        <v>148</v>
      </c>
      <c r="AJ94" t="s">
        <v>1050</v>
      </c>
      <c r="AK94" t="s">
        <v>162</v>
      </c>
      <c r="AL94" t="s">
        <v>151</v>
      </c>
      <c r="AM94" t="s">
        <v>162</v>
      </c>
      <c r="AN94" t="s">
        <v>151</v>
      </c>
      <c r="AO94" t="s">
        <v>128</v>
      </c>
      <c r="AP94" t="s">
        <v>237</v>
      </c>
      <c r="AQ94" t="s">
        <v>132</v>
      </c>
      <c r="AR94" t="s">
        <v>132</v>
      </c>
      <c r="AS94" t="s">
        <v>1291</v>
      </c>
      <c r="AT94" t="s">
        <v>1292</v>
      </c>
      <c r="AU94" t="s">
        <v>1293</v>
      </c>
      <c r="AV94" t="s">
        <v>892</v>
      </c>
      <c r="AW94"/>
      <c r="AX94" s="1" t="s">
        <v>123</v>
      </c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 s="1" t="s">
        <v>123</v>
      </c>
      <c r="CS94"/>
      <c r="CT94"/>
      <c r="CU94"/>
      <c r="CV94"/>
      <c r="CW94"/>
      <c r="CX94"/>
      <c r="CY94"/>
      <c r="CZ94"/>
      <c r="DA94"/>
      <c r="DB94" s="1" t="s">
        <v>123</v>
      </c>
      <c r="DC94"/>
      <c r="DD94"/>
      <c r="DE94"/>
      <c r="DF94"/>
      <c r="DG94"/>
      <c r="DH94"/>
      <c r="DI94"/>
      <c r="DJ94"/>
      <c r="DK94"/>
      <c r="DL94" s="1" t="s">
        <v>123</v>
      </c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 s="1" t="s">
        <v>177</v>
      </c>
      <c r="EP94" t="s">
        <v>178</v>
      </c>
      <c r="EQ94" t="s">
        <v>132</v>
      </c>
      <c r="ER94" t="s">
        <v>191</v>
      </c>
      <c r="ES94" t="s">
        <v>162</v>
      </c>
      <c r="ET94" t="s">
        <v>151</v>
      </c>
      <c r="EU94" t="s">
        <v>128</v>
      </c>
      <c r="EV94" t="s">
        <v>178</v>
      </c>
      <c r="EW94" t="s">
        <v>1294</v>
      </c>
      <c r="EX94" t="s">
        <v>1295</v>
      </c>
      <c r="EY94" t="s">
        <v>173</v>
      </c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 s="1" t="s">
        <v>123</v>
      </c>
      <c r="GW94" t="s">
        <v>1296</v>
      </c>
      <c r="GX94" t="s">
        <v>1297</v>
      </c>
      <c r="GY94" t="s">
        <v>1298</v>
      </c>
      <c r="GZ94" t="s">
        <v>186</v>
      </c>
      <c r="HA94">
        <v>1987</v>
      </c>
      <c r="HB94" t="s">
        <v>246</v>
      </c>
      <c r="HD94" t="s">
        <v>1299</v>
      </c>
      <c r="HE94" t="s">
        <v>1300</v>
      </c>
    </row>
    <row r="95" spans="1:213" hidden="1" x14ac:dyDescent="0.45">
      <c r="A95">
        <v>111</v>
      </c>
      <c r="B95">
        <f>_xlfn.IFNA(VLOOKUP(Analiza[[#This Row],[Zakończono wypełnianie]],Zakończone[],2,0),"BRAK")</f>
        <v>66</v>
      </c>
      <c r="C95">
        <f>COUNTA(O95:HF95)</f>
        <v>37</v>
      </c>
      <c r="D95" t="s">
        <v>1046</v>
      </c>
      <c r="E95" t="s">
        <v>118</v>
      </c>
      <c r="J95" t="s">
        <v>119</v>
      </c>
      <c r="K95" t="s">
        <v>1047</v>
      </c>
      <c r="L95" t="s">
        <v>1048</v>
      </c>
      <c r="M95">
        <v>1978</v>
      </c>
      <c r="N95">
        <v>0</v>
      </c>
      <c r="O95" t="s">
        <v>122</v>
      </c>
      <c r="P95" s="1" t="s">
        <v>123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 s="1" t="s">
        <v>124</v>
      </c>
      <c r="AG95" t="s">
        <v>1290</v>
      </c>
      <c r="AH95">
        <v>2009</v>
      </c>
      <c r="AI95" t="s">
        <v>148</v>
      </c>
      <c r="AJ95" t="s">
        <v>1050</v>
      </c>
      <c r="AK95" t="s">
        <v>150</v>
      </c>
      <c r="AL95" t="s">
        <v>162</v>
      </c>
      <c r="AM95" t="s">
        <v>169</v>
      </c>
      <c r="AN95" t="s">
        <v>162</v>
      </c>
      <c r="AO95" t="s">
        <v>150</v>
      </c>
      <c r="AP95" t="s">
        <v>1051</v>
      </c>
      <c r="AQ95" t="s">
        <v>302</v>
      </c>
      <c r="AR95" t="s">
        <v>153</v>
      </c>
      <c r="AS95" t="s">
        <v>1052</v>
      </c>
      <c r="AT95" t="s">
        <v>1053</v>
      </c>
      <c r="AU95" t="s">
        <v>1054</v>
      </c>
      <c r="AV95" t="s">
        <v>230</v>
      </c>
      <c r="AW95" t="s">
        <v>1050</v>
      </c>
      <c r="AX95" s="1" t="s">
        <v>123</v>
      </c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 s="1" t="s">
        <v>123</v>
      </c>
      <c r="CS95"/>
      <c r="CT95"/>
      <c r="CU95"/>
      <c r="CV95"/>
      <c r="CW95"/>
      <c r="CX95"/>
      <c r="CY95"/>
      <c r="CZ95"/>
      <c r="DA95"/>
      <c r="DB95" s="1" t="s">
        <v>123</v>
      </c>
      <c r="DC95"/>
      <c r="DD95"/>
      <c r="DE95"/>
      <c r="DF95"/>
      <c r="DG95"/>
      <c r="DH95"/>
      <c r="DI95"/>
      <c r="DJ95"/>
      <c r="DK95"/>
      <c r="DL95" s="1" t="s">
        <v>123</v>
      </c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 s="1" t="s">
        <v>123</v>
      </c>
      <c r="EP95" t="s">
        <v>180</v>
      </c>
      <c r="EQ95" t="s">
        <v>132</v>
      </c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 s="1" t="s">
        <v>123</v>
      </c>
      <c r="FP95" t="s">
        <v>132</v>
      </c>
      <c r="FR95" t="s">
        <v>132</v>
      </c>
      <c r="GW95" t="s">
        <v>1055</v>
      </c>
      <c r="GX95" t="s">
        <v>1056</v>
      </c>
      <c r="GY95" t="s">
        <v>1057</v>
      </c>
      <c r="GZ95" t="s">
        <v>186</v>
      </c>
      <c r="HA95">
        <v>1978</v>
      </c>
      <c r="HB95" t="s">
        <v>141</v>
      </c>
      <c r="HD95" t="s">
        <v>1058</v>
      </c>
    </row>
    <row r="96" spans="1:213" hidden="1" x14ac:dyDescent="0.45">
      <c r="A96">
        <v>179</v>
      </c>
      <c r="B96">
        <f>_xlfn.IFNA(VLOOKUP(Analiza[[#This Row],[Zakończono wypełnianie]],Zakończone[],2,0),"BRAK")</f>
        <v>101</v>
      </c>
      <c r="C96">
        <f>COUNTA(O96:HF96)</f>
        <v>42</v>
      </c>
      <c r="D96" t="s">
        <v>1511</v>
      </c>
      <c r="E96" t="s">
        <v>118</v>
      </c>
      <c r="J96" t="s">
        <v>119</v>
      </c>
      <c r="K96" t="s">
        <v>1512</v>
      </c>
      <c r="L96" t="s">
        <v>1513</v>
      </c>
      <c r="M96">
        <v>2685</v>
      </c>
      <c r="N96">
        <v>0</v>
      </c>
      <c r="O96" t="s">
        <v>122</v>
      </c>
      <c r="P96" s="1" t="s">
        <v>123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 s="1" t="s">
        <v>124</v>
      </c>
      <c r="AG96" t="s">
        <v>1514</v>
      </c>
      <c r="AH96">
        <v>1996</v>
      </c>
      <c r="AI96" t="s">
        <v>148</v>
      </c>
      <c r="AJ96" t="s">
        <v>1515</v>
      </c>
      <c r="AK96" t="s">
        <v>162</v>
      </c>
      <c r="AL96" t="s">
        <v>151</v>
      </c>
      <c r="AM96" t="s">
        <v>162</v>
      </c>
      <c r="AN96" t="s">
        <v>162</v>
      </c>
      <c r="AO96" t="s">
        <v>151</v>
      </c>
      <c r="AP96" t="s">
        <v>1516</v>
      </c>
      <c r="AQ96" t="s">
        <v>194</v>
      </c>
      <c r="AR96" t="s">
        <v>194</v>
      </c>
      <c r="AS96" t="s">
        <v>1517</v>
      </c>
      <c r="AT96" t="s">
        <v>1518</v>
      </c>
      <c r="AU96" t="s">
        <v>1519</v>
      </c>
      <c r="AV96" t="s">
        <v>172</v>
      </c>
      <c r="AW96"/>
      <c r="AX96" s="1" t="s">
        <v>123</v>
      </c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 s="1" t="s">
        <v>123</v>
      </c>
      <c r="CS96"/>
      <c r="CT96"/>
      <c r="CU96"/>
      <c r="CV96"/>
      <c r="CW96"/>
      <c r="CX96"/>
      <c r="CY96"/>
      <c r="CZ96"/>
      <c r="DA96"/>
      <c r="DB96" s="1" t="s">
        <v>123</v>
      </c>
      <c r="DC96"/>
      <c r="DD96"/>
      <c r="DE96"/>
      <c r="DF96"/>
      <c r="DG96"/>
      <c r="DH96"/>
      <c r="DI96"/>
      <c r="DJ96"/>
      <c r="DK96"/>
      <c r="DL96" s="1" t="s">
        <v>123</v>
      </c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 s="1" t="s">
        <v>177</v>
      </c>
      <c r="EP96" t="s">
        <v>180</v>
      </c>
      <c r="EQ96">
        <v>1</v>
      </c>
      <c r="ER96" t="s">
        <v>1520</v>
      </c>
      <c r="ES96" t="s">
        <v>150</v>
      </c>
      <c r="ET96" t="s">
        <v>162</v>
      </c>
      <c r="EU96" t="s">
        <v>162</v>
      </c>
      <c r="EV96" t="s">
        <v>178</v>
      </c>
      <c r="EW96" t="s">
        <v>1521</v>
      </c>
      <c r="EX96" t="s">
        <v>1522</v>
      </c>
      <c r="EY96" t="s">
        <v>173</v>
      </c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 s="1" t="s">
        <v>123</v>
      </c>
      <c r="GW96" t="s">
        <v>1523</v>
      </c>
      <c r="GX96" t="s">
        <v>1524</v>
      </c>
      <c r="GY96" t="s">
        <v>1525</v>
      </c>
      <c r="GZ96" t="s">
        <v>186</v>
      </c>
      <c r="HA96">
        <v>1974</v>
      </c>
      <c r="HB96" t="s">
        <v>398</v>
      </c>
      <c r="HD96" t="s">
        <v>1526</v>
      </c>
    </row>
    <row r="97" spans="1:214" hidden="1" x14ac:dyDescent="0.45">
      <c r="A97">
        <v>102</v>
      </c>
      <c r="B97">
        <f>_xlfn.IFNA(VLOOKUP(Analiza[[#This Row],[Zakończono wypełnianie]],Zakończone[],2,0),"BRAK")</f>
        <v>63</v>
      </c>
      <c r="C97">
        <f>COUNTA(O97:HF97)</f>
        <v>44</v>
      </c>
      <c r="D97" t="s">
        <v>999</v>
      </c>
      <c r="E97" t="s">
        <v>118</v>
      </c>
      <c r="F97" t="s">
        <v>260</v>
      </c>
      <c r="J97" t="s">
        <v>119</v>
      </c>
      <c r="K97" t="s">
        <v>1000</v>
      </c>
      <c r="L97" t="s">
        <v>1001</v>
      </c>
      <c r="M97">
        <v>18013</v>
      </c>
      <c r="N97">
        <v>0</v>
      </c>
      <c r="O97" t="s">
        <v>122</v>
      </c>
      <c r="P97" s="1" t="s">
        <v>123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 s="1" t="s">
        <v>124</v>
      </c>
      <c r="AG97" t="s">
        <v>2271</v>
      </c>
      <c r="AH97">
        <v>1996</v>
      </c>
      <c r="AI97" t="s">
        <v>148</v>
      </c>
      <c r="AJ97" t="s">
        <v>1003</v>
      </c>
      <c r="AK97" t="s">
        <v>150</v>
      </c>
      <c r="AL97" t="s">
        <v>150</v>
      </c>
      <c r="AM97" t="s">
        <v>162</v>
      </c>
      <c r="AN97" t="s">
        <v>129</v>
      </c>
      <c r="AO97" t="s">
        <v>236</v>
      </c>
      <c r="AP97">
        <v>1</v>
      </c>
      <c r="AQ97" t="s">
        <v>131</v>
      </c>
      <c r="AR97" t="s">
        <v>153</v>
      </c>
      <c r="AS97" t="s">
        <v>1004</v>
      </c>
      <c r="AT97" t="s">
        <v>1005</v>
      </c>
      <c r="AU97" t="s">
        <v>532</v>
      </c>
      <c r="AV97" t="s">
        <v>157</v>
      </c>
      <c r="AW97" t="s">
        <v>1006</v>
      </c>
      <c r="AX97" s="1" t="s">
        <v>123</v>
      </c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 s="1" t="s">
        <v>123</v>
      </c>
      <c r="CS97"/>
      <c r="CT97"/>
      <c r="CU97"/>
      <c r="CV97"/>
      <c r="CW97"/>
      <c r="CX97"/>
      <c r="CY97"/>
      <c r="CZ97"/>
      <c r="DA97"/>
      <c r="DB97" s="1" t="s">
        <v>123</v>
      </c>
      <c r="DC97"/>
      <c r="DD97"/>
      <c r="DE97"/>
      <c r="DF97"/>
      <c r="DG97"/>
      <c r="DH97"/>
      <c r="DI97"/>
      <c r="DJ97"/>
      <c r="DK97"/>
      <c r="DL97" s="1" t="s">
        <v>123</v>
      </c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 s="1" t="s">
        <v>177</v>
      </c>
      <c r="EP97" t="s">
        <v>178</v>
      </c>
      <c r="EQ97" t="s">
        <v>132</v>
      </c>
      <c r="ER97" t="s">
        <v>1002</v>
      </c>
      <c r="ES97" t="s">
        <v>236</v>
      </c>
      <c r="ET97" t="s">
        <v>236</v>
      </c>
      <c r="EU97" t="s">
        <v>151</v>
      </c>
      <c r="EV97" t="s">
        <v>178</v>
      </c>
      <c r="EW97" t="s">
        <v>1007</v>
      </c>
      <c r="EX97" t="s">
        <v>1008</v>
      </c>
      <c r="EY97" t="s">
        <v>173</v>
      </c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 s="1" t="s">
        <v>123</v>
      </c>
      <c r="FP97" t="s">
        <v>132</v>
      </c>
      <c r="FR97" t="s">
        <v>132</v>
      </c>
      <c r="GW97" t="s">
        <v>1009</v>
      </c>
      <c r="GX97" t="s">
        <v>1007</v>
      </c>
      <c r="GY97" t="s">
        <v>1009</v>
      </c>
      <c r="GZ97" t="s">
        <v>186</v>
      </c>
      <c r="HA97">
        <v>1966</v>
      </c>
      <c r="HB97" t="s">
        <v>141</v>
      </c>
    </row>
    <row r="98" spans="1:214" hidden="1" x14ac:dyDescent="0.45">
      <c r="A98">
        <v>45</v>
      </c>
      <c r="B98">
        <f>_xlfn.IFNA(VLOOKUP(Analiza[[#This Row],[Zakończono wypełnianie]],Zakończone[],2,0),"BRAK")</f>
        <v>28</v>
      </c>
      <c r="C98">
        <f>COUNTA(O98:HF98)</f>
        <v>34</v>
      </c>
      <c r="D98" t="s">
        <v>550</v>
      </c>
      <c r="E98" t="s">
        <v>118</v>
      </c>
      <c r="F98" t="s">
        <v>375</v>
      </c>
      <c r="J98" t="s">
        <v>119</v>
      </c>
      <c r="K98" t="s">
        <v>551</v>
      </c>
      <c r="L98" t="s">
        <v>552</v>
      </c>
      <c r="M98">
        <v>836</v>
      </c>
      <c r="N98">
        <v>0</v>
      </c>
      <c r="O98" t="s">
        <v>122</v>
      </c>
      <c r="P98" s="1" t="s">
        <v>123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 s="1" t="s">
        <v>124</v>
      </c>
      <c r="AG98" t="s">
        <v>553</v>
      </c>
      <c r="AH98">
        <v>2019</v>
      </c>
      <c r="AI98" t="s">
        <v>148</v>
      </c>
      <c r="AJ98" t="s">
        <v>554</v>
      </c>
      <c r="AK98" t="s">
        <v>162</v>
      </c>
      <c r="AL98" t="s">
        <v>162</v>
      </c>
      <c r="AM98" t="s">
        <v>236</v>
      </c>
      <c r="AN98" t="s">
        <v>151</v>
      </c>
      <c r="AO98" t="s">
        <v>162</v>
      </c>
      <c r="AP98" t="s">
        <v>237</v>
      </c>
      <c r="AQ98" t="s">
        <v>132</v>
      </c>
      <c r="AR98" t="s">
        <v>132</v>
      </c>
      <c r="AS98" t="s">
        <v>555</v>
      </c>
      <c r="AT98" t="s">
        <v>556</v>
      </c>
      <c r="AU98" t="s">
        <v>557</v>
      </c>
      <c r="AV98" t="s">
        <v>230</v>
      </c>
      <c r="AW98"/>
      <c r="AX98" s="1" t="s">
        <v>123</v>
      </c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 s="1" t="s">
        <v>123</v>
      </c>
      <c r="CS98"/>
      <c r="CT98"/>
      <c r="CU98"/>
      <c r="CV98"/>
      <c r="CW98"/>
      <c r="CX98"/>
      <c r="CY98"/>
      <c r="CZ98"/>
      <c r="DA98"/>
      <c r="DB98" s="1" t="s">
        <v>123</v>
      </c>
      <c r="DC98"/>
      <c r="DD98"/>
      <c r="DE98"/>
      <c r="DF98"/>
      <c r="DG98"/>
      <c r="DH98"/>
      <c r="DI98"/>
      <c r="DJ98"/>
      <c r="DK98"/>
      <c r="DL98" s="1" t="s">
        <v>123</v>
      </c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 s="1" t="s">
        <v>123</v>
      </c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 s="1" t="s">
        <v>123</v>
      </c>
      <c r="FP98" t="s">
        <v>132</v>
      </c>
      <c r="GW98" t="s">
        <v>558</v>
      </c>
      <c r="GX98" t="s">
        <v>559</v>
      </c>
      <c r="GY98" t="s">
        <v>560</v>
      </c>
      <c r="GZ98" t="s">
        <v>140</v>
      </c>
      <c r="HA98">
        <v>1994</v>
      </c>
      <c r="HB98" t="s">
        <v>483</v>
      </c>
      <c r="HD98" t="s">
        <v>561</v>
      </c>
      <c r="HE98" t="s">
        <v>386</v>
      </c>
    </row>
    <row r="99" spans="1:214" hidden="1" x14ac:dyDescent="0.45">
      <c r="A99">
        <v>169</v>
      </c>
      <c r="B99">
        <f>_xlfn.IFNA(VLOOKUP(Analiza[[#This Row],[Zakończono wypełnianie]],Zakończone[],2,0),"BRAK")</f>
        <v>97</v>
      </c>
      <c r="C99">
        <f>COUNTA(O99:HF99)</f>
        <v>33</v>
      </c>
      <c r="D99" t="s">
        <v>1352</v>
      </c>
      <c r="E99" t="s">
        <v>118</v>
      </c>
      <c r="J99" t="s">
        <v>119</v>
      </c>
      <c r="K99" t="s">
        <v>1470</v>
      </c>
      <c r="L99" t="s">
        <v>1471</v>
      </c>
      <c r="M99">
        <v>495</v>
      </c>
      <c r="N99">
        <v>0</v>
      </c>
      <c r="O99" t="s">
        <v>122</v>
      </c>
      <c r="P99" s="1" t="s">
        <v>123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 s="1" t="s">
        <v>124</v>
      </c>
      <c r="AG99" t="s">
        <v>1472</v>
      </c>
      <c r="AH99"/>
      <c r="AI99" t="s">
        <v>148</v>
      </c>
      <c r="AJ99" t="s">
        <v>1474</v>
      </c>
      <c r="AK99" t="s">
        <v>169</v>
      </c>
      <c r="AL99" t="s">
        <v>169</v>
      </c>
      <c r="AM99" t="s">
        <v>151</v>
      </c>
      <c r="AN99" t="s">
        <v>162</v>
      </c>
      <c r="AO99" t="s">
        <v>162</v>
      </c>
      <c r="AP99" t="s">
        <v>1475</v>
      </c>
      <c r="AQ99" t="s">
        <v>132</v>
      </c>
      <c r="AR99" t="s">
        <v>132</v>
      </c>
      <c r="AS99" t="s">
        <v>1476</v>
      </c>
      <c r="AT99" t="s">
        <v>1477</v>
      </c>
      <c r="AU99" t="s">
        <v>1473</v>
      </c>
      <c r="AV99" t="s">
        <v>157</v>
      </c>
      <c r="AW99"/>
      <c r="AX99" s="1" t="s">
        <v>123</v>
      </c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 s="1" t="s">
        <v>123</v>
      </c>
      <c r="CS99"/>
      <c r="CT99"/>
      <c r="CU99"/>
      <c r="CV99"/>
      <c r="CW99"/>
      <c r="CX99"/>
      <c r="CY99"/>
      <c r="CZ99"/>
      <c r="DA99"/>
      <c r="DB99" s="1" t="s">
        <v>123</v>
      </c>
      <c r="DC99"/>
      <c r="DD99"/>
      <c r="DE99"/>
      <c r="DF99"/>
      <c r="DG99"/>
      <c r="DH99"/>
      <c r="DI99"/>
      <c r="DJ99"/>
      <c r="DK99"/>
      <c r="DL99" s="1" t="s">
        <v>123</v>
      </c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 s="1" t="s">
        <v>123</v>
      </c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 s="1" t="s">
        <v>123</v>
      </c>
      <c r="GW99" t="s">
        <v>1478</v>
      </c>
      <c r="GX99" t="s">
        <v>1478</v>
      </c>
      <c r="GY99" t="s">
        <v>1473</v>
      </c>
      <c r="GZ99" t="s">
        <v>140</v>
      </c>
      <c r="HA99" t="s">
        <v>1473</v>
      </c>
      <c r="HB99" t="s">
        <v>398</v>
      </c>
      <c r="HD99" t="s">
        <v>1479</v>
      </c>
      <c r="HE99" t="s">
        <v>1473</v>
      </c>
      <c r="HF99" t="s">
        <v>1473</v>
      </c>
    </row>
    <row r="100" spans="1:214" hidden="1" x14ac:dyDescent="0.45">
      <c r="A100">
        <v>30</v>
      </c>
      <c r="B100">
        <f>_xlfn.IFNA(VLOOKUP(Analiza[[#This Row],[Zakończono wypełnianie]],Zakończone[],2,0),"BRAK")</f>
        <v>21</v>
      </c>
      <c r="C100">
        <f>COUNTA(O100:HF100)</f>
        <v>46</v>
      </c>
      <c r="D100" t="s">
        <v>442</v>
      </c>
      <c r="E100" t="s">
        <v>118</v>
      </c>
      <c r="J100" t="s">
        <v>119</v>
      </c>
      <c r="K100" t="s">
        <v>443</v>
      </c>
      <c r="L100" t="s">
        <v>444</v>
      </c>
      <c r="M100">
        <v>6812</v>
      </c>
      <c r="N100">
        <v>0</v>
      </c>
      <c r="O100" t="s">
        <v>122</v>
      </c>
      <c r="P100" s="1" t="s">
        <v>123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 s="1" t="s">
        <v>124</v>
      </c>
      <c r="AG100" t="s">
        <v>445</v>
      </c>
      <c r="AH100">
        <v>2019</v>
      </c>
      <c r="AI100" t="s">
        <v>148</v>
      </c>
      <c r="AJ100" t="s">
        <v>446</v>
      </c>
      <c r="AK100" t="s">
        <v>150</v>
      </c>
      <c r="AL100" t="s">
        <v>150</v>
      </c>
      <c r="AM100" t="s">
        <v>169</v>
      </c>
      <c r="AN100" t="s">
        <v>169</v>
      </c>
      <c r="AO100" t="s">
        <v>132</v>
      </c>
      <c r="AP100" t="s">
        <v>237</v>
      </c>
      <c r="AQ100" t="s">
        <v>226</v>
      </c>
      <c r="AR100" t="s">
        <v>132</v>
      </c>
      <c r="AS100" t="s">
        <v>447</v>
      </c>
      <c r="AT100" t="s">
        <v>448</v>
      </c>
      <c r="AU100" t="s">
        <v>449</v>
      </c>
      <c r="AV100" t="s">
        <v>157</v>
      </c>
      <c r="AW100"/>
      <c r="AX100" s="1" t="s">
        <v>123</v>
      </c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 s="1" t="s">
        <v>387</v>
      </c>
      <c r="CS100" t="s">
        <v>445</v>
      </c>
      <c r="CT100" t="s">
        <v>450</v>
      </c>
      <c r="CU100" t="s">
        <v>169</v>
      </c>
      <c r="CV100" t="s">
        <v>169</v>
      </c>
      <c r="CW100" t="s">
        <v>169</v>
      </c>
      <c r="CX100" t="s">
        <v>150</v>
      </c>
      <c r="CY100" t="s">
        <v>150</v>
      </c>
      <c r="CZ100" t="s">
        <v>150</v>
      </c>
      <c r="DA100" t="s">
        <v>451</v>
      </c>
      <c r="DB100" s="1" t="s">
        <v>123</v>
      </c>
      <c r="DC100"/>
      <c r="DD100"/>
      <c r="DE100"/>
      <c r="DF100"/>
      <c r="DG100"/>
      <c r="DH100"/>
      <c r="DI100"/>
      <c r="DJ100"/>
      <c r="DK100"/>
      <c r="DL100" s="1" t="s">
        <v>123</v>
      </c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 s="1" t="s">
        <v>123</v>
      </c>
      <c r="EP100" t="s">
        <v>180</v>
      </c>
      <c r="EQ100" t="s">
        <v>132</v>
      </c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 s="1" t="s">
        <v>123</v>
      </c>
      <c r="FP100" t="s">
        <v>132</v>
      </c>
      <c r="FR100" t="s">
        <v>132</v>
      </c>
      <c r="GW100" t="s">
        <v>452</v>
      </c>
      <c r="GX100" t="s">
        <v>453</v>
      </c>
      <c r="GY100" t="s">
        <v>454</v>
      </c>
      <c r="GZ100" t="s">
        <v>140</v>
      </c>
      <c r="HA100">
        <v>1994</v>
      </c>
      <c r="HB100" t="s">
        <v>220</v>
      </c>
      <c r="HD100" t="s">
        <v>455</v>
      </c>
      <c r="HE100" t="s">
        <v>456</v>
      </c>
    </row>
    <row r="101" spans="1:214" hidden="1" x14ac:dyDescent="0.45">
      <c r="A101">
        <v>77</v>
      </c>
      <c r="B101">
        <f>_xlfn.IFNA(VLOOKUP(Analiza[[#This Row],[Zakończono wypełnianie]],Zakończone[],2,0),"BRAK")</f>
        <v>43</v>
      </c>
      <c r="C101">
        <f>COUNTA(O101:HF101)</f>
        <v>33</v>
      </c>
      <c r="D101" t="s">
        <v>773</v>
      </c>
      <c r="E101" t="s">
        <v>118</v>
      </c>
      <c r="F101" t="s">
        <v>774</v>
      </c>
      <c r="J101" t="s">
        <v>119</v>
      </c>
      <c r="K101" t="s">
        <v>791</v>
      </c>
      <c r="L101" t="s">
        <v>792</v>
      </c>
      <c r="M101">
        <v>333</v>
      </c>
      <c r="N101">
        <v>0</v>
      </c>
      <c r="O101" t="s">
        <v>122</v>
      </c>
      <c r="P101" s="1" t="s">
        <v>123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 s="1" t="s">
        <v>124</v>
      </c>
      <c r="AG101" t="s">
        <v>223</v>
      </c>
      <c r="AH101">
        <v>2012</v>
      </c>
      <c r="AI101" t="s">
        <v>148</v>
      </c>
      <c r="AJ101" t="s">
        <v>793</v>
      </c>
      <c r="AK101" t="s">
        <v>151</v>
      </c>
      <c r="AL101" t="s">
        <v>151</v>
      </c>
      <c r="AM101" t="s">
        <v>129</v>
      </c>
      <c r="AN101" t="s">
        <v>129</v>
      </c>
      <c r="AO101" t="s">
        <v>128</v>
      </c>
      <c r="AP101">
        <v>3</v>
      </c>
      <c r="AQ101" t="s">
        <v>131</v>
      </c>
      <c r="AR101" t="s">
        <v>302</v>
      </c>
      <c r="AS101" t="s">
        <v>386</v>
      </c>
      <c r="AT101" t="s">
        <v>794</v>
      </c>
      <c r="AU101" t="s">
        <v>780</v>
      </c>
      <c r="AV101" t="s">
        <v>157</v>
      </c>
      <c r="AW101"/>
      <c r="AX101" s="1" t="s">
        <v>123</v>
      </c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 s="1" t="s">
        <v>123</v>
      </c>
      <c r="CS101"/>
      <c r="CT101"/>
      <c r="CU101"/>
      <c r="CV101"/>
      <c r="CW101"/>
      <c r="CX101"/>
      <c r="CY101"/>
      <c r="CZ101"/>
      <c r="DA101"/>
      <c r="DB101" s="1" t="s">
        <v>123</v>
      </c>
      <c r="DC101"/>
      <c r="DD101"/>
      <c r="DE101"/>
      <c r="DF101"/>
      <c r="DG101"/>
      <c r="DH101"/>
      <c r="DI101"/>
      <c r="DJ101"/>
      <c r="DK101"/>
      <c r="DL101" s="1" t="s">
        <v>123</v>
      </c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 s="1" t="s">
        <v>123</v>
      </c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 s="1" t="s">
        <v>123</v>
      </c>
      <c r="FP101" t="s">
        <v>132</v>
      </c>
      <c r="GW101" t="s">
        <v>786</v>
      </c>
      <c r="GX101" t="s">
        <v>787</v>
      </c>
      <c r="GY101" t="s">
        <v>788</v>
      </c>
      <c r="GZ101" t="s">
        <v>186</v>
      </c>
      <c r="HA101">
        <v>1987</v>
      </c>
      <c r="HB101" t="s">
        <v>141</v>
      </c>
      <c r="HD101" t="s">
        <v>795</v>
      </c>
    </row>
    <row r="102" spans="1:214" hidden="1" x14ac:dyDescent="0.45">
      <c r="A102">
        <v>105</v>
      </c>
      <c r="B102">
        <f>_xlfn.IFNA(VLOOKUP(Analiza[[#This Row],[Zakończono wypełnianie]],Zakończone[],2,0),"BRAK")</f>
        <v>64</v>
      </c>
      <c r="C102">
        <f>COUNTA(O102:HF102)</f>
        <v>35</v>
      </c>
      <c r="D102" t="s">
        <v>1014</v>
      </c>
      <c r="E102" t="s">
        <v>118</v>
      </c>
      <c r="J102" t="s">
        <v>119</v>
      </c>
      <c r="K102" t="s">
        <v>1015</v>
      </c>
      <c r="L102" t="s">
        <v>1016</v>
      </c>
      <c r="M102">
        <v>1293</v>
      </c>
      <c r="N102">
        <v>0</v>
      </c>
      <c r="O102" t="s">
        <v>122</v>
      </c>
      <c r="P102" s="1" t="s">
        <v>123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 s="1" t="s">
        <v>124</v>
      </c>
      <c r="AG102" t="s">
        <v>223</v>
      </c>
      <c r="AH102">
        <v>2003</v>
      </c>
      <c r="AI102" t="s">
        <v>148</v>
      </c>
      <c r="AJ102" t="s">
        <v>1017</v>
      </c>
      <c r="AK102" t="s">
        <v>128</v>
      </c>
      <c r="AL102" t="s">
        <v>128</v>
      </c>
      <c r="AM102" t="s">
        <v>128</v>
      </c>
      <c r="AN102" t="s">
        <v>236</v>
      </c>
      <c r="AO102" t="s">
        <v>132</v>
      </c>
      <c r="AP102" t="s">
        <v>1018</v>
      </c>
      <c r="AQ102" t="s">
        <v>131</v>
      </c>
      <c r="AR102" t="s">
        <v>131</v>
      </c>
      <c r="AS102"/>
      <c r="AT102" t="s">
        <v>1019</v>
      </c>
      <c r="AU102" t="s">
        <v>1020</v>
      </c>
      <c r="AV102" t="s">
        <v>157</v>
      </c>
      <c r="AW102"/>
      <c r="AX102" s="1" t="s">
        <v>123</v>
      </c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 s="1" t="s">
        <v>123</v>
      </c>
      <c r="CS102"/>
      <c r="CT102"/>
      <c r="CU102"/>
      <c r="CV102"/>
      <c r="CW102"/>
      <c r="CX102"/>
      <c r="CY102"/>
      <c r="CZ102"/>
      <c r="DA102"/>
      <c r="DB102" s="1" t="s">
        <v>123</v>
      </c>
      <c r="DC102"/>
      <c r="DD102"/>
      <c r="DE102"/>
      <c r="DF102"/>
      <c r="DG102"/>
      <c r="DH102"/>
      <c r="DI102"/>
      <c r="DJ102"/>
      <c r="DK102"/>
      <c r="DL102" s="1" t="s">
        <v>123</v>
      </c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 s="1" t="s">
        <v>123</v>
      </c>
      <c r="EP102" t="s">
        <v>180</v>
      </c>
      <c r="EQ102" t="s">
        <v>132</v>
      </c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 s="1" t="s">
        <v>123</v>
      </c>
      <c r="FP102" t="s">
        <v>132</v>
      </c>
      <c r="FR102" t="s">
        <v>132</v>
      </c>
      <c r="GW102" t="s">
        <v>276</v>
      </c>
      <c r="GX102" t="s">
        <v>1021</v>
      </c>
      <c r="GY102" t="s">
        <v>1022</v>
      </c>
      <c r="GZ102" t="s">
        <v>140</v>
      </c>
      <c r="HA102">
        <v>1980</v>
      </c>
      <c r="HB102" t="s">
        <v>483</v>
      </c>
      <c r="HD102" t="s">
        <v>1023</v>
      </c>
    </row>
    <row r="103" spans="1:214" hidden="1" x14ac:dyDescent="0.45">
      <c r="A103">
        <v>158</v>
      </c>
      <c r="B103">
        <f>_xlfn.IFNA(VLOOKUP(Analiza[[#This Row],[Zakończono wypełnianie]],Zakończone[],2,0),"BRAK")</f>
        <v>91</v>
      </c>
      <c r="C103">
        <f>COUNTA(O103:HF103)</f>
        <v>32</v>
      </c>
      <c r="D103" t="s">
        <v>1131</v>
      </c>
      <c r="E103" t="s">
        <v>118</v>
      </c>
      <c r="J103" t="s">
        <v>119</v>
      </c>
      <c r="K103" t="s">
        <v>1403</v>
      </c>
      <c r="L103" t="s">
        <v>1404</v>
      </c>
      <c r="M103">
        <v>325</v>
      </c>
      <c r="N103">
        <v>0</v>
      </c>
      <c r="O103" t="s">
        <v>122</v>
      </c>
      <c r="P103" s="1" t="s">
        <v>123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 s="1" t="s">
        <v>124</v>
      </c>
      <c r="AG103" t="s">
        <v>223</v>
      </c>
      <c r="AH103">
        <v>2013</v>
      </c>
      <c r="AI103" t="s">
        <v>148</v>
      </c>
      <c r="AJ103" t="s">
        <v>958</v>
      </c>
      <c r="AK103" t="s">
        <v>128</v>
      </c>
      <c r="AL103" t="s">
        <v>128</v>
      </c>
      <c r="AM103" t="s">
        <v>162</v>
      </c>
      <c r="AN103" t="s">
        <v>151</v>
      </c>
      <c r="AO103" t="s">
        <v>151</v>
      </c>
      <c r="AP103">
        <v>3</v>
      </c>
      <c r="AQ103" t="s">
        <v>131</v>
      </c>
      <c r="AR103" t="s">
        <v>153</v>
      </c>
      <c r="AS103" t="s">
        <v>1405</v>
      </c>
      <c r="AT103" t="s">
        <v>1406</v>
      </c>
      <c r="AU103" t="s">
        <v>1407</v>
      </c>
      <c r="AV103" t="s">
        <v>157</v>
      </c>
      <c r="AW103"/>
      <c r="AX103" s="1" t="s">
        <v>123</v>
      </c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 s="1" t="s">
        <v>123</v>
      </c>
      <c r="CS103"/>
      <c r="CT103"/>
      <c r="CU103"/>
      <c r="CV103"/>
      <c r="CW103"/>
      <c r="CX103"/>
      <c r="CY103"/>
      <c r="CZ103"/>
      <c r="DA103"/>
      <c r="DB103" s="1" t="s">
        <v>123</v>
      </c>
      <c r="DC103"/>
      <c r="DD103"/>
      <c r="DE103"/>
      <c r="DF103"/>
      <c r="DG103"/>
      <c r="DH103"/>
      <c r="DI103"/>
      <c r="DJ103"/>
      <c r="DK103"/>
      <c r="DL103" s="1" t="s">
        <v>123</v>
      </c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 s="1" t="s">
        <v>123</v>
      </c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 s="1" t="s">
        <v>123</v>
      </c>
      <c r="GW103" t="s">
        <v>1408</v>
      </c>
      <c r="GX103" t="s">
        <v>1409</v>
      </c>
      <c r="GY103" t="s">
        <v>1410</v>
      </c>
      <c r="GZ103" t="s">
        <v>140</v>
      </c>
      <c r="HA103">
        <v>1984</v>
      </c>
      <c r="HB103" t="s">
        <v>398</v>
      </c>
      <c r="HD103" t="s">
        <v>1411</v>
      </c>
    </row>
    <row r="104" spans="1:214" hidden="1" x14ac:dyDescent="0.45">
      <c r="A104">
        <v>203</v>
      </c>
      <c r="B104" t="str">
        <f>_xlfn.IFNA(VLOOKUP(Analiza[[#This Row],[Zakończono wypełnianie]],Zakończone[],2,0),"BRAK")</f>
        <v>BRAK</v>
      </c>
      <c r="C104">
        <f>COUNTA(O104:HF104)</f>
        <v>21</v>
      </c>
      <c r="D104" t="s">
        <v>1701</v>
      </c>
      <c r="E104" t="s">
        <v>118</v>
      </c>
      <c r="J104" t="s">
        <v>286</v>
      </c>
      <c r="K104" t="s">
        <v>1702</v>
      </c>
      <c r="L104" t="s">
        <v>1702</v>
      </c>
      <c r="M104">
        <v>0</v>
      </c>
      <c r="N104">
        <v>0</v>
      </c>
      <c r="O104" t="s">
        <v>122</v>
      </c>
      <c r="P104" s="1" t="s">
        <v>123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 s="1" t="s">
        <v>124</v>
      </c>
      <c r="AG104" t="s">
        <v>1703</v>
      </c>
      <c r="AH104">
        <v>2011</v>
      </c>
      <c r="AI104" t="s">
        <v>148</v>
      </c>
      <c r="AJ104" t="s">
        <v>554</v>
      </c>
      <c r="AK104" t="s">
        <v>169</v>
      </c>
      <c r="AL104" t="s">
        <v>150</v>
      </c>
      <c r="AM104" t="s">
        <v>169</v>
      </c>
      <c r="AN104" t="s">
        <v>169</v>
      </c>
      <c r="AO104" t="s">
        <v>169</v>
      </c>
      <c r="AP104">
        <v>2</v>
      </c>
      <c r="AQ104" t="s">
        <v>131</v>
      </c>
      <c r="AR104" t="s">
        <v>153</v>
      </c>
      <c r="AS104" t="s">
        <v>1704</v>
      </c>
      <c r="AT104" t="s">
        <v>1705</v>
      </c>
      <c r="AU104" t="s">
        <v>1706</v>
      </c>
      <c r="AV104" t="s">
        <v>157</v>
      </c>
      <c r="AW104"/>
      <c r="AX104" s="1" t="s">
        <v>123</v>
      </c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 s="1" t="s">
        <v>123</v>
      </c>
      <c r="CS104"/>
      <c r="CT104"/>
      <c r="CU104"/>
      <c r="CV104"/>
      <c r="CW104"/>
      <c r="CX104"/>
      <c r="CY104"/>
      <c r="CZ104"/>
      <c r="DA104"/>
      <c r="DB104" s="1"/>
      <c r="DC104"/>
      <c r="DD104"/>
      <c r="DE104"/>
      <c r="DF104"/>
      <c r="DG104"/>
      <c r="DH104"/>
      <c r="DI104"/>
      <c r="DJ104"/>
      <c r="DK104"/>
      <c r="DL104" s="1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 s="1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 s="1"/>
    </row>
    <row r="105" spans="1:214" hidden="1" x14ac:dyDescent="0.45">
      <c r="A105">
        <v>235</v>
      </c>
      <c r="B105">
        <f>_xlfn.IFNA(VLOOKUP(Analiza[[#This Row],[Zakończono wypełnianie]],Zakończone[],2,0),"BRAK")</f>
        <v>127</v>
      </c>
      <c r="C105">
        <f>COUNTA(O105:HF105)</f>
        <v>33</v>
      </c>
      <c r="D105" t="s">
        <v>1899</v>
      </c>
      <c r="E105" t="s">
        <v>118</v>
      </c>
      <c r="F105" t="s">
        <v>359</v>
      </c>
      <c r="J105" t="s">
        <v>119</v>
      </c>
      <c r="K105" t="s">
        <v>1900</v>
      </c>
      <c r="L105" t="s">
        <v>1901</v>
      </c>
      <c r="M105">
        <v>650</v>
      </c>
      <c r="N105">
        <v>0</v>
      </c>
      <c r="O105" t="s">
        <v>122</v>
      </c>
      <c r="P105" s="1" t="s">
        <v>123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 s="1" t="s">
        <v>124</v>
      </c>
      <c r="AG105" t="s">
        <v>223</v>
      </c>
      <c r="AH105">
        <v>2009</v>
      </c>
      <c r="AI105" t="s">
        <v>148</v>
      </c>
      <c r="AJ105" t="s">
        <v>1666</v>
      </c>
      <c r="AK105" t="s">
        <v>162</v>
      </c>
      <c r="AL105" t="s">
        <v>151</v>
      </c>
      <c r="AM105" t="s">
        <v>236</v>
      </c>
      <c r="AN105" t="s">
        <v>236</v>
      </c>
      <c r="AO105" t="s">
        <v>128</v>
      </c>
      <c r="AP105">
        <v>9</v>
      </c>
      <c r="AQ105" t="s">
        <v>131</v>
      </c>
      <c r="AR105" t="s">
        <v>153</v>
      </c>
      <c r="AS105" t="s">
        <v>1902</v>
      </c>
      <c r="AT105" t="s">
        <v>1903</v>
      </c>
      <c r="AU105" t="s">
        <v>1904</v>
      </c>
      <c r="AV105"/>
      <c r="AW105" t="s">
        <v>1905</v>
      </c>
      <c r="AX105" s="1" t="s">
        <v>123</v>
      </c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 s="1" t="s">
        <v>123</v>
      </c>
      <c r="CS105"/>
      <c r="CT105"/>
      <c r="CU105"/>
      <c r="CV105"/>
      <c r="CW105"/>
      <c r="CX105"/>
      <c r="CY105"/>
      <c r="CZ105"/>
      <c r="DA105"/>
      <c r="DB105" s="1" t="s">
        <v>123</v>
      </c>
      <c r="DC105"/>
      <c r="DD105"/>
      <c r="DE105"/>
      <c r="DF105"/>
      <c r="DG105"/>
      <c r="DH105"/>
      <c r="DI105"/>
      <c r="DJ105"/>
      <c r="DK105"/>
      <c r="DL105" s="1" t="s">
        <v>123</v>
      </c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 s="1" t="s">
        <v>123</v>
      </c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 s="1" t="s">
        <v>123</v>
      </c>
      <c r="GW105" t="s">
        <v>1906</v>
      </c>
      <c r="GX105" t="s">
        <v>1907</v>
      </c>
      <c r="GY105" t="s">
        <v>1908</v>
      </c>
      <c r="GZ105" t="s">
        <v>140</v>
      </c>
      <c r="HA105">
        <v>1985</v>
      </c>
      <c r="HB105" t="s">
        <v>141</v>
      </c>
      <c r="HD105" t="s">
        <v>142</v>
      </c>
      <c r="HE105" t="s">
        <v>1909</v>
      </c>
    </row>
    <row r="106" spans="1:214" hidden="1" x14ac:dyDescent="0.45">
      <c r="A106">
        <v>93</v>
      </c>
      <c r="B106">
        <f>_xlfn.IFNA(VLOOKUP(Analiza[[#This Row],[Zakończono wypełnianie]],Zakończone[],2,0),"BRAK")</f>
        <v>56</v>
      </c>
      <c r="C106">
        <f>COUNTA(O106:HF106)</f>
        <v>46</v>
      </c>
      <c r="D106" t="s">
        <v>938</v>
      </c>
      <c r="E106" t="s">
        <v>118</v>
      </c>
      <c r="J106" t="s">
        <v>119</v>
      </c>
      <c r="K106" t="s">
        <v>939</v>
      </c>
      <c r="L106" t="s">
        <v>940</v>
      </c>
      <c r="M106">
        <v>451</v>
      </c>
      <c r="N106">
        <v>0</v>
      </c>
      <c r="O106" t="s">
        <v>122</v>
      </c>
      <c r="P106" s="1" t="s">
        <v>123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 s="1" t="s">
        <v>124</v>
      </c>
      <c r="AG106" t="s">
        <v>223</v>
      </c>
      <c r="AH106">
        <v>2004</v>
      </c>
      <c r="AI106" t="s">
        <v>148</v>
      </c>
      <c r="AJ106" t="s">
        <v>942</v>
      </c>
      <c r="AK106" t="s">
        <v>150</v>
      </c>
      <c r="AL106" t="s">
        <v>150</v>
      </c>
      <c r="AM106" t="s">
        <v>150</v>
      </c>
      <c r="AN106" t="s">
        <v>150</v>
      </c>
      <c r="AO106" t="s">
        <v>169</v>
      </c>
      <c r="AP106" t="s">
        <v>237</v>
      </c>
      <c r="AQ106" t="s">
        <v>302</v>
      </c>
      <c r="AR106" t="s">
        <v>943</v>
      </c>
      <c r="AS106" t="s">
        <v>944</v>
      </c>
      <c r="AT106" t="s">
        <v>945</v>
      </c>
      <c r="AU106" t="s">
        <v>946</v>
      </c>
      <c r="AV106" t="s">
        <v>157</v>
      </c>
      <c r="AW106"/>
      <c r="AX106" s="1" t="s">
        <v>123</v>
      </c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 s="1" t="s">
        <v>123</v>
      </c>
      <c r="CS106"/>
      <c r="CT106"/>
      <c r="CU106"/>
      <c r="CV106"/>
      <c r="CW106"/>
      <c r="CX106"/>
      <c r="CY106"/>
      <c r="CZ106"/>
      <c r="DA106"/>
      <c r="DB106" s="1" t="s">
        <v>123</v>
      </c>
      <c r="DC106"/>
      <c r="DD106"/>
      <c r="DE106"/>
      <c r="DF106"/>
      <c r="DG106"/>
      <c r="DH106"/>
      <c r="DI106"/>
      <c r="DJ106"/>
      <c r="DK106"/>
      <c r="DL106" s="1" t="s">
        <v>123</v>
      </c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 s="1" t="s">
        <v>177</v>
      </c>
      <c r="EP106" t="s">
        <v>178</v>
      </c>
      <c r="EQ106">
        <v>1</v>
      </c>
      <c r="ER106" t="s">
        <v>747</v>
      </c>
      <c r="ES106" t="s">
        <v>169</v>
      </c>
      <c r="ET106" t="s">
        <v>169</v>
      </c>
      <c r="EU106" t="s">
        <v>169</v>
      </c>
      <c r="EV106" t="s">
        <v>178</v>
      </c>
      <c r="EW106" t="s">
        <v>947</v>
      </c>
      <c r="EX106" t="s">
        <v>948</v>
      </c>
      <c r="EY106" t="s">
        <v>173</v>
      </c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 s="1" t="s">
        <v>123</v>
      </c>
      <c r="FP106" t="s">
        <v>132</v>
      </c>
      <c r="FR106" t="s">
        <v>132</v>
      </c>
      <c r="GW106" t="s">
        <v>949</v>
      </c>
      <c r="GX106" t="s">
        <v>950</v>
      </c>
      <c r="GY106" t="s">
        <v>951</v>
      </c>
      <c r="GZ106" t="s">
        <v>186</v>
      </c>
      <c r="HA106">
        <v>1984</v>
      </c>
      <c r="HB106" t="s">
        <v>141</v>
      </c>
      <c r="HC106" t="s">
        <v>952</v>
      </c>
      <c r="HD106" t="s">
        <v>953</v>
      </c>
      <c r="HE106" t="s">
        <v>954</v>
      </c>
    </row>
    <row r="107" spans="1:214" hidden="1" x14ac:dyDescent="0.45">
      <c r="A107">
        <v>87</v>
      </c>
      <c r="B107">
        <f>_xlfn.IFNA(VLOOKUP(Analiza[[#This Row],[Zakończono wypełnianie]],Zakończone[],2,0),"BRAK")</f>
        <v>52</v>
      </c>
      <c r="C107">
        <f>COUNTA(O107:HF107)</f>
        <v>45</v>
      </c>
      <c r="D107" t="s">
        <v>873</v>
      </c>
      <c r="E107" t="s">
        <v>118</v>
      </c>
      <c r="F107" t="s">
        <v>797</v>
      </c>
      <c r="J107" t="s">
        <v>119</v>
      </c>
      <c r="K107" t="s">
        <v>888</v>
      </c>
      <c r="L107" t="s">
        <v>889</v>
      </c>
      <c r="M107">
        <v>1595</v>
      </c>
      <c r="N107">
        <v>0</v>
      </c>
      <c r="O107" t="s">
        <v>122</v>
      </c>
      <c r="P107" s="1" t="s">
        <v>123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 s="1" t="s">
        <v>124</v>
      </c>
      <c r="AG107" t="s">
        <v>191</v>
      </c>
      <c r="AH107">
        <v>1975</v>
      </c>
      <c r="AI107" t="s">
        <v>126</v>
      </c>
      <c r="AJ107" t="s">
        <v>890</v>
      </c>
      <c r="AK107" t="s">
        <v>150</v>
      </c>
      <c r="AL107" t="s">
        <v>162</v>
      </c>
      <c r="AM107" t="s">
        <v>128</v>
      </c>
      <c r="AN107" t="s">
        <v>169</v>
      </c>
      <c r="AO107" t="s">
        <v>169</v>
      </c>
      <c r="AP107" t="s">
        <v>883</v>
      </c>
      <c r="AQ107" t="s">
        <v>194</v>
      </c>
      <c r="AR107" t="s">
        <v>194</v>
      </c>
      <c r="AS107" t="s">
        <v>891</v>
      </c>
      <c r="AT107" t="s">
        <v>532</v>
      </c>
      <c r="AU107" t="s">
        <v>532</v>
      </c>
      <c r="AV107" t="s">
        <v>892</v>
      </c>
      <c r="AW107"/>
      <c r="AX107" s="1" t="s">
        <v>159</v>
      </c>
      <c r="AY107">
        <v>1</v>
      </c>
      <c r="AZ107" t="s">
        <v>893</v>
      </c>
      <c r="BA107">
        <v>2002</v>
      </c>
      <c r="BB107" t="s">
        <v>126</v>
      </c>
      <c r="BC107" t="s">
        <v>801</v>
      </c>
      <c r="BD107" t="s">
        <v>150</v>
      </c>
      <c r="BE107" t="s">
        <v>150</v>
      </c>
      <c r="BF107" t="s">
        <v>150</v>
      </c>
      <c r="BG107" t="s">
        <v>236</v>
      </c>
      <c r="BH107" t="s">
        <v>128</v>
      </c>
      <c r="BI107">
        <v>3</v>
      </c>
      <c r="BJ107"/>
      <c r="BK107" t="s">
        <v>157</v>
      </c>
      <c r="BL107"/>
      <c r="BM107"/>
      <c r="BN107" t="s">
        <v>173</v>
      </c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 s="1" t="s">
        <v>123</v>
      </c>
      <c r="CS107"/>
      <c r="CT107"/>
      <c r="CU107"/>
      <c r="CV107"/>
      <c r="CW107"/>
      <c r="CX107"/>
      <c r="CY107"/>
      <c r="CZ107"/>
      <c r="DA107"/>
      <c r="DB107" s="1" t="s">
        <v>123</v>
      </c>
      <c r="DC107"/>
      <c r="DD107"/>
      <c r="DE107"/>
      <c r="DF107"/>
      <c r="DG107"/>
      <c r="DH107"/>
      <c r="DI107"/>
      <c r="DJ107"/>
      <c r="DK107"/>
      <c r="DL107" s="1" t="s">
        <v>123</v>
      </c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 s="1" t="s">
        <v>123</v>
      </c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 s="1" t="s">
        <v>123</v>
      </c>
      <c r="FP107" t="s">
        <v>132</v>
      </c>
      <c r="GW107" t="s">
        <v>532</v>
      </c>
      <c r="GX107" t="s">
        <v>532</v>
      </c>
      <c r="GY107" t="s">
        <v>532</v>
      </c>
      <c r="GZ107" t="s">
        <v>186</v>
      </c>
      <c r="HA107">
        <v>1950</v>
      </c>
      <c r="HB107" t="s">
        <v>141</v>
      </c>
    </row>
    <row r="108" spans="1:214" hidden="1" x14ac:dyDescent="0.45">
      <c r="A108">
        <v>17</v>
      </c>
      <c r="B108">
        <f>_xlfn.IFNA(VLOOKUP(Analiza[[#This Row],[Zakończono wypełnianie]],Zakończone[],2,0),"BRAK")</f>
        <v>16</v>
      </c>
      <c r="C108">
        <f>COUNTA(O108:HF108)</f>
        <v>33</v>
      </c>
      <c r="D108" t="s">
        <v>358</v>
      </c>
      <c r="E108" t="s">
        <v>118</v>
      </c>
      <c r="F108" t="s">
        <v>359</v>
      </c>
      <c r="J108" t="s">
        <v>119</v>
      </c>
      <c r="K108" t="s">
        <v>360</v>
      </c>
      <c r="L108" t="s">
        <v>361</v>
      </c>
      <c r="M108">
        <v>1534</v>
      </c>
      <c r="N108">
        <v>0</v>
      </c>
      <c r="O108" t="s">
        <v>122</v>
      </c>
      <c r="P108" s="1" t="s">
        <v>123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 s="1" t="s">
        <v>124</v>
      </c>
      <c r="AG108" t="s">
        <v>223</v>
      </c>
      <c r="AH108">
        <v>2011</v>
      </c>
      <c r="AI108" t="s">
        <v>148</v>
      </c>
      <c r="AJ108" t="s">
        <v>362</v>
      </c>
      <c r="AK108" t="s">
        <v>151</v>
      </c>
      <c r="AL108" t="s">
        <v>236</v>
      </c>
      <c r="AM108" t="s">
        <v>129</v>
      </c>
      <c r="AN108" t="s">
        <v>129</v>
      </c>
      <c r="AO108" t="s">
        <v>129</v>
      </c>
      <c r="AP108">
        <v>4</v>
      </c>
      <c r="AQ108" t="s">
        <v>131</v>
      </c>
      <c r="AR108" t="s">
        <v>131</v>
      </c>
      <c r="AS108" t="s">
        <v>363</v>
      </c>
      <c r="AT108" t="s">
        <v>364</v>
      </c>
      <c r="AU108" t="s">
        <v>365</v>
      </c>
      <c r="AV108" t="s">
        <v>157</v>
      </c>
      <c r="AW108"/>
      <c r="AX108" s="1" t="s">
        <v>123</v>
      </c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 s="1" t="s">
        <v>123</v>
      </c>
      <c r="CS108"/>
      <c r="CT108"/>
      <c r="CU108"/>
      <c r="CV108"/>
      <c r="CW108"/>
      <c r="CX108"/>
      <c r="CY108"/>
      <c r="CZ108"/>
      <c r="DA108"/>
      <c r="DB108" s="1" t="s">
        <v>123</v>
      </c>
      <c r="DC108"/>
      <c r="DD108"/>
      <c r="DE108"/>
      <c r="DF108"/>
      <c r="DG108"/>
      <c r="DH108"/>
      <c r="DI108"/>
      <c r="DJ108"/>
      <c r="DK108"/>
      <c r="DL108" s="1" t="s">
        <v>123</v>
      </c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 s="1" t="s">
        <v>123</v>
      </c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 s="1" t="s">
        <v>123</v>
      </c>
      <c r="FP108" t="s">
        <v>132</v>
      </c>
      <c r="GW108" t="s">
        <v>366</v>
      </c>
      <c r="GX108" t="s">
        <v>367</v>
      </c>
      <c r="GY108" t="s">
        <v>368</v>
      </c>
      <c r="GZ108" t="s">
        <v>140</v>
      </c>
      <c r="HA108">
        <v>1987</v>
      </c>
      <c r="HB108" t="s">
        <v>141</v>
      </c>
      <c r="HD108" t="s">
        <v>369</v>
      </c>
    </row>
    <row r="109" spans="1:214" hidden="1" x14ac:dyDescent="0.45">
      <c r="A109">
        <v>75</v>
      </c>
      <c r="B109">
        <f>_xlfn.IFNA(VLOOKUP(Analiza[[#This Row],[Zakończono wypełnianie]],Zakończone[],2,0),"BRAK")</f>
        <v>41</v>
      </c>
      <c r="C109">
        <f>COUNTA(O109:HF109)</f>
        <v>51</v>
      </c>
      <c r="D109" t="s">
        <v>754</v>
      </c>
      <c r="E109" t="s">
        <v>118</v>
      </c>
      <c r="F109" t="s">
        <v>755</v>
      </c>
      <c r="J109" t="s">
        <v>119</v>
      </c>
      <c r="K109" t="s">
        <v>756</v>
      </c>
      <c r="L109" t="s">
        <v>757</v>
      </c>
      <c r="M109">
        <v>487</v>
      </c>
      <c r="N109">
        <v>0</v>
      </c>
      <c r="O109" t="s">
        <v>122</v>
      </c>
      <c r="P109" s="1" t="s">
        <v>416</v>
      </c>
      <c r="Q109" t="s">
        <v>147</v>
      </c>
      <c r="R109" t="s">
        <v>148</v>
      </c>
      <c r="S109" t="s">
        <v>758</v>
      </c>
      <c r="T109" t="s">
        <v>236</v>
      </c>
      <c r="U109" t="s">
        <v>129</v>
      </c>
      <c r="V109" t="s">
        <v>236</v>
      </c>
      <c r="W109" t="s">
        <v>718</v>
      </c>
      <c r="X109" t="s">
        <v>759</v>
      </c>
      <c r="Y109" t="s">
        <v>194</v>
      </c>
      <c r="Z109" t="s">
        <v>760</v>
      </c>
      <c r="AA109" t="s">
        <v>761</v>
      </c>
      <c r="AB109" t="s">
        <v>762</v>
      </c>
      <c r="AC109" t="s">
        <v>157</v>
      </c>
      <c r="AD109"/>
      <c r="AE109">
        <v>2</v>
      </c>
      <c r="AF109" s="1" t="s">
        <v>124</v>
      </c>
      <c r="AG109" t="s">
        <v>223</v>
      </c>
      <c r="AH109">
        <v>2012</v>
      </c>
      <c r="AI109" t="s">
        <v>148</v>
      </c>
      <c r="AJ109" t="s">
        <v>764</v>
      </c>
      <c r="AK109" t="s">
        <v>236</v>
      </c>
      <c r="AL109" t="s">
        <v>236</v>
      </c>
      <c r="AM109" t="s">
        <v>236</v>
      </c>
      <c r="AN109" t="s">
        <v>129</v>
      </c>
      <c r="AO109" t="s">
        <v>236</v>
      </c>
      <c r="AP109" t="s">
        <v>237</v>
      </c>
      <c r="AQ109" t="s">
        <v>302</v>
      </c>
      <c r="AR109" t="s">
        <v>153</v>
      </c>
      <c r="AS109" t="s">
        <v>765</v>
      </c>
      <c r="AT109" t="s">
        <v>766</v>
      </c>
      <c r="AU109" t="s">
        <v>767</v>
      </c>
      <c r="AV109" t="s">
        <v>230</v>
      </c>
      <c r="AW109"/>
      <c r="AX109" s="1" t="s">
        <v>123</v>
      </c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 s="1" t="s">
        <v>123</v>
      </c>
      <c r="CS109"/>
      <c r="CT109"/>
      <c r="CU109"/>
      <c r="CV109"/>
      <c r="CW109"/>
      <c r="CX109"/>
      <c r="CY109"/>
      <c r="CZ109"/>
      <c r="DA109"/>
      <c r="DB109" s="1" t="s">
        <v>123</v>
      </c>
      <c r="DC109"/>
      <c r="DD109"/>
      <c r="DE109"/>
      <c r="DF109"/>
      <c r="DG109"/>
      <c r="DH109"/>
      <c r="DI109"/>
      <c r="DJ109"/>
      <c r="DK109"/>
      <c r="DL109" s="1" t="s">
        <v>123</v>
      </c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 s="1" t="s">
        <v>123</v>
      </c>
      <c r="EP109" t="s">
        <v>180</v>
      </c>
      <c r="EQ109" t="s">
        <v>132</v>
      </c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 s="1" t="s">
        <v>123</v>
      </c>
      <c r="FP109" t="s">
        <v>132</v>
      </c>
      <c r="FR109" t="s">
        <v>132</v>
      </c>
      <c r="GW109" t="s">
        <v>768</v>
      </c>
      <c r="GX109" t="s">
        <v>769</v>
      </c>
      <c r="GY109" t="s">
        <v>770</v>
      </c>
      <c r="GZ109" t="s">
        <v>186</v>
      </c>
      <c r="HA109">
        <v>1990</v>
      </c>
      <c r="HB109" t="s">
        <v>141</v>
      </c>
      <c r="HD109" t="s">
        <v>771</v>
      </c>
      <c r="HE109" t="s">
        <v>772</v>
      </c>
    </row>
    <row r="110" spans="1:214" hidden="1" x14ac:dyDescent="0.45">
      <c r="A110">
        <v>85</v>
      </c>
      <c r="B110">
        <f>_xlfn.IFNA(VLOOKUP(Analiza[[#This Row],[Zakończono wypełnianie]],Zakończone[],2,0),"BRAK")</f>
        <v>50</v>
      </c>
      <c r="C110">
        <f>COUNTA(O110:HF110)</f>
        <v>34</v>
      </c>
      <c r="D110" t="s">
        <v>873</v>
      </c>
      <c r="E110" t="s">
        <v>118</v>
      </c>
      <c r="F110" t="s">
        <v>797</v>
      </c>
      <c r="J110" t="s">
        <v>119</v>
      </c>
      <c r="K110" t="s">
        <v>874</v>
      </c>
      <c r="L110" t="s">
        <v>875</v>
      </c>
      <c r="M110">
        <v>1971</v>
      </c>
      <c r="N110">
        <v>0</v>
      </c>
      <c r="O110" t="s">
        <v>122</v>
      </c>
      <c r="P110" s="1" t="s">
        <v>123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 s="1" t="s">
        <v>124</v>
      </c>
      <c r="AG110" t="s">
        <v>223</v>
      </c>
      <c r="AH110">
        <v>2012</v>
      </c>
      <c r="AI110" t="s">
        <v>148</v>
      </c>
      <c r="AJ110" t="s">
        <v>876</v>
      </c>
      <c r="AK110" t="s">
        <v>150</v>
      </c>
      <c r="AL110" t="s">
        <v>162</v>
      </c>
      <c r="AM110" t="s">
        <v>128</v>
      </c>
      <c r="AN110" t="s">
        <v>236</v>
      </c>
      <c r="AO110" t="s">
        <v>151</v>
      </c>
      <c r="AP110">
        <v>2</v>
      </c>
      <c r="AQ110" t="s">
        <v>131</v>
      </c>
      <c r="AR110" t="s">
        <v>153</v>
      </c>
      <c r="AS110" t="s">
        <v>877</v>
      </c>
      <c r="AT110" t="s">
        <v>532</v>
      </c>
      <c r="AU110" t="s">
        <v>532</v>
      </c>
      <c r="AV110" t="s">
        <v>157</v>
      </c>
      <c r="AW110" t="s">
        <v>878</v>
      </c>
      <c r="AX110" s="1" t="s">
        <v>123</v>
      </c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 s="1" t="s">
        <v>123</v>
      </c>
      <c r="CS110"/>
      <c r="CT110"/>
      <c r="CU110"/>
      <c r="CV110"/>
      <c r="CW110"/>
      <c r="CX110"/>
      <c r="CY110"/>
      <c r="CZ110"/>
      <c r="DA110"/>
      <c r="DB110" s="1" t="s">
        <v>123</v>
      </c>
      <c r="DC110"/>
      <c r="DD110"/>
      <c r="DE110"/>
      <c r="DF110"/>
      <c r="DG110"/>
      <c r="DH110"/>
      <c r="DI110"/>
      <c r="DJ110"/>
      <c r="DK110"/>
      <c r="DL110" s="1" t="s">
        <v>123</v>
      </c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 s="1" t="s">
        <v>123</v>
      </c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 s="1" t="s">
        <v>123</v>
      </c>
      <c r="FP110" t="s">
        <v>132</v>
      </c>
      <c r="GW110" t="s">
        <v>532</v>
      </c>
      <c r="GX110" t="s">
        <v>532</v>
      </c>
      <c r="GY110" t="s">
        <v>532</v>
      </c>
      <c r="GZ110" t="s">
        <v>186</v>
      </c>
      <c r="HA110">
        <v>1988</v>
      </c>
      <c r="HB110" t="s">
        <v>246</v>
      </c>
      <c r="HE110" t="s">
        <v>879</v>
      </c>
    </row>
    <row r="111" spans="1:214" hidden="1" x14ac:dyDescent="0.45">
      <c r="A111">
        <v>118</v>
      </c>
      <c r="B111" t="str">
        <f>_xlfn.IFNA(VLOOKUP(Analiza[[#This Row],[Zakończono wypełnianie]],Zakończone[],2,0),"BRAK")</f>
        <v>BRAK</v>
      </c>
      <c r="C111">
        <f>COUNTA(O111:HF111)</f>
        <v>18</v>
      </c>
      <c r="D111" t="s">
        <v>1098</v>
      </c>
      <c r="E111" t="s">
        <v>118</v>
      </c>
      <c r="J111" t="s">
        <v>286</v>
      </c>
      <c r="K111" t="s">
        <v>1106</v>
      </c>
      <c r="L111" t="s">
        <v>1106</v>
      </c>
      <c r="M111">
        <v>0</v>
      </c>
      <c r="N111">
        <v>0</v>
      </c>
      <c r="O111" t="s">
        <v>122</v>
      </c>
      <c r="P111" s="1" t="s">
        <v>416</v>
      </c>
      <c r="Q111" t="s">
        <v>1090</v>
      </c>
      <c r="R111" t="s">
        <v>126</v>
      </c>
      <c r="S111" t="s">
        <v>844</v>
      </c>
      <c r="T111" t="s">
        <v>150</v>
      </c>
      <c r="U111" t="s">
        <v>162</v>
      </c>
      <c r="V111" t="s">
        <v>129</v>
      </c>
      <c r="W111">
        <v>12</v>
      </c>
      <c r="X111" t="s">
        <v>302</v>
      </c>
      <c r="Y111" t="s">
        <v>209</v>
      </c>
      <c r="Z111" t="s">
        <v>1108</v>
      </c>
      <c r="AA111" t="s">
        <v>1109</v>
      </c>
      <c r="AB111" t="s">
        <v>1110</v>
      </c>
      <c r="AC111" t="s">
        <v>172</v>
      </c>
      <c r="AD111"/>
      <c r="AE111">
        <v>7</v>
      </c>
      <c r="AF111" s="1" t="s">
        <v>123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 s="1" t="s">
        <v>123</v>
      </c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 s="1"/>
      <c r="CS111"/>
      <c r="CT111"/>
      <c r="CU111"/>
      <c r="CV111"/>
      <c r="CW111"/>
      <c r="CX111"/>
      <c r="CY111"/>
      <c r="CZ111"/>
      <c r="DA111"/>
      <c r="DB111" s="1"/>
      <c r="DC111"/>
      <c r="DD111"/>
      <c r="DE111"/>
      <c r="DF111"/>
      <c r="DG111"/>
      <c r="DH111"/>
      <c r="DI111"/>
      <c r="DJ111"/>
      <c r="DK111"/>
      <c r="DL111" s="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 s="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 s="1"/>
    </row>
    <row r="112" spans="1:214" hidden="1" x14ac:dyDescent="0.45">
      <c r="A112">
        <v>114</v>
      </c>
      <c r="B112">
        <f>_xlfn.IFNA(VLOOKUP(Analiza[[#This Row],[Zakończono wypełnianie]],Zakończone[],2,0),"BRAK")</f>
        <v>68</v>
      </c>
      <c r="C112">
        <f>COUNTA(O112:HF112)</f>
        <v>41</v>
      </c>
      <c r="D112" t="s">
        <v>1077</v>
      </c>
      <c r="E112" t="s">
        <v>118</v>
      </c>
      <c r="J112" t="s">
        <v>119</v>
      </c>
      <c r="K112" t="s">
        <v>1078</v>
      </c>
      <c r="L112" t="s">
        <v>1079</v>
      </c>
      <c r="M112">
        <v>862</v>
      </c>
      <c r="N112">
        <v>0</v>
      </c>
      <c r="O112" t="s">
        <v>122</v>
      </c>
      <c r="P112" s="1" t="s">
        <v>123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 s="1" t="s">
        <v>124</v>
      </c>
      <c r="AG112" t="s">
        <v>223</v>
      </c>
      <c r="AH112">
        <v>2007</v>
      </c>
      <c r="AI112" t="s">
        <v>148</v>
      </c>
      <c r="AJ112" t="s">
        <v>969</v>
      </c>
      <c r="AK112" t="s">
        <v>151</v>
      </c>
      <c r="AL112" t="s">
        <v>151</v>
      </c>
      <c r="AM112" t="s">
        <v>150</v>
      </c>
      <c r="AN112" t="s">
        <v>162</v>
      </c>
      <c r="AO112" t="s">
        <v>150</v>
      </c>
      <c r="AP112" t="s">
        <v>237</v>
      </c>
      <c r="AQ112" t="s">
        <v>131</v>
      </c>
      <c r="AR112" t="s">
        <v>302</v>
      </c>
      <c r="AS112"/>
      <c r="AT112" t="s">
        <v>1080</v>
      </c>
      <c r="AU112" t="s">
        <v>1081</v>
      </c>
      <c r="AV112" t="s">
        <v>230</v>
      </c>
      <c r="AW112"/>
      <c r="AX112" s="1" t="s">
        <v>123</v>
      </c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 s="1" t="s">
        <v>123</v>
      </c>
      <c r="CS112"/>
      <c r="CT112"/>
      <c r="CU112"/>
      <c r="CV112"/>
      <c r="CW112"/>
      <c r="CX112"/>
      <c r="CY112"/>
      <c r="CZ112"/>
      <c r="DA112"/>
      <c r="DB112" s="1" t="s">
        <v>123</v>
      </c>
      <c r="DC112"/>
      <c r="DD112"/>
      <c r="DE112"/>
      <c r="DF112"/>
      <c r="DG112"/>
      <c r="DH112"/>
      <c r="DI112"/>
      <c r="DJ112"/>
      <c r="DK112"/>
      <c r="DL112" s="1" t="s">
        <v>123</v>
      </c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 s="1" t="s">
        <v>123</v>
      </c>
      <c r="EP112" t="s">
        <v>178</v>
      </c>
      <c r="EQ112" t="s">
        <v>132</v>
      </c>
      <c r="ER112" t="s">
        <v>1082</v>
      </c>
      <c r="ES112" t="s">
        <v>151</v>
      </c>
      <c r="ET112" t="s">
        <v>151</v>
      </c>
      <c r="EU112" t="s">
        <v>151</v>
      </c>
      <c r="EV112" t="s">
        <v>178</v>
      </c>
      <c r="EW112"/>
      <c r="EX112" t="s">
        <v>1083</v>
      </c>
      <c r="EY112" t="s">
        <v>173</v>
      </c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 s="1" t="s">
        <v>123</v>
      </c>
      <c r="FP112" t="s">
        <v>132</v>
      </c>
      <c r="FR112" t="s">
        <v>132</v>
      </c>
      <c r="GW112" t="s">
        <v>1084</v>
      </c>
      <c r="GX112" t="s">
        <v>1085</v>
      </c>
      <c r="GY112" t="s">
        <v>1086</v>
      </c>
      <c r="GZ112" t="s">
        <v>140</v>
      </c>
      <c r="HA112">
        <v>1982</v>
      </c>
      <c r="HB112" t="s">
        <v>141</v>
      </c>
    </row>
    <row r="113" spans="1:213" x14ac:dyDescent="0.45">
      <c r="A113">
        <v>128</v>
      </c>
      <c r="B113">
        <f>_xlfn.IFNA(VLOOKUP(Analiza[[#This Row],[Zakończono wypełnianie]],Zakończone[],2,0),"BRAK")</f>
        <v>77</v>
      </c>
      <c r="C113">
        <f>COUNTA(O113:HF113)</f>
        <v>43</v>
      </c>
      <c r="D113" t="s">
        <v>1200</v>
      </c>
      <c r="E113" t="s">
        <v>118</v>
      </c>
      <c r="J113" t="s">
        <v>119</v>
      </c>
      <c r="K113" t="s">
        <v>1201</v>
      </c>
      <c r="L113" t="s">
        <v>1202</v>
      </c>
      <c r="M113">
        <v>658</v>
      </c>
      <c r="N113">
        <v>0</v>
      </c>
      <c r="O113" t="s">
        <v>122</v>
      </c>
      <c r="P113" s="1" t="s">
        <v>123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 s="1" t="s">
        <v>123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 s="1" t="s">
        <v>123</v>
      </c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 s="1" t="s">
        <v>123</v>
      </c>
      <c r="CS113"/>
      <c r="CT113"/>
      <c r="CU113"/>
      <c r="CV113"/>
      <c r="CW113"/>
      <c r="CX113"/>
      <c r="CY113"/>
      <c r="CZ113"/>
      <c r="DA113"/>
      <c r="DB113" s="1" t="s">
        <v>214</v>
      </c>
      <c r="DC113" t="s">
        <v>191</v>
      </c>
      <c r="DD113" t="s">
        <v>308</v>
      </c>
      <c r="DE113" t="s">
        <v>162</v>
      </c>
      <c r="DF113" t="s">
        <v>162</v>
      </c>
      <c r="DG113" t="s">
        <v>150</v>
      </c>
      <c r="DH113" t="s">
        <v>150</v>
      </c>
      <c r="DI113" t="s">
        <v>150</v>
      </c>
      <c r="DJ113" t="s">
        <v>169</v>
      </c>
      <c r="DK113" t="s">
        <v>1203</v>
      </c>
      <c r="DL113" s="1" t="s">
        <v>123</v>
      </c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 s="1" t="s">
        <v>177</v>
      </c>
      <c r="EP113" t="s">
        <v>178</v>
      </c>
      <c r="EQ113">
        <v>2</v>
      </c>
      <c r="ER113" t="s">
        <v>191</v>
      </c>
      <c r="ES113" t="s">
        <v>169</v>
      </c>
      <c r="ET113" t="s">
        <v>169</v>
      </c>
      <c r="EU113" t="s">
        <v>169</v>
      </c>
      <c r="EV113" t="s">
        <v>178</v>
      </c>
      <c r="EW113" t="s">
        <v>1204</v>
      </c>
      <c r="EX113" t="s">
        <v>1205</v>
      </c>
      <c r="EY113" t="s">
        <v>1206</v>
      </c>
      <c r="EZ113" t="s">
        <v>223</v>
      </c>
      <c r="FA113" t="s">
        <v>128</v>
      </c>
      <c r="FB113" t="s">
        <v>236</v>
      </c>
      <c r="FC113" t="s">
        <v>129</v>
      </c>
      <c r="FD113" t="s">
        <v>178</v>
      </c>
      <c r="FE113" t="s">
        <v>960</v>
      </c>
      <c r="FF113" t="s">
        <v>1207</v>
      </c>
      <c r="FG113" t="s">
        <v>173</v>
      </c>
      <c r="FH113"/>
      <c r="FI113"/>
      <c r="FJ113"/>
      <c r="FK113"/>
      <c r="FL113"/>
      <c r="FM113"/>
      <c r="FN113"/>
      <c r="FO113" s="1" t="s">
        <v>123</v>
      </c>
      <c r="GW113" t="s">
        <v>1208</v>
      </c>
      <c r="GX113" t="s">
        <v>1209</v>
      </c>
      <c r="GY113" t="s">
        <v>1210</v>
      </c>
      <c r="GZ113" t="s">
        <v>186</v>
      </c>
      <c r="HA113">
        <v>1987</v>
      </c>
      <c r="HB113" t="s">
        <v>141</v>
      </c>
      <c r="HD113" t="s">
        <v>191</v>
      </c>
    </row>
    <row r="114" spans="1:213" hidden="1" x14ac:dyDescent="0.45">
      <c r="A114">
        <v>127</v>
      </c>
      <c r="B114">
        <f>_xlfn.IFNA(VLOOKUP(Analiza[[#This Row],[Zakończono wypełnianie]],Zakończone[],2,0),"BRAK")</f>
        <v>76</v>
      </c>
      <c r="C114">
        <f>COUNTA(O114:HF114)</f>
        <v>42</v>
      </c>
      <c r="D114" t="s">
        <v>1192</v>
      </c>
      <c r="E114" t="s">
        <v>118</v>
      </c>
      <c r="J114" t="s">
        <v>119</v>
      </c>
      <c r="K114" t="s">
        <v>1193</v>
      </c>
      <c r="L114" t="s">
        <v>1194</v>
      </c>
      <c r="M114">
        <v>1676</v>
      </c>
      <c r="N114">
        <v>0</v>
      </c>
      <c r="O114" t="s">
        <v>122</v>
      </c>
      <c r="P114" s="1" t="s">
        <v>123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 s="1" t="s">
        <v>124</v>
      </c>
      <c r="AG114" t="s">
        <v>223</v>
      </c>
      <c r="AH114">
        <v>1998</v>
      </c>
      <c r="AI114" t="s">
        <v>148</v>
      </c>
      <c r="AJ114" t="s">
        <v>1195</v>
      </c>
      <c r="AK114" t="s">
        <v>162</v>
      </c>
      <c r="AL114" t="s">
        <v>151</v>
      </c>
      <c r="AM114" t="s">
        <v>151</v>
      </c>
      <c r="AN114" t="s">
        <v>236</v>
      </c>
      <c r="AO114" t="s">
        <v>151</v>
      </c>
      <c r="AP114">
        <v>0</v>
      </c>
      <c r="AQ114" t="s">
        <v>131</v>
      </c>
      <c r="AR114" t="s">
        <v>302</v>
      </c>
      <c r="AS114" t="s">
        <v>1196</v>
      </c>
      <c r="AT114" t="s">
        <v>1196</v>
      </c>
      <c r="AU114" t="s">
        <v>1197</v>
      </c>
      <c r="AV114" t="s">
        <v>157</v>
      </c>
      <c r="AW114"/>
      <c r="AX114" s="1" t="s">
        <v>123</v>
      </c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 s="1" t="s">
        <v>123</v>
      </c>
      <c r="CS114"/>
      <c r="CT114"/>
      <c r="CU114"/>
      <c r="CV114"/>
      <c r="CW114"/>
      <c r="CX114"/>
      <c r="CY114"/>
      <c r="CZ114"/>
      <c r="DA114"/>
      <c r="DB114" s="1" t="s">
        <v>123</v>
      </c>
      <c r="DC114"/>
      <c r="DD114"/>
      <c r="DE114"/>
      <c r="DF114"/>
      <c r="DG114"/>
      <c r="DH114"/>
      <c r="DI114"/>
      <c r="DJ114"/>
      <c r="DK114"/>
      <c r="DL114" s="1" t="s">
        <v>123</v>
      </c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 s="1" t="s">
        <v>177</v>
      </c>
      <c r="EP114" t="s">
        <v>180</v>
      </c>
      <c r="EQ114" t="s">
        <v>132</v>
      </c>
      <c r="ER114" t="s">
        <v>132</v>
      </c>
      <c r="ES114" t="s">
        <v>151</v>
      </c>
      <c r="ET114" t="s">
        <v>151</v>
      </c>
      <c r="EU114" t="s">
        <v>151</v>
      </c>
      <c r="EV114" t="s">
        <v>178</v>
      </c>
      <c r="EW114" t="s">
        <v>132</v>
      </c>
      <c r="EX114" t="s">
        <v>132</v>
      </c>
      <c r="EY114" t="s">
        <v>173</v>
      </c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 s="1" t="s">
        <v>123</v>
      </c>
      <c r="GW114" t="s">
        <v>1198</v>
      </c>
      <c r="GX114" t="s">
        <v>1199</v>
      </c>
      <c r="GY114" t="s">
        <v>1198</v>
      </c>
      <c r="GZ114" t="s">
        <v>186</v>
      </c>
      <c r="HA114">
        <v>1974</v>
      </c>
      <c r="HB114" t="s">
        <v>141</v>
      </c>
      <c r="HC114" t="s">
        <v>313</v>
      </c>
    </row>
    <row r="115" spans="1:213" hidden="1" x14ac:dyDescent="0.45">
      <c r="A115">
        <v>131</v>
      </c>
      <c r="B115">
        <f>_xlfn.IFNA(VLOOKUP(Analiza[[#This Row],[Zakończono wypełnianie]],Zakończone[],2,0),"BRAK")</f>
        <v>80</v>
      </c>
      <c r="C115">
        <f>COUNTA(O115:HF115)</f>
        <v>35</v>
      </c>
      <c r="D115" t="s">
        <v>1238</v>
      </c>
      <c r="E115" t="s">
        <v>118</v>
      </c>
      <c r="J115" t="s">
        <v>119</v>
      </c>
      <c r="K115" t="s">
        <v>1239</v>
      </c>
      <c r="L115" t="s">
        <v>1240</v>
      </c>
      <c r="M115">
        <v>356</v>
      </c>
      <c r="N115">
        <v>0</v>
      </c>
      <c r="O115" t="s">
        <v>122</v>
      </c>
      <c r="P115" s="1" t="s">
        <v>123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 s="1" t="s">
        <v>124</v>
      </c>
      <c r="AG115" t="s">
        <v>223</v>
      </c>
      <c r="AH115">
        <v>1997</v>
      </c>
      <c r="AI115" t="s">
        <v>148</v>
      </c>
      <c r="AJ115" t="s">
        <v>161</v>
      </c>
      <c r="AK115" t="s">
        <v>128</v>
      </c>
      <c r="AL115" t="s">
        <v>128</v>
      </c>
      <c r="AM115" t="s">
        <v>162</v>
      </c>
      <c r="AN115" t="s">
        <v>162</v>
      </c>
      <c r="AO115" t="s">
        <v>162</v>
      </c>
      <c r="AP115">
        <v>1</v>
      </c>
      <c r="AQ115" t="s">
        <v>131</v>
      </c>
      <c r="AR115" t="s">
        <v>131</v>
      </c>
      <c r="AS115" t="s">
        <v>1241</v>
      </c>
      <c r="AT115" t="s">
        <v>1242</v>
      </c>
      <c r="AU115" t="s">
        <v>1243</v>
      </c>
      <c r="AV115" t="s">
        <v>157</v>
      </c>
      <c r="AW115" t="s">
        <v>1244</v>
      </c>
      <c r="AX115" s="1" t="s">
        <v>123</v>
      </c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 s="1" t="s">
        <v>123</v>
      </c>
      <c r="CS115"/>
      <c r="CT115"/>
      <c r="CU115"/>
      <c r="CV115"/>
      <c r="CW115"/>
      <c r="CX115"/>
      <c r="CY115"/>
      <c r="CZ115"/>
      <c r="DA115"/>
      <c r="DB115" s="1" t="s">
        <v>123</v>
      </c>
      <c r="DC115"/>
      <c r="DD115"/>
      <c r="DE115"/>
      <c r="DF115"/>
      <c r="DG115"/>
      <c r="DH115"/>
      <c r="DI115"/>
      <c r="DJ115"/>
      <c r="DK115"/>
      <c r="DL115" s="1" t="s">
        <v>123</v>
      </c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 s="1" t="s">
        <v>123</v>
      </c>
      <c r="EP115" t="s">
        <v>178</v>
      </c>
      <c r="EQ115" t="s">
        <v>132</v>
      </c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 s="1" t="s">
        <v>123</v>
      </c>
      <c r="GW115" t="s">
        <v>1245</v>
      </c>
      <c r="GX115" t="s">
        <v>1246</v>
      </c>
      <c r="GY115" t="s">
        <v>1247</v>
      </c>
      <c r="GZ115" t="s">
        <v>186</v>
      </c>
      <c r="HA115">
        <v>1974</v>
      </c>
      <c r="HB115" t="s">
        <v>398</v>
      </c>
      <c r="HD115" t="s">
        <v>1248</v>
      </c>
    </row>
    <row r="116" spans="1:213" x14ac:dyDescent="0.45">
      <c r="A116">
        <v>133</v>
      </c>
      <c r="B116">
        <f>_xlfn.IFNA(VLOOKUP(Analiza[[#This Row],[Zakończono wypełnianie]],Zakończone[],2,0),"BRAK")</f>
        <v>81</v>
      </c>
      <c r="C116">
        <f>COUNTA(O116:HF116)</f>
        <v>41</v>
      </c>
      <c r="D116" t="s">
        <v>1251</v>
      </c>
      <c r="E116" t="s">
        <v>118</v>
      </c>
      <c r="J116" t="s">
        <v>119</v>
      </c>
      <c r="K116" t="s">
        <v>1252</v>
      </c>
      <c r="L116" t="s">
        <v>1253</v>
      </c>
      <c r="M116">
        <v>367</v>
      </c>
      <c r="N116">
        <v>0</v>
      </c>
      <c r="O116" t="s">
        <v>122</v>
      </c>
      <c r="P116" s="1" t="s">
        <v>123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 s="1" t="s">
        <v>124</v>
      </c>
      <c r="AG116" t="s">
        <v>223</v>
      </c>
      <c r="AH116">
        <v>2006</v>
      </c>
      <c r="AI116" t="s">
        <v>148</v>
      </c>
      <c r="AJ116" t="s">
        <v>1050</v>
      </c>
      <c r="AK116" t="s">
        <v>162</v>
      </c>
      <c r="AL116" t="s">
        <v>162</v>
      </c>
      <c r="AM116" t="s">
        <v>169</v>
      </c>
      <c r="AN116" t="s">
        <v>236</v>
      </c>
      <c r="AO116" t="s">
        <v>151</v>
      </c>
      <c r="AP116">
        <v>3</v>
      </c>
      <c r="AQ116" t="s">
        <v>131</v>
      </c>
      <c r="AR116" t="s">
        <v>302</v>
      </c>
      <c r="AS116" t="s">
        <v>1254</v>
      </c>
      <c r="AT116" t="s">
        <v>1255</v>
      </c>
      <c r="AU116" t="s">
        <v>1256</v>
      </c>
      <c r="AV116" t="s">
        <v>157</v>
      </c>
      <c r="AW116" t="s">
        <v>1257</v>
      </c>
      <c r="AX116" s="1" t="s">
        <v>123</v>
      </c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 s="1" t="s">
        <v>123</v>
      </c>
      <c r="CS116"/>
      <c r="CT116"/>
      <c r="CU116"/>
      <c r="CV116"/>
      <c r="CW116"/>
      <c r="CX116"/>
      <c r="CY116"/>
      <c r="CZ116"/>
      <c r="DA116"/>
      <c r="DB116" s="1" t="s">
        <v>214</v>
      </c>
      <c r="DC116" t="s">
        <v>191</v>
      </c>
      <c r="DD116" t="s">
        <v>308</v>
      </c>
      <c r="DE116" t="s">
        <v>169</v>
      </c>
      <c r="DF116" t="s">
        <v>150</v>
      </c>
      <c r="DG116" t="s">
        <v>150</v>
      </c>
      <c r="DH116" t="s">
        <v>169</v>
      </c>
      <c r="DI116" t="s">
        <v>162</v>
      </c>
      <c r="DJ116" t="s">
        <v>162</v>
      </c>
      <c r="DK116" t="s">
        <v>1258</v>
      </c>
      <c r="DL116" s="1" t="s">
        <v>123</v>
      </c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 s="1" t="s">
        <v>123</v>
      </c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 s="1" t="s">
        <v>123</v>
      </c>
      <c r="GW116" t="s">
        <v>1259</v>
      </c>
      <c r="GX116" t="s">
        <v>1260</v>
      </c>
      <c r="GY116" t="s">
        <v>1261</v>
      </c>
      <c r="GZ116" t="s">
        <v>186</v>
      </c>
      <c r="HA116">
        <v>1982</v>
      </c>
      <c r="HB116" t="s">
        <v>141</v>
      </c>
    </row>
    <row r="117" spans="1:213" hidden="1" x14ac:dyDescent="0.45">
      <c r="A117">
        <v>151</v>
      </c>
      <c r="B117" t="str">
        <f>_xlfn.IFNA(VLOOKUP(Analiza[[#This Row],[Zakończono wypełnianie]],Zakończone[],2,0),"BRAK")</f>
        <v>BRAK</v>
      </c>
      <c r="C117">
        <f>COUNTA(O117:HF117)</f>
        <v>25</v>
      </c>
      <c r="D117" t="s">
        <v>1142</v>
      </c>
      <c r="E117" t="s">
        <v>118</v>
      </c>
      <c r="J117" t="s">
        <v>286</v>
      </c>
      <c r="K117" t="s">
        <v>1370</v>
      </c>
      <c r="L117" t="s">
        <v>1370</v>
      </c>
      <c r="M117">
        <v>0</v>
      </c>
      <c r="N117">
        <v>0</v>
      </c>
      <c r="O117" t="s">
        <v>122</v>
      </c>
      <c r="P117" s="1" t="s">
        <v>123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 s="1" t="s">
        <v>124</v>
      </c>
      <c r="AG117" t="s">
        <v>223</v>
      </c>
      <c r="AH117">
        <v>2017</v>
      </c>
      <c r="AI117" t="s">
        <v>148</v>
      </c>
      <c r="AJ117" t="s">
        <v>1371</v>
      </c>
      <c r="AK117" t="s">
        <v>128</v>
      </c>
      <c r="AL117" t="s">
        <v>151</v>
      </c>
      <c r="AM117" t="s">
        <v>162</v>
      </c>
      <c r="AN117" t="s">
        <v>162</v>
      </c>
      <c r="AO117" t="s">
        <v>128</v>
      </c>
      <c r="AP117" t="s">
        <v>237</v>
      </c>
      <c r="AQ117" t="s">
        <v>302</v>
      </c>
      <c r="AR117" t="s">
        <v>302</v>
      </c>
      <c r="AS117" t="s">
        <v>1372</v>
      </c>
      <c r="AT117" t="s">
        <v>1373</v>
      </c>
      <c r="AU117" t="s">
        <v>1374</v>
      </c>
      <c r="AV117" t="s">
        <v>157</v>
      </c>
      <c r="AW117"/>
      <c r="AX117" s="1" t="s">
        <v>123</v>
      </c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 s="1" t="s">
        <v>123</v>
      </c>
      <c r="CS117"/>
      <c r="CT117"/>
      <c r="CU117"/>
      <c r="CV117"/>
      <c r="CW117"/>
      <c r="CX117"/>
      <c r="CY117"/>
      <c r="CZ117"/>
      <c r="DA117"/>
      <c r="DB117" s="1" t="s">
        <v>123</v>
      </c>
      <c r="DC117"/>
      <c r="DD117"/>
      <c r="DE117"/>
      <c r="DF117"/>
      <c r="DG117"/>
      <c r="DH117"/>
      <c r="DI117"/>
      <c r="DJ117"/>
      <c r="DK117"/>
      <c r="DL117" s="1" t="s">
        <v>123</v>
      </c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 s="1" t="s">
        <v>123</v>
      </c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 s="1" t="s">
        <v>123</v>
      </c>
    </row>
    <row r="118" spans="1:213" hidden="1" x14ac:dyDescent="0.45">
      <c r="A118">
        <v>153</v>
      </c>
      <c r="B118">
        <f>_xlfn.IFNA(VLOOKUP(Analiza[[#This Row],[Zakończono wypełnianie]],Zakończone[],2,0),"BRAK")</f>
        <v>88</v>
      </c>
      <c r="C118">
        <f>COUNTA(O118:HF118)</f>
        <v>33</v>
      </c>
      <c r="D118" t="s">
        <v>1352</v>
      </c>
      <c r="E118" t="s">
        <v>118</v>
      </c>
      <c r="J118" t="s">
        <v>119</v>
      </c>
      <c r="K118" t="s">
        <v>1376</v>
      </c>
      <c r="L118" t="s">
        <v>1377</v>
      </c>
      <c r="M118">
        <v>352</v>
      </c>
      <c r="N118">
        <v>0</v>
      </c>
      <c r="O118" t="s">
        <v>122</v>
      </c>
      <c r="P118" s="1" t="s">
        <v>123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 s="1" t="s">
        <v>124</v>
      </c>
      <c r="AG118" t="s">
        <v>223</v>
      </c>
      <c r="AH118">
        <v>2000</v>
      </c>
      <c r="AI118" t="s">
        <v>148</v>
      </c>
      <c r="AJ118" t="s">
        <v>161</v>
      </c>
      <c r="AK118" t="s">
        <v>162</v>
      </c>
      <c r="AL118" t="s">
        <v>162</v>
      </c>
      <c r="AM118" t="s">
        <v>150</v>
      </c>
      <c r="AN118" t="s">
        <v>129</v>
      </c>
      <c r="AO118" t="s">
        <v>128</v>
      </c>
      <c r="AP118">
        <v>5</v>
      </c>
      <c r="AQ118" t="s">
        <v>302</v>
      </c>
      <c r="AR118" t="s">
        <v>302</v>
      </c>
      <c r="AS118" t="s">
        <v>1378</v>
      </c>
      <c r="AT118" t="s">
        <v>1379</v>
      </c>
      <c r="AU118" t="s">
        <v>1380</v>
      </c>
      <c r="AV118" t="s">
        <v>172</v>
      </c>
      <c r="AW118"/>
      <c r="AX118" s="1" t="s">
        <v>123</v>
      </c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 s="1" t="s">
        <v>123</v>
      </c>
      <c r="CS118"/>
      <c r="CT118"/>
      <c r="CU118"/>
      <c r="CV118"/>
      <c r="CW118"/>
      <c r="CX118"/>
      <c r="CY118"/>
      <c r="CZ118"/>
      <c r="DA118"/>
      <c r="DB118" s="1" t="s">
        <v>123</v>
      </c>
      <c r="DC118"/>
      <c r="DD118"/>
      <c r="DE118"/>
      <c r="DF118"/>
      <c r="DG118"/>
      <c r="DH118"/>
      <c r="DI118"/>
      <c r="DJ118"/>
      <c r="DK118"/>
      <c r="DL118" s="1" t="s">
        <v>123</v>
      </c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 s="1" t="s">
        <v>123</v>
      </c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 s="1" t="s">
        <v>123</v>
      </c>
      <c r="GW118" t="s">
        <v>1381</v>
      </c>
      <c r="GX118" t="s">
        <v>1382</v>
      </c>
      <c r="GY118" t="s">
        <v>1383</v>
      </c>
      <c r="GZ118" t="s">
        <v>140</v>
      </c>
      <c r="HA118">
        <v>1982</v>
      </c>
      <c r="HB118" t="s">
        <v>246</v>
      </c>
      <c r="HD118" t="s">
        <v>386</v>
      </c>
      <c r="HE118" t="s">
        <v>386</v>
      </c>
    </row>
    <row r="119" spans="1:213" hidden="1" x14ac:dyDescent="0.45">
      <c r="A119">
        <v>165</v>
      </c>
      <c r="B119">
        <f>_xlfn.IFNA(VLOOKUP(Analiza[[#This Row],[Zakończono wypełnianie]],Zakończone[],2,0),"BRAK")</f>
        <v>95</v>
      </c>
      <c r="C119">
        <f>COUNTA(O119:HF119)</f>
        <v>33</v>
      </c>
      <c r="D119" t="s">
        <v>1352</v>
      </c>
      <c r="E119" t="s">
        <v>118</v>
      </c>
      <c r="J119" t="s">
        <v>119</v>
      </c>
      <c r="K119" t="s">
        <v>1450</v>
      </c>
      <c r="L119" t="s">
        <v>1451</v>
      </c>
      <c r="M119">
        <v>402</v>
      </c>
      <c r="N119">
        <v>0</v>
      </c>
      <c r="O119" t="s">
        <v>122</v>
      </c>
      <c r="P119" s="1" t="s">
        <v>123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 s="1" t="s">
        <v>124</v>
      </c>
      <c r="AG119" t="s">
        <v>223</v>
      </c>
      <c r="AH119">
        <v>2008</v>
      </c>
      <c r="AI119" t="s">
        <v>148</v>
      </c>
      <c r="AJ119" t="s">
        <v>1452</v>
      </c>
      <c r="AK119" t="s">
        <v>128</v>
      </c>
      <c r="AL119" t="s">
        <v>236</v>
      </c>
      <c r="AM119" t="s">
        <v>129</v>
      </c>
      <c r="AN119" t="s">
        <v>129</v>
      </c>
      <c r="AO119" t="s">
        <v>128</v>
      </c>
      <c r="AP119" t="s">
        <v>237</v>
      </c>
      <c r="AQ119" t="s">
        <v>131</v>
      </c>
      <c r="AR119" t="s">
        <v>131</v>
      </c>
      <c r="AS119" t="s">
        <v>1453</v>
      </c>
      <c r="AT119" t="s">
        <v>1454</v>
      </c>
      <c r="AU119" t="s">
        <v>1005</v>
      </c>
      <c r="AV119" t="s">
        <v>157</v>
      </c>
      <c r="AW119"/>
      <c r="AX119" s="1" t="s">
        <v>123</v>
      </c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 s="1" t="s">
        <v>123</v>
      </c>
      <c r="CS119"/>
      <c r="CT119"/>
      <c r="CU119"/>
      <c r="CV119"/>
      <c r="CW119"/>
      <c r="CX119"/>
      <c r="CY119"/>
      <c r="CZ119"/>
      <c r="DA119"/>
      <c r="DB119" s="1" t="s">
        <v>123</v>
      </c>
      <c r="DC119"/>
      <c r="DD119"/>
      <c r="DE119"/>
      <c r="DF119"/>
      <c r="DG119"/>
      <c r="DH119"/>
      <c r="DI119"/>
      <c r="DJ119"/>
      <c r="DK119"/>
      <c r="DL119" s="1" t="s">
        <v>123</v>
      </c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 s="1" t="s">
        <v>123</v>
      </c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 s="1" t="s">
        <v>123</v>
      </c>
      <c r="GW119" t="s">
        <v>1455</v>
      </c>
      <c r="GX119" t="s">
        <v>1456</v>
      </c>
      <c r="GY119" t="s">
        <v>1457</v>
      </c>
      <c r="GZ119" t="s">
        <v>140</v>
      </c>
      <c r="HA119">
        <v>1984</v>
      </c>
      <c r="HB119" t="s">
        <v>220</v>
      </c>
      <c r="HD119" t="s">
        <v>386</v>
      </c>
      <c r="HE119" t="s">
        <v>386</v>
      </c>
    </row>
    <row r="120" spans="1:213" hidden="1" x14ac:dyDescent="0.45">
      <c r="A120">
        <v>171</v>
      </c>
      <c r="B120">
        <f>_xlfn.IFNA(VLOOKUP(Analiza[[#This Row],[Zakończono wypełnianie]],Zakończone[],2,0),"BRAK")</f>
        <v>98</v>
      </c>
      <c r="C120">
        <f>COUNTA(O120:HF120)</f>
        <v>30</v>
      </c>
      <c r="D120" t="s">
        <v>1336</v>
      </c>
      <c r="E120" t="s">
        <v>118</v>
      </c>
      <c r="J120" t="s">
        <v>119</v>
      </c>
      <c r="K120" t="s">
        <v>1481</v>
      </c>
      <c r="L120" t="s">
        <v>1482</v>
      </c>
      <c r="M120">
        <v>562</v>
      </c>
      <c r="N120">
        <v>0</v>
      </c>
      <c r="O120" t="s">
        <v>122</v>
      </c>
      <c r="P120" s="1" t="s">
        <v>123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 s="1" t="s">
        <v>124</v>
      </c>
      <c r="AG120" t="s">
        <v>223</v>
      </c>
      <c r="AH120">
        <v>2014</v>
      </c>
      <c r="AI120" t="s">
        <v>148</v>
      </c>
      <c r="AJ120" t="s">
        <v>1483</v>
      </c>
      <c r="AK120" t="s">
        <v>151</v>
      </c>
      <c r="AL120" t="s">
        <v>128</v>
      </c>
      <c r="AM120" t="s">
        <v>128</v>
      </c>
      <c r="AN120" t="s">
        <v>151</v>
      </c>
      <c r="AO120" t="s">
        <v>162</v>
      </c>
      <c r="AP120" t="s">
        <v>1484</v>
      </c>
      <c r="AQ120" t="s">
        <v>153</v>
      </c>
      <c r="AR120" t="s">
        <v>153</v>
      </c>
      <c r="AS120"/>
      <c r="AT120" t="s">
        <v>1485</v>
      </c>
      <c r="AU120" t="s">
        <v>1486</v>
      </c>
      <c r="AV120" t="s">
        <v>172</v>
      </c>
      <c r="AW120"/>
      <c r="AX120" s="1" t="s">
        <v>123</v>
      </c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 s="1" t="s">
        <v>123</v>
      </c>
      <c r="CS120"/>
      <c r="CT120"/>
      <c r="CU120"/>
      <c r="CV120"/>
      <c r="CW120"/>
      <c r="CX120"/>
      <c r="CY120"/>
      <c r="CZ120"/>
      <c r="DA120"/>
      <c r="DB120" s="1" t="s">
        <v>123</v>
      </c>
      <c r="DC120"/>
      <c r="DD120"/>
      <c r="DE120"/>
      <c r="DF120"/>
      <c r="DG120"/>
      <c r="DH120"/>
      <c r="DI120"/>
      <c r="DJ120"/>
      <c r="DK120"/>
      <c r="DL120" s="1" t="s">
        <v>123</v>
      </c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 s="1" t="s">
        <v>123</v>
      </c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 s="1" t="s">
        <v>123</v>
      </c>
      <c r="GW120" t="s">
        <v>1487</v>
      </c>
      <c r="GX120" t="s">
        <v>1488</v>
      </c>
      <c r="GY120" t="s">
        <v>1489</v>
      </c>
      <c r="GZ120" t="s">
        <v>140</v>
      </c>
      <c r="HA120">
        <v>1991</v>
      </c>
      <c r="HB120" t="s">
        <v>141</v>
      </c>
    </row>
    <row r="121" spans="1:213" hidden="1" x14ac:dyDescent="0.45">
      <c r="A121">
        <v>175</v>
      </c>
      <c r="B121">
        <f>_xlfn.IFNA(VLOOKUP(Analiza[[#This Row],[Zakończono wypełnianie]],Zakończone[],2,0),"BRAK")</f>
        <v>99</v>
      </c>
      <c r="C121">
        <f>COUNTA(O121:HF121)</f>
        <v>31</v>
      </c>
      <c r="D121" t="s">
        <v>1131</v>
      </c>
      <c r="E121" t="s">
        <v>118</v>
      </c>
      <c r="J121" t="s">
        <v>119</v>
      </c>
      <c r="K121" t="s">
        <v>1493</v>
      </c>
      <c r="L121" t="s">
        <v>1494</v>
      </c>
      <c r="M121">
        <v>2185</v>
      </c>
      <c r="N121">
        <v>0</v>
      </c>
      <c r="O121" t="s">
        <v>122</v>
      </c>
      <c r="P121" s="1" t="s">
        <v>123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 s="1" t="s">
        <v>124</v>
      </c>
      <c r="AG121" t="s">
        <v>223</v>
      </c>
      <c r="AH121">
        <v>2005</v>
      </c>
      <c r="AI121" t="s">
        <v>148</v>
      </c>
      <c r="AJ121" t="s">
        <v>1495</v>
      </c>
      <c r="AK121" t="s">
        <v>150</v>
      </c>
      <c r="AL121" t="s">
        <v>169</v>
      </c>
      <c r="AM121" t="s">
        <v>169</v>
      </c>
      <c r="AN121" t="s">
        <v>169</v>
      </c>
      <c r="AO121" t="s">
        <v>150</v>
      </c>
      <c r="AP121" t="s">
        <v>237</v>
      </c>
      <c r="AQ121" t="s">
        <v>131</v>
      </c>
      <c r="AR121" t="s">
        <v>302</v>
      </c>
      <c r="AS121"/>
      <c r="AT121" t="s">
        <v>1496</v>
      </c>
      <c r="AU121" t="s">
        <v>386</v>
      </c>
      <c r="AV121" t="s">
        <v>230</v>
      </c>
      <c r="AW121"/>
      <c r="AX121" s="1" t="s">
        <v>123</v>
      </c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 s="1" t="s">
        <v>123</v>
      </c>
      <c r="CS121"/>
      <c r="CT121"/>
      <c r="CU121"/>
      <c r="CV121"/>
      <c r="CW121"/>
      <c r="CX121"/>
      <c r="CY121"/>
      <c r="CZ121"/>
      <c r="DA121"/>
      <c r="DB121" s="1" t="s">
        <v>123</v>
      </c>
      <c r="DC121"/>
      <c r="DD121"/>
      <c r="DE121"/>
      <c r="DF121"/>
      <c r="DG121"/>
      <c r="DH121"/>
      <c r="DI121"/>
      <c r="DJ121"/>
      <c r="DK121"/>
      <c r="DL121" s="1" t="s">
        <v>123</v>
      </c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 s="1" t="s">
        <v>123</v>
      </c>
      <c r="EP121" t="s">
        <v>178</v>
      </c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 s="1" t="s">
        <v>123</v>
      </c>
      <c r="GW121" t="s">
        <v>1497</v>
      </c>
      <c r="GX121" t="s">
        <v>1497</v>
      </c>
      <c r="GY121" t="s">
        <v>1497</v>
      </c>
      <c r="GZ121" t="s">
        <v>186</v>
      </c>
      <c r="HA121">
        <v>1981</v>
      </c>
      <c r="HB121" t="s">
        <v>246</v>
      </c>
    </row>
    <row r="122" spans="1:213" hidden="1" x14ac:dyDescent="0.45">
      <c r="A122">
        <v>189</v>
      </c>
      <c r="B122">
        <f>_xlfn.IFNA(VLOOKUP(Analiza[[#This Row],[Zakończono wypełnianie]],Zakończone[],2,0),"BRAK")</f>
        <v>108</v>
      </c>
      <c r="C122">
        <f>COUNTA(O122:HF122)</f>
        <v>34</v>
      </c>
      <c r="D122" t="s">
        <v>1352</v>
      </c>
      <c r="E122" t="s">
        <v>118</v>
      </c>
      <c r="J122" t="s">
        <v>119</v>
      </c>
      <c r="K122" t="s">
        <v>1608</v>
      </c>
      <c r="L122" t="s">
        <v>1609</v>
      </c>
      <c r="M122">
        <v>4906</v>
      </c>
      <c r="N122">
        <v>0</v>
      </c>
      <c r="O122" t="s">
        <v>122</v>
      </c>
      <c r="P122" s="1" t="s">
        <v>123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 s="1" t="s">
        <v>124</v>
      </c>
      <c r="AG122" t="s">
        <v>223</v>
      </c>
      <c r="AH122">
        <v>2009</v>
      </c>
      <c r="AI122" t="s">
        <v>148</v>
      </c>
      <c r="AJ122" t="s">
        <v>554</v>
      </c>
      <c r="AK122" t="s">
        <v>162</v>
      </c>
      <c r="AL122" t="s">
        <v>162</v>
      </c>
      <c r="AM122" t="s">
        <v>162</v>
      </c>
      <c r="AN122" t="s">
        <v>162</v>
      </c>
      <c r="AO122" t="s">
        <v>162</v>
      </c>
      <c r="AP122" t="s">
        <v>1610</v>
      </c>
      <c r="AQ122" t="s">
        <v>302</v>
      </c>
      <c r="AR122" t="s">
        <v>153</v>
      </c>
      <c r="AS122"/>
      <c r="AT122" t="s">
        <v>1611</v>
      </c>
      <c r="AU122" t="s">
        <v>1612</v>
      </c>
      <c r="AV122"/>
      <c r="AW122" t="s">
        <v>1613</v>
      </c>
      <c r="AX122" s="1" t="s">
        <v>123</v>
      </c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 s="1" t="s">
        <v>123</v>
      </c>
      <c r="CS122"/>
      <c r="CT122"/>
      <c r="CU122"/>
      <c r="CV122"/>
      <c r="CW122"/>
      <c r="CX122"/>
      <c r="CY122"/>
      <c r="CZ122"/>
      <c r="DA122"/>
      <c r="DB122" s="1" t="s">
        <v>123</v>
      </c>
      <c r="DC122"/>
      <c r="DD122"/>
      <c r="DE122"/>
      <c r="DF122"/>
      <c r="DG122"/>
      <c r="DH122"/>
      <c r="DI122"/>
      <c r="DJ122"/>
      <c r="DK122"/>
      <c r="DL122" s="1" t="s">
        <v>123</v>
      </c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 s="1" t="s">
        <v>123</v>
      </c>
      <c r="EP122" t="s">
        <v>180</v>
      </c>
      <c r="EQ122" t="s">
        <v>132</v>
      </c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 s="1" t="s">
        <v>123</v>
      </c>
      <c r="GW122" t="s">
        <v>1614</v>
      </c>
      <c r="GX122" t="s">
        <v>1247</v>
      </c>
      <c r="GY122" t="s">
        <v>1247</v>
      </c>
      <c r="GZ122" t="s">
        <v>140</v>
      </c>
      <c r="HA122">
        <v>1983</v>
      </c>
      <c r="HB122" t="s">
        <v>220</v>
      </c>
      <c r="HD122" t="s">
        <v>1615</v>
      </c>
      <c r="HE122" t="s">
        <v>1615</v>
      </c>
    </row>
    <row r="123" spans="1:213" hidden="1" x14ac:dyDescent="0.45">
      <c r="A123">
        <v>217</v>
      </c>
      <c r="B123">
        <f>_xlfn.IFNA(VLOOKUP(Analiza[[#This Row],[Zakończono wypełnianie]],Zakończone[],2,0),"BRAK")</f>
        <v>119</v>
      </c>
      <c r="C123">
        <f>COUNTA(O123:HF123)</f>
        <v>32</v>
      </c>
      <c r="D123" t="s">
        <v>1780</v>
      </c>
      <c r="E123" t="s">
        <v>118</v>
      </c>
      <c r="F123" t="s">
        <v>1781</v>
      </c>
      <c r="J123" t="s">
        <v>119</v>
      </c>
      <c r="K123" t="s">
        <v>1782</v>
      </c>
      <c r="L123" t="s">
        <v>1783</v>
      </c>
      <c r="M123">
        <v>968</v>
      </c>
      <c r="N123">
        <v>0</v>
      </c>
      <c r="O123" t="s">
        <v>122</v>
      </c>
      <c r="P123" s="1" t="s">
        <v>123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 s="1" t="s">
        <v>124</v>
      </c>
      <c r="AG123" t="s">
        <v>223</v>
      </c>
      <c r="AH123">
        <v>2011</v>
      </c>
      <c r="AI123" t="s">
        <v>148</v>
      </c>
      <c r="AJ123" t="s">
        <v>1784</v>
      </c>
      <c r="AK123" t="s">
        <v>150</v>
      </c>
      <c r="AL123" t="s">
        <v>162</v>
      </c>
      <c r="AM123" t="s">
        <v>169</v>
      </c>
      <c r="AN123" t="s">
        <v>150</v>
      </c>
      <c r="AO123" t="s">
        <v>150</v>
      </c>
      <c r="AP123">
        <v>2</v>
      </c>
      <c r="AQ123" t="s">
        <v>302</v>
      </c>
      <c r="AR123" t="s">
        <v>153</v>
      </c>
      <c r="AS123" t="s">
        <v>1785</v>
      </c>
      <c r="AT123" t="s">
        <v>1786</v>
      </c>
      <c r="AU123" t="s">
        <v>1787</v>
      </c>
      <c r="AV123" t="s">
        <v>157</v>
      </c>
      <c r="AW123"/>
      <c r="AX123" s="1" t="s">
        <v>123</v>
      </c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 s="1" t="s">
        <v>123</v>
      </c>
      <c r="CS123"/>
      <c r="CT123"/>
      <c r="CU123"/>
      <c r="CV123"/>
      <c r="CW123"/>
      <c r="CX123"/>
      <c r="CY123"/>
      <c r="CZ123"/>
      <c r="DA123"/>
      <c r="DB123" s="1" t="s">
        <v>123</v>
      </c>
      <c r="DC123"/>
      <c r="DD123"/>
      <c r="DE123"/>
      <c r="DF123"/>
      <c r="DG123"/>
      <c r="DH123"/>
      <c r="DI123"/>
      <c r="DJ123"/>
      <c r="DK123"/>
      <c r="DL123" s="1" t="s">
        <v>123</v>
      </c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 s="1" t="s">
        <v>123</v>
      </c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 s="1" t="s">
        <v>123</v>
      </c>
      <c r="GW123" t="s">
        <v>1788</v>
      </c>
      <c r="GX123" t="s">
        <v>1789</v>
      </c>
      <c r="GY123" t="s">
        <v>1790</v>
      </c>
      <c r="GZ123" t="s">
        <v>140</v>
      </c>
      <c r="HA123">
        <v>1986</v>
      </c>
      <c r="HB123" t="s">
        <v>398</v>
      </c>
      <c r="HD123" t="s">
        <v>1791</v>
      </c>
    </row>
    <row r="124" spans="1:213" hidden="1" x14ac:dyDescent="0.45">
      <c r="A124">
        <v>220</v>
      </c>
      <c r="B124">
        <f>_xlfn.IFNA(VLOOKUP(Analiza[[#This Row],[Zakończono wypełnianie]],Zakończone[],2,0),"BRAK")</f>
        <v>121</v>
      </c>
      <c r="C124">
        <f>COUNTA(O124:HF124)</f>
        <v>34</v>
      </c>
      <c r="D124" t="s">
        <v>1336</v>
      </c>
      <c r="E124" t="s">
        <v>118</v>
      </c>
      <c r="J124" t="s">
        <v>119</v>
      </c>
      <c r="K124" t="s">
        <v>1808</v>
      </c>
      <c r="L124" t="s">
        <v>1809</v>
      </c>
      <c r="M124">
        <v>2379</v>
      </c>
      <c r="N124">
        <v>0</v>
      </c>
      <c r="O124" t="s">
        <v>122</v>
      </c>
      <c r="P124" s="1" t="s">
        <v>123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 s="1" t="s">
        <v>124</v>
      </c>
      <c r="AG124" t="s">
        <v>223</v>
      </c>
      <c r="AH124">
        <v>2012</v>
      </c>
      <c r="AI124" t="s">
        <v>148</v>
      </c>
      <c r="AJ124" t="s">
        <v>1810</v>
      </c>
      <c r="AK124" t="s">
        <v>150</v>
      </c>
      <c r="AL124" t="s">
        <v>162</v>
      </c>
      <c r="AM124" t="s">
        <v>150</v>
      </c>
      <c r="AN124" t="s">
        <v>162</v>
      </c>
      <c r="AO124" t="s">
        <v>150</v>
      </c>
      <c r="AP124" t="s">
        <v>237</v>
      </c>
      <c r="AQ124" t="s">
        <v>132</v>
      </c>
      <c r="AR124" t="s">
        <v>132</v>
      </c>
      <c r="AS124" t="s">
        <v>1811</v>
      </c>
      <c r="AT124" t="s">
        <v>1812</v>
      </c>
      <c r="AU124" t="s">
        <v>1813</v>
      </c>
      <c r="AV124" t="s">
        <v>230</v>
      </c>
      <c r="AW124" t="s">
        <v>1814</v>
      </c>
      <c r="AX124" s="1" t="s">
        <v>123</v>
      </c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 s="1" t="s">
        <v>123</v>
      </c>
      <c r="CS124"/>
      <c r="CT124"/>
      <c r="CU124"/>
      <c r="CV124"/>
      <c r="CW124"/>
      <c r="CX124"/>
      <c r="CY124"/>
      <c r="CZ124"/>
      <c r="DA124"/>
      <c r="DB124" s="1" t="s">
        <v>123</v>
      </c>
      <c r="DC124"/>
      <c r="DD124"/>
      <c r="DE124"/>
      <c r="DF124"/>
      <c r="DG124"/>
      <c r="DH124"/>
      <c r="DI124"/>
      <c r="DJ124"/>
      <c r="DK124"/>
      <c r="DL124" s="1" t="s">
        <v>123</v>
      </c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 s="1" t="s">
        <v>123</v>
      </c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 s="1" t="s">
        <v>123</v>
      </c>
      <c r="GW124" t="s">
        <v>1815</v>
      </c>
      <c r="GX124" t="s">
        <v>1816</v>
      </c>
      <c r="GY124" t="s">
        <v>1817</v>
      </c>
      <c r="GZ124" t="s">
        <v>140</v>
      </c>
      <c r="HA124">
        <v>1986</v>
      </c>
      <c r="HB124" t="s">
        <v>246</v>
      </c>
      <c r="HD124" t="s">
        <v>1818</v>
      </c>
      <c r="HE124" t="s">
        <v>1819</v>
      </c>
    </row>
    <row r="125" spans="1:213" x14ac:dyDescent="0.45">
      <c r="A125">
        <v>223</v>
      </c>
      <c r="B125">
        <f>_xlfn.IFNA(VLOOKUP(Analiza[[#This Row],[Zakończono wypełnianie]],Zakończone[],2,0),"BRAK")</f>
        <v>122</v>
      </c>
      <c r="C125">
        <f>COUNTA(O125:HF125)</f>
        <v>41</v>
      </c>
      <c r="D125" t="s">
        <v>1827</v>
      </c>
      <c r="E125" t="s">
        <v>118</v>
      </c>
      <c r="J125" t="s">
        <v>119</v>
      </c>
      <c r="K125" t="s">
        <v>1828</v>
      </c>
      <c r="L125" t="s">
        <v>1829</v>
      </c>
      <c r="M125">
        <v>673</v>
      </c>
      <c r="N125">
        <v>0</v>
      </c>
      <c r="O125" t="s">
        <v>122</v>
      </c>
      <c r="P125" s="1" t="s">
        <v>123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 s="1" t="s">
        <v>124</v>
      </c>
      <c r="AG125" t="s">
        <v>223</v>
      </c>
      <c r="AH125">
        <v>2005</v>
      </c>
      <c r="AI125" t="s">
        <v>148</v>
      </c>
      <c r="AJ125" t="s">
        <v>1831</v>
      </c>
      <c r="AK125" t="s">
        <v>162</v>
      </c>
      <c r="AL125" t="s">
        <v>169</v>
      </c>
      <c r="AM125" t="s">
        <v>169</v>
      </c>
      <c r="AN125" t="s">
        <v>128</v>
      </c>
      <c r="AO125" t="s">
        <v>162</v>
      </c>
      <c r="AP125" t="s">
        <v>237</v>
      </c>
      <c r="AQ125" t="s">
        <v>302</v>
      </c>
      <c r="AR125" t="s">
        <v>153</v>
      </c>
      <c r="AS125" t="s">
        <v>1832</v>
      </c>
      <c r="AT125" t="s">
        <v>1833</v>
      </c>
      <c r="AU125" t="s">
        <v>1834</v>
      </c>
      <c r="AV125"/>
      <c r="AW125" t="s">
        <v>158</v>
      </c>
      <c r="AX125" s="1" t="s">
        <v>123</v>
      </c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 s="1" t="s">
        <v>123</v>
      </c>
      <c r="CS125"/>
      <c r="CT125"/>
      <c r="CU125"/>
      <c r="CV125"/>
      <c r="CW125"/>
      <c r="CX125"/>
      <c r="CY125"/>
      <c r="CZ125"/>
      <c r="DA125"/>
      <c r="DB125" s="1" t="s">
        <v>214</v>
      </c>
      <c r="DC125" t="s">
        <v>191</v>
      </c>
      <c r="DD125" t="s">
        <v>2277</v>
      </c>
      <c r="DE125" t="s">
        <v>150</v>
      </c>
      <c r="DF125" t="s">
        <v>150</v>
      </c>
      <c r="DG125" t="s">
        <v>151</v>
      </c>
      <c r="DH125" t="s">
        <v>150</v>
      </c>
      <c r="DI125" t="s">
        <v>169</v>
      </c>
      <c r="DJ125" t="s">
        <v>169</v>
      </c>
      <c r="DK125" t="s">
        <v>1836</v>
      </c>
      <c r="DL125" s="1" t="s">
        <v>123</v>
      </c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 s="1" t="s">
        <v>123</v>
      </c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 s="1" t="s">
        <v>123</v>
      </c>
      <c r="GW125" t="s">
        <v>1837</v>
      </c>
      <c r="GX125" t="s">
        <v>1838</v>
      </c>
      <c r="GY125" t="s">
        <v>1839</v>
      </c>
      <c r="GZ125" t="s">
        <v>140</v>
      </c>
      <c r="HA125">
        <v>1981</v>
      </c>
      <c r="HB125" t="s">
        <v>141</v>
      </c>
      <c r="HD125" t="s">
        <v>1840</v>
      </c>
    </row>
    <row r="126" spans="1:213" hidden="1" x14ac:dyDescent="0.45">
      <c r="A126">
        <v>227</v>
      </c>
      <c r="B126">
        <f>_xlfn.IFNA(VLOOKUP(Analiza[[#This Row],[Zakończono wypełnianie]],Zakończone[],2,0),"BRAK")</f>
        <v>123</v>
      </c>
      <c r="C126">
        <f>COUNTA(O126:HF126)</f>
        <v>33</v>
      </c>
      <c r="D126" t="s">
        <v>1845</v>
      </c>
      <c r="E126" t="s">
        <v>118</v>
      </c>
      <c r="J126" t="s">
        <v>119</v>
      </c>
      <c r="K126" t="s">
        <v>1846</v>
      </c>
      <c r="L126" t="s">
        <v>1847</v>
      </c>
      <c r="M126">
        <v>790</v>
      </c>
      <c r="N126">
        <v>0</v>
      </c>
      <c r="O126" t="s">
        <v>122</v>
      </c>
      <c r="P126" s="1" t="s">
        <v>123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 s="1" t="s">
        <v>124</v>
      </c>
      <c r="AG126" t="s">
        <v>223</v>
      </c>
      <c r="AH126">
        <v>2018</v>
      </c>
      <c r="AI126" t="s">
        <v>148</v>
      </c>
      <c r="AJ126" t="s">
        <v>461</v>
      </c>
      <c r="AK126" t="s">
        <v>162</v>
      </c>
      <c r="AL126" t="s">
        <v>162</v>
      </c>
      <c r="AM126" t="s">
        <v>150</v>
      </c>
      <c r="AN126" t="s">
        <v>169</v>
      </c>
      <c r="AO126" t="s">
        <v>132</v>
      </c>
      <c r="AP126" t="s">
        <v>1848</v>
      </c>
      <c r="AQ126" t="s">
        <v>302</v>
      </c>
      <c r="AR126" t="s">
        <v>132</v>
      </c>
      <c r="AS126" t="s">
        <v>1849</v>
      </c>
      <c r="AT126" t="s">
        <v>1850</v>
      </c>
      <c r="AU126" t="s">
        <v>1851</v>
      </c>
      <c r="AV126" t="s">
        <v>157</v>
      </c>
      <c r="AW126"/>
      <c r="AX126" s="1" t="s">
        <v>123</v>
      </c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 s="1" t="s">
        <v>123</v>
      </c>
      <c r="CS126"/>
      <c r="CT126"/>
      <c r="CU126"/>
      <c r="CV126"/>
      <c r="CW126"/>
      <c r="CX126"/>
      <c r="CY126"/>
      <c r="CZ126"/>
      <c r="DA126"/>
      <c r="DB126" s="1" t="s">
        <v>123</v>
      </c>
      <c r="DC126"/>
      <c r="DD126"/>
      <c r="DE126"/>
      <c r="DF126"/>
      <c r="DG126"/>
      <c r="DH126"/>
      <c r="DI126"/>
      <c r="DJ126"/>
      <c r="DK126"/>
      <c r="DL126" s="1" t="s">
        <v>123</v>
      </c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 s="1" t="s">
        <v>123</v>
      </c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 s="1" t="s">
        <v>123</v>
      </c>
      <c r="GW126" t="s">
        <v>1852</v>
      </c>
      <c r="GX126" t="s">
        <v>1853</v>
      </c>
      <c r="GY126" t="s">
        <v>1854</v>
      </c>
      <c r="GZ126" t="s">
        <v>140</v>
      </c>
      <c r="HA126">
        <v>1994</v>
      </c>
      <c r="HB126" t="s">
        <v>141</v>
      </c>
      <c r="HC126" t="s">
        <v>1855</v>
      </c>
      <c r="HD126" t="s">
        <v>1856</v>
      </c>
    </row>
    <row r="127" spans="1:213" hidden="1" x14ac:dyDescent="0.45">
      <c r="A127">
        <v>219</v>
      </c>
      <c r="B127" t="str">
        <f>_xlfn.IFNA(VLOOKUP(Analiza[[#This Row],[Zakończono wypełnianie]],Zakończone[],2,0),"BRAK")</f>
        <v>BRAK</v>
      </c>
      <c r="C127">
        <f>COUNTA(O127:HF127)</f>
        <v>20</v>
      </c>
      <c r="D127" t="s">
        <v>1802</v>
      </c>
      <c r="E127" t="s">
        <v>118</v>
      </c>
      <c r="F127" t="s">
        <v>359</v>
      </c>
      <c r="J127" t="s">
        <v>286</v>
      </c>
      <c r="K127" t="s">
        <v>1803</v>
      </c>
      <c r="L127" t="s">
        <v>1803</v>
      </c>
      <c r="M127">
        <v>0</v>
      </c>
      <c r="N127">
        <v>0</v>
      </c>
      <c r="O127" t="s">
        <v>122</v>
      </c>
      <c r="P127" s="1" t="s">
        <v>123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 s="1" t="s">
        <v>124</v>
      </c>
      <c r="AG127" t="s">
        <v>191</v>
      </c>
      <c r="AH127">
        <v>2016</v>
      </c>
      <c r="AI127" t="s">
        <v>126</v>
      </c>
      <c r="AJ127" t="s">
        <v>1795</v>
      </c>
      <c r="AK127" t="s">
        <v>236</v>
      </c>
      <c r="AL127" t="s">
        <v>236</v>
      </c>
      <c r="AM127" t="s">
        <v>151</v>
      </c>
      <c r="AN127" t="s">
        <v>129</v>
      </c>
      <c r="AO127" t="s">
        <v>132</v>
      </c>
      <c r="AP127" t="s">
        <v>1804</v>
      </c>
      <c r="AQ127" t="s">
        <v>131</v>
      </c>
      <c r="AR127" t="s">
        <v>132</v>
      </c>
      <c r="AS127" t="s">
        <v>1805</v>
      </c>
      <c r="AT127" t="s">
        <v>1806</v>
      </c>
      <c r="AU127" t="s">
        <v>1807</v>
      </c>
      <c r="AV127" t="s">
        <v>157</v>
      </c>
      <c r="AW127"/>
      <c r="AX127" s="1" t="s">
        <v>123</v>
      </c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 s="1"/>
      <c r="CS127"/>
      <c r="CT127"/>
      <c r="CU127"/>
      <c r="CV127"/>
      <c r="CW127"/>
      <c r="CX127"/>
      <c r="CY127"/>
      <c r="CZ127"/>
      <c r="DA127"/>
      <c r="DB127" s="1"/>
      <c r="DC127"/>
      <c r="DD127"/>
      <c r="DE127"/>
      <c r="DF127"/>
      <c r="DG127"/>
      <c r="DH127"/>
      <c r="DI127"/>
      <c r="DJ127"/>
      <c r="DK127"/>
      <c r="DL127" s="1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 s="1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 s="1"/>
    </row>
    <row r="128" spans="1:213" hidden="1" x14ac:dyDescent="0.45">
      <c r="A128">
        <v>240</v>
      </c>
      <c r="B128" t="str">
        <f>_xlfn.IFNA(VLOOKUP(Analiza[[#This Row],[Zakończono wypełnianie]],Zakończone[],2,0),"BRAK")</f>
        <v>BRAK</v>
      </c>
      <c r="C128">
        <f>COUNTA(O128:HF128)</f>
        <v>20</v>
      </c>
      <c r="D128" t="s">
        <v>1943</v>
      </c>
      <c r="E128" t="s">
        <v>118</v>
      </c>
      <c r="J128" t="s">
        <v>286</v>
      </c>
      <c r="K128" t="s">
        <v>1944</v>
      </c>
      <c r="L128" t="s">
        <v>1944</v>
      </c>
      <c r="M128">
        <v>0</v>
      </c>
      <c r="N128">
        <v>0</v>
      </c>
      <c r="O128" t="s">
        <v>122</v>
      </c>
      <c r="P128" s="1" t="s">
        <v>123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 s="1" t="s">
        <v>124</v>
      </c>
      <c r="AG128" t="s">
        <v>191</v>
      </c>
      <c r="AH128">
        <v>1967</v>
      </c>
      <c r="AI128" t="s">
        <v>126</v>
      </c>
      <c r="AJ128" t="s">
        <v>1945</v>
      </c>
      <c r="AK128" t="s">
        <v>150</v>
      </c>
      <c r="AL128" t="s">
        <v>150</v>
      </c>
      <c r="AM128" t="s">
        <v>132</v>
      </c>
      <c r="AN128" t="s">
        <v>150</v>
      </c>
      <c r="AO128" t="s">
        <v>150</v>
      </c>
      <c r="AP128">
        <v>1</v>
      </c>
      <c r="AQ128" t="s">
        <v>302</v>
      </c>
      <c r="AR128" t="s">
        <v>153</v>
      </c>
      <c r="AS128" t="s">
        <v>1946</v>
      </c>
      <c r="AT128" t="s">
        <v>1947</v>
      </c>
      <c r="AU128" t="s">
        <v>1948</v>
      </c>
      <c r="AV128" t="s">
        <v>157</v>
      </c>
      <c r="AW128"/>
      <c r="AX128" s="1" t="s">
        <v>123</v>
      </c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 s="1"/>
      <c r="CS128"/>
      <c r="CT128"/>
      <c r="CU128"/>
      <c r="CV128"/>
      <c r="CW128"/>
      <c r="CX128"/>
      <c r="CY128"/>
      <c r="CZ128"/>
      <c r="DA128"/>
      <c r="DB128" s="1"/>
      <c r="DC128"/>
      <c r="DD128"/>
      <c r="DE128"/>
      <c r="DF128"/>
      <c r="DG128"/>
      <c r="DH128"/>
      <c r="DI128"/>
      <c r="DJ128"/>
      <c r="DK128"/>
      <c r="DL128" s="1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 s="1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 s="1"/>
    </row>
    <row r="129" spans="1:213" hidden="1" x14ac:dyDescent="0.45">
      <c r="A129">
        <v>206</v>
      </c>
      <c r="B129" t="str">
        <f>_xlfn.IFNA(VLOOKUP(Analiza[[#This Row],[Zakończono wypełnianie]],Zakończone[],2,0),"BRAK")</f>
        <v>BRAK</v>
      </c>
      <c r="C129">
        <f>COUNTA(O129:HF129)</f>
        <v>30</v>
      </c>
      <c r="D129" t="s">
        <v>1722</v>
      </c>
      <c r="E129" t="s">
        <v>118</v>
      </c>
      <c r="F129" t="s">
        <v>1647</v>
      </c>
      <c r="J129" t="s">
        <v>286</v>
      </c>
      <c r="K129" t="s">
        <v>1723</v>
      </c>
      <c r="L129" t="s">
        <v>1723</v>
      </c>
      <c r="M129">
        <v>0</v>
      </c>
      <c r="N129">
        <v>0</v>
      </c>
      <c r="O129" t="s">
        <v>122</v>
      </c>
      <c r="P129" s="1" t="s">
        <v>123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 s="1" t="s">
        <v>124</v>
      </c>
      <c r="AG129" t="s">
        <v>1724</v>
      </c>
      <c r="AH129">
        <v>2005</v>
      </c>
      <c r="AI129" t="s">
        <v>148</v>
      </c>
      <c r="AJ129" t="s">
        <v>1725</v>
      </c>
      <c r="AK129" t="s">
        <v>150</v>
      </c>
      <c r="AL129" t="s">
        <v>162</v>
      </c>
      <c r="AM129" t="s">
        <v>162</v>
      </c>
      <c r="AN129" t="s">
        <v>162</v>
      </c>
      <c r="AO129" t="s">
        <v>162</v>
      </c>
      <c r="AP129">
        <v>2</v>
      </c>
      <c r="AQ129" t="s">
        <v>131</v>
      </c>
      <c r="AR129" t="s">
        <v>302</v>
      </c>
      <c r="AS129" t="s">
        <v>1726</v>
      </c>
      <c r="AT129" t="s">
        <v>1727</v>
      </c>
      <c r="AU129" t="s">
        <v>1728</v>
      </c>
      <c r="AV129" t="s">
        <v>157</v>
      </c>
      <c r="AW129"/>
      <c r="AX129" s="1" t="s">
        <v>123</v>
      </c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 s="1" t="s">
        <v>123</v>
      </c>
      <c r="CS129"/>
      <c r="CT129"/>
      <c r="CU129"/>
      <c r="CV129"/>
      <c r="CW129"/>
      <c r="CX129"/>
      <c r="CY129"/>
      <c r="CZ129"/>
      <c r="DA129"/>
      <c r="DB129" s="1" t="s">
        <v>123</v>
      </c>
      <c r="DC129"/>
      <c r="DD129"/>
      <c r="DE129"/>
      <c r="DF129"/>
      <c r="DG129"/>
      <c r="DH129"/>
      <c r="DI129"/>
      <c r="DJ129"/>
      <c r="DK129"/>
      <c r="DL129" s="1" t="s">
        <v>123</v>
      </c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 s="1" t="s">
        <v>123</v>
      </c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 s="1" t="s">
        <v>123</v>
      </c>
      <c r="GZ129" t="s">
        <v>140</v>
      </c>
      <c r="HA129">
        <v>1981</v>
      </c>
      <c r="HB129" t="s">
        <v>483</v>
      </c>
      <c r="HD129" t="s">
        <v>142</v>
      </c>
      <c r="HE129" t="s">
        <v>180</v>
      </c>
    </row>
    <row r="130" spans="1:213" hidden="1" x14ac:dyDescent="0.45">
      <c r="A130">
        <v>243</v>
      </c>
      <c r="B130">
        <f>_xlfn.IFNA(VLOOKUP(Analiza[[#This Row],[Zakończono wypełnianie]],Zakończone[],2,0),"BRAK")</f>
        <v>130</v>
      </c>
      <c r="C130">
        <f>COUNTA(O130:HF130)</f>
        <v>33</v>
      </c>
      <c r="D130" t="s">
        <v>1951</v>
      </c>
      <c r="E130" t="s">
        <v>118</v>
      </c>
      <c r="J130" t="s">
        <v>119</v>
      </c>
      <c r="K130" t="s">
        <v>1952</v>
      </c>
      <c r="L130" t="s">
        <v>1953</v>
      </c>
      <c r="M130">
        <v>942</v>
      </c>
      <c r="N130">
        <v>0</v>
      </c>
      <c r="O130" t="s">
        <v>122</v>
      </c>
      <c r="P130" s="1" t="s">
        <v>123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 s="1" t="s">
        <v>124</v>
      </c>
      <c r="AG130" t="s">
        <v>223</v>
      </c>
      <c r="AH130">
        <v>2012</v>
      </c>
      <c r="AI130" t="s">
        <v>148</v>
      </c>
      <c r="AJ130" t="s">
        <v>161</v>
      </c>
      <c r="AK130" t="s">
        <v>128</v>
      </c>
      <c r="AL130" t="s">
        <v>162</v>
      </c>
      <c r="AM130" t="s">
        <v>128</v>
      </c>
      <c r="AN130" t="s">
        <v>128</v>
      </c>
      <c r="AO130" t="s">
        <v>236</v>
      </c>
      <c r="AP130" t="s">
        <v>530</v>
      </c>
      <c r="AQ130" t="s">
        <v>302</v>
      </c>
      <c r="AR130" t="s">
        <v>131</v>
      </c>
      <c r="AS130" t="s">
        <v>1955</v>
      </c>
      <c r="AT130" t="s">
        <v>1956</v>
      </c>
      <c r="AU130" t="s">
        <v>1957</v>
      </c>
      <c r="AV130" t="s">
        <v>157</v>
      </c>
      <c r="AW130"/>
      <c r="AX130" s="1" t="s">
        <v>123</v>
      </c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 s="1" t="s">
        <v>123</v>
      </c>
      <c r="CS130"/>
      <c r="CT130"/>
      <c r="CU130"/>
      <c r="CV130"/>
      <c r="CW130"/>
      <c r="CX130"/>
      <c r="CY130"/>
      <c r="CZ130"/>
      <c r="DA130"/>
      <c r="DB130" s="1" t="s">
        <v>123</v>
      </c>
      <c r="DC130"/>
      <c r="DD130"/>
      <c r="DE130"/>
      <c r="DF130"/>
      <c r="DG130"/>
      <c r="DH130"/>
      <c r="DI130"/>
      <c r="DJ130"/>
      <c r="DK130"/>
      <c r="DL130" s="1" t="s">
        <v>123</v>
      </c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 s="1" t="s">
        <v>123</v>
      </c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 s="1" t="s">
        <v>123</v>
      </c>
      <c r="GW130" t="s">
        <v>1958</v>
      </c>
      <c r="GX130" t="s">
        <v>1959</v>
      </c>
      <c r="GY130" t="s">
        <v>1960</v>
      </c>
      <c r="GZ130" t="s">
        <v>140</v>
      </c>
      <c r="HA130">
        <v>1986</v>
      </c>
      <c r="HB130" t="s">
        <v>1630</v>
      </c>
      <c r="HD130" t="s">
        <v>1961</v>
      </c>
      <c r="HE130" t="s">
        <v>142</v>
      </c>
    </row>
    <row r="131" spans="1:213" hidden="1" x14ac:dyDescent="0.45">
      <c r="A131">
        <v>34</v>
      </c>
      <c r="B131">
        <f>_xlfn.IFNA(VLOOKUP(Analiza[[#This Row],[Zakończono wypełnianie]],Zakończone[],2,0),"BRAK")</f>
        <v>24</v>
      </c>
      <c r="C131">
        <f>COUNTA(O131:HF131)</f>
        <v>36</v>
      </c>
      <c r="D131" t="s">
        <v>484</v>
      </c>
      <c r="E131" t="s">
        <v>118</v>
      </c>
      <c r="F131" t="s">
        <v>359</v>
      </c>
      <c r="J131" t="s">
        <v>119</v>
      </c>
      <c r="K131" t="s">
        <v>485</v>
      </c>
      <c r="L131" t="s">
        <v>486</v>
      </c>
      <c r="M131">
        <v>709</v>
      </c>
      <c r="N131">
        <v>0</v>
      </c>
      <c r="O131" t="s">
        <v>122</v>
      </c>
      <c r="P131" s="1" t="s">
        <v>123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 s="1" t="s">
        <v>124</v>
      </c>
      <c r="AG131" t="s">
        <v>445</v>
      </c>
      <c r="AH131">
        <v>2018</v>
      </c>
      <c r="AI131" t="s">
        <v>148</v>
      </c>
      <c r="AJ131" t="s">
        <v>487</v>
      </c>
      <c r="AK131" t="s">
        <v>162</v>
      </c>
      <c r="AL131" t="s">
        <v>162</v>
      </c>
      <c r="AM131" t="s">
        <v>151</v>
      </c>
      <c r="AN131" t="s">
        <v>129</v>
      </c>
      <c r="AO131" t="s">
        <v>151</v>
      </c>
      <c r="AP131">
        <v>2</v>
      </c>
      <c r="AQ131" t="s">
        <v>131</v>
      </c>
      <c r="AR131" t="s">
        <v>153</v>
      </c>
      <c r="AS131" t="s">
        <v>488</v>
      </c>
      <c r="AT131" t="s">
        <v>489</v>
      </c>
      <c r="AU131" t="s">
        <v>490</v>
      </c>
      <c r="AV131" t="s">
        <v>157</v>
      </c>
      <c r="AW131"/>
      <c r="AX131" s="1" t="s">
        <v>123</v>
      </c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 s="1" t="s">
        <v>123</v>
      </c>
      <c r="CS131"/>
      <c r="CT131"/>
      <c r="CU131"/>
      <c r="CV131"/>
      <c r="CW131"/>
      <c r="CX131"/>
      <c r="CY131"/>
      <c r="CZ131"/>
      <c r="DA131"/>
      <c r="DB131" s="1" t="s">
        <v>123</v>
      </c>
      <c r="DC131"/>
      <c r="DD131"/>
      <c r="DE131"/>
      <c r="DF131"/>
      <c r="DG131"/>
      <c r="DH131"/>
      <c r="DI131"/>
      <c r="DJ131"/>
      <c r="DK131"/>
      <c r="DL131" s="1" t="s">
        <v>123</v>
      </c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 s="1" t="s">
        <v>123</v>
      </c>
      <c r="EP131" t="s">
        <v>180</v>
      </c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 s="1" t="s">
        <v>123</v>
      </c>
      <c r="FP131" t="s">
        <v>132</v>
      </c>
      <c r="FR131" t="s">
        <v>132</v>
      </c>
      <c r="GW131" t="s">
        <v>491</v>
      </c>
      <c r="GX131" t="s">
        <v>492</v>
      </c>
      <c r="GY131" t="s">
        <v>493</v>
      </c>
      <c r="GZ131" t="s">
        <v>186</v>
      </c>
      <c r="HA131">
        <v>1994</v>
      </c>
      <c r="HB131" t="s">
        <v>483</v>
      </c>
      <c r="HD131" t="s">
        <v>494</v>
      </c>
      <c r="HE131" t="s">
        <v>495</v>
      </c>
    </row>
    <row r="132" spans="1:213" hidden="1" x14ac:dyDescent="0.45">
      <c r="A132">
        <v>154</v>
      </c>
      <c r="B132">
        <f>_xlfn.IFNA(VLOOKUP(Analiza[[#This Row],[Zakończono wypełnianie]],Zakończone[],2,0),"BRAK")</f>
        <v>89</v>
      </c>
      <c r="C132">
        <f>COUNTA(O132:HF132)</f>
        <v>17</v>
      </c>
      <c r="D132" t="s">
        <v>1142</v>
      </c>
      <c r="E132" t="s">
        <v>118</v>
      </c>
      <c r="J132" t="s">
        <v>119</v>
      </c>
      <c r="K132" t="s">
        <v>1384</v>
      </c>
      <c r="L132" t="s">
        <v>1385</v>
      </c>
      <c r="M132">
        <v>167</v>
      </c>
      <c r="N132">
        <v>0</v>
      </c>
      <c r="O132" t="s">
        <v>122</v>
      </c>
      <c r="P132" s="1" t="s">
        <v>123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 s="1" t="s">
        <v>123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 s="1" t="s">
        <v>123</v>
      </c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 s="1" t="s">
        <v>123</v>
      </c>
      <c r="CS132"/>
      <c r="CT132"/>
      <c r="CU132"/>
      <c r="CV132"/>
      <c r="CW132"/>
      <c r="CX132"/>
      <c r="CY132"/>
      <c r="CZ132"/>
      <c r="DA132"/>
      <c r="DB132" s="1" t="s">
        <v>123</v>
      </c>
      <c r="DC132"/>
      <c r="DD132"/>
      <c r="DE132"/>
      <c r="DF132"/>
      <c r="DG132"/>
      <c r="DH132"/>
      <c r="DI132"/>
      <c r="DJ132"/>
      <c r="DK132"/>
      <c r="DL132" s="1" t="s">
        <v>123</v>
      </c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 s="1" t="s">
        <v>123</v>
      </c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 s="1" t="s">
        <v>123</v>
      </c>
      <c r="GW132" t="s">
        <v>1386</v>
      </c>
      <c r="GX132" t="s">
        <v>1387</v>
      </c>
      <c r="GY132" t="s">
        <v>1388</v>
      </c>
      <c r="GZ132" t="s">
        <v>186</v>
      </c>
      <c r="HA132">
        <v>1987</v>
      </c>
      <c r="HB132" t="s">
        <v>141</v>
      </c>
      <c r="HD132" t="s">
        <v>532</v>
      </c>
      <c r="HE132" t="s">
        <v>1389</v>
      </c>
    </row>
    <row r="133" spans="1:213" hidden="1" x14ac:dyDescent="0.45">
      <c r="A133">
        <v>155</v>
      </c>
      <c r="B133" t="str">
        <f>_xlfn.IFNA(VLOOKUP(Analiza[[#This Row],[Zakończono wypełnianie]],Zakończone[],2,0),"BRAK")</f>
        <v>BRAK</v>
      </c>
      <c r="C133">
        <f>COUNTA(O133:HF133)</f>
        <v>9</v>
      </c>
      <c r="D133" t="s">
        <v>1131</v>
      </c>
      <c r="E133" t="s">
        <v>118</v>
      </c>
      <c r="J133" t="s">
        <v>286</v>
      </c>
      <c r="K133" t="s">
        <v>1390</v>
      </c>
      <c r="L133" t="s">
        <v>1390</v>
      </c>
      <c r="M133">
        <v>0</v>
      </c>
      <c r="N133">
        <v>0</v>
      </c>
      <c r="O133" t="s">
        <v>122</v>
      </c>
      <c r="P133" s="1" t="s">
        <v>123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 s="1" t="s">
        <v>123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 s="1" t="s">
        <v>123</v>
      </c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 s="1" t="s">
        <v>123</v>
      </c>
      <c r="CS133"/>
      <c r="CT133"/>
      <c r="CU133"/>
      <c r="CV133"/>
      <c r="CW133"/>
      <c r="CX133"/>
      <c r="CY133"/>
      <c r="CZ133"/>
      <c r="DA133"/>
      <c r="DB133" s="1" t="s">
        <v>123</v>
      </c>
      <c r="DC133"/>
      <c r="DD133"/>
      <c r="DE133"/>
      <c r="DF133"/>
      <c r="DG133"/>
      <c r="DH133"/>
      <c r="DI133"/>
      <c r="DJ133"/>
      <c r="DK133"/>
      <c r="DL133" s="1" t="s">
        <v>123</v>
      </c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 s="1" t="s">
        <v>123</v>
      </c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 s="1" t="s">
        <v>123</v>
      </c>
    </row>
    <row r="134" spans="1:213" hidden="1" x14ac:dyDescent="0.45">
      <c r="A134">
        <v>37</v>
      </c>
      <c r="B134">
        <f>_xlfn.IFNA(VLOOKUP(Analiza[[#This Row],[Zakończono wypełnianie]],Zakończone[],2,0),"BRAK")</f>
        <v>25</v>
      </c>
      <c r="C134">
        <f>COUNTA(O134:HF134)</f>
        <v>37</v>
      </c>
      <c r="D134" t="s">
        <v>500</v>
      </c>
      <c r="E134" t="s">
        <v>118</v>
      </c>
      <c r="F134" t="s">
        <v>375</v>
      </c>
      <c r="J134" t="s">
        <v>119</v>
      </c>
      <c r="K134" t="s">
        <v>499</v>
      </c>
      <c r="L134" t="s">
        <v>501</v>
      </c>
      <c r="M134">
        <v>394</v>
      </c>
      <c r="N134">
        <v>0</v>
      </c>
      <c r="O134" t="s">
        <v>122</v>
      </c>
      <c r="P134" s="1" t="s">
        <v>123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 s="1" t="s">
        <v>124</v>
      </c>
      <c r="AG134" t="s">
        <v>445</v>
      </c>
      <c r="AH134">
        <v>2019</v>
      </c>
      <c r="AI134" t="s">
        <v>148</v>
      </c>
      <c r="AJ134" t="s">
        <v>502</v>
      </c>
      <c r="AK134" t="s">
        <v>162</v>
      </c>
      <c r="AL134" t="s">
        <v>162</v>
      </c>
      <c r="AM134" t="s">
        <v>162</v>
      </c>
      <c r="AN134" t="s">
        <v>150</v>
      </c>
      <c r="AO134" t="s">
        <v>132</v>
      </c>
      <c r="AP134">
        <v>0</v>
      </c>
      <c r="AQ134" t="s">
        <v>153</v>
      </c>
      <c r="AR134" t="s">
        <v>132</v>
      </c>
      <c r="AS134" t="s">
        <v>503</v>
      </c>
      <c r="AT134" t="s">
        <v>504</v>
      </c>
      <c r="AU134" t="s">
        <v>505</v>
      </c>
      <c r="AV134" t="s">
        <v>157</v>
      </c>
      <c r="AW134"/>
      <c r="AX134" s="1" t="s">
        <v>123</v>
      </c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 s="1" t="s">
        <v>123</v>
      </c>
      <c r="CS134"/>
      <c r="CT134"/>
      <c r="CU134"/>
      <c r="CV134"/>
      <c r="CW134"/>
      <c r="CX134"/>
      <c r="CY134"/>
      <c r="CZ134"/>
      <c r="DA134"/>
      <c r="DB134" s="1" t="s">
        <v>123</v>
      </c>
      <c r="DC134"/>
      <c r="DD134"/>
      <c r="DE134"/>
      <c r="DF134"/>
      <c r="DG134"/>
      <c r="DH134"/>
      <c r="DI134"/>
      <c r="DJ134"/>
      <c r="DK134"/>
      <c r="DL134" s="1" t="s">
        <v>123</v>
      </c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 s="1" t="s">
        <v>123</v>
      </c>
      <c r="EP134" t="s">
        <v>180</v>
      </c>
      <c r="EQ134" t="s">
        <v>132</v>
      </c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 s="1" t="s">
        <v>123</v>
      </c>
      <c r="FP134" t="s">
        <v>132</v>
      </c>
      <c r="FR134" t="s">
        <v>132</v>
      </c>
      <c r="GW134" t="s">
        <v>506</v>
      </c>
      <c r="GX134" t="s">
        <v>507</v>
      </c>
      <c r="GY134" t="s">
        <v>508</v>
      </c>
      <c r="GZ134" t="s">
        <v>140</v>
      </c>
      <c r="HA134">
        <v>1994</v>
      </c>
      <c r="HB134" t="s">
        <v>220</v>
      </c>
      <c r="HD134" t="s">
        <v>509</v>
      </c>
      <c r="HE134" t="s">
        <v>510</v>
      </c>
    </row>
    <row r="135" spans="1:213" x14ac:dyDescent="0.45">
      <c r="A135">
        <v>38</v>
      </c>
      <c r="B135">
        <f>_xlfn.IFNA(VLOOKUP(Analiza[[#This Row],[Zakończono wypełnianie]],Zakończone[],2,0),"BRAK")</f>
        <v>26</v>
      </c>
      <c r="C135">
        <f>COUNTA(O135:HF135)</f>
        <v>44</v>
      </c>
      <c r="D135" t="s">
        <v>511</v>
      </c>
      <c r="E135" t="s">
        <v>118</v>
      </c>
      <c r="F135" t="s">
        <v>375</v>
      </c>
      <c r="J135" t="s">
        <v>119</v>
      </c>
      <c r="K135" t="s">
        <v>512</v>
      </c>
      <c r="L135" t="s">
        <v>513</v>
      </c>
      <c r="M135">
        <v>424</v>
      </c>
      <c r="N135">
        <v>0</v>
      </c>
      <c r="O135" t="s">
        <v>122</v>
      </c>
      <c r="P135" s="1" t="s">
        <v>123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 s="1" t="s">
        <v>124</v>
      </c>
      <c r="AG135" t="s">
        <v>445</v>
      </c>
      <c r="AH135">
        <v>2018</v>
      </c>
      <c r="AI135" t="s">
        <v>148</v>
      </c>
      <c r="AJ135" t="s">
        <v>514</v>
      </c>
      <c r="AK135" t="s">
        <v>150</v>
      </c>
      <c r="AL135" t="s">
        <v>169</v>
      </c>
      <c r="AM135" t="s">
        <v>169</v>
      </c>
      <c r="AN135" t="s">
        <v>150</v>
      </c>
      <c r="AO135" t="s">
        <v>132</v>
      </c>
      <c r="AP135" t="s">
        <v>515</v>
      </c>
      <c r="AQ135" t="s">
        <v>302</v>
      </c>
      <c r="AR135" t="s">
        <v>132</v>
      </c>
      <c r="AS135" t="s">
        <v>516</v>
      </c>
      <c r="AT135" t="s">
        <v>517</v>
      </c>
      <c r="AU135" t="s">
        <v>142</v>
      </c>
      <c r="AV135" t="s">
        <v>157</v>
      </c>
      <c r="AW135"/>
      <c r="AX135" s="1" t="s">
        <v>123</v>
      </c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 s="1" t="s">
        <v>123</v>
      </c>
      <c r="CS135"/>
      <c r="CT135"/>
      <c r="CU135"/>
      <c r="CV135"/>
      <c r="CW135"/>
      <c r="CX135"/>
      <c r="CY135"/>
      <c r="CZ135"/>
      <c r="DA135"/>
      <c r="DB135" s="1" t="s">
        <v>214</v>
      </c>
      <c r="DC135" t="s">
        <v>445</v>
      </c>
      <c r="DD135" t="s">
        <v>518</v>
      </c>
      <c r="DE135" t="s">
        <v>169</v>
      </c>
      <c r="DF135" t="s">
        <v>150</v>
      </c>
      <c r="DG135" t="s">
        <v>162</v>
      </c>
      <c r="DH135" t="s">
        <v>150</v>
      </c>
      <c r="DI135" t="s">
        <v>150</v>
      </c>
      <c r="DJ135" t="s">
        <v>151</v>
      </c>
      <c r="DK135"/>
      <c r="DL135" s="1" t="s">
        <v>123</v>
      </c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 s="1" t="s">
        <v>123</v>
      </c>
      <c r="EP135" t="s">
        <v>180</v>
      </c>
      <c r="EQ135" t="s">
        <v>132</v>
      </c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 s="1" t="s">
        <v>123</v>
      </c>
      <c r="FP135" t="s">
        <v>132</v>
      </c>
      <c r="FR135" t="s">
        <v>132</v>
      </c>
      <c r="GW135" t="s">
        <v>519</v>
      </c>
      <c r="GX135" t="s">
        <v>520</v>
      </c>
      <c r="GY135" t="s">
        <v>142</v>
      </c>
      <c r="GZ135" t="s">
        <v>186</v>
      </c>
      <c r="HA135">
        <v>1994</v>
      </c>
      <c r="HB135" t="s">
        <v>141</v>
      </c>
      <c r="HE135" t="s">
        <v>521</v>
      </c>
    </row>
    <row r="136" spans="1:213" hidden="1" x14ac:dyDescent="0.45">
      <c r="A136">
        <v>200</v>
      </c>
      <c r="B136" t="str">
        <f>_xlfn.IFNA(VLOOKUP(Analiza[[#This Row],[Zakończono wypełnianie]],Zakończone[],2,0),"BRAK")</f>
        <v>BRAK</v>
      </c>
      <c r="C136">
        <f>COUNTA(O136:HF136)</f>
        <v>21</v>
      </c>
      <c r="D136" t="s">
        <v>1684</v>
      </c>
      <c r="E136" t="s">
        <v>118</v>
      </c>
      <c r="F136" t="s">
        <v>1647</v>
      </c>
      <c r="J136" t="s">
        <v>286</v>
      </c>
      <c r="K136" t="s">
        <v>1685</v>
      </c>
      <c r="L136" t="s">
        <v>1685</v>
      </c>
      <c r="M136">
        <v>0</v>
      </c>
      <c r="N136">
        <v>0</v>
      </c>
      <c r="O136" t="s">
        <v>122</v>
      </c>
      <c r="P136" s="1" t="s">
        <v>123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 s="1" t="s">
        <v>124</v>
      </c>
      <c r="AG136" t="s">
        <v>223</v>
      </c>
      <c r="AH136">
        <v>2000</v>
      </c>
      <c r="AI136" t="s">
        <v>148</v>
      </c>
      <c r="AJ136" t="s">
        <v>1687</v>
      </c>
      <c r="AK136" t="s">
        <v>151</v>
      </c>
      <c r="AL136" t="s">
        <v>151</v>
      </c>
      <c r="AM136" t="s">
        <v>162</v>
      </c>
      <c r="AN136" t="s">
        <v>129</v>
      </c>
      <c r="AO136" t="s">
        <v>129</v>
      </c>
      <c r="AP136" t="s">
        <v>1688</v>
      </c>
      <c r="AQ136" t="s">
        <v>302</v>
      </c>
      <c r="AR136" t="s">
        <v>153</v>
      </c>
      <c r="AS136" t="s">
        <v>1689</v>
      </c>
      <c r="AT136" t="s">
        <v>1690</v>
      </c>
      <c r="AU136" t="s">
        <v>1691</v>
      </c>
      <c r="AV136" t="s">
        <v>157</v>
      </c>
      <c r="AW136"/>
      <c r="AX136" s="1" t="s">
        <v>123</v>
      </c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 s="1" t="s">
        <v>123</v>
      </c>
      <c r="CS136"/>
      <c r="CT136"/>
      <c r="CU136"/>
      <c r="CV136"/>
      <c r="CW136"/>
      <c r="CX136"/>
      <c r="CY136"/>
      <c r="CZ136"/>
      <c r="DA136"/>
      <c r="DB136" s="1"/>
      <c r="DC136"/>
      <c r="DD136"/>
      <c r="DE136"/>
      <c r="DF136"/>
      <c r="DG136"/>
      <c r="DH136"/>
      <c r="DI136"/>
      <c r="DJ136"/>
      <c r="DK136"/>
      <c r="DL136" s="1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 s="1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 s="1"/>
    </row>
    <row r="137" spans="1:213" x14ac:dyDescent="0.45">
      <c r="A137">
        <v>60</v>
      </c>
      <c r="B137">
        <f>_xlfn.IFNA(VLOOKUP(Analiza[[#This Row],[Zakończono wypełnianie]],Zakończone[],2,0),"BRAK")</f>
        <v>35</v>
      </c>
      <c r="C137">
        <f>COUNTA(O137:HF137)</f>
        <v>40</v>
      </c>
      <c r="D137" t="s">
        <v>656</v>
      </c>
      <c r="E137" t="s">
        <v>118</v>
      </c>
      <c r="F137" t="s">
        <v>359</v>
      </c>
      <c r="J137" t="s">
        <v>119</v>
      </c>
      <c r="K137" t="s">
        <v>657</v>
      </c>
      <c r="L137" t="s">
        <v>658</v>
      </c>
      <c r="M137">
        <v>770</v>
      </c>
      <c r="N137">
        <v>0</v>
      </c>
      <c r="O137" t="s">
        <v>122</v>
      </c>
      <c r="P137" s="1" t="s">
        <v>123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 s="1" t="s">
        <v>124</v>
      </c>
      <c r="AG137" t="s">
        <v>445</v>
      </c>
      <c r="AH137" t="s">
        <v>659</v>
      </c>
      <c r="AI137" t="s">
        <v>148</v>
      </c>
      <c r="AJ137" t="s">
        <v>660</v>
      </c>
      <c r="AK137" t="s">
        <v>169</v>
      </c>
      <c r="AL137" t="s">
        <v>169</v>
      </c>
      <c r="AM137" t="s">
        <v>169</v>
      </c>
      <c r="AN137" t="s">
        <v>150</v>
      </c>
      <c r="AO137" t="s">
        <v>132</v>
      </c>
      <c r="AP137" t="s">
        <v>661</v>
      </c>
      <c r="AQ137" t="s">
        <v>302</v>
      </c>
      <c r="AR137" t="s">
        <v>132</v>
      </c>
      <c r="AS137"/>
      <c r="AT137" t="s">
        <v>662</v>
      </c>
      <c r="AU137" t="s">
        <v>663</v>
      </c>
      <c r="AV137" t="s">
        <v>157</v>
      </c>
      <c r="AW137" t="s">
        <v>664</v>
      </c>
      <c r="AX137" s="1" t="s">
        <v>123</v>
      </c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 s="1" t="s">
        <v>123</v>
      </c>
      <c r="CS137"/>
      <c r="CT137"/>
      <c r="CU137"/>
      <c r="CV137"/>
      <c r="CW137"/>
      <c r="CX137"/>
      <c r="CY137"/>
      <c r="CZ137"/>
      <c r="DA137"/>
      <c r="DB137" s="1" t="s">
        <v>214</v>
      </c>
      <c r="DC137" t="s">
        <v>445</v>
      </c>
      <c r="DD137" t="s">
        <v>518</v>
      </c>
      <c r="DE137" t="s">
        <v>169</v>
      </c>
      <c r="DF137" t="s">
        <v>169</v>
      </c>
      <c r="DG137" t="s">
        <v>169</v>
      </c>
      <c r="DH137" t="s">
        <v>169</v>
      </c>
      <c r="DI137" t="s">
        <v>169</v>
      </c>
      <c r="DJ137" t="s">
        <v>150</v>
      </c>
      <c r="DK137"/>
      <c r="DL137" s="1" t="s">
        <v>123</v>
      </c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 s="1" t="s">
        <v>123</v>
      </c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 s="1" t="s">
        <v>123</v>
      </c>
      <c r="FP137" t="s">
        <v>132</v>
      </c>
      <c r="GW137" t="s">
        <v>665</v>
      </c>
      <c r="GX137" t="s">
        <v>666</v>
      </c>
      <c r="GY137" t="s">
        <v>667</v>
      </c>
      <c r="GZ137" t="s">
        <v>140</v>
      </c>
      <c r="HA137">
        <v>1989</v>
      </c>
      <c r="HB137" t="s">
        <v>141</v>
      </c>
    </row>
    <row r="138" spans="1:213" hidden="1" x14ac:dyDescent="0.45">
      <c r="A138">
        <v>61</v>
      </c>
      <c r="B138">
        <f>_xlfn.IFNA(VLOOKUP(Analiza[[#This Row],[Zakończono wypełnianie]],Zakończone[],2,0),"BRAK")</f>
        <v>36</v>
      </c>
      <c r="C138">
        <f>COUNTA(O138:HF138)</f>
        <v>35</v>
      </c>
      <c r="D138" t="s">
        <v>668</v>
      </c>
      <c r="E138" t="s">
        <v>118</v>
      </c>
      <c r="F138" t="s">
        <v>359</v>
      </c>
      <c r="J138" t="s">
        <v>119</v>
      </c>
      <c r="K138" t="s">
        <v>669</v>
      </c>
      <c r="L138" t="s">
        <v>670</v>
      </c>
      <c r="M138">
        <v>463</v>
      </c>
      <c r="N138">
        <v>0</v>
      </c>
      <c r="O138" t="s">
        <v>122</v>
      </c>
      <c r="P138" s="1" t="s">
        <v>123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 s="1" t="s">
        <v>124</v>
      </c>
      <c r="AG138" t="s">
        <v>445</v>
      </c>
      <c r="AH138">
        <v>2019</v>
      </c>
      <c r="AI138" t="s">
        <v>148</v>
      </c>
      <c r="AJ138" t="s">
        <v>601</v>
      </c>
      <c r="AK138" t="s">
        <v>162</v>
      </c>
      <c r="AL138" t="s">
        <v>162</v>
      </c>
      <c r="AM138" t="s">
        <v>129</v>
      </c>
      <c r="AN138" t="s">
        <v>129</v>
      </c>
      <c r="AO138" t="s">
        <v>129</v>
      </c>
      <c r="AP138">
        <v>4</v>
      </c>
      <c r="AQ138" t="s">
        <v>152</v>
      </c>
      <c r="AR138" t="s">
        <v>131</v>
      </c>
      <c r="AS138" t="s">
        <v>671</v>
      </c>
      <c r="AT138" t="s">
        <v>672</v>
      </c>
      <c r="AU138" t="s">
        <v>673</v>
      </c>
      <c r="AV138" t="s">
        <v>157</v>
      </c>
      <c r="AW138"/>
      <c r="AX138" s="1" t="s">
        <v>123</v>
      </c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 s="1" t="s">
        <v>123</v>
      </c>
      <c r="CS138"/>
      <c r="CT138"/>
      <c r="CU138"/>
      <c r="CV138"/>
      <c r="CW138"/>
      <c r="CX138"/>
      <c r="CY138"/>
      <c r="CZ138"/>
      <c r="DA138"/>
      <c r="DB138" s="1" t="s">
        <v>123</v>
      </c>
      <c r="DC138"/>
      <c r="DD138"/>
      <c r="DE138"/>
      <c r="DF138"/>
      <c r="DG138"/>
      <c r="DH138"/>
      <c r="DI138"/>
      <c r="DJ138"/>
      <c r="DK138"/>
      <c r="DL138" s="1" t="s">
        <v>123</v>
      </c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 s="1" t="s">
        <v>123</v>
      </c>
      <c r="EP138" t="s">
        <v>180</v>
      </c>
      <c r="EQ138" t="s">
        <v>132</v>
      </c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 s="1" t="s">
        <v>123</v>
      </c>
      <c r="FP138" t="s">
        <v>132</v>
      </c>
      <c r="FR138" t="s">
        <v>132</v>
      </c>
      <c r="GW138" t="s">
        <v>674</v>
      </c>
      <c r="GX138" t="s">
        <v>675</v>
      </c>
      <c r="GY138" t="s">
        <v>676</v>
      </c>
      <c r="GZ138" t="s">
        <v>140</v>
      </c>
      <c r="HA138">
        <v>1994</v>
      </c>
      <c r="HB138" t="s">
        <v>483</v>
      </c>
    </row>
    <row r="139" spans="1:213" hidden="1" x14ac:dyDescent="0.45">
      <c r="A139">
        <v>66</v>
      </c>
      <c r="B139" t="str">
        <f>_xlfn.IFNA(VLOOKUP(Analiza[[#This Row],[Zakończono wypełnianie]],Zakończone[],2,0),"BRAK")</f>
        <v>BRAK</v>
      </c>
      <c r="C139">
        <f>COUNTA(O139:HF139)</f>
        <v>25</v>
      </c>
      <c r="D139" t="s">
        <v>694</v>
      </c>
      <c r="E139" t="s">
        <v>118</v>
      </c>
      <c r="F139" t="s">
        <v>359</v>
      </c>
      <c r="J139" t="s">
        <v>286</v>
      </c>
      <c r="K139" t="s">
        <v>695</v>
      </c>
      <c r="L139" t="s">
        <v>695</v>
      </c>
      <c r="M139">
        <v>0</v>
      </c>
      <c r="N139">
        <v>0</v>
      </c>
      <c r="O139" t="s">
        <v>122</v>
      </c>
      <c r="P139" s="1" t="s">
        <v>123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 s="1" t="s">
        <v>124</v>
      </c>
      <c r="AG139" t="s">
        <v>445</v>
      </c>
      <c r="AH139">
        <v>2018</v>
      </c>
      <c r="AI139" t="s">
        <v>148</v>
      </c>
      <c r="AJ139" t="s">
        <v>461</v>
      </c>
      <c r="AK139" t="s">
        <v>169</v>
      </c>
      <c r="AL139" t="s">
        <v>169</v>
      </c>
      <c r="AM139" t="s">
        <v>151</v>
      </c>
      <c r="AN139" t="s">
        <v>129</v>
      </c>
      <c r="AO139" t="s">
        <v>129</v>
      </c>
      <c r="AP139">
        <v>3</v>
      </c>
      <c r="AQ139" t="s">
        <v>131</v>
      </c>
      <c r="AR139" t="s">
        <v>302</v>
      </c>
      <c r="AS139"/>
      <c r="AT139" t="s">
        <v>696</v>
      </c>
      <c r="AU139" t="s">
        <v>697</v>
      </c>
      <c r="AV139" t="s">
        <v>157</v>
      </c>
      <c r="AW139"/>
      <c r="AX139" s="1" t="s">
        <v>123</v>
      </c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 s="1" t="s">
        <v>123</v>
      </c>
      <c r="CS139"/>
      <c r="CT139"/>
      <c r="CU139"/>
      <c r="CV139"/>
      <c r="CW139"/>
      <c r="CX139"/>
      <c r="CY139"/>
      <c r="CZ139"/>
      <c r="DA139"/>
      <c r="DB139" s="1" t="s">
        <v>123</v>
      </c>
      <c r="DC139"/>
      <c r="DD139"/>
      <c r="DE139"/>
      <c r="DF139"/>
      <c r="DG139"/>
      <c r="DH139"/>
      <c r="DI139"/>
      <c r="DJ139"/>
      <c r="DK139"/>
      <c r="DL139" s="1" t="s">
        <v>123</v>
      </c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 s="1" t="s">
        <v>177</v>
      </c>
      <c r="EP139" t="s">
        <v>180</v>
      </c>
      <c r="EQ139" t="s">
        <v>132</v>
      </c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 s="1"/>
    </row>
    <row r="140" spans="1:213" hidden="1" x14ac:dyDescent="0.45">
      <c r="A140">
        <v>52</v>
      </c>
      <c r="B140">
        <f>_xlfn.IFNA(VLOOKUP(Analiza[[#This Row],[Zakończono wypełnianie]],Zakończone[],2,0),"BRAK")</f>
        <v>31</v>
      </c>
      <c r="C140">
        <f>COUNTA(O140:HF140)</f>
        <v>36</v>
      </c>
      <c r="D140" t="s">
        <v>598</v>
      </c>
      <c r="E140" t="s">
        <v>118</v>
      </c>
      <c r="F140" t="s">
        <v>359</v>
      </c>
      <c r="J140" t="s">
        <v>119</v>
      </c>
      <c r="K140" t="s">
        <v>599</v>
      </c>
      <c r="L140" t="s">
        <v>600</v>
      </c>
      <c r="M140">
        <v>61362</v>
      </c>
      <c r="N140">
        <v>0</v>
      </c>
      <c r="O140" t="s">
        <v>122</v>
      </c>
      <c r="P140" s="1" t="s">
        <v>123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 s="1" t="s">
        <v>124</v>
      </c>
      <c r="AG140" t="s">
        <v>445</v>
      </c>
      <c r="AH140">
        <v>2018</v>
      </c>
      <c r="AI140" t="s">
        <v>148</v>
      </c>
      <c r="AJ140" t="s">
        <v>601</v>
      </c>
      <c r="AK140" t="s">
        <v>150</v>
      </c>
      <c r="AL140" t="s">
        <v>162</v>
      </c>
      <c r="AM140" t="s">
        <v>128</v>
      </c>
      <c r="AN140" t="s">
        <v>129</v>
      </c>
      <c r="AO140" t="s">
        <v>132</v>
      </c>
      <c r="AP140" t="s">
        <v>602</v>
      </c>
      <c r="AQ140" t="s">
        <v>131</v>
      </c>
      <c r="AR140" t="s">
        <v>132</v>
      </c>
      <c r="AS140"/>
      <c r="AT140" t="s">
        <v>603</v>
      </c>
      <c r="AU140" t="s">
        <v>604</v>
      </c>
      <c r="AV140" t="s">
        <v>157</v>
      </c>
      <c r="AW140"/>
      <c r="AX140" s="1" t="s">
        <v>123</v>
      </c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 s="1" t="s">
        <v>123</v>
      </c>
      <c r="CS140"/>
      <c r="CT140"/>
      <c r="CU140"/>
      <c r="CV140"/>
      <c r="CW140"/>
      <c r="CX140"/>
      <c r="CY140"/>
      <c r="CZ140"/>
      <c r="DA140"/>
      <c r="DB140" s="1" t="s">
        <v>123</v>
      </c>
      <c r="DC140"/>
      <c r="DD140"/>
      <c r="DE140"/>
      <c r="DF140"/>
      <c r="DG140"/>
      <c r="DH140"/>
      <c r="DI140"/>
      <c r="DJ140"/>
      <c r="DK140"/>
      <c r="DL140" s="1" t="s">
        <v>123</v>
      </c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 s="1" t="s">
        <v>123</v>
      </c>
      <c r="EP140" t="s">
        <v>180</v>
      </c>
      <c r="EQ140" t="s">
        <v>132</v>
      </c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 s="1" t="s">
        <v>123</v>
      </c>
      <c r="FP140" t="s">
        <v>132</v>
      </c>
      <c r="FR140" t="s">
        <v>132</v>
      </c>
      <c r="GW140" t="s">
        <v>605</v>
      </c>
      <c r="GX140" t="s">
        <v>606</v>
      </c>
      <c r="GY140" t="s">
        <v>607</v>
      </c>
      <c r="GZ140" t="s">
        <v>140</v>
      </c>
      <c r="HA140">
        <v>1994</v>
      </c>
      <c r="HB140" t="s">
        <v>483</v>
      </c>
      <c r="HD140" t="s">
        <v>608</v>
      </c>
      <c r="HE140" t="s">
        <v>609</v>
      </c>
    </row>
    <row r="141" spans="1:213" hidden="1" x14ac:dyDescent="0.45">
      <c r="A141">
        <v>63</v>
      </c>
      <c r="B141">
        <f>_xlfn.IFNA(VLOOKUP(Analiza[[#This Row],[Zakończono wypełnianie]],Zakończone[],2,0),"BRAK")</f>
        <v>37</v>
      </c>
      <c r="C141">
        <f>COUNTA(O141:HF141)</f>
        <v>37</v>
      </c>
      <c r="D141" t="s">
        <v>679</v>
      </c>
      <c r="E141" t="s">
        <v>118</v>
      </c>
      <c r="F141" t="s">
        <v>359</v>
      </c>
      <c r="J141" t="s">
        <v>119</v>
      </c>
      <c r="K141" t="s">
        <v>680</v>
      </c>
      <c r="L141" t="s">
        <v>681</v>
      </c>
      <c r="M141">
        <v>770</v>
      </c>
      <c r="N141">
        <v>0</v>
      </c>
      <c r="O141" t="s">
        <v>122</v>
      </c>
      <c r="P141" s="1" t="s">
        <v>123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 s="1" t="s">
        <v>124</v>
      </c>
      <c r="AG141" t="s">
        <v>682</v>
      </c>
      <c r="AH141">
        <v>2017</v>
      </c>
      <c r="AI141" t="s">
        <v>148</v>
      </c>
      <c r="AJ141" t="s">
        <v>601</v>
      </c>
      <c r="AK141" t="s">
        <v>169</v>
      </c>
      <c r="AL141" t="s">
        <v>169</v>
      </c>
      <c r="AM141" t="s">
        <v>150</v>
      </c>
      <c r="AN141" t="s">
        <v>236</v>
      </c>
      <c r="AO141" t="s">
        <v>169</v>
      </c>
      <c r="AP141" t="s">
        <v>683</v>
      </c>
      <c r="AQ141" t="s">
        <v>131</v>
      </c>
      <c r="AR141" t="s">
        <v>153</v>
      </c>
      <c r="AS141" t="s">
        <v>684</v>
      </c>
      <c r="AT141" t="s">
        <v>685</v>
      </c>
      <c r="AU141" t="s">
        <v>686</v>
      </c>
      <c r="AV141" t="s">
        <v>157</v>
      </c>
      <c r="AW141"/>
      <c r="AX141" s="1" t="s">
        <v>123</v>
      </c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 s="1" t="s">
        <v>123</v>
      </c>
      <c r="CS141"/>
      <c r="CT141"/>
      <c r="CU141"/>
      <c r="CV141"/>
      <c r="CW141"/>
      <c r="CX141"/>
      <c r="CY141"/>
      <c r="CZ141"/>
      <c r="DA141"/>
      <c r="DB141" s="1" t="s">
        <v>123</v>
      </c>
      <c r="DC141"/>
      <c r="DD141"/>
      <c r="DE141"/>
      <c r="DF141"/>
      <c r="DG141"/>
      <c r="DH141"/>
      <c r="DI141"/>
      <c r="DJ141"/>
      <c r="DK141"/>
      <c r="DL141" s="1" t="s">
        <v>123</v>
      </c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 s="1" t="s">
        <v>123</v>
      </c>
      <c r="EP141" t="s">
        <v>180</v>
      </c>
      <c r="EQ141" t="s">
        <v>132</v>
      </c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 s="1" t="s">
        <v>123</v>
      </c>
      <c r="FP141" t="s">
        <v>132</v>
      </c>
      <c r="FR141" t="s">
        <v>132</v>
      </c>
      <c r="GW141" t="s">
        <v>687</v>
      </c>
      <c r="GX141" t="s">
        <v>688</v>
      </c>
      <c r="GY141" t="s">
        <v>689</v>
      </c>
      <c r="GZ141" t="s">
        <v>140</v>
      </c>
      <c r="HA141">
        <v>1994</v>
      </c>
      <c r="HB141" t="s">
        <v>246</v>
      </c>
      <c r="HD141" t="s">
        <v>142</v>
      </c>
      <c r="HE141" t="s">
        <v>142</v>
      </c>
    </row>
    <row r="142" spans="1:213" hidden="1" x14ac:dyDescent="0.45">
      <c r="A142">
        <v>22</v>
      </c>
      <c r="B142">
        <f>_xlfn.IFNA(VLOOKUP(Analiza[[#This Row],[Zakończono wypełnianie]],Zakończone[],2,0),"BRAK")</f>
        <v>19</v>
      </c>
      <c r="C142">
        <f>COUNTA(O142:HF142)</f>
        <v>36</v>
      </c>
      <c r="D142" t="s">
        <v>399</v>
      </c>
      <c r="E142" t="s">
        <v>118</v>
      </c>
      <c r="F142" t="s">
        <v>400</v>
      </c>
      <c r="J142" t="s">
        <v>119</v>
      </c>
      <c r="K142" t="s">
        <v>401</v>
      </c>
      <c r="L142" t="s">
        <v>402</v>
      </c>
      <c r="M142">
        <v>1075</v>
      </c>
      <c r="N142">
        <v>0</v>
      </c>
      <c r="O142" t="s">
        <v>122</v>
      </c>
      <c r="P142" s="1" t="s">
        <v>123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 s="1" t="s">
        <v>124</v>
      </c>
      <c r="AG142" t="s">
        <v>2272</v>
      </c>
      <c r="AH142">
        <v>2010</v>
      </c>
      <c r="AI142" t="s">
        <v>148</v>
      </c>
      <c r="AJ142" t="s">
        <v>404</v>
      </c>
      <c r="AK142" t="s">
        <v>151</v>
      </c>
      <c r="AL142" t="s">
        <v>150</v>
      </c>
      <c r="AM142" t="s">
        <v>162</v>
      </c>
      <c r="AN142" t="s">
        <v>150</v>
      </c>
      <c r="AO142" t="s">
        <v>150</v>
      </c>
      <c r="AP142" t="s">
        <v>405</v>
      </c>
      <c r="AQ142" t="s">
        <v>131</v>
      </c>
      <c r="AR142" t="s">
        <v>302</v>
      </c>
      <c r="AS142" t="s">
        <v>406</v>
      </c>
      <c r="AT142" t="s">
        <v>407</v>
      </c>
      <c r="AU142" t="s">
        <v>408</v>
      </c>
      <c r="AV142" t="s">
        <v>230</v>
      </c>
      <c r="AW142"/>
      <c r="AX142" s="1" t="s">
        <v>123</v>
      </c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 s="1" t="s">
        <v>123</v>
      </c>
      <c r="CS142"/>
      <c r="CT142"/>
      <c r="CU142"/>
      <c r="CV142"/>
      <c r="CW142"/>
      <c r="CX142"/>
      <c r="CY142"/>
      <c r="CZ142"/>
      <c r="DA142"/>
      <c r="DB142" s="1" t="s">
        <v>123</v>
      </c>
      <c r="DC142"/>
      <c r="DD142"/>
      <c r="DE142"/>
      <c r="DF142"/>
      <c r="DG142"/>
      <c r="DH142"/>
      <c r="DI142"/>
      <c r="DJ142"/>
      <c r="DK142"/>
      <c r="DL142" s="1" t="s">
        <v>123</v>
      </c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 s="1" t="s">
        <v>123</v>
      </c>
      <c r="EP142" t="s">
        <v>180</v>
      </c>
      <c r="EQ142" t="s">
        <v>132</v>
      </c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 s="1" t="s">
        <v>123</v>
      </c>
      <c r="FP142" t="s">
        <v>132</v>
      </c>
      <c r="FR142" t="s">
        <v>132</v>
      </c>
      <c r="GW142" t="s">
        <v>409</v>
      </c>
      <c r="GX142" t="s">
        <v>410</v>
      </c>
      <c r="GY142" t="s">
        <v>411</v>
      </c>
      <c r="GZ142" t="s">
        <v>140</v>
      </c>
      <c r="HA142">
        <v>1985</v>
      </c>
      <c r="HB142" t="s">
        <v>398</v>
      </c>
      <c r="HD142" t="s">
        <v>412</v>
      </c>
    </row>
    <row r="143" spans="1:213" hidden="1" x14ac:dyDescent="0.45">
      <c r="A143">
        <v>46</v>
      </c>
      <c r="B143" t="str">
        <f>_xlfn.IFNA(VLOOKUP(Analiza[[#This Row],[Zakończono wypełnianie]],Zakończone[],2,0),"BRAK")</f>
        <v>BRAK</v>
      </c>
      <c r="C143">
        <f>COUNTA(O143:HF143)</f>
        <v>16</v>
      </c>
      <c r="D143" t="s">
        <v>562</v>
      </c>
      <c r="E143" t="s">
        <v>118</v>
      </c>
      <c r="F143" t="s">
        <v>359</v>
      </c>
      <c r="J143" t="s">
        <v>286</v>
      </c>
      <c r="K143" t="s">
        <v>563</v>
      </c>
      <c r="L143" t="s">
        <v>563</v>
      </c>
      <c r="M143">
        <v>0</v>
      </c>
      <c r="N143">
        <v>0</v>
      </c>
      <c r="O143" t="s">
        <v>122</v>
      </c>
      <c r="P143" s="1" t="s">
        <v>123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 s="1" t="s">
        <v>124</v>
      </c>
      <c r="AG143" t="s">
        <v>564</v>
      </c>
      <c r="AH143">
        <v>2010</v>
      </c>
      <c r="AI143" t="s">
        <v>148</v>
      </c>
      <c r="AJ143" t="s">
        <v>565</v>
      </c>
      <c r="AK143" t="s">
        <v>129</v>
      </c>
      <c r="AL143" t="s">
        <v>236</v>
      </c>
      <c r="AM143" t="s">
        <v>129</v>
      </c>
      <c r="AN143" t="s">
        <v>129</v>
      </c>
      <c r="AO143" t="s">
        <v>129</v>
      </c>
      <c r="AP143" t="s">
        <v>566</v>
      </c>
      <c r="AQ143"/>
      <c r="AR143"/>
      <c r="AS143" t="s">
        <v>567</v>
      </c>
      <c r="AT143" t="s">
        <v>568</v>
      </c>
      <c r="AU143"/>
      <c r="AV143"/>
      <c r="AW143" t="s">
        <v>569</v>
      </c>
      <c r="AX143" s="1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 s="1"/>
      <c r="CS143"/>
      <c r="CT143"/>
      <c r="CU143"/>
      <c r="CV143"/>
      <c r="CW143"/>
      <c r="CX143"/>
      <c r="CY143"/>
      <c r="CZ143"/>
      <c r="DA143"/>
      <c r="DB143" s="1"/>
      <c r="DC143"/>
      <c r="DD143"/>
      <c r="DE143"/>
      <c r="DF143"/>
      <c r="DG143"/>
      <c r="DH143"/>
      <c r="DI143"/>
      <c r="DJ143"/>
      <c r="DK143"/>
      <c r="DL143" s="1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 s="1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 s="1"/>
    </row>
    <row r="144" spans="1:213" hidden="1" x14ac:dyDescent="0.45">
      <c r="A144">
        <v>80</v>
      </c>
      <c r="B144">
        <f>_xlfn.IFNA(VLOOKUP(Analiza[[#This Row],[Zakończono wypełnianie]],Zakończone[],2,0),"BRAK")</f>
        <v>45</v>
      </c>
      <c r="C144">
        <f>COUNTA(O144:HF144)</f>
        <v>35</v>
      </c>
      <c r="D144" t="s">
        <v>370</v>
      </c>
      <c r="E144" t="s">
        <v>118</v>
      </c>
      <c r="F144" t="s">
        <v>774</v>
      </c>
      <c r="J144" t="s">
        <v>119</v>
      </c>
      <c r="K144" t="s">
        <v>811</v>
      </c>
      <c r="L144" t="s">
        <v>812</v>
      </c>
      <c r="M144">
        <v>1671</v>
      </c>
      <c r="N144">
        <v>0</v>
      </c>
      <c r="O144" t="s">
        <v>122</v>
      </c>
      <c r="P144" s="1" t="s">
        <v>123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 s="1" t="s">
        <v>124</v>
      </c>
      <c r="AG144" t="s">
        <v>813</v>
      </c>
      <c r="AH144">
        <v>1956</v>
      </c>
      <c r="AI144" t="s">
        <v>148</v>
      </c>
      <c r="AJ144" t="s">
        <v>601</v>
      </c>
      <c r="AK144" t="s">
        <v>162</v>
      </c>
      <c r="AL144" t="s">
        <v>162</v>
      </c>
      <c r="AM144" t="s">
        <v>150</v>
      </c>
      <c r="AN144" t="s">
        <v>236</v>
      </c>
      <c r="AO144" t="s">
        <v>236</v>
      </c>
      <c r="AP144" t="s">
        <v>814</v>
      </c>
      <c r="AQ144" t="s">
        <v>131</v>
      </c>
      <c r="AR144" t="s">
        <v>131</v>
      </c>
      <c r="AS144"/>
      <c r="AT144" t="s">
        <v>815</v>
      </c>
      <c r="AU144" t="s">
        <v>816</v>
      </c>
      <c r="AV144" t="s">
        <v>172</v>
      </c>
      <c r="AW144" t="s">
        <v>817</v>
      </c>
      <c r="AX144" s="1" t="s">
        <v>123</v>
      </c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 s="1" t="s">
        <v>123</v>
      </c>
      <c r="CS144"/>
      <c r="CT144"/>
      <c r="CU144"/>
      <c r="CV144"/>
      <c r="CW144"/>
      <c r="CX144"/>
      <c r="CY144"/>
      <c r="CZ144"/>
      <c r="DA144"/>
      <c r="DB144" s="1" t="s">
        <v>123</v>
      </c>
      <c r="DC144"/>
      <c r="DD144"/>
      <c r="DE144"/>
      <c r="DF144"/>
      <c r="DG144"/>
      <c r="DH144"/>
      <c r="DI144"/>
      <c r="DJ144"/>
      <c r="DK144"/>
      <c r="DL144" s="1" t="s">
        <v>123</v>
      </c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 s="1" t="s">
        <v>123</v>
      </c>
      <c r="EP144" t="s">
        <v>180</v>
      </c>
      <c r="EQ144" t="s">
        <v>132</v>
      </c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 s="1" t="s">
        <v>123</v>
      </c>
      <c r="FP144" t="s">
        <v>132</v>
      </c>
      <c r="FR144" t="s">
        <v>132</v>
      </c>
      <c r="GW144" t="s">
        <v>818</v>
      </c>
      <c r="GX144" t="s">
        <v>819</v>
      </c>
      <c r="GY144" t="s">
        <v>820</v>
      </c>
      <c r="GZ144" t="s">
        <v>140</v>
      </c>
      <c r="HA144">
        <v>1933</v>
      </c>
      <c r="HB144" t="s">
        <v>220</v>
      </c>
    </row>
    <row r="145" spans="1:214" hidden="1" x14ac:dyDescent="0.45">
      <c r="A145">
        <v>81</v>
      </c>
      <c r="B145">
        <f>_xlfn.IFNA(VLOOKUP(Analiza[[#This Row],[Zakończono wypełnianie]],Zakończone[],2,0),"BRAK")</f>
        <v>46</v>
      </c>
      <c r="C145">
        <f>COUNTA(O145:HF145)</f>
        <v>31</v>
      </c>
      <c r="D145" t="s">
        <v>370</v>
      </c>
      <c r="E145" t="s">
        <v>118</v>
      </c>
      <c r="F145" t="s">
        <v>774</v>
      </c>
      <c r="J145" t="s">
        <v>119</v>
      </c>
      <c r="K145" t="s">
        <v>821</v>
      </c>
      <c r="L145" t="s">
        <v>822</v>
      </c>
      <c r="M145">
        <v>3447</v>
      </c>
      <c r="N145">
        <v>0</v>
      </c>
      <c r="O145" t="s">
        <v>122</v>
      </c>
      <c r="P145" s="1" t="s">
        <v>123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 s="1" t="s">
        <v>124</v>
      </c>
      <c r="AG145" t="s">
        <v>813</v>
      </c>
      <c r="AH145">
        <v>1960</v>
      </c>
      <c r="AI145" t="s">
        <v>148</v>
      </c>
      <c r="AJ145" t="s">
        <v>823</v>
      </c>
      <c r="AK145" t="s">
        <v>150</v>
      </c>
      <c r="AL145" t="s">
        <v>150</v>
      </c>
      <c r="AM145" t="s">
        <v>151</v>
      </c>
      <c r="AN145" t="s">
        <v>236</v>
      </c>
      <c r="AO145" t="s">
        <v>236</v>
      </c>
      <c r="AP145" t="s">
        <v>814</v>
      </c>
      <c r="AQ145" t="s">
        <v>131</v>
      </c>
      <c r="AR145" t="s">
        <v>131</v>
      </c>
      <c r="AS145"/>
      <c r="AT145" t="s">
        <v>824</v>
      </c>
      <c r="AU145" t="s">
        <v>825</v>
      </c>
      <c r="AV145" t="s">
        <v>157</v>
      </c>
      <c r="AW145"/>
      <c r="AX145" s="1" t="s">
        <v>123</v>
      </c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 s="1" t="s">
        <v>123</v>
      </c>
      <c r="CS145"/>
      <c r="CT145"/>
      <c r="CU145"/>
      <c r="CV145"/>
      <c r="CW145"/>
      <c r="CX145"/>
      <c r="CY145"/>
      <c r="CZ145"/>
      <c r="DA145"/>
      <c r="DB145" s="1" t="s">
        <v>123</v>
      </c>
      <c r="DC145"/>
      <c r="DD145"/>
      <c r="DE145"/>
      <c r="DF145"/>
      <c r="DG145"/>
      <c r="DH145"/>
      <c r="DI145"/>
      <c r="DJ145"/>
      <c r="DK145"/>
      <c r="DL145" s="1" t="s">
        <v>123</v>
      </c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 s="1" t="s">
        <v>123</v>
      </c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 s="1" t="s">
        <v>123</v>
      </c>
      <c r="FP145" t="s">
        <v>132</v>
      </c>
      <c r="GW145" t="s">
        <v>826</v>
      </c>
      <c r="GX145" t="s">
        <v>824</v>
      </c>
      <c r="GY145" t="s">
        <v>827</v>
      </c>
      <c r="GZ145" t="s">
        <v>186</v>
      </c>
      <c r="HA145">
        <v>1934</v>
      </c>
      <c r="HB145" t="s">
        <v>220</v>
      </c>
    </row>
    <row r="146" spans="1:214" hidden="1" x14ac:dyDescent="0.45">
      <c r="A146">
        <v>147</v>
      </c>
      <c r="B146" t="str">
        <f>_xlfn.IFNA(VLOOKUP(Analiza[[#This Row],[Zakończono wypełnianie]],Zakończone[],2,0),"BRAK")</f>
        <v>BRAK</v>
      </c>
      <c r="C146">
        <f>COUNTA(O146:HF146)</f>
        <v>25</v>
      </c>
      <c r="D146" t="s">
        <v>1352</v>
      </c>
      <c r="E146" t="s">
        <v>118</v>
      </c>
      <c r="J146" t="s">
        <v>286</v>
      </c>
      <c r="K146" t="s">
        <v>1353</v>
      </c>
      <c r="L146" t="s">
        <v>1353</v>
      </c>
      <c r="M146">
        <v>0</v>
      </c>
      <c r="N146">
        <v>0</v>
      </c>
      <c r="O146" t="s">
        <v>122</v>
      </c>
      <c r="P146" s="1" t="s">
        <v>123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 s="1" t="s">
        <v>124</v>
      </c>
      <c r="AG146" t="s">
        <v>813</v>
      </c>
      <c r="AH146">
        <v>2008</v>
      </c>
      <c r="AI146" t="s">
        <v>148</v>
      </c>
      <c r="AJ146" t="s">
        <v>1354</v>
      </c>
      <c r="AK146" t="s">
        <v>162</v>
      </c>
      <c r="AL146" t="s">
        <v>151</v>
      </c>
      <c r="AM146" t="s">
        <v>151</v>
      </c>
      <c r="AN146" t="s">
        <v>236</v>
      </c>
      <c r="AO146" t="s">
        <v>151</v>
      </c>
      <c r="AP146" t="s">
        <v>237</v>
      </c>
      <c r="AQ146" t="s">
        <v>131</v>
      </c>
      <c r="AR146" t="s">
        <v>302</v>
      </c>
      <c r="AS146"/>
      <c r="AT146" t="s">
        <v>1355</v>
      </c>
      <c r="AU146" t="s">
        <v>1356</v>
      </c>
      <c r="AV146"/>
      <c r="AW146" t="s">
        <v>1357</v>
      </c>
      <c r="AX146" s="1" t="s">
        <v>123</v>
      </c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 s="1" t="s">
        <v>123</v>
      </c>
      <c r="CS146"/>
      <c r="CT146"/>
      <c r="CU146"/>
      <c r="CV146"/>
      <c r="CW146"/>
      <c r="CX146"/>
      <c r="CY146"/>
      <c r="CZ146"/>
      <c r="DA146"/>
      <c r="DB146" s="1" t="s">
        <v>123</v>
      </c>
      <c r="DC146"/>
      <c r="DD146"/>
      <c r="DE146"/>
      <c r="DF146"/>
      <c r="DG146"/>
      <c r="DH146"/>
      <c r="DI146"/>
      <c r="DJ146"/>
      <c r="DK146"/>
      <c r="DL146" s="1" t="s">
        <v>123</v>
      </c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 s="1" t="s">
        <v>177</v>
      </c>
      <c r="EP146" t="s">
        <v>178</v>
      </c>
      <c r="EQ146" t="s">
        <v>132</v>
      </c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 s="1"/>
    </row>
    <row r="147" spans="1:214" hidden="1" x14ac:dyDescent="0.45">
      <c r="A147">
        <v>205</v>
      </c>
      <c r="B147">
        <f>_xlfn.IFNA(VLOOKUP(Analiza[[#This Row],[Zakończono wypełnianie]],Zakończone[],2,0),"BRAK")</f>
        <v>114</v>
      </c>
      <c r="C147">
        <f>COUNTA(O147:HF147)</f>
        <v>33</v>
      </c>
      <c r="D147" t="s">
        <v>1709</v>
      </c>
      <c r="E147" t="s">
        <v>118</v>
      </c>
      <c r="J147" t="s">
        <v>119</v>
      </c>
      <c r="K147" t="s">
        <v>1710</v>
      </c>
      <c r="L147" t="s">
        <v>1711</v>
      </c>
      <c r="M147">
        <v>588</v>
      </c>
      <c r="N147">
        <v>0</v>
      </c>
      <c r="O147" t="s">
        <v>122</v>
      </c>
      <c r="P147" s="1" t="s">
        <v>123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 s="1" t="s">
        <v>124</v>
      </c>
      <c r="AG147" t="s">
        <v>1712</v>
      </c>
      <c r="AH147">
        <v>2012</v>
      </c>
      <c r="AI147" t="s">
        <v>148</v>
      </c>
      <c r="AJ147" t="s">
        <v>1713</v>
      </c>
      <c r="AK147" t="s">
        <v>162</v>
      </c>
      <c r="AL147" t="s">
        <v>162</v>
      </c>
      <c r="AM147" t="s">
        <v>169</v>
      </c>
      <c r="AN147" t="s">
        <v>129</v>
      </c>
      <c r="AO147" t="s">
        <v>129</v>
      </c>
      <c r="AP147" t="s">
        <v>1714</v>
      </c>
      <c r="AQ147" t="s">
        <v>131</v>
      </c>
      <c r="AR147" t="s">
        <v>131</v>
      </c>
      <c r="AS147" t="s">
        <v>1715</v>
      </c>
      <c r="AT147" t="s">
        <v>1716</v>
      </c>
      <c r="AU147" t="s">
        <v>1717</v>
      </c>
      <c r="AV147" t="s">
        <v>157</v>
      </c>
      <c r="AW147"/>
      <c r="AX147" s="1" t="s">
        <v>123</v>
      </c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 s="1" t="s">
        <v>123</v>
      </c>
      <c r="CS147"/>
      <c r="CT147"/>
      <c r="CU147"/>
      <c r="CV147"/>
      <c r="CW147"/>
      <c r="CX147"/>
      <c r="CY147"/>
      <c r="CZ147"/>
      <c r="DA147"/>
      <c r="DB147" s="1" t="s">
        <v>123</v>
      </c>
      <c r="DC147"/>
      <c r="DD147"/>
      <c r="DE147"/>
      <c r="DF147"/>
      <c r="DG147"/>
      <c r="DH147"/>
      <c r="DI147"/>
      <c r="DJ147"/>
      <c r="DK147"/>
      <c r="DL147" s="1" t="s">
        <v>123</v>
      </c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 s="1" t="s">
        <v>123</v>
      </c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 s="1" t="s">
        <v>123</v>
      </c>
      <c r="GW147" t="s">
        <v>1718</v>
      </c>
      <c r="GX147" t="s">
        <v>1719</v>
      </c>
      <c r="GY147" t="s">
        <v>1720</v>
      </c>
      <c r="GZ147" t="s">
        <v>140</v>
      </c>
      <c r="HA147">
        <v>1985</v>
      </c>
      <c r="HB147" t="s">
        <v>246</v>
      </c>
      <c r="HD147" t="s">
        <v>1721</v>
      </c>
      <c r="HE147" t="s">
        <v>532</v>
      </c>
    </row>
    <row r="148" spans="1:214" hidden="1" x14ac:dyDescent="0.45">
      <c r="A148">
        <v>193</v>
      </c>
      <c r="B148">
        <f>_xlfn.IFNA(VLOOKUP(Analiza[[#This Row],[Zakończono wypełnianie]],Zakończone[],2,0),"BRAK")</f>
        <v>110</v>
      </c>
      <c r="C148">
        <f>COUNTA(O148:HF148)</f>
        <v>33</v>
      </c>
      <c r="D148" t="s">
        <v>1131</v>
      </c>
      <c r="E148" t="s">
        <v>118</v>
      </c>
      <c r="J148" t="s">
        <v>119</v>
      </c>
      <c r="K148" t="s">
        <v>1634</v>
      </c>
      <c r="L148" t="s">
        <v>1635</v>
      </c>
      <c r="M148">
        <v>545</v>
      </c>
      <c r="N148">
        <v>0</v>
      </c>
      <c r="O148" t="s">
        <v>122</v>
      </c>
      <c r="P148" s="1" t="s">
        <v>123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 s="1" t="s">
        <v>124</v>
      </c>
      <c r="AG148" t="s">
        <v>1636</v>
      </c>
      <c r="AH148">
        <v>2001</v>
      </c>
      <c r="AI148" t="s">
        <v>148</v>
      </c>
      <c r="AJ148" t="s">
        <v>1637</v>
      </c>
      <c r="AK148" t="s">
        <v>150</v>
      </c>
      <c r="AL148" t="s">
        <v>150</v>
      </c>
      <c r="AM148" t="s">
        <v>169</v>
      </c>
      <c r="AN148" t="s">
        <v>150</v>
      </c>
      <c r="AO148" t="s">
        <v>169</v>
      </c>
      <c r="AP148" t="s">
        <v>1638</v>
      </c>
      <c r="AQ148" t="s">
        <v>152</v>
      </c>
      <c r="AR148" t="s">
        <v>153</v>
      </c>
      <c r="AS148" t="s">
        <v>1639</v>
      </c>
      <c r="AT148" t="s">
        <v>1640</v>
      </c>
      <c r="AU148" t="s">
        <v>386</v>
      </c>
      <c r="AV148" t="s">
        <v>157</v>
      </c>
      <c r="AW148"/>
      <c r="AX148" s="1" t="s">
        <v>123</v>
      </c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 s="1" t="s">
        <v>123</v>
      </c>
      <c r="CS148"/>
      <c r="CT148"/>
      <c r="CU148"/>
      <c r="CV148"/>
      <c r="CW148"/>
      <c r="CX148"/>
      <c r="CY148"/>
      <c r="CZ148"/>
      <c r="DA148"/>
      <c r="DB148" s="1" t="s">
        <v>123</v>
      </c>
      <c r="DC148"/>
      <c r="DD148"/>
      <c r="DE148"/>
      <c r="DF148"/>
      <c r="DG148"/>
      <c r="DH148"/>
      <c r="DI148"/>
      <c r="DJ148"/>
      <c r="DK148"/>
      <c r="DL148" s="1" t="s">
        <v>123</v>
      </c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 s="1" t="s">
        <v>123</v>
      </c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 s="1" t="s">
        <v>123</v>
      </c>
      <c r="GW148" t="s">
        <v>1641</v>
      </c>
      <c r="GX148" t="s">
        <v>1642</v>
      </c>
      <c r="GY148" t="s">
        <v>1643</v>
      </c>
      <c r="GZ148" t="s">
        <v>140</v>
      </c>
      <c r="HA148">
        <v>1977</v>
      </c>
      <c r="HB148" t="s">
        <v>141</v>
      </c>
      <c r="HC148" t="s">
        <v>1644</v>
      </c>
      <c r="HD148" t="s">
        <v>1645</v>
      </c>
    </row>
    <row r="149" spans="1:214" hidden="1" x14ac:dyDescent="0.45">
      <c r="A149">
        <v>97</v>
      </c>
      <c r="B149">
        <f>_xlfn.IFNA(VLOOKUP(Analiza[[#This Row],[Zakończono wypełnianie]],Zakończone[],2,0),"BRAK")</f>
        <v>60</v>
      </c>
      <c r="C149">
        <f>COUNTA(O149:HF149)</f>
        <v>37</v>
      </c>
      <c r="D149" t="s">
        <v>370</v>
      </c>
      <c r="E149" t="s">
        <v>118</v>
      </c>
      <c r="F149" t="s">
        <v>774</v>
      </c>
      <c r="J149" t="s">
        <v>119</v>
      </c>
      <c r="K149" t="s">
        <v>973</v>
      </c>
      <c r="L149" t="s">
        <v>974</v>
      </c>
      <c r="M149">
        <v>1963</v>
      </c>
      <c r="N149">
        <v>0</v>
      </c>
      <c r="O149" t="s">
        <v>122</v>
      </c>
      <c r="P149" s="1" t="s">
        <v>123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 s="1" t="s">
        <v>124</v>
      </c>
      <c r="AG149" t="s">
        <v>975</v>
      </c>
      <c r="AH149">
        <v>1996</v>
      </c>
      <c r="AI149" t="s">
        <v>148</v>
      </c>
      <c r="AJ149" t="s">
        <v>601</v>
      </c>
      <c r="AK149" t="s">
        <v>128</v>
      </c>
      <c r="AL149" t="s">
        <v>151</v>
      </c>
      <c r="AM149" t="s">
        <v>169</v>
      </c>
      <c r="AN149" t="s">
        <v>129</v>
      </c>
      <c r="AO149" t="s">
        <v>129</v>
      </c>
      <c r="AP149" t="s">
        <v>976</v>
      </c>
      <c r="AQ149" t="s">
        <v>131</v>
      </c>
      <c r="AR149" t="s">
        <v>131</v>
      </c>
      <c r="AS149" t="s">
        <v>802</v>
      </c>
      <c r="AT149" t="s">
        <v>824</v>
      </c>
      <c r="AU149" t="s">
        <v>977</v>
      </c>
      <c r="AV149" t="s">
        <v>230</v>
      </c>
      <c r="AW149"/>
      <c r="AX149" s="1" t="s">
        <v>123</v>
      </c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 s="1" t="s">
        <v>123</v>
      </c>
      <c r="CS149"/>
      <c r="CT149"/>
      <c r="CU149"/>
      <c r="CV149"/>
      <c r="CW149"/>
      <c r="CX149"/>
      <c r="CY149"/>
      <c r="CZ149"/>
      <c r="DA149"/>
      <c r="DB149" s="1" t="s">
        <v>123</v>
      </c>
      <c r="DC149"/>
      <c r="DD149"/>
      <c r="DE149"/>
      <c r="DF149"/>
      <c r="DG149"/>
      <c r="DH149"/>
      <c r="DI149"/>
      <c r="DJ149"/>
      <c r="DK149"/>
      <c r="DL149" s="1" t="s">
        <v>123</v>
      </c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 s="1" t="s">
        <v>123</v>
      </c>
      <c r="EP149" t="s">
        <v>178</v>
      </c>
      <c r="EQ149" t="s">
        <v>132</v>
      </c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 s="1" t="s">
        <v>123</v>
      </c>
      <c r="FP149" t="s">
        <v>132</v>
      </c>
      <c r="FR149" t="s">
        <v>132</v>
      </c>
      <c r="GW149" t="s">
        <v>978</v>
      </c>
      <c r="GX149" t="s">
        <v>819</v>
      </c>
      <c r="GY149" t="s">
        <v>979</v>
      </c>
      <c r="GZ149" t="s">
        <v>140</v>
      </c>
      <c r="HA149">
        <v>1962</v>
      </c>
      <c r="HB149" t="s">
        <v>220</v>
      </c>
      <c r="HD149" t="s">
        <v>980</v>
      </c>
      <c r="HE149" t="s">
        <v>386</v>
      </c>
    </row>
    <row r="150" spans="1:214" hidden="1" x14ac:dyDescent="0.45">
      <c r="A150">
        <v>67</v>
      </c>
      <c r="B150">
        <f>_xlfn.IFNA(VLOOKUP(Analiza[[#This Row],[Zakończono wypełnianie]],Zakończone[],2,0),"BRAK")</f>
        <v>38</v>
      </c>
      <c r="C150">
        <f>COUNTA(O150:HF150)</f>
        <v>35</v>
      </c>
      <c r="D150" t="s">
        <v>698</v>
      </c>
      <c r="E150" t="s">
        <v>118</v>
      </c>
      <c r="F150" t="s">
        <v>359</v>
      </c>
      <c r="J150" t="s">
        <v>119</v>
      </c>
      <c r="K150" t="s">
        <v>699</v>
      </c>
      <c r="L150" t="s">
        <v>700</v>
      </c>
      <c r="M150">
        <v>1910</v>
      </c>
      <c r="N150">
        <v>0</v>
      </c>
      <c r="O150" t="s">
        <v>122</v>
      </c>
      <c r="P150" s="1" t="s">
        <v>123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 s="1" t="s">
        <v>124</v>
      </c>
      <c r="AG150" t="s">
        <v>701</v>
      </c>
      <c r="AH150">
        <v>2020</v>
      </c>
      <c r="AI150" t="s">
        <v>148</v>
      </c>
      <c r="AJ150" t="s">
        <v>702</v>
      </c>
      <c r="AK150" t="s">
        <v>162</v>
      </c>
      <c r="AL150" t="s">
        <v>162</v>
      </c>
      <c r="AM150" t="s">
        <v>236</v>
      </c>
      <c r="AN150" t="s">
        <v>236</v>
      </c>
      <c r="AO150" t="s">
        <v>132</v>
      </c>
      <c r="AP150" t="s">
        <v>703</v>
      </c>
      <c r="AQ150" t="s">
        <v>131</v>
      </c>
      <c r="AR150" t="s">
        <v>132</v>
      </c>
      <c r="AS150" t="s">
        <v>704</v>
      </c>
      <c r="AT150" t="s">
        <v>705</v>
      </c>
      <c r="AU150" t="s">
        <v>706</v>
      </c>
      <c r="AV150" t="s">
        <v>157</v>
      </c>
      <c r="AW150"/>
      <c r="AX150" s="1" t="s">
        <v>123</v>
      </c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 s="1" t="s">
        <v>123</v>
      </c>
      <c r="CS150"/>
      <c r="CT150"/>
      <c r="CU150"/>
      <c r="CV150"/>
      <c r="CW150"/>
      <c r="CX150"/>
      <c r="CY150"/>
      <c r="CZ150"/>
      <c r="DA150"/>
      <c r="DB150" s="1" t="s">
        <v>123</v>
      </c>
      <c r="DC150"/>
      <c r="DD150"/>
      <c r="DE150"/>
      <c r="DF150"/>
      <c r="DG150"/>
      <c r="DH150"/>
      <c r="DI150"/>
      <c r="DJ150"/>
      <c r="DK150"/>
      <c r="DL150" s="1" t="s">
        <v>123</v>
      </c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 s="1" t="s">
        <v>123</v>
      </c>
      <c r="EP150" t="s">
        <v>180</v>
      </c>
      <c r="EQ150" t="s">
        <v>132</v>
      </c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 s="1" t="s">
        <v>123</v>
      </c>
      <c r="FP150" t="s">
        <v>132</v>
      </c>
      <c r="FR150" t="s">
        <v>132</v>
      </c>
      <c r="GW150" t="s">
        <v>707</v>
      </c>
      <c r="GX150" t="s">
        <v>708</v>
      </c>
      <c r="GY150" t="s">
        <v>709</v>
      </c>
      <c r="GZ150" t="s">
        <v>140</v>
      </c>
      <c r="HA150">
        <v>1994</v>
      </c>
      <c r="HB150" t="s">
        <v>220</v>
      </c>
    </row>
    <row r="151" spans="1:214" hidden="1" x14ac:dyDescent="0.45">
      <c r="A151">
        <v>78</v>
      </c>
      <c r="B151">
        <f>_xlfn.IFNA(VLOOKUP(Analiza[[#This Row],[Zakończono wypełnianie]],Zakończone[],2,0),"BRAK")</f>
        <v>44</v>
      </c>
      <c r="C151">
        <f>COUNTA(O151:HF151)</f>
        <v>34</v>
      </c>
      <c r="D151" t="s">
        <v>796</v>
      </c>
      <c r="E151" t="s">
        <v>118</v>
      </c>
      <c r="F151" t="s">
        <v>797</v>
      </c>
      <c r="J151" t="s">
        <v>119</v>
      </c>
      <c r="K151" t="s">
        <v>798</v>
      </c>
      <c r="L151" t="s">
        <v>799</v>
      </c>
      <c r="M151">
        <v>2364</v>
      </c>
      <c r="N151">
        <v>0</v>
      </c>
      <c r="O151" t="s">
        <v>122</v>
      </c>
      <c r="P151" s="1" t="s">
        <v>123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 s="1" t="s">
        <v>124</v>
      </c>
      <c r="AG151" t="s">
        <v>800</v>
      </c>
      <c r="AH151">
        <v>2002</v>
      </c>
      <c r="AI151" t="s">
        <v>126</v>
      </c>
      <c r="AJ151" t="s">
        <v>801</v>
      </c>
      <c r="AK151" t="s">
        <v>150</v>
      </c>
      <c r="AL151" t="s">
        <v>162</v>
      </c>
      <c r="AM151" t="s">
        <v>151</v>
      </c>
      <c r="AN151" t="s">
        <v>129</v>
      </c>
      <c r="AO151" t="s">
        <v>236</v>
      </c>
      <c r="AP151">
        <v>3</v>
      </c>
      <c r="AQ151" t="s">
        <v>152</v>
      </c>
      <c r="AR151" t="s">
        <v>152</v>
      </c>
      <c r="AS151" t="s">
        <v>802</v>
      </c>
      <c r="AT151" t="s">
        <v>803</v>
      </c>
      <c r="AU151" t="s">
        <v>804</v>
      </c>
      <c r="AV151" t="s">
        <v>157</v>
      </c>
      <c r="AW151"/>
      <c r="AX151" s="1" t="s">
        <v>123</v>
      </c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 s="1" t="s">
        <v>123</v>
      </c>
      <c r="CS151"/>
      <c r="CT151"/>
      <c r="CU151"/>
      <c r="CV151"/>
      <c r="CW151"/>
      <c r="CX151"/>
      <c r="CY151"/>
      <c r="CZ151"/>
      <c r="DA151"/>
      <c r="DB151" s="1" t="s">
        <v>123</v>
      </c>
      <c r="DC151"/>
      <c r="DD151"/>
      <c r="DE151"/>
      <c r="DF151"/>
      <c r="DG151"/>
      <c r="DH151"/>
      <c r="DI151"/>
      <c r="DJ151"/>
      <c r="DK151"/>
      <c r="DL151" s="1" t="s">
        <v>123</v>
      </c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 s="1" t="s">
        <v>123</v>
      </c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 s="1" t="s">
        <v>123</v>
      </c>
      <c r="FP151" t="s">
        <v>132</v>
      </c>
      <c r="GW151" t="s">
        <v>805</v>
      </c>
      <c r="GX151" t="s">
        <v>806</v>
      </c>
      <c r="GY151" t="s">
        <v>807</v>
      </c>
      <c r="GZ151" t="s">
        <v>140</v>
      </c>
      <c r="HA151">
        <v>1978</v>
      </c>
      <c r="HB151" t="s">
        <v>141</v>
      </c>
      <c r="HD151" t="s">
        <v>386</v>
      </c>
      <c r="HE151" t="s">
        <v>386</v>
      </c>
    </row>
    <row r="152" spans="1:214" hidden="1" x14ac:dyDescent="0.45">
      <c r="A152">
        <v>202</v>
      </c>
      <c r="B152" t="str">
        <f>_xlfn.IFNA(VLOOKUP(Analiza[[#This Row],[Zakończono wypełnianie]],Zakończone[],2,0),"BRAK")</f>
        <v>BRAK</v>
      </c>
      <c r="C152">
        <f>COUNTA(O152:HF152)</f>
        <v>21</v>
      </c>
      <c r="D152" t="s">
        <v>1694</v>
      </c>
      <c r="E152" t="s">
        <v>118</v>
      </c>
      <c r="J152" t="s">
        <v>286</v>
      </c>
      <c r="K152" t="s">
        <v>1695</v>
      </c>
      <c r="L152" t="s">
        <v>1695</v>
      </c>
      <c r="M152">
        <v>0</v>
      </c>
      <c r="N152">
        <v>0</v>
      </c>
      <c r="O152" t="s">
        <v>122</v>
      </c>
      <c r="P152" s="1" t="s">
        <v>123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 s="1" t="s">
        <v>124</v>
      </c>
      <c r="AG152" t="s">
        <v>1090</v>
      </c>
      <c r="AH152">
        <v>1990</v>
      </c>
      <c r="AI152" t="s">
        <v>126</v>
      </c>
      <c r="AJ152" t="s">
        <v>1696</v>
      </c>
      <c r="AK152" t="s">
        <v>150</v>
      </c>
      <c r="AL152" t="s">
        <v>162</v>
      </c>
      <c r="AM152" t="s">
        <v>169</v>
      </c>
      <c r="AN152" t="s">
        <v>169</v>
      </c>
      <c r="AO152" t="s">
        <v>169</v>
      </c>
      <c r="AP152" t="s">
        <v>237</v>
      </c>
      <c r="AQ152" t="s">
        <v>194</v>
      </c>
      <c r="AR152" t="s">
        <v>194</v>
      </c>
      <c r="AS152" t="s">
        <v>1697</v>
      </c>
      <c r="AT152" t="s">
        <v>1698</v>
      </c>
      <c r="AU152" t="s">
        <v>1699</v>
      </c>
      <c r="AV152" t="s">
        <v>172</v>
      </c>
      <c r="AW152" t="s">
        <v>1700</v>
      </c>
      <c r="AX152" s="1" t="s">
        <v>123</v>
      </c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 s="1"/>
      <c r="CS152"/>
      <c r="CT152"/>
      <c r="CU152"/>
      <c r="CV152"/>
      <c r="CW152"/>
      <c r="CX152"/>
      <c r="CY152"/>
      <c r="CZ152"/>
      <c r="DA152"/>
      <c r="DB152" s="1"/>
      <c r="DC152"/>
      <c r="DD152"/>
      <c r="DE152"/>
      <c r="DF152"/>
      <c r="DG152"/>
      <c r="DH152"/>
      <c r="DI152"/>
      <c r="DJ152"/>
      <c r="DK152"/>
      <c r="DL152" s="1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 s="1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 s="1"/>
    </row>
    <row r="153" spans="1:214" hidden="1" x14ac:dyDescent="0.45">
      <c r="A153">
        <v>149</v>
      </c>
      <c r="B153">
        <f>_xlfn.IFNA(VLOOKUP(Analiza[[#This Row],[Zakończono wypełnianie]],Zakończone[],2,0),"BRAK")</f>
        <v>87</v>
      </c>
      <c r="C153">
        <f>COUNTA(O153:HF153)</f>
        <v>32</v>
      </c>
      <c r="D153" t="s">
        <v>1352</v>
      </c>
      <c r="E153" t="s">
        <v>118</v>
      </c>
      <c r="J153" t="s">
        <v>119</v>
      </c>
      <c r="K153" t="s">
        <v>1359</v>
      </c>
      <c r="L153" t="s">
        <v>1360</v>
      </c>
      <c r="M153">
        <v>8266</v>
      </c>
      <c r="N153">
        <v>0</v>
      </c>
      <c r="O153" t="s">
        <v>122</v>
      </c>
      <c r="P153" s="1" t="s">
        <v>123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 s="1" t="s">
        <v>124</v>
      </c>
      <c r="AG153" t="s">
        <v>160</v>
      </c>
      <c r="AH153">
        <v>2010</v>
      </c>
      <c r="AI153" t="s">
        <v>148</v>
      </c>
      <c r="AJ153" t="s">
        <v>1361</v>
      </c>
      <c r="AK153" t="s">
        <v>236</v>
      </c>
      <c r="AL153" t="s">
        <v>150</v>
      </c>
      <c r="AM153" t="s">
        <v>129</v>
      </c>
      <c r="AN153" t="s">
        <v>129</v>
      </c>
      <c r="AO153" t="s">
        <v>129</v>
      </c>
      <c r="AP153" t="s">
        <v>1362</v>
      </c>
      <c r="AQ153" t="s">
        <v>153</v>
      </c>
      <c r="AR153" t="s">
        <v>153</v>
      </c>
      <c r="AS153" t="s">
        <v>1363</v>
      </c>
      <c r="AT153" t="s">
        <v>1364</v>
      </c>
      <c r="AU153" t="s">
        <v>1365</v>
      </c>
      <c r="AV153" t="s">
        <v>157</v>
      </c>
      <c r="AW153"/>
      <c r="AX153" s="1" t="s">
        <v>123</v>
      </c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 s="1" t="s">
        <v>123</v>
      </c>
      <c r="CS153"/>
      <c r="CT153"/>
      <c r="CU153"/>
      <c r="CV153"/>
      <c r="CW153"/>
      <c r="CX153"/>
      <c r="CY153"/>
      <c r="CZ153"/>
      <c r="DA153"/>
      <c r="DB153" s="1" t="s">
        <v>123</v>
      </c>
      <c r="DC153"/>
      <c r="DD153"/>
      <c r="DE153"/>
      <c r="DF153"/>
      <c r="DG153"/>
      <c r="DH153"/>
      <c r="DI153"/>
      <c r="DJ153"/>
      <c r="DK153"/>
      <c r="DL153" s="1" t="s">
        <v>123</v>
      </c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 s="1" t="s">
        <v>123</v>
      </c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 s="1" t="s">
        <v>123</v>
      </c>
      <c r="GW153" t="s">
        <v>1366</v>
      </c>
      <c r="GX153" t="s">
        <v>1367</v>
      </c>
      <c r="GY153" t="s">
        <v>532</v>
      </c>
      <c r="GZ153" t="s">
        <v>140</v>
      </c>
      <c r="HA153">
        <v>1986</v>
      </c>
      <c r="HB153" t="s">
        <v>398</v>
      </c>
      <c r="HD153" t="s">
        <v>1368</v>
      </c>
    </row>
    <row r="154" spans="1:214" hidden="1" x14ac:dyDescent="0.45">
      <c r="A154">
        <v>244</v>
      </c>
      <c r="B154" t="str">
        <f>_xlfn.IFNA(VLOOKUP(Analiza[[#This Row],[Zakończono wypełnianie]],Zakończone[],2,0),"BRAK")</f>
        <v>BRAK</v>
      </c>
      <c r="C154">
        <f>COUNTA(O154:HF154)</f>
        <v>24</v>
      </c>
      <c r="D154" t="s">
        <v>1336</v>
      </c>
      <c r="E154" t="s">
        <v>118</v>
      </c>
      <c r="J154" t="s">
        <v>286</v>
      </c>
      <c r="K154" t="s">
        <v>1962</v>
      </c>
      <c r="L154" t="s">
        <v>1962</v>
      </c>
      <c r="M154">
        <v>0</v>
      </c>
      <c r="N154">
        <v>0</v>
      </c>
      <c r="O154" t="s">
        <v>122</v>
      </c>
      <c r="P154" s="1" t="s">
        <v>123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 s="1" t="s">
        <v>124</v>
      </c>
      <c r="AG154" t="s">
        <v>1963</v>
      </c>
      <c r="AH154">
        <v>2006</v>
      </c>
      <c r="AI154" t="s">
        <v>126</v>
      </c>
      <c r="AJ154" t="s">
        <v>192</v>
      </c>
      <c r="AK154" t="s">
        <v>150</v>
      </c>
      <c r="AL154" t="s">
        <v>150</v>
      </c>
      <c r="AM154" t="s">
        <v>162</v>
      </c>
      <c r="AN154" t="s">
        <v>150</v>
      </c>
      <c r="AO154" t="s">
        <v>150</v>
      </c>
      <c r="AP154" t="s">
        <v>237</v>
      </c>
      <c r="AQ154" t="s">
        <v>226</v>
      </c>
      <c r="AR154" t="s">
        <v>759</v>
      </c>
      <c r="AS154"/>
      <c r="AT154" t="s">
        <v>1964</v>
      </c>
      <c r="AU154" t="s">
        <v>1539</v>
      </c>
      <c r="AV154" t="s">
        <v>230</v>
      </c>
      <c r="AW154"/>
      <c r="AX154" s="1" t="s">
        <v>123</v>
      </c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 s="1" t="s">
        <v>123</v>
      </c>
      <c r="CS154"/>
      <c r="CT154"/>
      <c r="CU154"/>
      <c r="CV154"/>
      <c r="CW154"/>
      <c r="CX154"/>
      <c r="CY154"/>
      <c r="CZ154"/>
      <c r="DA154"/>
      <c r="DB154" s="1" t="s">
        <v>123</v>
      </c>
      <c r="DC154"/>
      <c r="DD154"/>
      <c r="DE154"/>
      <c r="DF154"/>
      <c r="DG154"/>
      <c r="DH154"/>
      <c r="DI154"/>
      <c r="DJ154"/>
      <c r="DK154"/>
      <c r="DL154" s="1" t="s">
        <v>123</v>
      </c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 s="1" t="s">
        <v>123</v>
      </c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 s="1" t="s">
        <v>123</v>
      </c>
    </row>
    <row r="155" spans="1:214" hidden="1" x14ac:dyDescent="0.45">
      <c r="A155">
        <v>164</v>
      </c>
      <c r="B155">
        <f>_xlfn.IFNA(VLOOKUP(Analiza[[#This Row],[Zakończono wypełnianie]],Zakończone[],2,0),"BRAK")</f>
        <v>94</v>
      </c>
      <c r="C155">
        <f>COUNTA(O155:HF155)</f>
        <v>34</v>
      </c>
      <c r="D155" t="s">
        <v>1436</v>
      </c>
      <c r="E155" t="s">
        <v>118</v>
      </c>
      <c r="J155" t="s">
        <v>119</v>
      </c>
      <c r="K155" t="s">
        <v>1437</v>
      </c>
      <c r="L155" t="s">
        <v>1438</v>
      </c>
      <c r="M155">
        <v>880</v>
      </c>
      <c r="N155">
        <v>0</v>
      </c>
      <c r="O155" t="s">
        <v>122</v>
      </c>
      <c r="P155" s="1" t="s">
        <v>123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 s="1" t="s">
        <v>124</v>
      </c>
      <c r="AG155" t="s">
        <v>1439</v>
      </c>
      <c r="AH155">
        <v>2019</v>
      </c>
      <c r="AI155" t="s">
        <v>148</v>
      </c>
      <c r="AJ155" t="s">
        <v>1440</v>
      </c>
      <c r="AK155" t="s">
        <v>128</v>
      </c>
      <c r="AL155" t="s">
        <v>128</v>
      </c>
      <c r="AM155" t="s">
        <v>150</v>
      </c>
      <c r="AN155" t="s">
        <v>169</v>
      </c>
      <c r="AO155" t="s">
        <v>169</v>
      </c>
      <c r="AP155" t="s">
        <v>1441</v>
      </c>
      <c r="AQ155" t="s">
        <v>302</v>
      </c>
      <c r="AR155" t="s">
        <v>226</v>
      </c>
      <c r="AS155" t="s">
        <v>1442</v>
      </c>
      <c r="AT155" t="s">
        <v>1443</v>
      </c>
      <c r="AU155" t="s">
        <v>1444</v>
      </c>
      <c r="AV155" t="s">
        <v>230</v>
      </c>
      <c r="AW155"/>
      <c r="AX155" s="1" t="s">
        <v>123</v>
      </c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 s="1" t="s">
        <v>123</v>
      </c>
      <c r="CS155"/>
      <c r="CT155"/>
      <c r="CU155"/>
      <c r="CV155"/>
      <c r="CW155"/>
      <c r="CX155"/>
      <c r="CY155"/>
      <c r="CZ155"/>
      <c r="DA155"/>
      <c r="DB155" s="1" t="s">
        <v>123</v>
      </c>
      <c r="DC155"/>
      <c r="DD155"/>
      <c r="DE155"/>
      <c r="DF155"/>
      <c r="DG155"/>
      <c r="DH155"/>
      <c r="DI155"/>
      <c r="DJ155"/>
      <c r="DK155"/>
      <c r="DL155" s="1" t="s">
        <v>123</v>
      </c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 s="1" t="s">
        <v>123</v>
      </c>
      <c r="EP155" t="s">
        <v>178</v>
      </c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 s="1" t="s">
        <v>123</v>
      </c>
      <c r="GW155" t="s">
        <v>1445</v>
      </c>
      <c r="GX155" t="s">
        <v>1446</v>
      </c>
      <c r="GY155" t="s">
        <v>1447</v>
      </c>
      <c r="GZ155" t="s">
        <v>140</v>
      </c>
      <c r="HA155">
        <v>1990</v>
      </c>
      <c r="HB155" t="s">
        <v>398</v>
      </c>
      <c r="HD155" t="s">
        <v>1448</v>
      </c>
      <c r="HE155" t="s">
        <v>1449</v>
      </c>
    </row>
    <row r="156" spans="1:214" hidden="1" x14ac:dyDescent="0.45">
      <c r="A156">
        <v>123</v>
      </c>
      <c r="B156">
        <f>_xlfn.IFNA(VLOOKUP(Analiza[[#This Row],[Zakończono wypełnianie]],Zakończone[],2,0),"BRAK")</f>
        <v>72</v>
      </c>
      <c r="C156">
        <f>COUNTA(O156:HF156)</f>
        <v>32</v>
      </c>
      <c r="D156" t="s">
        <v>1142</v>
      </c>
      <c r="E156" t="s">
        <v>118</v>
      </c>
      <c r="J156" t="s">
        <v>119</v>
      </c>
      <c r="K156" t="s">
        <v>1143</v>
      </c>
      <c r="L156" t="s">
        <v>1144</v>
      </c>
      <c r="M156">
        <v>258</v>
      </c>
      <c r="N156">
        <v>0</v>
      </c>
      <c r="O156" t="s">
        <v>122</v>
      </c>
      <c r="P156" s="1" t="s">
        <v>123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 s="1" t="s">
        <v>124</v>
      </c>
      <c r="AG156" t="s">
        <v>1439</v>
      </c>
      <c r="AH156">
        <v>2016</v>
      </c>
      <c r="AI156" t="s">
        <v>126</v>
      </c>
      <c r="AJ156" t="s">
        <v>1146</v>
      </c>
      <c r="AK156" t="s">
        <v>150</v>
      </c>
      <c r="AL156" t="s">
        <v>150</v>
      </c>
      <c r="AM156" t="s">
        <v>169</v>
      </c>
      <c r="AN156" t="s">
        <v>169</v>
      </c>
      <c r="AO156" t="s">
        <v>169</v>
      </c>
      <c r="AP156">
        <v>3</v>
      </c>
      <c r="AQ156" t="s">
        <v>302</v>
      </c>
      <c r="AR156" t="s">
        <v>943</v>
      </c>
      <c r="AS156"/>
      <c r="AT156" t="s">
        <v>1147</v>
      </c>
      <c r="AU156" t="s">
        <v>1148</v>
      </c>
      <c r="AV156" t="s">
        <v>892</v>
      </c>
      <c r="AW156"/>
      <c r="AX156" s="1" t="s">
        <v>123</v>
      </c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 s="1" t="s">
        <v>123</v>
      </c>
      <c r="CS156"/>
      <c r="CT156"/>
      <c r="CU156"/>
      <c r="CV156"/>
      <c r="CW156"/>
      <c r="CX156"/>
      <c r="CY156"/>
      <c r="CZ156"/>
      <c r="DA156"/>
      <c r="DB156" s="1" t="s">
        <v>123</v>
      </c>
      <c r="DC156"/>
      <c r="DD156"/>
      <c r="DE156"/>
      <c r="DF156"/>
      <c r="DG156"/>
      <c r="DH156"/>
      <c r="DI156"/>
      <c r="DJ156"/>
      <c r="DK156"/>
      <c r="DL156" s="1" t="s">
        <v>123</v>
      </c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 s="1" t="s">
        <v>123</v>
      </c>
      <c r="EP156" t="s">
        <v>178</v>
      </c>
      <c r="EQ156">
        <v>1</v>
      </c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 s="1" t="s">
        <v>123</v>
      </c>
      <c r="GW156" t="s">
        <v>1149</v>
      </c>
      <c r="GX156" t="s">
        <v>1149</v>
      </c>
      <c r="GY156" t="s">
        <v>1150</v>
      </c>
      <c r="GZ156" t="s">
        <v>186</v>
      </c>
      <c r="HA156">
        <v>1986</v>
      </c>
      <c r="HB156" t="s">
        <v>398</v>
      </c>
    </row>
    <row r="157" spans="1:214" hidden="1" x14ac:dyDescent="0.45">
      <c r="A157">
        <v>113</v>
      </c>
      <c r="B157">
        <f>_xlfn.IFNA(VLOOKUP(Analiza[[#This Row],[Zakończono wypełnianie]],Zakończone[],2,0),"BRAK")</f>
        <v>67</v>
      </c>
      <c r="C157">
        <f>COUNTA(O157:HF157)</f>
        <v>32</v>
      </c>
      <c r="D157" t="s">
        <v>1065</v>
      </c>
      <c r="E157" t="s">
        <v>118</v>
      </c>
      <c r="J157" t="s">
        <v>119</v>
      </c>
      <c r="K157" t="s">
        <v>1066</v>
      </c>
      <c r="L157" t="s">
        <v>1067</v>
      </c>
      <c r="M157">
        <v>2803</v>
      </c>
      <c r="N157">
        <v>0</v>
      </c>
      <c r="O157" t="s">
        <v>122</v>
      </c>
      <c r="P157" s="1" t="s">
        <v>123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 s="1" t="s">
        <v>124</v>
      </c>
      <c r="AG157" t="s">
        <v>1439</v>
      </c>
      <c r="AH157">
        <v>2019</v>
      </c>
      <c r="AI157" t="s">
        <v>148</v>
      </c>
      <c r="AJ157" t="s">
        <v>1069</v>
      </c>
      <c r="AK157" t="s">
        <v>128</v>
      </c>
      <c r="AL157" t="s">
        <v>151</v>
      </c>
      <c r="AM157" t="s">
        <v>128</v>
      </c>
      <c r="AN157" t="s">
        <v>129</v>
      </c>
      <c r="AO157" t="s">
        <v>132</v>
      </c>
      <c r="AP157" t="s">
        <v>1070</v>
      </c>
      <c r="AQ157" t="s">
        <v>153</v>
      </c>
      <c r="AR157" t="s">
        <v>132</v>
      </c>
      <c r="AS157"/>
      <c r="AT157" t="s">
        <v>1071</v>
      </c>
      <c r="AU157" t="s">
        <v>1072</v>
      </c>
      <c r="AV157" t="s">
        <v>892</v>
      </c>
      <c r="AW157"/>
      <c r="AX157" s="1" t="s">
        <v>123</v>
      </c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 s="1" t="s">
        <v>123</v>
      </c>
      <c r="CS157"/>
      <c r="CT157"/>
      <c r="CU157"/>
      <c r="CV157"/>
      <c r="CW157"/>
      <c r="CX157"/>
      <c r="CY157"/>
      <c r="CZ157"/>
      <c r="DA157"/>
      <c r="DB157" s="1" t="s">
        <v>123</v>
      </c>
      <c r="DC157"/>
      <c r="DD157"/>
      <c r="DE157"/>
      <c r="DF157"/>
      <c r="DG157"/>
      <c r="DH157"/>
      <c r="DI157"/>
      <c r="DJ157"/>
      <c r="DK157"/>
      <c r="DL157" s="1" t="s">
        <v>123</v>
      </c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 s="1" t="s">
        <v>123</v>
      </c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 s="1" t="s">
        <v>123</v>
      </c>
      <c r="FP157" t="s">
        <v>132</v>
      </c>
      <c r="GW157" t="s">
        <v>1073</v>
      </c>
      <c r="GX157" t="s">
        <v>1074</v>
      </c>
      <c r="GY157" t="s">
        <v>1075</v>
      </c>
      <c r="GZ157" t="s">
        <v>140</v>
      </c>
      <c r="HA157">
        <v>1991</v>
      </c>
      <c r="HB157" t="s">
        <v>398</v>
      </c>
      <c r="HE157" t="s">
        <v>1076</v>
      </c>
    </row>
    <row r="158" spans="1:214" hidden="1" x14ac:dyDescent="0.45">
      <c r="A158">
        <v>112</v>
      </c>
      <c r="B158" t="str">
        <f>_xlfn.IFNA(VLOOKUP(Analiza[[#This Row],[Zakończono wypełnianie]],Zakończone[],2,0),"BRAK")</f>
        <v>BRAK</v>
      </c>
      <c r="C158">
        <f>COUNTA(O158:HF158)</f>
        <v>25</v>
      </c>
      <c r="D158" t="s">
        <v>1059</v>
      </c>
      <c r="E158" t="s">
        <v>118</v>
      </c>
      <c r="J158" t="s">
        <v>286</v>
      </c>
      <c r="K158" t="s">
        <v>1060</v>
      </c>
      <c r="L158" t="s">
        <v>1060</v>
      </c>
      <c r="M158">
        <v>0</v>
      </c>
      <c r="N158">
        <v>0</v>
      </c>
      <c r="O158" t="s">
        <v>122</v>
      </c>
      <c r="P158" s="1" t="s">
        <v>123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 s="1" t="s">
        <v>124</v>
      </c>
      <c r="AG158" t="s">
        <v>1061</v>
      </c>
      <c r="AH158">
        <v>2009</v>
      </c>
      <c r="AI158" t="s">
        <v>148</v>
      </c>
      <c r="AJ158" t="s">
        <v>1062</v>
      </c>
      <c r="AK158" t="s">
        <v>169</v>
      </c>
      <c r="AL158" t="s">
        <v>169</v>
      </c>
      <c r="AM158" t="s">
        <v>151</v>
      </c>
      <c r="AN158" t="s">
        <v>150</v>
      </c>
      <c r="AO158" t="s">
        <v>169</v>
      </c>
      <c r="AP158" t="s">
        <v>237</v>
      </c>
      <c r="AQ158" t="s">
        <v>131</v>
      </c>
      <c r="AR158" t="s">
        <v>302</v>
      </c>
      <c r="AS158"/>
      <c r="AT158" t="s">
        <v>1063</v>
      </c>
      <c r="AU158" t="s">
        <v>1064</v>
      </c>
      <c r="AV158" t="s">
        <v>230</v>
      </c>
      <c r="AW158"/>
      <c r="AX158" s="1" t="s">
        <v>123</v>
      </c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 s="1" t="s">
        <v>123</v>
      </c>
      <c r="CS158"/>
      <c r="CT158"/>
      <c r="CU158"/>
      <c r="CV158"/>
      <c r="CW158"/>
      <c r="CX158"/>
      <c r="CY158"/>
      <c r="CZ158"/>
      <c r="DA158"/>
      <c r="DB158" s="1" t="s">
        <v>123</v>
      </c>
      <c r="DC158"/>
      <c r="DD158"/>
      <c r="DE158"/>
      <c r="DF158"/>
      <c r="DG158"/>
      <c r="DH158"/>
      <c r="DI158"/>
      <c r="DJ158"/>
      <c r="DK158"/>
      <c r="DL158" s="1" t="s">
        <v>123</v>
      </c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 s="1" t="s">
        <v>123</v>
      </c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 s="1" t="s">
        <v>123</v>
      </c>
      <c r="FP158" t="s">
        <v>132</v>
      </c>
    </row>
    <row r="159" spans="1:214" hidden="1" x14ac:dyDescent="0.45">
      <c r="A159">
        <v>253</v>
      </c>
      <c r="B159" t="str">
        <f>_xlfn.IFNA(VLOOKUP(Analiza[[#This Row],[Zakończono wypełnianie]],Zakończone[],2,0),"BRAK")</f>
        <v>BRAK</v>
      </c>
      <c r="C159">
        <f>COUNTA(O159:HF159)</f>
        <v>17</v>
      </c>
      <c r="D159" t="s">
        <v>2000</v>
      </c>
      <c r="E159" t="s">
        <v>118</v>
      </c>
      <c r="F159" t="s">
        <v>359</v>
      </c>
      <c r="J159" t="s">
        <v>286</v>
      </c>
      <c r="K159" t="s">
        <v>2001</v>
      </c>
      <c r="L159" t="s">
        <v>2001</v>
      </c>
      <c r="M159">
        <v>0</v>
      </c>
      <c r="N159">
        <v>0</v>
      </c>
      <c r="O159" t="s">
        <v>122</v>
      </c>
      <c r="P159" s="1" t="s">
        <v>416</v>
      </c>
      <c r="Q159" t="s">
        <v>2002</v>
      </c>
      <c r="R159" t="s">
        <v>148</v>
      </c>
      <c r="S159" t="s">
        <v>2003</v>
      </c>
      <c r="T159" t="s">
        <v>236</v>
      </c>
      <c r="U159" t="s">
        <v>236</v>
      </c>
      <c r="V159" t="s">
        <v>236</v>
      </c>
      <c r="W159" t="s">
        <v>2004</v>
      </c>
      <c r="X159" t="s">
        <v>302</v>
      </c>
      <c r="Y159" t="s">
        <v>153</v>
      </c>
      <c r="Z159" t="s">
        <v>2005</v>
      </c>
      <c r="AA159" t="s">
        <v>2006</v>
      </c>
      <c r="AB159" t="s">
        <v>2007</v>
      </c>
      <c r="AC159" t="s">
        <v>172</v>
      </c>
      <c r="AD159"/>
      <c r="AE159">
        <v>6</v>
      </c>
      <c r="AF159" s="1" t="s">
        <v>124</v>
      </c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 s="1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 s="1"/>
      <c r="CS159"/>
      <c r="CT159"/>
      <c r="CU159"/>
      <c r="CV159"/>
      <c r="CW159"/>
      <c r="CX159"/>
      <c r="CY159"/>
      <c r="CZ159"/>
      <c r="DA159"/>
      <c r="DB159" s="1"/>
      <c r="DC159"/>
      <c r="DD159"/>
      <c r="DE159"/>
      <c r="DF159"/>
      <c r="DG159"/>
      <c r="DH159"/>
      <c r="DI159"/>
      <c r="DJ159"/>
      <c r="DK159"/>
      <c r="DL159" s="1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 s="1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 s="1"/>
    </row>
    <row r="160" spans="1:214" ht="14.65" thickBot="1" x14ac:dyDescent="0.5">
      <c r="B160" s="5"/>
      <c r="C160" s="5"/>
      <c r="O160" s="1">
        <f>COUNTA((O3:O159))</f>
        <v>157</v>
      </c>
      <c r="P160" s="1">
        <f>COUNTA((P3:P159))</f>
        <v>157</v>
      </c>
      <c r="Q160" s="1">
        <f>COUNTA((Q3:Q159))</f>
        <v>21</v>
      </c>
      <c r="R160" s="1">
        <f>COUNTA((R3:R159))</f>
        <v>21</v>
      </c>
      <c r="S160" s="1">
        <f>COUNTA((S3:S159))</f>
        <v>21</v>
      </c>
      <c r="T160" s="1">
        <f>COUNTA((T3:T159))</f>
        <v>21</v>
      </c>
      <c r="U160" s="1">
        <f>COUNTA((U3:U159))</f>
        <v>21</v>
      </c>
      <c r="V160" s="1">
        <f>COUNTA((V3:V159))</f>
        <v>21</v>
      </c>
      <c r="W160" s="1">
        <f>COUNTA((W3:W159))</f>
        <v>21</v>
      </c>
      <c r="X160" s="1">
        <f>COUNTA((X3:X159))</f>
        <v>21</v>
      </c>
      <c r="Y160" s="1">
        <f>COUNTA((Y3:Y159))</f>
        <v>21</v>
      </c>
      <c r="Z160" s="1">
        <f>COUNTA((Z3:Z159))</f>
        <v>15</v>
      </c>
      <c r="AA160" s="1">
        <f>COUNTA((AA3:AA159))</f>
        <v>21</v>
      </c>
      <c r="AB160" s="1">
        <f>COUNTA((AB3:AB159))</f>
        <v>21</v>
      </c>
      <c r="AC160" s="1">
        <f>COUNTA((AC3:AC159))</f>
        <v>20</v>
      </c>
      <c r="AD160" s="1">
        <f>COUNTA((AD3:AD159))</f>
        <v>2</v>
      </c>
      <c r="AE160" s="1">
        <f>COUNTA((AE3:AE159))</f>
        <v>21</v>
      </c>
      <c r="AF160" s="1">
        <f>COUNTA((AF3:AF159))</f>
        <v>157</v>
      </c>
      <c r="AG160" s="1">
        <f>COUNTA((AG3:AG159))</f>
        <v>134</v>
      </c>
      <c r="AH160" s="1">
        <f>COUNTA((AH3:AH159))</f>
        <v>132</v>
      </c>
      <c r="AI160" s="1">
        <f>COUNTA((AI3:AI159))</f>
        <v>134</v>
      </c>
      <c r="AJ160" s="1">
        <f>COUNTA((AJ3:AJ159))</f>
        <v>134</v>
      </c>
      <c r="AK160" s="1">
        <f>COUNTA((AK3:AK159))</f>
        <v>134</v>
      </c>
      <c r="AL160" s="1">
        <f>COUNTA((AL3:AL159))</f>
        <v>134</v>
      </c>
      <c r="AM160" s="1">
        <f>COUNTA((AM3:AM159))</f>
        <v>134</v>
      </c>
      <c r="AN160" s="1">
        <f>COUNTA((AN3:AN159))</f>
        <v>134</v>
      </c>
      <c r="AO160" s="1">
        <f>COUNTA((AO3:AO159))</f>
        <v>134</v>
      </c>
      <c r="AP160" s="1">
        <f>COUNTA((AP3:AP159))</f>
        <v>134</v>
      </c>
      <c r="AQ160" s="1">
        <f>COUNTA((AQ3:AQ159))</f>
        <v>133</v>
      </c>
      <c r="AR160" s="1">
        <f>COUNTA((AR3:AR159))</f>
        <v>133</v>
      </c>
      <c r="AS160" s="1">
        <f>COUNTA((AS3:AS159))</f>
        <v>106</v>
      </c>
      <c r="AT160" s="1">
        <f>COUNTA((AT3:AT159))</f>
        <v>133</v>
      </c>
      <c r="AU160" s="1">
        <f>COUNTA((AU3:AU159))</f>
        <v>132</v>
      </c>
      <c r="AV160" s="1">
        <f>COUNTA((AV3:AV159))</f>
        <v>119</v>
      </c>
      <c r="AW160" s="1">
        <f>COUNTA((AW3:AW159))</f>
        <v>42</v>
      </c>
      <c r="AX160" s="1">
        <f>COUNTA((AX3:AX159))</f>
        <v>154</v>
      </c>
      <c r="AY160" s="1">
        <f t="shared" ref="AY160:CQ160" si="0">COUNTA((AY3:AY159))</f>
        <v>18</v>
      </c>
      <c r="AZ160" s="1">
        <f t="shared" si="0"/>
        <v>18</v>
      </c>
      <c r="BA160" s="1">
        <f t="shared" si="0"/>
        <v>18</v>
      </c>
      <c r="BB160" s="1">
        <f t="shared" si="0"/>
        <v>18</v>
      </c>
      <c r="BC160" s="1">
        <f t="shared" si="0"/>
        <v>18</v>
      </c>
      <c r="BD160" s="1">
        <f t="shared" si="0"/>
        <v>18</v>
      </c>
      <c r="BE160" s="1">
        <f t="shared" si="0"/>
        <v>18</v>
      </c>
      <c r="BF160" s="1">
        <f t="shared" si="0"/>
        <v>18</v>
      </c>
      <c r="BG160" s="1">
        <f t="shared" si="0"/>
        <v>18</v>
      </c>
      <c r="BH160" s="1">
        <f t="shared" si="0"/>
        <v>18</v>
      </c>
      <c r="BI160" s="1">
        <f t="shared" si="0"/>
        <v>18</v>
      </c>
      <c r="BJ160" s="1">
        <f t="shared" si="0"/>
        <v>16</v>
      </c>
      <c r="BK160" s="1">
        <f t="shared" si="0"/>
        <v>18</v>
      </c>
      <c r="BL160" s="1">
        <f t="shared" si="0"/>
        <v>1</v>
      </c>
      <c r="BM160" s="1">
        <f t="shared" si="0"/>
        <v>8</v>
      </c>
      <c r="BN160" s="1">
        <f t="shared" si="0"/>
        <v>18</v>
      </c>
      <c r="BO160" s="1">
        <f t="shared" si="0"/>
        <v>6</v>
      </c>
      <c r="BP160" s="1">
        <f t="shared" si="0"/>
        <v>6</v>
      </c>
      <c r="BQ160" s="1">
        <f t="shared" si="0"/>
        <v>6</v>
      </c>
      <c r="BR160" s="1">
        <f t="shared" si="0"/>
        <v>6</v>
      </c>
      <c r="BS160" s="1">
        <f t="shared" si="0"/>
        <v>6</v>
      </c>
      <c r="BT160" s="1">
        <f t="shared" si="0"/>
        <v>6</v>
      </c>
      <c r="BU160" s="1">
        <f t="shared" si="0"/>
        <v>6</v>
      </c>
      <c r="BV160" s="1">
        <f t="shared" si="0"/>
        <v>6</v>
      </c>
      <c r="BW160" s="1">
        <f t="shared" si="0"/>
        <v>6</v>
      </c>
      <c r="BX160" s="1">
        <f t="shared" si="0"/>
        <v>6</v>
      </c>
      <c r="BY160" s="1">
        <f t="shared" si="0"/>
        <v>4</v>
      </c>
      <c r="BZ160" s="1">
        <f t="shared" si="0"/>
        <v>6</v>
      </c>
      <c r="CA160" s="1">
        <f t="shared" si="0"/>
        <v>0</v>
      </c>
      <c r="CB160" s="1">
        <f t="shared" si="0"/>
        <v>3</v>
      </c>
      <c r="CC160" s="1">
        <f t="shared" si="0"/>
        <v>6</v>
      </c>
      <c r="CD160" s="1">
        <f t="shared" si="0"/>
        <v>2</v>
      </c>
      <c r="CE160" s="1">
        <f t="shared" si="0"/>
        <v>2</v>
      </c>
      <c r="CF160" s="1">
        <f t="shared" si="0"/>
        <v>2</v>
      </c>
      <c r="CG160" s="1">
        <f t="shared" si="0"/>
        <v>2</v>
      </c>
      <c r="CH160" s="1">
        <f t="shared" si="0"/>
        <v>2</v>
      </c>
      <c r="CI160" s="1">
        <f t="shared" si="0"/>
        <v>2</v>
      </c>
      <c r="CJ160" s="1">
        <f t="shared" si="0"/>
        <v>2</v>
      </c>
      <c r="CK160" s="1">
        <f t="shared" si="0"/>
        <v>2</v>
      </c>
      <c r="CL160" s="1">
        <f t="shared" si="0"/>
        <v>2</v>
      </c>
      <c r="CM160" s="1">
        <f t="shared" si="0"/>
        <v>2</v>
      </c>
      <c r="CN160" s="1">
        <f t="shared" si="0"/>
        <v>2</v>
      </c>
      <c r="CO160" s="1">
        <f t="shared" si="0"/>
        <v>2</v>
      </c>
      <c r="CP160" s="1">
        <f t="shared" si="0"/>
        <v>0</v>
      </c>
      <c r="CQ160" s="1">
        <f t="shared" si="0"/>
        <v>1</v>
      </c>
      <c r="CR160" s="1">
        <f>COUNTA((CR3:CR159))</f>
        <v>150</v>
      </c>
      <c r="DB160" s="1">
        <f>COUNTA((DB3:DB159))</f>
        <v>148</v>
      </c>
      <c r="DL160" s="1">
        <f>COUNTA((DL3:DL159))</f>
        <v>148</v>
      </c>
      <c r="EO160" s="1">
        <f>COUNTA((EO3:EO159))</f>
        <v>147</v>
      </c>
      <c r="FO160" s="1">
        <f>COUNTA((FO3:FO159))</f>
        <v>144</v>
      </c>
      <c r="GZ160" s="1">
        <f>COUNTA((GZ3:GZ159))</f>
        <v>135</v>
      </c>
      <c r="HA160" s="1">
        <f>COUNTA((HA3:HA159))</f>
        <v>135</v>
      </c>
      <c r="HB160" s="1">
        <f>COUNTA((HB3:HB159))</f>
        <v>135</v>
      </c>
      <c r="HC160" s="1">
        <f>COUNTA((HC3:HC159))</f>
        <v>7</v>
      </c>
      <c r="HD160" s="1">
        <f>COUNTA((HD3:HD159))</f>
        <v>86</v>
      </c>
      <c r="HE160" s="1">
        <f>COUNTA((HE3:HE159))</f>
        <v>54</v>
      </c>
      <c r="HF160" s="1">
        <f>COUNTA((HF3:HF159))</f>
        <v>12</v>
      </c>
    </row>
    <row r="161" spans="15:171" ht="15" thickTop="1" thickBot="1" x14ac:dyDescent="0.5"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7">
        <f>COUNTIF(Analiza[Czy jesteś absolwentem uczelni wyższej?],"*"&amp;"Tak"&amp;"*")</f>
        <v>135</v>
      </c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7">
        <f>COUNTIF(Analiza[Czy jesteś rodzicem / opiekunem absolwenta uczelni wyższej?],"*"&amp;"Tak"&amp;"*")</f>
        <v>18</v>
      </c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7">
        <f>COUNTIF(Analiza[Czy jesteś aktualnie pracownikiem administracyjnym uczelni wyższej?],"*"&amp;"Tak"&amp;"*")</f>
        <v>4</v>
      </c>
      <c r="CS161" s="6"/>
      <c r="CT161" s="6"/>
      <c r="CU161" s="6"/>
      <c r="CV161" s="6"/>
      <c r="CW161" s="6"/>
      <c r="CX161" s="6"/>
      <c r="CY161" s="6"/>
      <c r="CZ161" s="6"/>
      <c r="DA161" s="6"/>
      <c r="DB161" s="7">
        <f>COUNTIF(Analiza[Czy jesteś aktualnie pracownikiem naukowym lub dydaktycznym uczelni wyższej?],"*"&amp;"Tak"&amp;"*")</f>
        <v>17</v>
      </c>
      <c r="DC161" s="6"/>
      <c r="DD161" s="6"/>
      <c r="DE161" s="6"/>
      <c r="DF161" s="6"/>
      <c r="DG161" s="6"/>
      <c r="DH161" s="6"/>
      <c r="DI161" s="6"/>
      <c r="DJ161" s="6"/>
      <c r="DK161" s="6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7">
        <f>COUNTIF(Analiza[Czy jesteś przedstawicielem firmy, w której są zatrudniani absolwenci uczelni wyższych (tytuł licencjata, magistra lub wyższy)?],"*"&amp;"Tak"&amp;"*")</f>
        <v>21</v>
      </c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7">
        <f>COUNTIF(Analiza[Czy jesteś przedstawicielem władz samorządowych lub centralnych Rzeczypospolitej Polskiej?],"*"&amp;"Tak"&amp;"*")</f>
        <v>2</v>
      </c>
    </row>
    <row r="162" spans="15:171" ht="15" thickTop="1" thickBot="1" x14ac:dyDescent="0.5"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7">
        <f>COUNTIF(Analiza[Czy jesteś absolwentem uczelni wyższej?],"*"&amp;"Nie (przejście"&amp;"*")</f>
        <v>22</v>
      </c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7">
        <f>COUNTIF(Analiza[Czy jesteś rodzicem / opiekunem absolwenta uczelni wyższej?],"*"&amp;"Nie (przejście"&amp;"*")</f>
        <v>136</v>
      </c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7">
        <f>COUNTIF(Analiza[Czy jesteś aktualnie pracownikiem administracyjnym uczelni wyższej?],"*"&amp;"Nie (przejście"&amp;"*")</f>
        <v>146</v>
      </c>
      <c r="CS162" s="6"/>
      <c r="CT162" s="6"/>
      <c r="CU162" s="6"/>
      <c r="CV162" s="6"/>
      <c r="CW162" s="6"/>
      <c r="CX162" s="6"/>
      <c r="CY162" s="6"/>
      <c r="CZ162" s="6"/>
      <c r="DA162" s="6"/>
      <c r="DB162" s="7">
        <f>COUNTIF(Analiza[Czy jesteś aktualnie pracownikiem naukowym lub dydaktycznym uczelni wyższej?],"*"&amp;"Nie (przejście"&amp;"*")</f>
        <v>131</v>
      </c>
      <c r="DC162" s="6"/>
      <c r="DD162" s="6"/>
      <c r="DE162" s="6"/>
      <c r="DF162" s="6"/>
      <c r="DG162" s="6"/>
      <c r="DH162" s="6"/>
      <c r="DI162" s="6"/>
      <c r="DJ162" s="6"/>
      <c r="DK162" s="6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7">
        <f>COUNTIF(Analiza[Czy jesteś przedstawicielem władz samorządowych lub centralnych Rzeczypospolitej Polskiej?],"*"&amp;"Nie (przejście"&amp;"*")</f>
        <v>142</v>
      </c>
    </row>
    <row r="163" spans="15:171" ht="14.65" thickTop="1" x14ac:dyDescent="0.45">
      <c r="O163" s="7">
        <f>COUNTBLANK(Analiza[Czy jesteś osobą pełnoletnią?])</f>
        <v>0</v>
      </c>
      <c r="P163" s="7">
        <f>COUNTBLANK(Analiza[Czy jesteś studentem uczelni wyższej?])</f>
        <v>0</v>
      </c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7">
        <f>COUNTBLANK(Analiza[Czy jesteś absolwentem uczelni wyższej?])</f>
        <v>0</v>
      </c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7">
        <f>COUNTBLANK(Analiza[Czy jesteś rodzicem / opiekunem absolwenta uczelni wyższej?])</f>
        <v>3</v>
      </c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7">
        <f>COUNTBLANK(Analiza[Czy jesteś aktualnie pracownikiem administracyjnym uczelni wyższej?])</f>
        <v>7</v>
      </c>
      <c r="CS163" s="6"/>
      <c r="CT163" s="6"/>
      <c r="CU163" s="6"/>
      <c r="CV163" s="6"/>
      <c r="CW163" s="6"/>
      <c r="CX163" s="6"/>
      <c r="CY163" s="6"/>
      <c r="CZ163" s="6"/>
      <c r="DA163" s="6"/>
      <c r="DB163" s="7">
        <f>COUNTBLANK(Analiza[Czy jesteś aktualnie pracownikiem naukowym lub dydaktycznym uczelni wyższej?])</f>
        <v>9</v>
      </c>
      <c r="DC163" s="6"/>
      <c r="DD163" s="6"/>
      <c r="DE163" s="6"/>
      <c r="DF163" s="6"/>
      <c r="DG163" s="6"/>
      <c r="DH163" s="6"/>
      <c r="DI163" s="6"/>
      <c r="DJ163" s="6"/>
      <c r="DK163" s="6"/>
      <c r="DL163" s="7">
        <f>COUNTBLANK(Analiza[Czy jesteś przedstawicielem władz uczelni z grupy rektorów, prorektorów, dziekanów, prodziekanów, członków senatu lub członków rady uczelni?])</f>
        <v>9</v>
      </c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7">
        <f>COUNTBLANK(Analiza[Czy jesteś przedstawicielem firmy, w której są zatrudniani absolwenci uczelni wyższych (tytuł licencjata, magistra lub wyższy)?])</f>
        <v>10</v>
      </c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7">
        <f>COUNTBLANK(Analiza[Czy jesteś przedstawicielem władz samorządowych lub centralnych Rzeczypospolitej Polskiej?])</f>
        <v>13</v>
      </c>
    </row>
    <row r="164" spans="15:171" x14ac:dyDescent="0.45">
      <c r="O164" s="3">
        <f>SUM(O161:O163)</f>
        <v>157</v>
      </c>
      <c r="P164" s="3">
        <f t="shared" ref="P164:CA164" si="1">SUM(P161:P163)</f>
        <v>157</v>
      </c>
      <c r="Q164" s="3">
        <f t="shared" si="1"/>
        <v>0</v>
      </c>
      <c r="R164" s="3">
        <f t="shared" si="1"/>
        <v>0</v>
      </c>
      <c r="S164" s="3">
        <f t="shared" si="1"/>
        <v>0</v>
      </c>
      <c r="T164" s="3">
        <f t="shared" si="1"/>
        <v>0</v>
      </c>
      <c r="U164" s="3">
        <f t="shared" si="1"/>
        <v>0</v>
      </c>
      <c r="V164" s="3">
        <f t="shared" si="1"/>
        <v>0</v>
      </c>
      <c r="W164" s="3">
        <f t="shared" si="1"/>
        <v>0</v>
      </c>
      <c r="X164" s="3">
        <f t="shared" si="1"/>
        <v>0</v>
      </c>
      <c r="Y164" s="3">
        <f t="shared" si="1"/>
        <v>0</v>
      </c>
      <c r="Z164" s="3">
        <f t="shared" si="1"/>
        <v>0</v>
      </c>
      <c r="AA164" s="3">
        <f t="shared" si="1"/>
        <v>0</v>
      </c>
      <c r="AB164" s="3">
        <f t="shared" si="1"/>
        <v>0</v>
      </c>
      <c r="AC164" s="3">
        <f t="shared" si="1"/>
        <v>0</v>
      </c>
      <c r="AD164" s="3">
        <f t="shared" si="1"/>
        <v>0</v>
      </c>
      <c r="AE164" s="3">
        <f t="shared" si="1"/>
        <v>0</v>
      </c>
      <c r="AF164" s="3">
        <f t="shared" si="1"/>
        <v>157</v>
      </c>
      <c r="AG164" s="3">
        <f t="shared" si="1"/>
        <v>0</v>
      </c>
      <c r="AH164" s="3">
        <f t="shared" si="1"/>
        <v>0</v>
      </c>
      <c r="AI164" s="3">
        <f t="shared" si="1"/>
        <v>0</v>
      </c>
      <c r="AJ164" s="3">
        <f t="shared" si="1"/>
        <v>0</v>
      </c>
      <c r="AK164" s="3">
        <f t="shared" si="1"/>
        <v>0</v>
      </c>
      <c r="AL164" s="3">
        <f t="shared" si="1"/>
        <v>0</v>
      </c>
      <c r="AM164" s="3">
        <f t="shared" si="1"/>
        <v>0</v>
      </c>
      <c r="AN164" s="3">
        <f t="shared" si="1"/>
        <v>0</v>
      </c>
      <c r="AO164" s="3">
        <f t="shared" si="1"/>
        <v>0</v>
      </c>
      <c r="AP164" s="3">
        <f t="shared" si="1"/>
        <v>0</v>
      </c>
      <c r="AQ164" s="3">
        <f t="shared" si="1"/>
        <v>0</v>
      </c>
      <c r="AR164" s="3">
        <f t="shared" si="1"/>
        <v>0</v>
      </c>
      <c r="AS164" s="3">
        <f t="shared" si="1"/>
        <v>0</v>
      </c>
      <c r="AT164" s="3">
        <f t="shared" si="1"/>
        <v>0</v>
      </c>
      <c r="AU164" s="3">
        <f t="shared" si="1"/>
        <v>0</v>
      </c>
      <c r="AV164" s="3">
        <f t="shared" si="1"/>
        <v>0</v>
      </c>
      <c r="AW164" s="3">
        <f t="shared" si="1"/>
        <v>0</v>
      </c>
      <c r="AX164" s="3">
        <f t="shared" si="1"/>
        <v>157</v>
      </c>
      <c r="AY164" s="3">
        <f t="shared" si="1"/>
        <v>0</v>
      </c>
      <c r="AZ164" s="3">
        <f t="shared" si="1"/>
        <v>0</v>
      </c>
      <c r="BA164" s="3">
        <f t="shared" si="1"/>
        <v>0</v>
      </c>
      <c r="BB164" s="3">
        <f t="shared" si="1"/>
        <v>0</v>
      </c>
      <c r="BC164" s="3">
        <f t="shared" si="1"/>
        <v>0</v>
      </c>
      <c r="BD164" s="3">
        <f t="shared" si="1"/>
        <v>0</v>
      </c>
      <c r="BE164" s="3">
        <f t="shared" si="1"/>
        <v>0</v>
      </c>
      <c r="BF164" s="3">
        <f t="shared" si="1"/>
        <v>0</v>
      </c>
      <c r="BG164" s="3">
        <f t="shared" si="1"/>
        <v>0</v>
      </c>
      <c r="BH164" s="3">
        <f t="shared" si="1"/>
        <v>0</v>
      </c>
      <c r="BI164" s="3">
        <f t="shared" si="1"/>
        <v>0</v>
      </c>
      <c r="BJ164" s="3">
        <f t="shared" si="1"/>
        <v>0</v>
      </c>
      <c r="BK164" s="3">
        <f t="shared" si="1"/>
        <v>0</v>
      </c>
      <c r="BL164" s="3">
        <f t="shared" si="1"/>
        <v>0</v>
      </c>
      <c r="BM164" s="3">
        <f t="shared" si="1"/>
        <v>0</v>
      </c>
      <c r="BN164" s="3">
        <f t="shared" si="1"/>
        <v>0</v>
      </c>
      <c r="BO164" s="3">
        <f t="shared" si="1"/>
        <v>0</v>
      </c>
      <c r="BP164" s="3">
        <f t="shared" si="1"/>
        <v>0</v>
      </c>
      <c r="BQ164" s="3">
        <f t="shared" si="1"/>
        <v>0</v>
      </c>
      <c r="BR164" s="3">
        <f t="shared" si="1"/>
        <v>0</v>
      </c>
      <c r="BS164" s="3">
        <f t="shared" si="1"/>
        <v>0</v>
      </c>
      <c r="BT164" s="3">
        <f t="shared" si="1"/>
        <v>0</v>
      </c>
      <c r="BU164" s="3">
        <f t="shared" si="1"/>
        <v>0</v>
      </c>
      <c r="BV164" s="3">
        <f t="shared" si="1"/>
        <v>0</v>
      </c>
      <c r="BW164" s="3">
        <f t="shared" si="1"/>
        <v>0</v>
      </c>
      <c r="BX164" s="3">
        <f t="shared" si="1"/>
        <v>0</v>
      </c>
      <c r="BY164" s="3">
        <f t="shared" si="1"/>
        <v>0</v>
      </c>
      <c r="BZ164" s="3">
        <f t="shared" si="1"/>
        <v>0</v>
      </c>
      <c r="CA164" s="3">
        <f t="shared" si="1"/>
        <v>0</v>
      </c>
      <c r="CB164" s="3">
        <f t="shared" ref="CB164:DL164" si="2">SUM(CB161:CB163)</f>
        <v>0</v>
      </c>
      <c r="CC164" s="3">
        <f t="shared" si="2"/>
        <v>0</v>
      </c>
      <c r="CD164" s="3">
        <f t="shared" si="2"/>
        <v>0</v>
      </c>
      <c r="CE164" s="3">
        <f t="shared" si="2"/>
        <v>0</v>
      </c>
      <c r="CF164" s="3">
        <f t="shared" si="2"/>
        <v>0</v>
      </c>
      <c r="CG164" s="3">
        <f t="shared" si="2"/>
        <v>0</v>
      </c>
      <c r="CH164" s="3">
        <f t="shared" si="2"/>
        <v>0</v>
      </c>
      <c r="CI164" s="3">
        <f t="shared" si="2"/>
        <v>0</v>
      </c>
      <c r="CJ164" s="3">
        <f t="shared" si="2"/>
        <v>0</v>
      </c>
      <c r="CK164" s="3">
        <f t="shared" si="2"/>
        <v>0</v>
      </c>
      <c r="CL164" s="3">
        <f t="shared" si="2"/>
        <v>0</v>
      </c>
      <c r="CM164" s="3">
        <f t="shared" si="2"/>
        <v>0</v>
      </c>
      <c r="CN164" s="3">
        <f t="shared" si="2"/>
        <v>0</v>
      </c>
      <c r="CO164" s="3">
        <f t="shared" si="2"/>
        <v>0</v>
      </c>
      <c r="CP164" s="3">
        <f t="shared" si="2"/>
        <v>0</v>
      </c>
      <c r="CQ164" s="3">
        <f t="shared" si="2"/>
        <v>0</v>
      </c>
      <c r="CR164" s="3">
        <f t="shared" si="2"/>
        <v>157</v>
      </c>
      <c r="CS164" s="3">
        <f t="shared" si="2"/>
        <v>0</v>
      </c>
      <c r="CT164" s="3">
        <f t="shared" si="2"/>
        <v>0</v>
      </c>
      <c r="CU164" s="3">
        <f t="shared" si="2"/>
        <v>0</v>
      </c>
      <c r="CV164" s="3">
        <f t="shared" si="2"/>
        <v>0</v>
      </c>
      <c r="CW164" s="3">
        <f t="shared" si="2"/>
        <v>0</v>
      </c>
      <c r="CX164" s="3">
        <f t="shared" si="2"/>
        <v>0</v>
      </c>
      <c r="CY164" s="3">
        <f t="shared" si="2"/>
        <v>0</v>
      </c>
      <c r="CZ164" s="3">
        <f t="shared" si="2"/>
        <v>0</v>
      </c>
      <c r="DA164" s="3">
        <f t="shared" si="2"/>
        <v>0</v>
      </c>
      <c r="DB164" s="3">
        <f t="shared" si="2"/>
        <v>157</v>
      </c>
      <c r="DC164" s="3">
        <f t="shared" si="2"/>
        <v>0</v>
      </c>
      <c r="DD164" s="3">
        <f t="shared" si="2"/>
        <v>0</v>
      </c>
      <c r="DE164" s="3">
        <f t="shared" si="2"/>
        <v>0</v>
      </c>
      <c r="DF164" s="3">
        <f t="shared" si="2"/>
        <v>0</v>
      </c>
      <c r="DG164" s="3">
        <f t="shared" si="2"/>
        <v>0</v>
      </c>
      <c r="DH164" s="3">
        <f t="shared" si="2"/>
        <v>0</v>
      </c>
      <c r="DI164" s="3">
        <f t="shared" si="2"/>
        <v>0</v>
      </c>
      <c r="DJ164" s="3">
        <f t="shared" si="2"/>
        <v>0</v>
      </c>
      <c r="DK164" s="3">
        <f t="shared" si="2"/>
        <v>0</v>
      </c>
      <c r="DL164" s="3">
        <f t="shared" si="2"/>
        <v>157</v>
      </c>
      <c r="DM164" s="3">
        <f>SUM(DM161:DM163)</f>
        <v>0</v>
      </c>
      <c r="DN164" s="3">
        <f t="shared" ref="DN164:FO164" si="3">SUM(DN161:DN163)</f>
        <v>0</v>
      </c>
      <c r="DO164" s="3">
        <f t="shared" si="3"/>
        <v>0</v>
      </c>
      <c r="DP164" s="3">
        <f t="shared" si="3"/>
        <v>0</v>
      </c>
      <c r="DQ164" s="3">
        <f t="shared" si="3"/>
        <v>0</v>
      </c>
      <c r="DR164" s="3">
        <f t="shared" si="3"/>
        <v>0</v>
      </c>
      <c r="DS164" s="3">
        <f t="shared" si="3"/>
        <v>0</v>
      </c>
      <c r="DT164" s="3">
        <f t="shared" si="3"/>
        <v>0</v>
      </c>
      <c r="DU164" s="3">
        <f t="shared" si="3"/>
        <v>0</v>
      </c>
      <c r="DV164" s="3">
        <f t="shared" si="3"/>
        <v>0</v>
      </c>
      <c r="DW164" s="3">
        <f t="shared" si="3"/>
        <v>0</v>
      </c>
      <c r="DX164" s="3">
        <f t="shared" si="3"/>
        <v>0</v>
      </c>
      <c r="DY164" s="3">
        <f t="shared" si="3"/>
        <v>0</v>
      </c>
      <c r="DZ164" s="3">
        <f t="shared" si="3"/>
        <v>0</v>
      </c>
      <c r="EA164" s="3">
        <f t="shared" si="3"/>
        <v>0</v>
      </c>
      <c r="EB164" s="3">
        <f t="shared" si="3"/>
        <v>0</v>
      </c>
      <c r="EC164" s="3">
        <f t="shared" si="3"/>
        <v>0</v>
      </c>
      <c r="ED164" s="3">
        <f t="shared" si="3"/>
        <v>0</v>
      </c>
      <c r="EE164" s="3">
        <f t="shared" si="3"/>
        <v>0</v>
      </c>
      <c r="EF164" s="3">
        <f t="shared" si="3"/>
        <v>0</v>
      </c>
      <c r="EG164" s="3">
        <f t="shared" si="3"/>
        <v>0</v>
      </c>
      <c r="EH164" s="3">
        <f t="shared" si="3"/>
        <v>0</v>
      </c>
      <c r="EI164" s="3">
        <f t="shared" si="3"/>
        <v>0</v>
      </c>
      <c r="EJ164" s="3">
        <f t="shared" si="3"/>
        <v>0</v>
      </c>
      <c r="EK164" s="3">
        <f t="shared" si="3"/>
        <v>0</v>
      </c>
      <c r="EL164" s="3">
        <f t="shared" si="3"/>
        <v>0</v>
      </c>
      <c r="EM164" s="3">
        <f t="shared" si="3"/>
        <v>0</v>
      </c>
      <c r="EN164" s="3">
        <f t="shared" si="3"/>
        <v>0</v>
      </c>
      <c r="EO164" s="3">
        <f t="shared" si="3"/>
        <v>157</v>
      </c>
      <c r="EP164" s="3">
        <f t="shared" si="3"/>
        <v>0</v>
      </c>
      <c r="EQ164" s="3">
        <f t="shared" si="3"/>
        <v>0</v>
      </c>
      <c r="ER164" s="3">
        <f t="shared" si="3"/>
        <v>0</v>
      </c>
      <c r="ES164" s="3">
        <f t="shared" si="3"/>
        <v>0</v>
      </c>
      <c r="ET164" s="3">
        <f t="shared" si="3"/>
        <v>0</v>
      </c>
      <c r="EU164" s="3">
        <f t="shared" si="3"/>
        <v>0</v>
      </c>
      <c r="EV164" s="3">
        <f t="shared" si="3"/>
        <v>0</v>
      </c>
      <c r="EW164" s="3">
        <f t="shared" si="3"/>
        <v>0</v>
      </c>
      <c r="EX164" s="3">
        <f t="shared" si="3"/>
        <v>0</v>
      </c>
      <c r="EY164" s="3">
        <f t="shared" si="3"/>
        <v>0</v>
      </c>
      <c r="EZ164" s="3">
        <f t="shared" si="3"/>
        <v>0</v>
      </c>
      <c r="FA164" s="3">
        <f t="shared" si="3"/>
        <v>0</v>
      </c>
      <c r="FB164" s="3">
        <f t="shared" si="3"/>
        <v>0</v>
      </c>
      <c r="FC164" s="3">
        <f t="shared" si="3"/>
        <v>0</v>
      </c>
      <c r="FD164" s="3">
        <f t="shared" si="3"/>
        <v>0</v>
      </c>
      <c r="FE164" s="3">
        <f t="shared" si="3"/>
        <v>0</v>
      </c>
      <c r="FF164" s="3">
        <f t="shared" si="3"/>
        <v>0</v>
      </c>
      <c r="FG164" s="3">
        <f t="shared" si="3"/>
        <v>0</v>
      </c>
      <c r="FH164" s="3">
        <f t="shared" si="3"/>
        <v>0</v>
      </c>
      <c r="FI164" s="3">
        <f t="shared" si="3"/>
        <v>0</v>
      </c>
      <c r="FJ164" s="3">
        <f t="shared" si="3"/>
        <v>0</v>
      </c>
      <c r="FK164" s="3">
        <f t="shared" si="3"/>
        <v>0</v>
      </c>
      <c r="FL164" s="3">
        <f t="shared" si="3"/>
        <v>0</v>
      </c>
      <c r="FM164" s="3">
        <f t="shared" si="3"/>
        <v>0</v>
      </c>
      <c r="FN164" s="3">
        <f t="shared" si="3"/>
        <v>0</v>
      </c>
      <c r="FO164" s="3">
        <f t="shared" si="3"/>
        <v>157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166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68"/>
  <sheetViews>
    <sheetView workbookViewId="0">
      <pane xSplit="8" ySplit="2" topLeftCell="I251" activePane="bottomRight" state="frozen"/>
      <selection pane="topRight" activeCell="I1" sqref="I1"/>
      <selection pane="bottomLeft" activeCell="A3" sqref="A3"/>
      <selection pane="bottomRight" activeCell="O267" sqref="O267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style="3" customWidth="1"/>
    <col min="16" max="30" width="0" style="3" hidden="1" customWidth="1" outlineLevel="1"/>
    <col min="31" max="31" width="11.796875" style="3" customWidth="1" collapsed="1"/>
    <col min="32" max="48" width="0" style="3" hidden="1" customWidth="1" outlineLevel="1"/>
    <col min="49" max="49" width="11.796875" style="3" customWidth="1" collapsed="1"/>
    <col min="50" max="94" width="0" style="3" hidden="1" customWidth="1" outlineLevel="1"/>
    <col min="95" max="95" width="11.796875" style="3" customWidth="1" collapsed="1"/>
    <col min="96" max="104" width="0" style="3" hidden="1" customWidth="1" outlineLevel="1"/>
    <col min="105" max="105" width="11.796875" style="3" customWidth="1" collapsed="1"/>
    <col min="106" max="114" width="0" style="3" hidden="1" customWidth="1" outlineLevel="1"/>
    <col min="115" max="115" width="11.796875" style="3" customWidth="1" collapsed="1"/>
    <col min="116" max="143" width="0" style="3" hidden="1" customWidth="1" outlineLevel="1"/>
    <col min="144" max="144" width="11.796875" style="3" customWidth="1" collapsed="1"/>
    <col min="145" max="169" width="0" style="3" hidden="1" customWidth="1" outlineLevel="1"/>
    <col min="170" max="170" width="11.796875" style="3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4" t="s">
        <v>13</v>
      </c>
      <c r="P1" t="s">
        <v>14</v>
      </c>
      <c r="Q1" t="s">
        <v>15</v>
      </c>
      <c r="R1" t="s">
        <v>16</v>
      </c>
      <c r="S1" t="s">
        <v>17</v>
      </c>
      <c r="T1"/>
      <c r="U1"/>
      <c r="V1" t="s">
        <v>18</v>
      </c>
      <c r="W1" t="s">
        <v>19</v>
      </c>
      <c r="X1"/>
      <c r="Y1" t="s">
        <v>20</v>
      </c>
      <c r="Z1" t="s">
        <v>21</v>
      </c>
      <c r="AA1"/>
      <c r="AB1" t="s">
        <v>22</v>
      </c>
      <c r="AC1"/>
      <c r="AD1" t="s">
        <v>23</v>
      </c>
      <c r="AE1" s="4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K1"/>
      <c r="AL1"/>
      <c r="AM1"/>
      <c r="AN1"/>
      <c r="AO1" t="s">
        <v>29</v>
      </c>
      <c r="AP1" t="s">
        <v>30</v>
      </c>
      <c r="AQ1"/>
      <c r="AR1" t="s">
        <v>31</v>
      </c>
      <c r="AS1" t="s">
        <v>32</v>
      </c>
      <c r="AT1"/>
      <c r="AU1" t="s">
        <v>33</v>
      </c>
      <c r="AV1"/>
      <c r="AW1" s="4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D1"/>
      <c r="BE1"/>
      <c r="BF1"/>
      <c r="BG1"/>
      <c r="BH1" t="s">
        <v>40</v>
      </c>
      <c r="BI1" t="s">
        <v>41</v>
      </c>
      <c r="BJ1" t="s">
        <v>42</v>
      </c>
      <c r="BK1"/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S1"/>
      <c r="BT1"/>
      <c r="BU1"/>
      <c r="BV1"/>
      <c r="BW1" t="s">
        <v>40</v>
      </c>
      <c r="BX1" t="s">
        <v>41</v>
      </c>
      <c r="BY1" t="s">
        <v>42</v>
      </c>
      <c r="BZ1"/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H1"/>
      <c r="CI1"/>
      <c r="CJ1"/>
      <c r="CK1"/>
      <c r="CL1" t="s">
        <v>40</v>
      </c>
      <c r="CM1" t="s">
        <v>41</v>
      </c>
      <c r="CN1" t="s">
        <v>42</v>
      </c>
      <c r="CO1"/>
      <c r="CP1" t="s">
        <v>43</v>
      </c>
      <c r="CQ1" s="4" t="s">
        <v>46</v>
      </c>
      <c r="CR1" t="s">
        <v>47</v>
      </c>
      <c r="CS1" t="s">
        <v>48</v>
      </c>
      <c r="CT1" t="s">
        <v>17</v>
      </c>
      <c r="CU1"/>
      <c r="CV1"/>
      <c r="CW1"/>
      <c r="CX1"/>
      <c r="CY1"/>
      <c r="CZ1" t="s">
        <v>41</v>
      </c>
      <c r="DA1" s="4" t="s">
        <v>49</v>
      </c>
      <c r="DB1" t="s">
        <v>47</v>
      </c>
      <c r="DC1" t="s">
        <v>48</v>
      </c>
      <c r="DD1" t="s">
        <v>17</v>
      </c>
      <c r="DE1"/>
      <c r="DF1"/>
      <c r="DG1"/>
      <c r="DH1"/>
      <c r="DI1"/>
      <c r="DJ1" t="s">
        <v>31</v>
      </c>
      <c r="DK1" s="4" t="s">
        <v>50</v>
      </c>
      <c r="DL1" t="s">
        <v>51</v>
      </c>
      <c r="DM1"/>
      <c r="DN1"/>
      <c r="DO1"/>
      <c r="DP1" t="s">
        <v>52</v>
      </c>
      <c r="DQ1" t="s">
        <v>17</v>
      </c>
      <c r="DR1"/>
      <c r="DS1"/>
      <c r="DT1"/>
      <c r="DU1"/>
      <c r="DV1"/>
      <c r="DW1"/>
      <c r="DX1" t="s">
        <v>53</v>
      </c>
      <c r="DY1"/>
      <c r="DZ1"/>
      <c r="EA1"/>
      <c r="EB1"/>
      <c r="EC1"/>
      <c r="ED1"/>
      <c r="EE1"/>
      <c r="EF1" t="s">
        <v>54</v>
      </c>
      <c r="EG1"/>
      <c r="EH1"/>
      <c r="EI1"/>
      <c r="EJ1"/>
      <c r="EK1"/>
      <c r="EL1"/>
      <c r="EM1"/>
      <c r="EN1" s="4" t="s">
        <v>55</v>
      </c>
      <c r="EO1" t="s">
        <v>56</v>
      </c>
      <c r="EP1" t="s">
        <v>57</v>
      </c>
      <c r="EQ1" t="s">
        <v>58</v>
      </c>
      <c r="ER1" t="s">
        <v>17</v>
      </c>
      <c r="ES1"/>
      <c r="ET1"/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A1"/>
      <c r="FB1"/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I1"/>
      <c r="FJ1"/>
      <c r="FK1" t="s">
        <v>59</v>
      </c>
      <c r="FL1" t="s">
        <v>60</v>
      </c>
      <c r="FM1" t="s">
        <v>64</v>
      </c>
      <c r="FN1" s="4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" t="s">
        <v>124</v>
      </c>
      <c r="AF3" t="s">
        <v>125</v>
      </c>
      <c r="AG3"/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U3"/>
      <c r="AV3" t="s">
        <v>136</v>
      </c>
      <c r="AW3" s="1" t="s">
        <v>123</v>
      </c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 s="1" t="s">
        <v>123</v>
      </c>
      <c r="CR3"/>
      <c r="CS3"/>
      <c r="CT3"/>
      <c r="CU3"/>
      <c r="CV3"/>
      <c r="CW3"/>
      <c r="CX3"/>
      <c r="CY3"/>
      <c r="CZ3"/>
      <c r="DA3" s="1" t="s">
        <v>123</v>
      </c>
      <c r="DB3"/>
      <c r="DC3"/>
      <c r="DD3"/>
      <c r="DE3"/>
      <c r="DF3"/>
      <c r="DG3"/>
      <c r="DH3"/>
      <c r="DI3"/>
      <c r="DJ3"/>
      <c r="DK3" s="1" t="s">
        <v>123</v>
      </c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 s="1" t="s">
        <v>123</v>
      </c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K4"/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BZ4"/>
      <c r="CA4"/>
      <c r="CB4" t="s">
        <v>173</v>
      </c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 s="1" t="s">
        <v>123</v>
      </c>
      <c r="CR4"/>
      <c r="CS4"/>
      <c r="CT4"/>
      <c r="CU4"/>
      <c r="CV4"/>
      <c r="CW4"/>
      <c r="CX4"/>
      <c r="CY4"/>
      <c r="CZ4"/>
      <c r="DA4" s="1" t="s">
        <v>123</v>
      </c>
      <c r="DB4"/>
      <c r="DC4"/>
      <c r="DD4"/>
      <c r="DE4"/>
      <c r="DF4"/>
      <c r="DG4"/>
      <c r="DH4"/>
      <c r="DI4"/>
      <c r="DJ4"/>
      <c r="DK4" s="1" t="s">
        <v>174</v>
      </c>
      <c r="DL4"/>
      <c r="DM4"/>
      <c r="DN4"/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E4"/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M4"/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V5"/>
      <c r="AW5" s="1" t="s">
        <v>123</v>
      </c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 s="1" t="s">
        <v>123</v>
      </c>
      <c r="CR5"/>
      <c r="CS5"/>
      <c r="CT5"/>
      <c r="CU5"/>
      <c r="CV5"/>
      <c r="CW5"/>
      <c r="CX5"/>
      <c r="CY5"/>
      <c r="CZ5"/>
      <c r="DA5" s="1" t="s">
        <v>123</v>
      </c>
      <c r="DB5"/>
      <c r="DC5"/>
      <c r="DD5"/>
      <c r="DE5"/>
      <c r="DF5"/>
      <c r="DG5"/>
      <c r="DH5"/>
      <c r="DI5"/>
      <c r="DJ5"/>
      <c r="DK5" s="1" t="s">
        <v>123</v>
      </c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 s="1" t="s">
        <v>123</v>
      </c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 s="1" t="s">
        <v>123</v>
      </c>
      <c r="CR6"/>
      <c r="CS6"/>
      <c r="CT6"/>
      <c r="CU6"/>
      <c r="CV6"/>
      <c r="CW6"/>
      <c r="CX6"/>
      <c r="CY6"/>
      <c r="CZ6"/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 s="1" t="s">
        <v>123</v>
      </c>
      <c r="EO6" t="s">
        <v>178</v>
      </c>
      <c r="EP6" t="s">
        <v>132</v>
      </c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V7"/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K7"/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X7"/>
      <c r="BY7" t="s">
        <v>172</v>
      </c>
      <c r="BZ7"/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O7"/>
      <c r="CP7" t="s">
        <v>233</v>
      </c>
      <c r="CQ7" s="1" t="s">
        <v>123</v>
      </c>
      <c r="CR7"/>
      <c r="CS7"/>
      <c r="CT7"/>
      <c r="CU7"/>
      <c r="CV7"/>
      <c r="CW7"/>
      <c r="CX7"/>
      <c r="CY7"/>
      <c r="CZ7"/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 s="1" t="s">
        <v>123</v>
      </c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V8"/>
      <c r="AW8" s="1" t="s">
        <v>123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 s="1" t="s">
        <v>123</v>
      </c>
      <c r="CR8"/>
      <c r="CS8"/>
      <c r="CT8"/>
      <c r="CU8"/>
      <c r="CV8"/>
      <c r="CW8"/>
      <c r="CX8"/>
      <c r="CY8"/>
      <c r="CZ8"/>
      <c r="DA8" s="1" t="s">
        <v>123</v>
      </c>
      <c r="DB8"/>
      <c r="DC8"/>
      <c r="DD8"/>
      <c r="DE8"/>
      <c r="DF8"/>
      <c r="DG8"/>
      <c r="DH8"/>
      <c r="DI8"/>
      <c r="DJ8"/>
      <c r="DK8" s="1" t="s">
        <v>123</v>
      </c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 s="1" t="s">
        <v>123</v>
      </c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V9"/>
      <c r="AW9" s="1" t="s">
        <v>123</v>
      </c>
      <c r="AX9" t="s">
        <v>132</v>
      </c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 s="1" t="s">
        <v>123</v>
      </c>
      <c r="CR9"/>
      <c r="CS9"/>
      <c r="CT9"/>
      <c r="CU9"/>
      <c r="CV9"/>
      <c r="CW9"/>
      <c r="CX9"/>
      <c r="CY9"/>
      <c r="CZ9"/>
      <c r="DA9" s="1" t="s">
        <v>123</v>
      </c>
      <c r="DB9"/>
      <c r="DC9"/>
      <c r="DD9"/>
      <c r="DE9"/>
      <c r="DF9"/>
      <c r="DG9"/>
      <c r="DH9"/>
      <c r="DI9"/>
      <c r="DJ9"/>
      <c r="DK9" s="1" t="s">
        <v>123</v>
      </c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 s="1" t="s">
        <v>123</v>
      </c>
      <c r="EO9" t="s">
        <v>180</v>
      </c>
      <c r="EP9" t="s">
        <v>132</v>
      </c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V10"/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K10"/>
      <c r="BL10"/>
      <c r="BM10" t="s">
        <v>173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 s="1" t="s">
        <v>123</v>
      </c>
      <c r="CR10"/>
      <c r="CS10"/>
      <c r="CT10"/>
      <c r="CU10"/>
      <c r="CV10"/>
      <c r="CW10"/>
      <c r="CX10"/>
      <c r="CY10"/>
      <c r="CZ10"/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 s="1" t="s">
        <v>123</v>
      </c>
      <c r="EO10" t="s">
        <v>180</v>
      </c>
      <c r="EP10" t="s">
        <v>132</v>
      </c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1" t="s">
        <v>124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 s="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 s="1"/>
      <c r="CR11"/>
      <c r="CS11"/>
      <c r="CT11"/>
      <c r="CU11"/>
      <c r="CV11"/>
      <c r="CW11"/>
      <c r="CX11"/>
      <c r="CY11"/>
      <c r="CZ11"/>
      <c r="DA11" s="1"/>
      <c r="DB11"/>
      <c r="DC11"/>
      <c r="DD11"/>
      <c r="DE11"/>
      <c r="DF11"/>
      <c r="DG11"/>
      <c r="DH11"/>
      <c r="DI11"/>
      <c r="DJ11"/>
      <c r="DK11" s="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 s="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V12"/>
      <c r="AW12" s="1" t="s">
        <v>123</v>
      </c>
      <c r="AX12" t="s">
        <v>132</v>
      </c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 s="1" t="s">
        <v>123</v>
      </c>
      <c r="CR12"/>
      <c r="CS12"/>
      <c r="CT12"/>
      <c r="CU12"/>
      <c r="CV12"/>
      <c r="CW12"/>
      <c r="CX12"/>
      <c r="CY12"/>
      <c r="CZ12"/>
      <c r="DA12" s="1" t="s">
        <v>123</v>
      </c>
      <c r="DB12"/>
      <c r="DC12"/>
      <c r="DD12"/>
      <c r="DE12"/>
      <c r="DF12"/>
      <c r="DG12"/>
      <c r="DH12"/>
      <c r="DI12"/>
      <c r="DJ12"/>
      <c r="DK12" s="1" t="s">
        <v>123</v>
      </c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 s="1" t="s">
        <v>123</v>
      </c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V13"/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K13"/>
      <c r="BL13" t="s">
        <v>307</v>
      </c>
      <c r="BM13" t="s">
        <v>173</v>
      </c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 s="1" t="s">
        <v>123</v>
      </c>
      <c r="CR13"/>
      <c r="CS13"/>
      <c r="CT13"/>
      <c r="CU13"/>
      <c r="CV13"/>
      <c r="CW13"/>
      <c r="CX13"/>
      <c r="CY13"/>
      <c r="CZ13"/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 s="1" t="s">
        <v>123</v>
      </c>
      <c r="EO13" t="s">
        <v>180</v>
      </c>
      <c r="EP13" t="s">
        <v>132</v>
      </c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V14"/>
      <c r="AW14" s="1" t="s">
        <v>123</v>
      </c>
      <c r="AX14" t="s">
        <v>132</v>
      </c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 s="1" t="s">
        <v>123</v>
      </c>
      <c r="CR14"/>
      <c r="CS14"/>
      <c r="CT14"/>
      <c r="CU14"/>
      <c r="CV14"/>
      <c r="CW14"/>
      <c r="CX14"/>
      <c r="CY14"/>
      <c r="CZ14"/>
      <c r="DA14" s="1" t="s">
        <v>123</v>
      </c>
      <c r="DB14"/>
      <c r="DC14"/>
      <c r="DD14"/>
      <c r="DE14"/>
      <c r="DF14"/>
      <c r="DG14"/>
      <c r="DH14"/>
      <c r="DI14"/>
      <c r="DJ14"/>
      <c r="DK14" s="1" t="s">
        <v>123</v>
      </c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 s="1" t="s">
        <v>123</v>
      </c>
      <c r="EO14" t="s">
        <v>180</v>
      </c>
      <c r="EP14" t="s">
        <v>132</v>
      </c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1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 s="1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 s="1"/>
      <c r="CR15"/>
      <c r="CS15"/>
      <c r="CT15"/>
      <c r="CU15"/>
      <c r="CV15"/>
      <c r="CW15"/>
      <c r="CX15"/>
      <c r="CY15"/>
      <c r="CZ15"/>
      <c r="DA15" s="1"/>
      <c r="DB15"/>
      <c r="DC15"/>
      <c r="DD15"/>
      <c r="DE15"/>
      <c r="DF15"/>
      <c r="DG15"/>
      <c r="DH15"/>
      <c r="DI15"/>
      <c r="DJ15"/>
      <c r="DK15" s="1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 s="1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1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 s="1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 s="1"/>
      <c r="CR16"/>
      <c r="CS16"/>
      <c r="CT16"/>
      <c r="CU16"/>
      <c r="CV16"/>
      <c r="CW16"/>
      <c r="CX16"/>
      <c r="CY16"/>
      <c r="CZ16"/>
      <c r="DA16" s="1"/>
      <c r="DB16"/>
      <c r="DC16"/>
      <c r="DD16"/>
      <c r="DE16"/>
      <c r="DF16"/>
      <c r="DG16"/>
      <c r="DH16"/>
      <c r="DI16"/>
      <c r="DJ16"/>
      <c r="DK16" s="1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 s="1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V17"/>
      <c r="AW17" s="1" t="s">
        <v>123</v>
      </c>
      <c r="AX17" t="s">
        <v>132</v>
      </c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 s="1" t="s">
        <v>123</v>
      </c>
      <c r="CR17"/>
      <c r="CS17"/>
      <c r="CT17"/>
      <c r="CU17"/>
      <c r="CV17"/>
      <c r="CW17"/>
      <c r="CX17"/>
      <c r="CY17"/>
      <c r="CZ17"/>
      <c r="DA17" s="1" t="s">
        <v>123</v>
      </c>
      <c r="DB17"/>
      <c r="DC17"/>
      <c r="DD17"/>
      <c r="DE17"/>
      <c r="DF17"/>
      <c r="DG17"/>
      <c r="DH17"/>
      <c r="DI17"/>
      <c r="DJ17"/>
      <c r="DK17" s="1" t="s">
        <v>123</v>
      </c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 s="1" t="s">
        <v>123</v>
      </c>
      <c r="EO17"/>
      <c r="EP17" t="s">
        <v>132</v>
      </c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1" t="s">
        <v>124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 s="1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 s="1"/>
      <c r="CR18"/>
      <c r="CS18"/>
      <c r="CT18"/>
      <c r="CU18"/>
      <c r="CV18"/>
      <c r="CW18"/>
      <c r="CX18"/>
      <c r="CY18"/>
      <c r="CZ18"/>
      <c r="DA18" s="1"/>
      <c r="DB18"/>
      <c r="DC18"/>
      <c r="DD18"/>
      <c r="DE18"/>
      <c r="DF18"/>
      <c r="DG18"/>
      <c r="DH18"/>
      <c r="DI18"/>
      <c r="DJ18"/>
      <c r="DK18" s="1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 s="1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V19"/>
      <c r="AW19" s="1" t="s">
        <v>123</v>
      </c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 s="1" t="s">
        <v>123</v>
      </c>
      <c r="CR19"/>
      <c r="CS19"/>
      <c r="CT19"/>
      <c r="CU19"/>
      <c r="CV19"/>
      <c r="CW19"/>
      <c r="CX19"/>
      <c r="CY19"/>
      <c r="CZ19"/>
      <c r="DA19" s="1" t="s">
        <v>123</v>
      </c>
      <c r="DB19"/>
      <c r="DC19"/>
      <c r="DD19"/>
      <c r="DE19"/>
      <c r="DF19"/>
      <c r="DG19"/>
      <c r="DH19"/>
      <c r="DI19"/>
      <c r="DJ19"/>
      <c r="DK19" s="1" t="s">
        <v>123</v>
      </c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 s="1" t="s">
        <v>123</v>
      </c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" t="s">
        <v>124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 s="1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 s="1"/>
      <c r="CR20"/>
      <c r="CS20"/>
      <c r="CT20"/>
      <c r="CU20"/>
      <c r="CV20"/>
      <c r="CW20"/>
      <c r="CX20"/>
      <c r="CY20"/>
      <c r="CZ20"/>
      <c r="DA20" s="1"/>
      <c r="DB20"/>
      <c r="DC20"/>
      <c r="DD20"/>
      <c r="DE20"/>
      <c r="DF20"/>
      <c r="DG20"/>
      <c r="DH20"/>
      <c r="DI20"/>
      <c r="DJ20"/>
      <c r="DK20" s="1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 s="1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 s="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 s="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 s="1"/>
      <c r="CR21"/>
      <c r="CS21"/>
      <c r="CT21"/>
      <c r="CU21"/>
      <c r="CV21"/>
      <c r="CW21"/>
      <c r="CX21"/>
      <c r="CY21"/>
      <c r="CZ21"/>
      <c r="DA21" s="1"/>
      <c r="DB21"/>
      <c r="DC21"/>
      <c r="DD21"/>
      <c r="DE21"/>
      <c r="DF21"/>
      <c r="DG21"/>
      <c r="DH21"/>
      <c r="DI21"/>
      <c r="DJ21"/>
      <c r="DK21" s="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 s="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V22"/>
      <c r="AW22" s="1" t="s">
        <v>123</v>
      </c>
      <c r="AX22" t="s">
        <v>132</v>
      </c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M22"/>
      <c r="DN22"/>
      <c r="DO22"/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E22"/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M22"/>
      <c r="EN22" s="1" t="s">
        <v>123</v>
      </c>
      <c r="EO22" t="s">
        <v>178</v>
      </c>
      <c r="EP22" t="s">
        <v>132</v>
      </c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V23"/>
      <c r="AW23" s="1" t="s">
        <v>123</v>
      </c>
      <c r="AX23" t="s">
        <v>132</v>
      </c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 s="1" t="s">
        <v>123</v>
      </c>
      <c r="CR23"/>
      <c r="CS23"/>
      <c r="CT23"/>
      <c r="CU23"/>
      <c r="CV23"/>
      <c r="CW23"/>
      <c r="CX23"/>
      <c r="CY23"/>
      <c r="CZ23"/>
      <c r="DA23" s="1" t="s">
        <v>123</v>
      </c>
      <c r="DB23"/>
      <c r="DC23"/>
      <c r="DD23"/>
      <c r="DE23"/>
      <c r="DF23"/>
      <c r="DG23"/>
      <c r="DH23"/>
      <c r="DI23"/>
      <c r="DJ23"/>
      <c r="DK23" s="1" t="s">
        <v>123</v>
      </c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 s="1" t="s">
        <v>123</v>
      </c>
      <c r="EO23" t="s">
        <v>180</v>
      </c>
      <c r="EP23" t="s">
        <v>132</v>
      </c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 s="1" t="s">
        <v>124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 s="1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 s="1"/>
      <c r="CR24"/>
      <c r="CS24"/>
      <c r="CT24"/>
      <c r="CU24"/>
      <c r="CV24"/>
      <c r="CW24"/>
      <c r="CX24"/>
      <c r="CY24"/>
      <c r="CZ24"/>
      <c r="DA24" s="1"/>
      <c r="DB24"/>
      <c r="DC24"/>
      <c r="DD24"/>
      <c r="DE24"/>
      <c r="DF24"/>
      <c r="DG24"/>
      <c r="DH24"/>
      <c r="DI24"/>
      <c r="DJ24"/>
      <c r="DK24" s="1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 s="1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s="1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 s="1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 s="1"/>
      <c r="CR25"/>
      <c r="CS25"/>
      <c r="CT25"/>
      <c r="CU25"/>
      <c r="CV25"/>
      <c r="CW25"/>
      <c r="CX25"/>
      <c r="CY25"/>
      <c r="CZ25"/>
      <c r="DA25" s="1"/>
      <c r="DB25"/>
      <c r="DC25"/>
      <c r="DD25"/>
      <c r="DE25"/>
      <c r="DF25"/>
      <c r="DG25"/>
      <c r="DH25"/>
      <c r="DI25"/>
      <c r="DJ25"/>
      <c r="DK25" s="1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 s="1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C26"/>
      <c r="AD26" t="s">
        <v>424</v>
      </c>
      <c r="AE26" s="1" t="s">
        <v>123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 s="1" t="s">
        <v>123</v>
      </c>
      <c r="AX26" t="s">
        <v>132</v>
      </c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 s="1" t="s">
        <v>123</v>
      </c>
      <c r="CR26"/>
      <c r="CS26"/>
      <c r="CT26"/>
      <c r="CU26"/>
      <c r="CV26"/>
      <c r="CW26"/>
      <c r="CX26"/>
      <c r="CY26"/>
      <c r="CZ26"/>
      <c r="DA26" s="1" t="s">
        <v>123</v>
      </c>
      <c r="DB26"/>
      <c r="DC26"/>
      <c r="DD26"/>
      <c r="DE26"/>
      <c r="DF26"/>
      <c r="DG26"/>
      <c r="DH26"/>
      <c r="DI26"/>
      <c r="DJ26"/>
      <c r="DK26" s="1" t="s">
        <v>123</v>
      </c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 s="1" t="s">
        <v>177</v>
      </c>
      <c r="EO26" t="s">
        <v>180</v>
      </c>
      <c r="EP26">
        <v>1</v>
      </c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V27"/>
      <c r="AW27" s="1" t="s">
        <v>123</v>
      </c>
      <c r="AX27" t="s">
        <v>132</v>
      </c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 s="1" t="s">
        <v>123</v>
      </c>
      <c r="CR27"/>
      <c r="CS27"/>
      <c r="CT27"/>
      <c r="CU27"/>
      <c r="CV27"/>
      <c r="CW27"/>
      <c r="CX27"/>
      <c r="CY27"/>
      <c r="CZ27"/>
      <c r="DA27" s="1" t="s">
        <v>123</v>
      </c>
      <c r="DB27"/>
      <c r="DC27"/>
      <c r="DD27"/>
      <c r="DE27"/>
      <c r="DF27"/>
      <c r="DG27"/>
      <c r="DH27"/>
      <c r="DI27"/>
      <c r="DJ27"/>
      <c r="DK27" s="1" t="s">
        <v>123</v>
      </c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 s="1" t="s">
        <v>123</v>
      </c>
      <c r="EO27" t="s">
        <v>180</v>
      </c>
      <c r="EP27" t="s">
        <v>132</v>
      </c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 s="1" t="s">
        <v>124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 s="1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 s="1"/>
      <c r="CR28"/>
      <c r="CS28"/>
      <c r="CT28"/>
      <c r="CU28"/>
      <c r="CV28"/>
      <c r="CW28"/>
      <c r="CX28"/>
      <c r="CY28"/>
      <c r="CZ28"/>
      <c r="DA28" s="1"/>
      <c r="DB28"/>
      <c r="DC28"/>
      <c r="DD28"/>
      <c r="DE28"/>
      <c r="DF28"/>
      <c r="DG28"/>
      <c r="DH28"/>
      <c r="DI28"/>
      <c r="DJ28"/>
      <c r="DK28" s="1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 s="1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s="1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 s="1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 s="1"/>
      <c r="CR29"/>
      <c r="CS29"/>
      <c r="CT29"/>
      <c r="CU29"/>
      <c r="CV29"/>
      <c r="CW29"/>
      <c r="CX29"/>
      <c r="CY29"/>
      <c r="CZ29"/>
      <c r="DA29" s="1"/>
      <c r="DB29"/>
      <c r="DC29"/>
      <c r="DD29"/>
      <c r="DE29"/>
      <c r="DF29"/>
      <c r="DG29"/>
      <c r="DH29"/>
      <c r="DI29"/>
      <c r="DJ29"/>
      <c r="DK29" s="1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 s="1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s="1" t="s">
        <v>124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 s="1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 s="1"/>
      <c r="CR30"/>
      <c r="CS30"/>
      <c r="CT30"/>
      <c r="CU30"/>
      <c r="CV30"/>
      <c r="CW30"/>
      <c r="CX30"/>
      <c r="CY30"/>
      <c r="CZ30"/>
      <c r="DA30" s="1"/>
      <c r="DB30"/>
      <c r="DC30"/>
      <c r="DD30"/>
      <c r="DE30"/>
      <c r="DF30"/>
      <c r="DG30"/>
      <c r="DH30"/>
      <c r="DI30"/>
      <c r="DJ30"/>
      <c r="DK30" s="1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 s="1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s="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 s="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 s="1"/>
      <c r="CR31"/>
      <c r="CS31"/>
      <c r="CT31"/>
      <c r="CU31"/>
      <c r="CV31"/>
      <c r="CW31"/>
      <c r="CX31"/>
      <c r="CY31"/>
      <c r="CZ31"/>
      <c r="DA31" s="1"/>
      <c r="DB31"/>
      <c r="DC31"/>
      <c r="DD31"/>
      <c r="DE31"/>
      <c r="DF31"/>
      <c r="DG31"/>
      <c r="DH31"/>
      <c r="DI31"/>
      <c r="DJ31"/>
      <c r="DK31" s="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 s="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s="1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 s="1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 s="1"/>
      <c r="CR32"/>
      <c r="CS32"/>
      <c r="CT32"/>
      <c r="CU32"/>
      <c r="CV32"/>
      <c r="CW32"/>
      <c r="CX32"/>
      <c r="CY32"/>
      <c r="CZ32"/>
      <c r="DA32" s="1"/>
      <c r="DB32"/>
      <c r="DC32"/>
      <c r="DD32"/>
      <c r="DE32"/>
      <c r="DF32"/>
      <c r="DG32"/>
      <c r="DH32"/>
      <c r="DI32"/>
      <c r="DJ32"/>
      <c r="DK32" s="1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 s="1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 s="1" t="s">
        <v>123</v>
      </c>
      <c r="AX33" t="s">
        <v>132</v>
      </c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 s="1" t="s">
        <v>123</v>
      </c>
      <c r="CR33"/>
      <c r="CS33"/>
      <c r="CT33"/>
      <c r="CU33"/>
      <c r="CV33"/>
      <c r="CW33"/>
      <c r="CX33"/>
      <c r="CY33"/>
      <c r="CZ33"/>
      <c r="DA33" s="1" t="s">
        <v>123</v>
      </c>
      <c r="DB33"/>
      <c r="DC33"/>
      <c r="DD33"/>
      <c r="DE33"/>
      <c r="DF33"/>
      <c r="DG33"/>
      <c r="DH33"/>
      <c r="DI33"/>
      <c r="DJ33"/>
      <c r="DK33" s="1" t="s">
        <v>123</v>
      </c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 s="1" t="s">
        <v>123</v>
      </c>
      <c r="EO33" t="s">
        <v>180</v>
      </c>
      <c r="EP33" t="s">
        <v>132</v>
      </c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V34"/>
      <c r="AW34" s="1" t="s">
        <v>123</v>
      </c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 s="1" t="s">
        <v>123</v>
      </c>
      <c r="CR34"/>
      <c r="CS34"/>
      <c r="CT34"/>
      <c r="CU34"/>
      <c r="CV34"/>
      <c r="CW34"/>
      <c r="CX34"/>
      <c r="CY34"/>
      <c r="CZ34"/>
      <c r="DA34" s="1" t="s">
        <v>123</v>
      </c>
      <c r="DB34"/>
      <c r="DC34"/>
      <c r="DD34"/>
      <c r="DE34"/>
      <c r="DF34"/>
      <c r="DG34"/>
      <c r="DH34"/>
      <c r="DI34"/>
      <c r="DJ34"/>
      <c r="DK34" s="1" t="s">
        <v>123</v>
      </c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 s="1" t="s">
        <v>123</v>
      </c>
      <c r="EO34" t="s">
        <v>180</v>
      </c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s="1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 s="1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 s="1"/>
      <c r="CR35"/>
      <c r="CS35"/>
      <c r="CT35"/>
      <c r="CU35"/>
      <c r="CV35"/>
      <c r="CW35"/>
      <c r="CX35"/>
      <c r="CY35"/>
      <c r="CZ35"/>
      <c r="DA35" s="1"/>
      <c r="DB35"/>
      <c r="DC35"/>
      <c r="DD35"/>
      <c r="DE35"/>
      <c r="DF35"/>
      <c r="DG35"/>
      <c r="DH35"/>
      <c r="DI35"/>
      <c r="DJ35"/>
      <c r="DK35" s="1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 s="1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V36"/>
      <c r="AW36" s="1" t="s">
        <v>123</v>
      </c>
      <c r="AX36" t="s">
        <v>132</v>
      </c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 s="1" t="s">
        <v>123</v>
      </c>
      <c r="CR36"/>
      <c r="CS36"/>
      <c r="CT36"/>
      <c r="CU36"/>
      <c r="CV36"/>
      <c r="CW36"/>
      <c r="CX36"/>
      <c r="CY36"/>
      <c r="CZ36"/>
      <c r="DA36" s="1" t="s">
        <v>123</v>
      </c>
      <c r="DB36"/>
      <c r="DC36"/>
      <c r="DD36"/>
      <c r="DE36"/>
      <c r="DF36"/>
      <c r="DG36"/>
      <c r="DH36"/>
      <c r="DI36"/>
      <c r="DJ36"/>
      <c r="DK36" s="1" t="s">
        <v>123</v>
      </c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 s="1" t="s">
        <v>123</v>
      </c>
      <c r="EO36" t="s">
        <v>180</v>
      </c>
      <c r="EP36" t="s">
        <v>132</v>
      </c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s="1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 s="1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 s="1"/>
      <c r="CR37"/>
      <c r="CS37"/>
      <c r="CT37"/>
      <c r="CU37"/>
      <c r="CV37"/>
      <c r="CW37"/>
      <c r="CX37"/>
      <c r="CY37"/>
      <c r="CZ37"/>
      <c r="DA37" s="1"/>
      <c r="DB37"/>
      <c r="DC37"/>
      <c r="DD37"/>
      <c r="DE37"/>
      <c r="DF37"/>
      <c r="DG37"/>
      <c r="DH37"/>
      <c r="DI37"/>
      <c r="DJ37"/>
      <c r="DK37" s="1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 s="1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s="1" t="s">
        <v>124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 s="1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 s="1"/>
      <c r="CR38"/>
      <c r="CS38"/>
      <c r="CT38"/>
      <c r="CU38"/>
      <c r="CV38"/>
      <c r="CW38"/>
      <c r="CX38"/>
      <c r="CY38"/>
      <c r="CZ38"/>
      <c r="DA38" s="1"/>
      <c r="DB38"/>
      <c r="DC38"/>
      <c r="DD38"/>
      <c r="DE38"/>
      <c r="DF38"/>
      <c r="DG38"/>
      <c r="DH38"/>
      <c r="DI38"/>
      <c r="DJ38"/>
      <c r="DK38" s="1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 s="1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V39"/>
      <c r="AW39" s="1" t="s">
        <v>123</v>
      </c>
      <c r="AX39" t="s">
        <v>132</v>
      </c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 s="1" t="s">
        <v>123</v>
      </c>
      <c r="CR39"/>
      <c r="CS39"/>
      <c r="CT39"/>
      <c r="CU39"/>
      <c r="CV39"/>
      <c r="CW39"/>
      <c r="CX39"/>
      <c r="CY39"/>
      <c r="CZ39"/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J39"/>
      <c r="DK39" s="1" t="s">
        <v>123</v>
      </c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 s="1" t="s">
        <v>123</v>
      </c>
      <c r="EO39" t="s">
        <v>180</v>
      </c>
      <c r="EP39" t="s">
        <v>132</v>
      </c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Y40"/>
      <c r="Z40" t="s">
        <v>531</v>
      </c>
      <c r="AA40" t="s">
        <v>532</v>
      </c>
      <c r="AB40" t="s">
        <v>172</v>
      </c>
      <c r="AC40"/>
      <c r="AD40" t="s">
        <v>533</v>
      </c>
      <c r="AE40" s="1" t="s">
        <v>123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 s="1" t="s">
        <v>123</v>
      </c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 s="1" t="s">
        <v>123</v>
      </c>
      <c r="CR40"/>
      <c r="CS40"/>
      <c r="CT40"/>
      <c r="CU40"/>
      <c r="CV40"/>
      <c r="CW40"/>
      <c r="CX40"/>
      <c r="CY40"/>
      <c r="CZ40"/>
      <c r="DA40" s="1" t="s">
        <v>123</v>
      </c>
      <c r="DB40"/>
      <c r="DC40"/>
      <c r="DD40"/>
      <c r="DE40"/>
      <c r="DF40"/>
      <c r="DG40"/>
      <c r="DH40"/>
      <c r="DI40"/>
      <c r="DJ40"/>
      <c r="DK40" s="1" t="s">
        <v>123</v>
      </c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 s="1" t="s">
        <v>123</v>
      </c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s="1" t="s">
        <v>124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 s="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 s="1"/>
      <c r="CR41"/>
      <c r="CS41"/>
      <c r="CT41"/>
      <c r="CU41"/>
      <c r="CV41"/>
      <c r="CW41"/>
      <c r="CX41"/>
      <c r="CY41"/>
      <c r="CZ41"/>
      <c r="DA41" s="1"/>
      <c r="DB41"/>
      <c r="DC41"/>
      <c r="DD41"/>
      <c r="DE41"/>
      <c r="DF41"/>
      <c r="DG41"/>
      <c r="DH41"/>
      <c r="DI41"/>
      <c r="DJ41"/>
      <c r="DK41" s="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 s="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C42"/>
      <c r="AD42" t="s">
        <v>546</v>
      </c>
      <c r="AE42" s="1" t="s">
        <v>123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 s="1" t="s">
        <v>123</v>
      </c>
      <c r="AX42" t="s">
        <v>132</v>
      </c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 s="1" t="s">
        <v>123</v>
      </c>
      <c r="CR42"/>
      <c r="CS42"/>
      <c r="CT42"/>
      <c r="CU42"/>
      <c r="CV42"/>
      <c r="CW42"/>
      <c r="CX42"/>
      <c r="CY42"/>
      <c r="CZ42"/>
      <c r="DA42" s="1" t="s">
        <v>123</v>
      </c>
      <c r="DB42"/>
      <c r="DC42"/>
      <c r="DD42"/>
      <c r="DE42"/>
      <c r="DF42"/>
      <c r="DG42"/>
      <c r="DH42"/>
      <c r="DI42"/>
      <c r="DJ42"/>
      <c r="DK42" s="1" t="s">
        <v>123</v>
      </c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 s="1" t="s">
        <v>123</v>
      </c>
      <c r="EO42" t="s">
        <v>180</v>
      </c>
      <c r="EP42" t="s">
        <v>132</v>
      </c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s="1" t="s">
        <v>124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 s="1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 s="1"/>
      <c r="CR43"/>
      <c r="CS43"/>
      <c r="CT43"/>
      <c r="CU43"/>
      <c r="CV43"/>
      <c r="CW43"/>
      <c r="CX43"/>
      <c r="CY43"/>
      <c r="CZ43"/>
      <c r="DA43" s="1"/>
      <c r="DB43"/>
      <c r="DC43"/>
      <c r="DD43"/>
      <c r="DE43"/>
      <c r="DF43"/>
      <c r="DG43"/>
      <c r="DH43"/>
      <c r="DI43"/>
      <c r="DJ43"/>
      <c r="DK43" s="1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 s="1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Y44"/>
      <c r="Z44" t="s">
        <v>477</v>
      </c>
      <c r="AA44" t="s">
        <v>478</v>
      </c>
      <c r="AB44" t="s">
        <v>157</v>
      </c>
      <c r="AC44"/>
      <c r="AD44" t="s">
        <v>479</v>
      </c>
      <c r="AE44" s="1" t="s">
        <v>123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 s="1" t="s">
        <v>123</v>
      </c>
      <c r="AX44" t="s">
        <v>132</v>
      </c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 s="1" t="s">
        <v>123</v>
      </c>
      <c r="CR44"/>
      <c r="CS44"/>
      <c r="CT44"/>
      <c r="CU44"/>
      <c r="CV44"/>
      <c r="CW44"/>
      <c r="CX44"/>
      <c r="CY44"/>
      <c r="CZ44"/>
      <c r="DA44" s="1" t="s">
        <v>123</v>
      </c>
      <c r="DB44"/>
      <c r="DC44"/>
      <c r="DD44"/>
      <c r="DE44"/>
      <c r="DF44"/>
      <c r="DG44"/>
      <c r="DH44"/>
      <c r="DI44"/>
      <c r="DJ44"/>
      <c r="DK44" s="1" t="s">
        <v>123</v>
      </c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 s="1" t="s">
        <v>123</v>
      </c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V45"/>
      <c r="AW45" s="1" t="s">
        <v>123</v>
      </c>
      <c r="AX45" t="s">
        <v>132</v>
      </c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B45"/>
      <c r="DC45"/>
      <c r="DD45"/>
      <c r="DE45"/>
      <c r="DF45"/>
      <c r="DG45"/>
      <c r="DH45"/>
      <c r="DI45"/>
      <c r="DJ45"/>
      <c r="DK45" s="1" t="s">
        <v>123</v>
      </c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 s="1" t="s">
        <v>123</v>
      </c>
      <c r="EO45" t="s">
        <v>180</v>
      </c>
      <c r="EP45" t="s">
        <v>132</v>
      </c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V46"/>
      <c r="AW46" s="1" t="s">
        <v>123</v>
      </c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 s="1" t="s">
        <v>123</v>
      </c>
      <c r="CR46"/>
      <c r="CS46"/>
      <c r="CT46"/>
      <c r="CU46"/>
      <c r="CV46"/>
      <c r="CW46"/>
      <c r="CX46"/>
      <c r="CY46"/>
      <c r="CZ46"/>
      <c r="DA46" s="1" t="s">
        <v>123</v>
      </c>
      <c r="DB46"/>
      <c r="DC46"/>
      <c r="DD46"/>
      <c r="DE46"/>
      <c r="DF46"/>
      <c r="DG46"/>
      <c r="DH46"/>
      <c r="DI46"/>
      <c r="DJ46"/>
      <c r="DK46" s="1" t="s">
        <v>123</v>
      </c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 s="1" t="s">
        <v>123</v>
      </c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P47"/>
      <c r="AQ47"/>
      <c r="AR47" t="s">
        <v>567</v>
      </c>
      <c r="AS47" t="s">
        <v>568</v>
      </c>
      <c r="AT47"/>
      <c r="AU47"/>
      <c r="AV47" t="s">
        <v>569</v>
      </c>
      <c r="AW47" s="1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 s="1"/>
      <c r="CR47"/>
      <c r="CS47"/>
      <c r="CT47"/>
      <c r="CU47"/>
      <c r="CV47"/>
      <c r="CW47"/>
      <c r="CX47"/>
      <c r="CY47"/>
      <c r="CZ47"/>
      <c r="DA47" s="1"/>
      <c r="DB47"/>
      <c r="DC47"/>
      <c r="DD47"/>
      <c r="DE47"/>
      <c r="DF47"/>
      <c r="DG47"/>
      <c r="DH47"/>
      <c r="DI47"/>
      <c r="DJ47"/>
      <c r="DK47" s="1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 s="1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s="1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 s="1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 s="1"/>
      <c r="CR48"/>
      <c r="CS48"/>
      <c r="CT48"/>
      <c r="CU48"/>
      <c r="CV48"/>
      <c r="CW48"/>
      <c r="CX48"/>
      <c r="CY48"/>
      <c r="CZ48"/>
      <c r="DA48" s="1"/>
      <c r="DB48"/>
      <c r="DC48"/>
      <c r="DD48"/>
      <c r="DE48"/>
      <c r="DF48"/>
      <c r="DG48"/>
      <c r="DH48"/>
      <c r="DI48"/>
      <c r="DJ48"/>
      <c r="DK48" s="1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 s="1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C49"/>
      <c r="AD49" t="s">
        <v>577</v>
      </c>
      <c r="AE49" s="1" t="s">
        <v>123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 s="1" t="s">
        <v>123</v>
      </c>
      <c r="AX49" t="s">
        <v>132</v>
      </c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 s="1" t="s">
        <v>123</v>
      </c>
      <c r="CR49"/>
      <c r="CS49"/>
      <c r="CT49"/>
      <c r="CU49"/>
      <c r="CV49"/>
      <c r="CW49"/>
      <c r="CX49"/>
      <c r="CY49"/>
      <c r="CZ49"/>
      <c r="DA49" s="1" t="s">
        <v>123</v>
      </c>
      <c r="DB49"/>
      <c r="DC49"/>
      <c r="DD49"/>
      <c r="DE49"/>
      <c r="DF49"/>
      <c r="DG49"/>
      <c r="DH49"/>
      <c r="DI49"/>
      <c r="DJ49"/>
      <c r="DK49" s="1" t="s">
        <v>123</v>
      </c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 s="1" t="s">
        <v>123</v>
      </c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s="1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 s="1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 s="1"/>
      <c r="CR50"/>
      <c r="CS50"/>
      <c r="CT50"/>
      <c r="CU50"/>
      <c r="CV50"/>
      <c r="CW50"/>
      <c r="CX50"/>
      <c r="CY50"/>
      <c r="CZ50"/>
      <c r="DA50" s="1"/>
      <c r="DB50"/>
      <c r="DC50"/>
      <c r="DD50"/>
      <c r="DE50"/>
      <c r="DF50"/>
      <c r="DG50"/>
      <c r="DH50"/>
      <c r="DI50"/>
      <c r="DJ50"/>
      <c r="DK50" s="1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 s="1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s="1" t="s">
        <v>124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 s="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 s="1"/>
      <c r="CR51"/>
      <c r="CS51"/>
      <c r="CT51"/>
      <c r="CU51"/>
      <c r="CV51"/>
      <c r="CW51"/>
      <c r="CX51"/>
      <c r="CY51"/>
      <c r="CZ51"/>
      <c r="DA51" s="1"/>
      <c r="DB51"/>
      <c r="DC51"/>
      <c r="DD51"/>
      <c r="DE51"/>
      <c r="DF51"/>
      <c r="DG51"/>
      <c r="DH51"/>
      <c r="DI51"/>
      <c r="DJ51"/>
      <c r="DK51" s="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 s="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Y52"/>
      <c r="Z52" t="s">
        <v>590</v>
      </c>
      <c r="AA52" t="s">
        <v>591</v>
      </c>
      <c r="AB52" t="s">
        <v>172</v>
      </c>
      <c r="AC52"/>
      <c r="AD52" t="s">
        <v>533</v>
      </c>
      <c r="AE52" s="1" t="s">
        <v>123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 s="1" t="s">
        <v>123</v>
      </c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 s="1" t="s">
        <v>123</v>
      </c>
      <c r="CR52"/>
      <c r="CS52"/>
      <c r="CT52"/>
      <c r="CU52"/>
      <c r="CV52"/>
      <c r="CW52"/>
      <c r="CX52"/>
      <c r="CY52"/>
      <c r="CZ52"/>
      <c r="DA52" s="1" t="s">
        <v>123</v>
      </c>
      <c r="DB52"/>
      <c r="DC52"/>
      <c r="DD52"/>
      <c r="DE52"/>
      <c r="DF52"/>
      <c r="DG52"/>
      <c r="DH52"/>
      <c r="DI52"/>
      <c r="DJ52"/>
      <c r="DK52" s="1" t="s">
        <v>123</v>
      </c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 s="1" t="s">
        <v>123</v>
      </c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C53"/>
      <c r="AD53" t="s">
        <v>533</v>
      </c>
      <c r="AE53" s="1" t="s">
        <v>123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 s="1" t="s">
        <v>123</v>
      </c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 s="1" t="s">
        <v>123</v>
      </c>
      <c r="CR53"/>
      <c r="CS53"/>
      <c r="CT53"/>
      <c r="CU53"/>
      <c r="CV53"/>
      <c r="CW53"/>
      <c r="CX53"/>
      <c r="CY53"/>
      <c r="CZ53"/>
      <c r="DA53" s="1" t="s">
        <v>123</v>
      </c>
      <c r="DB53"/>
      <c r="DC53"/>
      <c r="DD53"/>
      <c r="DE53"/>
      <c r="DF53"/>
      <c r="DG53"/>
      <c r="DH53"/>
      <c r="DI53"/>
      <c r="DJ53"/>
      <c r="DK53" s="1" t="s">
        <v>123</v>
      </c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 s="1" t="s">
        <v>123</v>
      </c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Y54"/>
      <c r="Z54" t="s">
        <v>625</v>
      </c>
      <c r="AA54" t="s">
        <v>626</v>
      </c>
      <c r="AB54" t="s">
        <v>172</v>
      </c>
      <c r="AC54"/>
      <c r="AD54" t="s">
        <v>424</v>
      </c>
      <c r="AE54" s="1" t="s">
        <v>123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 s="1" t="s">
        <v>123</v>
      </c>
      <c r="AX54" t="s">
        <v>132</v>
      </c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 s="1" t="s">
        <v>123</v>
      </c>
      <c r="CR54"/>
      <c r="CS54"/>
      <c r="CT54"/>
      <c r="CU54"/>
      <c r="CV54"/>
      <c r="CW54"/>
      <c r="CX54"/>
      <c r="CY54"/>
      <c r="CZ54"/>
      <c r="DA54" s="1" t="s">
        <v>123</v>
      </c>
      <c r="DB54"/>
      <c r="DC54"/>
      <c r="DD54"/>
      <c r="DE54"/>
      <c r="DF54"/>
      <c r="DG54"/>
      <c r="DH54"/>
      <c r="DI54"/>
      <c r="DJ54"/>
      <c r="DK54" s="1" t="s">
        <v>123</v>
      </c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 s="1" t="s">
        <v>123</v>
      </c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s="1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 s="1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 s="1"/>
      <c r="CR55"/>
      <c r="CS55"/>
      <c r="CT55"/>
      <c r="CU55"/>
      <c r="CV55"/>
      <c r="CW55"/>
      <c r="CX55"/>
      <c r="CY55"/>
      <c r="CZ55"/>
      <c r="DA55" s="1"/>
      <c r="DB55"/>
      <c r="DC55"/>
      <c r="DD55"/>
      <c r="DE55"/>
      <c r="DF55"/>
      <c r="DG55"/>
      <c r="DH55"/>
      <c r="DI55"/>
      <c r="DJ55"/>
      <c r="DK55" s="1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 s="1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s="1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 s="1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 s="1"/>
      <c r="CR56"/>
      <c r="CS56"/>
      <c r="CT56"/>
      <c r="CU56"/>
      <c r="CV56"/>
      <c r="CW56"/>
      <c r="CX56"/>
      <c r="CY56"/>
      <c r="CZ56"/>
      <c r="DA56" s="1"/>
      <c r="DB56"/>
      <c r="DC56"/>
      <c r="DD56"/>
      <c r="DE56"/>
      <c r="DF56"/>
      <c r="DG56"/>
      <c r="DH56"/>
      <c r="DI56"/>
      <c r="DJ56"/>
      <c r="DK56" s="1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 s="1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C57"/>
      <c r="AD57">
        <v>6</v>
      </c>
      <c r="AE57" s="1" t="s">
        <v>123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 s="1" t="s">
        <v>123</v>
      </c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 s="1" t="s">
        <v>123</v>
      </c>
      <c r="CR57"/>
      <c r="CS57"/>
      <c r="CT57"/>
      <c r="CU57"/>
      <c r="CV57"/>
      <c r="CW57"/>
      <c r="CX57"/>
      <c r="CY57"/>
      <c r="CZ57"/>
      <c r="DA57" s="1" t="s">
        <v>123</v>
      </c>
      <c r="DB57"/>
      <c r="DC57"/>
      <c r="DD57"/>
      <c r="DE57"/>
      <c r="DF57"/>
      <c r="DG57"/>
      <c r="DH57"/>
      <c r="DI57"/>
      <c r="DJ57"/>
      <c r="DK57" s="1" t="s">
        <v>123</v>
      </c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 s="1" t="s">
        <v>123</v>
      </c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s="1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 s="1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 s="1"/>
      <c r="CR58"/>
      <c r="CS58"/>
      <c r="CT58"/>
      <c r="CU58"/>
      <c r="CV58"/>
      <c r="CW58"/>
      <c r="CX58"/>
      <c r="CY58"/>
      <c r="CZ58"/>
      <c r="DA58" s="1"/>
      <c r="DB58"/>
      <c r="DC58"/>
      <c r="DD58"/>
      <c r="DE58"/>
      <c r="DF58"/>
      <c r="DG58"/>
      <c r="DH58"/>
      <c r="DI58"/>
      <c r="DJ58"/>
      <c r="DK58" s="1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 s="1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Y59"/>
      <c r="Z59" t="s">
        <v>649</v>
      </c>
      <c r="AA59" t="s">
        <v>650</v>
      </c>
      <c r="AB59" t="s">
        <v>157</v>
      </c>
      <c r="AC59"/>
      <c r="AD59">
        <v>8</v>
      </c>
      <c r="AE59" s="1" t="s">
        <v>123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 s="1" t="s">
        <v>123</v>
      </c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 s="1" t="s">
        <v>123</v>
      </c>
      <c r="CR59"/>
      <c r="CS59"/>
      <c r="CT59"/>
      <c r="CU59"/>
      <c r="CV59"/>
      <c r="CW59"/>
      <c r="CX59"/>
      <c r="CY59"/>
      <c r="CZ59"/>
      <c r="DA59" s="1" t="s">
        <v>123</v>
      </c>
      <c r="DB59"/>
      <c r="DC59"/>
      <c r="DD59"/>
      <c r="DE59"/>
      <c r="DF59"/>
      <c r="DG59"/>
      <c r="DH59"/>
      <c r="DI59"/>
      <c r="DJ59"/>
      <c r="DK59" s="1" t="s">
        <v>123</v>
      </c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 s="1" t="s">
        <v>123</v>
      </c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R60"/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 s="1" t="s">
        <v>123</v>
      </c>
      <c r="CR60"/>
      <c r="CS60"/>
      <c r="CT60"/>
      <c r="CU60"/>
      <c r="CV60"/>
      <c r="CW60"/>
      <c r="CX60"/>
      <c r="CY60"/>
      <c r="CZ60"/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J60"/>
      <c r="DK60" s="1" t="s">
        <v>123</v>
      </c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 s="1" t="s">
        <v>123</v>
      </c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V61"/>
      <c r="AW61" s="1" t="s">
        <v>123</v>
      </c>
      <c r="AX61" t="s">
        <v>132</v>
      </c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 s="1" t="s">
        <v>123</v>
      </c>
      <c r="CR61"/>
      <c r="CS61"/>
      <c r="CT61"/>
      <c r="CU61"/>
      <c r="CV61"/>
      <c r="CW61"/>
      <c r="CX61"/>
      <c r="CY61"/>
      <c r="CZ61"/>
      <c r="DA61" s="1" t="s">
        <v>123</v>
      </c>
      <c r="DB61"/>
      <c r="DC61"/>
      <c r="DD61"/>
      <c r="DE61"/>
      <c r="DF61"/>
      <c r="DG61"/>
      <c r="DH61"/>
      <c r="DI61"/>
      <c r="DJ61"/>
      <c r="DK61" s="1" t="s">
        <v>123</v>
      </c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 s="1" t="s">
        <v>123</v>
      </c>
      <c r="EO61" t="s">
        <v>180</v>
      </c>
      <c r="EP61" t="s">
        <v>132</v>
      </c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 s="1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 s="1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 s="1"/>
      <c r="CR62"/>
      <c r="CS62"/>
      <c r="CT62"/>
      <c r="CU62"/>
      <c r="CV62"/>
      <c r="CW62"/>
      <c r="CX62"/>
      <c r="CY62"/>
      <c r="CZ62"/>
      <c r="DA62" s="1"/>
      <c r="DB62"/>
      <c r="DC62"/>
      <c r="DD62"/>
      <c r="DE62"/>
      <c r="DF62"/>
      <c r="DG62"/>
      <c r="DH62"/>
      <c r="DI62"/>
      <c r="DJ62"/>
      <c r="DK62" s="1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 s="1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V63"/>
      <c r="AW63" s="1" t="s">
        <v>123</v>
      </c>
      <c r="AX63" t="s">
        <v>132</v>
      </c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 s="1" t="s">
        <v>123</v>
      </c>
      <c r="CR63"/>
      <c r="CS63"/>
      <c r="CT63"/>
      <c r="CU63"/>
      <c r="CV63"/>
      <c r="CW63"/>
      <c r="CX63"/>
      <c r="CY63"/>
      <c r="CZ63"/>
      <c r="DA63" s="1" t="s">
        <v>123</v>
      </c>
      <c r="DB63"/>
      <c r="DC63"/>
      <c r="DD63"/>
      <c r="DE63"/>
      <c r="DF63"/>
      <c r="DG63"/>
      <c r="DH63"/>
      <c r="DI63"/>
      <c r="DJ63"/>
      <c r="DK63" s="1" t="s">
        <v>123</v>
      </c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 s="1" t="s">
        <v>123</v>
      </c>
      <c r="EO63" t="s">
        <v>180</v>
      </c>
      <c r="EP63" t="s">
        <v>132</v>
      </c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 s="1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 s="1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 s="1"/>
      <c r="CR64"/>
      <c r="CS64"/>
      <c r="CT64"/>
      <c r="CU64"/>
      <c r="CV64"/>
      <c r="CW64"/>
      <c r="CX64"/>
      <c r="CY64"/>
      <c r="CZ64"/>
      <c r="DA64" s="1"/>
      <c r="DB64"/>
      <c r="DC64"/>
      <c r="DD64"/>
      <c r="DE64"/>
      <c r="DF64"/>
      <c r="DG64"/>
      <c r="DH64"/>
      <c r="DI64"/>
      <c r="DJ64"/>
      <c r="DK64" s="1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 s="1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 s="1" t="s">
        <v>124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 s="1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 s="1"/>
      <c r="CR65"/>
      <c r="CS65"/>
      <c r="CT65"/>
      <c r="CU65"/>
      <c r="CV65"/>
      <c r="CW65"/>
      <c r="CX65"/>
      <c r="CY65"/>
      <c r="CZ65"/>
      <c r="DA65" s="1"/>
      <c r="DB65"/>
      <c r="DC65"/>
      <c r="DD65"/>
      <c r="DE65"/>
      <c r="DF65"/>
      <c r="DG65"/>
      <c r="DH65"/>
      <c r="DI65"/>
      <c r="DJ65"/>
      <c r="DK65" s="1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 s="1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R66"/>
      <c r="AS66" t="s">
        <v>696</v>
      </c>
      <c r="AT66" t="s">
        <v>697</v>
      </c>
      <c r="AU66" t="s">
        <v>157</v>
      </c>
      <c r="AV66"/>
      <c r="AW66" s="1" t="s">
        <v>123</v>
      </c>
      <c r="AX66" t="s">
        <v>132</v>
      </c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 s="1" t="s">
        <v>123</v>
      </c>
      <c r="CR66"/>
      <c r="CS66"/>
      <c r="CT66"/>
      <c r="CU66"/>
      <c r="CV66"/>
      <c r="CW66"/>
      <c r="CX66"/>
      <c r="CY66"/>
      <c r="CZ66"/>
      <c r="DA66" s="1" t="s">
        <v>123</v>
      </c>
      <c r="DB66"/>
      <c r="DC66"/>
      <c r="DD66"/>
      <c r="DE66"/>
      <c r="DF66"/>
      <c r="DG66"/>
      <c r="DH66"/>
      <c r="DI66"/>
      <c r="DJ66"/>
      <c r="DK66" s="1" t="s">
        <v>123</v>
      </c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 s="1" t="s">
        <v>177</v>
      </c>
      <c r="EO66" t="s">
        <v>180</v>
      </c>
      <c r="EP66" t="s">
        <v>132</v>
      </c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R67"/>
      <c r="AS67" t="s">
        <v>603</v>
      </c>
      <c r="AT67" t="s">
        <v>604</v>
      </c>
      <c r="AU67" t="s">
        <v>157</v>
      </c>
      <c r="AV67"/>
      <c r="AW67" s="1" t="s">
        <v>123</v>
      </c>
      <c r="AX67" t="s">
        <v>132</v>
      </c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 s="1" t="s">
        <v>123</v>
      </c>
      <c r="CR67"/>
      <c r="CS67"/>
      <c r="CT67"/>
      <c r="CU67"/>
      <c r="CV67"/>
      <c r="CW67"/>
      <c r="CX67"/>
      <c r="CY67"/>
      <c r="CZ67"/>
      <c r="DA67" s="1" t="s">
        <v>123</v>
      </c>
      <c r="DB67"/>
      <c r="DC67"/>
      <c r="DD67"/>
      <c r="DE67"/>
      <c r="DF67"/>
      <c r="DG67"/>
      <c r="DH67"/>
      <c r="DI67"/>
      <c r="DJ67"/>
      <c r="DK67" s="1" t="s">
        <v>123</v>
      </c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 s="1" t="s">
        <v>123</v>
      </c>
      <c r="EO67" t="s">
        <v>180</v>
      </c>
      <c r="EP67" t="s">
        <v>132</v>
      </c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V68"/>
      <c r="AW68" s="1" t="s">
        <v>123</v>
      </c>
      <c r="AX68" t="s">
        <v>132</v>
      </c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 s="1" t="s">
        <v>123</v>
      </c>
      <c r="CR68"/>
      <c r="CS68"/>
      <c r="CT68"/>
      <c r="CU68"/>
      <c r="CV68"/>
      <c r="CW68"/>
      <c r="CX68"/>
      <c r="CY68"/>
      <c r="CZ68"/>
      <c r="DA68" s="1" t="s">
        <v>123</v>
      </c>
      <c r="DB68"/>
      <c r="DC68"/>
      <c r="DD68"/>
      <c r="DE68"/>
      <c r="DF68"/>
      <c r="DG68"/>
      <c r="DH68"/>
      <c r="DI68"/>
      <c r="DJ68"/>
      <c r="DK68" s="1" t="s">
        <v>123</v>
      </c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 s="1" t="s">
        <v>123</v>
      </c>
      <c r="EO68" t="s">
        <v>180</v>
      </c>
      <c r="EP68" t="s">
        <v>132</v>
      </c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 s="1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 s="1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 s="1"/>
      <c r="CR69"/>
      <c r="CS69"/>
      <c r="CT69"/>
      <c r="CU69"/>
      <c r="CV69"/>
      <c r="CW69"/>
      <c r="CX69"/>
      <c r="CY69"/>
      <c r="CZ69"/>
      <c r="DA69" s="1"/>
      <c r="DB69"/>
      <c r="DC69"/>
      <c r="DD69"/>
      <c r="DE69"/>
      <c r="DF69"/>
      <c r="DG69"/>
      <c r="DH69"/>
      <c r="DI69"/>
      <c r="DJ69"/>
      <c r="DK69" s="1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 s="1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 s="1" t="s">
        <v>124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 s="1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 s="1"/>
      <c r="CR70"/>
      <c r="CS70"/>
      <c r="CT70"/>
      <c r="CU70"/>
      <c r="CV70"/>
      <c r="CW70"/>
      <c r="CX70"/>
      <c r="CY70"/>
      <c r="CZ70"/>
      <c r="DA70" s="1"/>
      <c r="DB70"/>
      <c r="DC70"/>
      <c r="DD70"/>
      <c r="DE70"/>
      <c r="DF70"/>
      <c r="DG70"/>
      <c r="DH70"/>
      <c r="DI70"/>
      <c r="DJ70"/>
      <c r="DK70" s="1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 s="1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V71"/>
      <c r="AW71" s="1" t="s">
        <v>123</v>
      </c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 s="1" t="s">
        <v>123</v>
      </c>
      <c r="CR71"/>
      <c r="CS71"/>
      <c r="CT71"/>
      <c r="CU71"/>
      <c r="CV71"/>
      <c r="CW71"/>
      <c r="CX71"/>
      <c r="CY71"/>
      <c r="CZ71"/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 s="1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 s="1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 s="1"/>
      <c r="CR72"/>
      <c r="CS72"/>
      <c r="CT72"/>
      <c r="CU72"/>
      <c r="CV72"/>
      <c r="CW72"/>
      <c r="CX72"/>
      <c r="CY72"/>
      <c r="CZ72"/>
      <c r="DA72" s="1"/>
      <c r="DB72"/>
      <c r="DC72"/>
      <c r="DD72"/>
      <c r="DE72"/>
      <c r="DF72"/>
      <c r="DG72"/>
      <c r="DH72"/>
      <c r="DI72"/>
      <c r="DJ72"/>
      <c r="DK72" s="1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 s="1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 s="1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 s="1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 s="1"/>
      <c r="CR73"/>
      <c r="CS73"/>
      <c r="CT73"/>
      <c r="CU73"/>
      <c r="CV73"/>
      <c r="CW73"/>
      <c r="CX73"/>
      <c r="CY73"/>
      <c r="CZ73"/>
      <c r="DA73" s="1"/>
      <c r="DB73"/>
      <c r="DC73"/>
      <c r="DD73"/>
      <c r="DE73"/>
      <c r="DF73"/>
      <c r="DG73"/>
      <c r="DH73"/>
      <c r="DI73"/>
      <c r="DJ73"/>
      <c r="DK73" s="1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 s="1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 s="1" t="s">
        <v>124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 s="1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 s="1"/>
      <c r="CR74"/>
      <c r="CS74"/>
      <c r="CT74"/>
      <c r="CU74"/>
      <c r="CV74"/>
      <c r="CW74"/>
      <c r="CX74"/>
      <c r="CY74"/>
      <c r="CZ74"/>
      <c r="DA74" s="1"/>
      <c r="DB74"/>
      <c r="DC74"/>
      <c r="DD74"/>
      <c r="DE74"/>
      <c r="DF74"/>
      <c r="DG74"/>
      <c r="DH74"/>
      <c r="DI74"/>
      <c r="DJ74"/>
      <c r="DK74" s="1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 s="1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V75"/>
      <c r="AW75" s="1" t="s">
        <v>123</v>
      </c>
      <c r="AX75" t="s">
        <v>132</v>
      </c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B75"/>
      <c r="DC75"/>
      <c r="DD75"/>
      <c r="DE75"/>
      <c r="DF75"/>
      <c r="DG75"/>
      <c r="DH75"/>
      <c r="DI75"/>
      <c r="DJ75"/>
      <c r="DK75" s="1" t="s">
        <v>123</v>
      </c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 s="1" t="s">
        <v>123</v>
      </c>
      <c r="EO75" t="s">
        <v>178</v>
      </c>
      <c r="EP75" t="s">
        <v>132</v>
      </c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C76"/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V76"/>
      <c r="AW76" s="1" t="s">
        <v>123</v>
      </c>
      <c r="AX76" t="s">
        <v>132</v>
      </c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 s="1" t="s">
        <v>123</v>
      </c>
      <c r="CR76"/>
      <c r="CS76"/>
      <c r="CT76"/>
      <c r="CU76"/>
      <c r="CV76"/>
      <c r="CW76"/>
      <c r="CX76"/>
      <c r="CY76"/>
      <c r="CZ76"/>
      <c r="DA76" s="1" t="s">
        <v>123</v>
      </c>
      <c r="DB76"/>
      <c r="DC76"/>
      <c r="DD76"/>
      <c r="DE76"/>
      <c r="DF76"/>
      <c r="DG76"/>
      <c r="DH76"/>
      <c r="DI76"/>
      <c r="DJ76"/>
      <c r="DK76" s="1" t="s">
        <v>123</v>
      </c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 s="1" t="s">
        <v>123</v>
      </c>
      <c r="EO76" t="s">
        <v>180</v>
      </c>
      <c r="EP76" t="s">
        <v>132</v>
      </c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V77"/>
      <c r="AW77" s="1" t="s">
        <v>123</v>
      </c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 s="1" t="s">
        <v>123</v>
      </c>
      <c r="CR77"/>
      <c r="CS77"/>
      <c r="CT77"/>
      <c r="CU77"/>
      <c r="CV77"/>
      <c r="CW77"/>
      <c r="CX77"/>
      <c r="CY77"/>
      <c r="CZ77"/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V78"/>
      <c r="AW78" s="1" t="s">
        <v>123</v>
      </c>
      <c r="AX78" t="s">
        <v>132</v>
      </c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 s="1" t="s">
        <v>123</v>
      </c>
      <c r="CR78"/>
      <c r="CS78"/>
      <c r="CT78"/>
      <c r="CU78"/>
      <c r="CV78"/>
      <c r="CW78"/>
      <c r="CX78"/>
      <c r="CY78"/>
      <c r="CZ78"/>
      <c r="DA78" s="1" t="s">
        <v>123</v>
      </c>
      <c r="DB78"/>
      <c r="DC78"/>
      <c r="DD78"/>
      <c r="DE78"/>
      <c r="DF78"/>
      <c r="DG78"/>
      <c r="DH78"/>
      <c r="DI78"/>
      <c r="DJ78"/>
      <c r="DK78" s="1" t="s">
        <v>123</v>
      </c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 s="1" t="s">
        <v>123</v>
      </c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V79"/>
      <c r="AW79" s="1" t="s">
        <v>123</v>
      </c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 s="1" t="s">
        <v>123</v>
      </c>
      <c r="CR79"/>
      <c r="CS79"/>
      <c r="CT79"/>
      <c r="CU79"/>
      <c r="CV79"/>
      <c r="CW79"/>
      <c r="CX79"/>
      <c r="CY79"/>
      <c r="CZ79"/>
      <c r="DA79" s="1" t="s">
        <v>123</v>
      </c>
      <c r="DB79"/>
      <c r="DC79"/>
      <c r="DD79"/>
      <c r="DE79"/>
      <c r="DF79"/>
      <c r="DG79"/>
      <c r="DH79"/>
      <c r="DI79"/>
      <c r="DJ79"/>
      <c r="DK79" s="1" t="s">
        <v>123</v>
      </c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 s="1" t="s">
        <v>123</v>
      </c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 s="1" t="s">
        <v>123</v>
      </c>
      <c r="CR80"/>
      <c r="CS80"/>
      <c r="CT80"/>
      <c r="CU80"/>
      <c r="CV80"/>
      <c r="CW80"/>
      <c r="CX80"/>
      <c r="CY80"/>
      <c r="CZ80"/>
      <c r="DA80" s="1" t="s">
        <v>123</v>
      </c>
      <c r="DB80"/>
      <c r="DC80"/>
      <c r="DD80"/>
      <c r="DE80"/>
      <c r="DF80"/>
      <c r="DG80"/>
      <c r="DH80"/>
      <c r="DI80"/>
      <c r="DJ80"/>
      <c r="DK80" s="1" t="s">
        <v>123</v>
      </c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 s="1" t="s">
        <v>123</v>
      </c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 s="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 s="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 s="1"/>
      <c r="CR81"/>
      <c r="CS81"/>
      <c r="CT81"/>
      <c r="CU81"/>
      <c r="CV81"/>
      <c r="CW81"/>
      <c r="CX81"/>
      <c r="CY81"/>
      <c r="CZ81"/>
      <c r="DA81" s="1"/>
      <c r="DB81"/>
      <c r="DC81"/>
      <c r="DD81"/>
      <c r="DE81"/>
      <c r="DF81"/>
      <c r="DG81"/>
      <c r="DH81"/>
      <c r="DI81"/>
      <c r="DJ81"/>
      <c r="DK81" s="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 s="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R82"/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 s="1" t="s">
        <v>123</v>
      </c>
      <c r="CR82"/>
      <c r="CS82"/>
      <c r="CT82"/>
      <c r="CU82"/>
      <c r="CV82"/>
      <c r="CW82"/>
      <c r="CX82"/>
      <c r="CY82"/>
      <c r="CZ82"/>
      <c r="DA82" s="1" t="s">
        <v>123</v>
      </c>
      <c r="DB82"/>
      <c r="DC82"/>
      <c r="DD82"/>
      <c r="DE82"/>
      <c r="DF82"/>
      <c r="DG82"/>
      <c r="DH82"/>
      <c r="DI82"/>
      <c r="DJ82"/>
      <c r="DK82" s="1" t="s">
        <v>123</v>
      </c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 s="1" t="s">
        <v>123</v>
      </c>
      <c r="EO82" t="s">
        <v>180</v>
      </c>
      <c r="EP82" t="s">
        <v>132</v>
      </c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R83"/>
      <c r="AS83" t="s">
        <v>824</v>
      </c>
      <c r="AT83" t="s">
        <v>825</v>
      </c>
      <c r="AU83" t="s">
        <v>157</v>
      </c>
      <c r="AV83"/>
      <c r="AW83" s="1" t="s">
        <v>123</v>
      </c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 s="1" t="s">
        <v>123</v>
      </c>
      <c r="CR83"/>
      <c r="CS83"/>
      <c r="CT83"/>
      <c r="CU83"/>
      <c r="CV83"/>
      <c r="CW83"/>
      <c r="CX83"/>
      <c r="CY83"/>
      <c r="CZ83"/>
      <c r="DA83" s="1" t="s">
        <v>123</v>
      </c>
      <c r="DB83"/>
      <c r="DC83"/>
      <c r="DD83"/>
      <c r="DE83"/>
      <c r="DF83"/>
      <c r="DG83"/>
      <c r="DH83"/>
      <c r="DI83"/>
      <c r="DJ83"/>
      <c r="DK83" s="1" t="s">
        <v>123</v>
      </c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 s="1" t="s">
        <v>123</v>
      </c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s="1" t="s">
        <v>123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 s="1" t="s">
        <v>123</v>
      </c>
      <c r="AX84" t="s">
        <v>132</v>
      </c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 s="1" t="s">
        <v>123</v>
      </c>
      <c r="CR84"/>
      <c r="CS84"/>
      <c r="CT84"/>
      <c r="CU84"/>
      <c r="CV84"/>
      <c r="CW84"/>
      <c r="CX84"/>
      <c r="CY84"/>
      <c r="CZ84"/>
      <c r="DA84" s="1" t="s">
        <v>123</v>
      </c>
      <c r="DB84"/>
      <c r="DC84"/>
      <c r="DD84"/>
      <c r="DE84"/>
      <c r="DF84"/>
      <c r="DG84"/>
      <c r="DH84"/>
      <c r="DI84"/>
      <c r="DJ84"/>
      <c r="DK84" s="1" t="s">
        <v>123</v>
      </c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V85"/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K85"/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BZ85"/>
      <c r="CA85" t="s">
        <v>148</v>
      </c>
      <c r="CB85" t="s">
        <v>173</v>
      </c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 s="1" t="s">
        <v>123</v>
      </c>
      <c r="CR85"/>
      <c r="CS85"/>
      <c r="CT85"/>
      <c r="CU85"/>
      <c r="CV85"/>
      <c r="CW85"/>
      <c r="CX85"/>
      <c r="CY85"/>
      <c r="CZ85"/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 s="1" t="s">
        <v>123</v>
      </c>
      <c r="EO85" t="s">
        <v>180</v>
      </c>
      <c r="EP85" t="s">
        <v>132</v>
      </c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B86"/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V86"/>
      <c r="AW86" s="1" t="s">
        <v>123</v>
      </c>
      <c r="AX86" t="s">
        <v>132</v>
      </c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 s="1" t="s">
        <v>123</v>
      </c>
      <c r="CR86"/>
      <c r="CS86"/>
      <c r="CT86"/>
      <c r="CU86"/>
      <c r="CV86"/>
      <c r="CW86"/>
      <c r="CX86"/>
      <c r="CY86"/>
      <c r="CZ86"/>
      <c r="DA86" s="1" t="s">
        <v>123</v>
      </c>
      <c r="DB86"/>
      <c r="DC86"/>
      <c r="DD86"/>
      <c r="DE86"/>
      <c r="DF86"/>
      <c r="DG86"/>
      <c r="DH86"/>
      <c r="DI86"/>
      <c r="DJ86"/>
      <c r="DK86" s="1" t="s">
        <v>123</v>
      </c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 s="1" t="s">
        <v>123</v>
      </c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 s="1" t="s">
        <v>123</v>
      </c>
      <c r="CR87"/>
      <c r="CS87"/>
      <c r="CT87"/>
      <c r="CU87"/>
      <c r="CV87"/>
      <c r="CW87"/>
      <c r="CX87"/>
      <c r="CY87"/>
      <c r="CZ87"/>
      <c r="DA87" s="1" t="s">
        <v>123</v>
      </c>
      <c r="DB87"/>
      <c r="DC87"/>
      <c r="DD87"/>
      <c r="DE87"/>
      <c r="DF87"/>
      <c r="DG87"/>
      <c r="DH87"/>
      <c r="DI87"/>
      <c r="DJ87"/>
      <c r="DK87" s="1" t="s">
        <v>123</v>
      </c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 s="1" t="s">
        <v>123</v>
      </c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 s="1" t="s">
        <v>123</v>
      </c>
      <c r="CR88"/>
      <c r="CS88"/>
      <c r="CT88"/>
      <c r="CU88"/>
      <c r="CV88"/>
      <c r="CW88"/>
      <c r="CX88"/>
      <c r="CY88"/>
      <c r="CZ88"/>
      <c r="DA88" s="1" t="s">
        <v>123</v>
      </c>
      <c r="DB88"/>
      <c r="DC88"/>
      <c r="DD88"/>
      <c r="DE88"/>
      <c r="DF88"/>
      <c r="DG88"/>
      <c r="DH88"/>
      <c r="DI88"/>
      <c r="DJ88"/>
      <c r="DK88" s="1" t="s">
        <v>123</v>
      </c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V89"/>
      <c r="AW89" s="1" t="s">
        <v>159</v>
      </c>
      <c r="AX89"/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I89"/>
      <c r="BJ89" t="s">
        <v>157</v>
      </c>
      <c r="BK89"/>
      <c r="BL89"/>
      <c r="BM89" t="s">
        <v>173</v>
      </c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 s="1" t="s">
        <v>123</v>
      </c>
      <c r="CR89"/>
      <c r="CS89"/>
      <c r="CT89"/>
      <c r="CU89"/>
      <c r="CV89"/>
      <c r="CW89"/>
      <c r="CX89"/>
      <c r="CY89"/>
      <c r="CZ89"/>
      <c r="DA89" s="1" t="s">
        <v>123</v>
      </c>
      <c r="DB89"/>
      <c r="DC89"/>
      <c r="DD89"/>
      <c r="DE89"/>
      <c r="DF89"/>
      <c r="DG89"/>
      <c r="DH89"/>
      <c r="DI89"/>
      <c r="DJ89"/>
      <c r="DK89" s="1" t="s">
        <v>123</v>
      </c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 s="1" t="s">
        <v>123</v>
      </c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R90"/>
      <c r="AS90" t="s">
        <v>532</v>
      </c>
      <c r="AT90" t="s">
        <v>532</v>
      </c>
      <c r="AU90" t="s">
        <v>157</v>
      </c>
      <c r="AV90"/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L90"/>
      <c r="BM90" t="s">
        <v>173</v>
      </c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 s="1" t="s">
        <v>123</v>
      </c>
      <c r="CR90"/>
      <c r="CS90"/>
      <c r="CT90"/>
      <c r="CU90"/>
      <c r="CV90"/>
      <c r="CW90"/>
      <c r="CX90"/>
      <c r="CY90"/>
      <c r="CZ90"/>
      <c r="DA90" s="1" t="s">
        <v>123</v>
      </c>
      <c r="DB90"/>
      <c r="DC90"/>
      <c r="DD90"/>
      <c r="DE90"/>
      <c r="DF90"/>
      <c r="DG90"/>
      <c r="DH90"/>
      <c r="DI90"/>
      <c r="DJ90"/>
      <c r="DK90" s="1" t="s">
        <v>123</v>
      </c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 s="1" t="s">
        <v>123</v>
      </c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V91"/>
      <c r="AW91" s="1" t="s">
        <v>123</v>
      </c>
      <c r="AX91" t="s">
        <v>132</v>
      </c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 s="1" t="s">
        <v>123</v>
      </c>
      <c r="CR91"/>
      <c r="CS91"/>
      <c r="CT91"/>
      <c r="CU91"/>
      <c r="CV91"/>
      <c r="CW91"/>
      <c r="CX91"/>
      <c r="CY91"/>
      <c r="CZ91"/>
      <c r="DA91" s="1" t="s">
        <v>123</v>
      </c>
      <c r="DB91"/>
      <c r="DC91"/>
      <c r="DD91"/>
      <c r="DE91"/>
      <c r="DF91"/>
      <c r="DG91"/>
      <c r="DH91"/>
      <c r="DI91"/>
      <c r="DJ91"/>
      <c r="DK91" s="1" t="s">
        <v>123</v>
      </c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 s="1" t="s">
        <v>123</v>
      </c>
      <c r="EO91" t="s">
        <v>180</v>
      </c>
      <c r="EP91" t="s">
        <v>132</v>
      </c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s="1" t="s">
        <v>124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 s="1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 s="1"/>
      <c r="CR92"/>
      <c r="CS92"/>
      <c r="CT92"/>
      <c r="CU92"/>
      <c r="CV92"/>
      <c r="CW92"/>
      <c r="CX92"/>
      <c r="CY92"/>
      <c r="CZ92"/>
      <c r="DA92" s="1"/>
      <c r="DB92"/>
      <c r="DC92"/>
      <c r="DD92"/>
      <c r="DE92"/>
      <c r="DF92"/>
      <c r="DG92"/>
      <c r="DH92"/>
      <c r="DI92"/>
      <c r="DJ92"/>
      <c r="DK92" s="1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 s="1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V93"/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K93"/>
      <c r="BL93" t="s">
        <v>927</v>
      </c>
      <c r="BM93" t="s">
        <v>173</v>
      </c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s="1" t="s">
        <v>124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 s="1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 s="1"/>
      <c r="CR94"/>
      <c r="CS94"/>
      <c r="CT94"/>
      <c r="CU94"/>
      <c r="CV94"/>
      <c r="CW94"/>
      <c r="CX94"/>
      <c r="CY94"/>
      <c r="CZ94"/>
      <c r="DA94" s="1"/>
      <c r="DB94"/>
      <c r="DC94"/>
      <c r="DD94"/>
      <c r="DE94"/>
      <c r="DF94"/>
      <c r="DG94"/>
      <c r="DH94"/>
      <c r="DI94"/>
      <c r="DJ94"/>
      <c r="DK94" s="1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 s="1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V95"/>
      <c r="AW95" s="1" t="s">
        <v>123</v>
      </c>
      <c r="AX95" t="s">
        <v>132</v>
      </c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 s="1" t="s">
        <v>123</v>
      </c>
      <c r="CR95"/>
      <c r="CS95"/>
      <c r="CT95"/>
      <c r="CU95"/>
      <c r="CV95"/>
      <c r="CW95"/>
      <c r="CX95"/>
      <c r="CY95"/>
      <c r="CZ95"/>
      <c r="DA95" s="1" t="s">
        <v>123</v>
      </c>
      <c r="DB95"/>
      <c r="DC95"/>
      <c r="DD95"/>
      <c r="DE95"/>
      <c r="DF95"/>
      <c r="DG95"/>
      <c r="DH95"/>
      <c r="DI95"/>
      <c r="DJ95"/>
      <c r="DK95" s="1" t="s">
        <v>123</v>
      </c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C96"/>
      <c r="AD96">
        <v>4</v>
      </c>
      <c r="AE96" s="1" t="s">
        <v>123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 s="1" t="s">
        <v>123</v>
      </c>
      <c r="AX96" t="s">
        <v>132</v>
      </c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 s="1" t="s">
        <v>123</v>
      </c>
      <c r="CR96"/>
      <c r="CS96"/>
      <c r="CT96"/>
      <c r="CU96"/>
      <c r="CV96"/>
      <c r="CW96"/>
      <c r="CX96"/>
      <c r="CY96"/>
      <c r="CZ96"/>
      <c r="DA96" s="1" t="s">
        <v>123</v>
      </c>
      <c r="DB96"/>
      <c r="DC96"/>
      <c r="DD96"/>
      <c r="DE96"/>
      <c r="DF96"/>
      <c r="DG96"/>
      <c r="DH96"/>
      <c r="DI96"/>
      <c r="DJ96"/>
      <c r="DK96" s="1" t="s">
        <v>123</v>
      </c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 s="1" t="s">
        <v>123</v>
      </c>
      <c r="EO96" t="s">
        <v>180</v>
      </c>
      <c r="EP96" t="s">
        <v>132</v>
      </c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s="1" t="s">
        <v>123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 s="1" t="s">
        <v>123</v>
      </c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 s="1" t="s">
        <v>123</v>
      </c>
      <c r="CR97"/>
      <c r="CS97"/>
      <c r="CT97"/>
      <c r="CU97"/>
      <c r="CV97"/>
      <c r="CW97"/>
      <c r="CX97"/>
      <c r="CY97"/>
      <c r="CZ97"/>
      <c r="DA97" s="1" t="s">
        <v>123</v>
      </c>
      <c r="DB97"/>
      <c r="DC97"/>
      <c r="DD97"/>
      <c r="DE97"/>
      <c r="DF97"/>
      <c r="DG97"/>
      <c r="DH97"/>
      <c r="DI97"/>
      <c r="DJ97"/>
      <c r="DK97" s="1" t="s">
        <v>123</v>
      </c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 s="1" t="s">
        <v>123</v>
      </c>
      <c r="EO97" t="s">
        <v>178</v>
      </c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 s="1" t="s">
        <v>123</v>
      </c>
      <c r="CR98"/>
      <c r="CS98"/>
      <c r="CT98"/>
      <c r="CU98"/>
      <c r="CV98"/>
      <c r="CW98"/>
      <c r="CX98"/>
      <c r="CY98"/>
      <c r="CZ98"/>
      <c r="DA98" s="1" t="s">
        <v>123</v>
      </c>
      <c r="DB98"/>
      <c r="DC98"/>
      <c r="DD98"/>
      <c r="DE98"/>
      <c r="DF98"/>
      <c r="DG98"/>
      <c r="DH98"/>
      <c r="DI98"/>
      <c r="DJ98"/>
      <c r="DK98" s="1" t="s">
        <v>123</v>
      </c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 s="1" t="s">
        <v>123</v>
      </c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V99"/>
      <c r="AW99" s="1" t="s">
        <v>123</v>
      </c>
      <c r="AX99" t="s">
        <v>132</v>
      </c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 s="1" t="s">
        <v>123</v>
      </c>
      <c r="CR99"/>
      <c r="CS99"/>
      <c r="CT99"/>
      <c r="CU99"/>
      <c r="CV99"/>
      <c r="CW99"/>
      <c r="CX99"/>
      <c r="CY99"/>
      <c r="CZ99"/>
      <c r="DA99" s="1" t="s">
        <v>123</v>
      </c>
      <c r="DB99"/>
      <c r="DC99"/>
      <c r="DD99"/>
      <c r="DE99"/>
      <c r="DF99"/>
      <c r="DG99"/>
      <c r="DH99"/>
      <c r="DI99"/>
      <c r="DJ99"/>
      <c r="DK99" s="1" t="s">
        <v>123</v>
      </c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 s="1" t="s">
        <v>123</v>
      </c>
      <c r="EO99" t="s">
        <v>178</v>
      </c>
      <c r="EP99" t="s">
        <v>132</v>
      </c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s="1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 s="1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 s="1"/>
      <c r="CR100"/>
      <c r="CS100"/>
      <c r="CT100"/>
      <c r="CU100"/>
      <c r="CV100"/>
      <c r="CW100"/>
      <c r="CX100"/>
      <c r="CY100"/>
      <c r="CZ100"/>
      <c r="DA100" s="1"/>
      <c r="DB100"/>
      <c r="DC100"/>
      <c r="DD100"/>
      <c r="DE100"/>
      <c r="DF100"/>
      <c r="DG100"/>
      <c r="DH100"/>
      <c r="DI100"/>
      <c r="DJ100"/>
      <c r="DK100" s="1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 s="1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R101"/>
      <c r="AS101" t="s">
        <v>989</v>
      </c>
      <c r="AT101" t="s">
        <v>990</v>
      </c>
      <c r="AU101" t="s">
        <v>157</v>
      </c>
      <c r="AV101"/>
      <c r="AW101" s="1" t="s">
        <v>123</v>
      </c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 s="1" t="s">
        <v>123</v>
      </c>
      <c r="CR101"/>
      <c r="CS101"/>
      <c r="CT101"/>
      <c r="CU101"/>
      <c r="CV101"/>
      <c r="CW101"/>
      <c r="CX101"/>
      <c r="CY101"/>
      <c r="CZ101"/>
      <c r="DA101" s="1" t="s">
        <v>123</v>
      </c>
      <c r="DB101"/>
      <c r="DC101"/>
      <c r="DD101"/>
      <c r="DE101"/>
      <c r="DF101"/>
      <c r="DG101"/>
      <c r="DH101"/>
      <c r="DI101"/>
      <c r="DJ101"/>
      <c r="DK101" s="1" t="s">
        <v>123</v>
      </c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 s="1" t="s">
        <v>123</v>
      </c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V102"/>
      <c r="AW102" s="1" t="s">
        <v>123</v>
      </c>
      <c r="AX102" t="s">
        <v>132</v>
      </c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 s="1" t="s">
        <v>123</v>
      </c>
      <c r="CR102"/>
      <c r="CS102"/>
      <c r="CT102"/>
      <c r="CU102"/>
      <c r="CV102"/>
      <c r="CW102"/>
      <c r="CX102"/>
      <c r="CY102"/>
      <c r="CZ102"/>
      <c r="DA102" s="1" t="s">
        <v>123</v>
      </c>
      <c r="DB102"/>
      <c r="DC102"/>
      <c r="DD102"/>
      <c r="DE102"/>
      <c r="DF102"/>
      <c r="DG102"/>
      <c r="DH102"/>
      <c r="DI102"/>
      <c r="DJ102"/>
      <c r="DK102" s="1" t="s">
        <v>123</v>
      </c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 s="1" t="s">
        <v>123</v>
      </c>
      <c r="EO102" t="s">
        <v>180</v>
      </c>
      <c r="EP102" t="s">
        <v>132</v>
      </c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s="1" t="s">
        <v>124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 s="1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 s="1"/>
      <c r="CR103"/>
      <c r="CS103"/>
      <c r="CT103"/>
      <c r="CU103"/>
      <c r="CV103"/>
      <c r="CW103"/>
      <c r="CX103"/>
      <c r="CY103"/>
      <c r="CZ103"/>
      <c r="DA103" s="1"/>
      <c r="DB103"/>
      <c r="DC103"/>
      <c r="DD103"/>
      <c r="DE103"/>
      <c r="DF103"/>
      <c r="DG103"/>
      <c r="DH103"/>
      <c r="DI103"/>
      <c r="DJ103"/>
      <c r="DK103" s="1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 s="1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 s="1" t="s">
        <v>123</v>
      </c>
      <c r="CR104"/>
      <c r="CS104"/>
      <c r="CT104"/>
      <c r="CU104"/>
      <c r="CV104"/>
      <c r="CW104"/>
      <c r="CX104"/>
      <c r="CY104"/>
      <c r="CZ104"/>
      <c r="DA104" s="1" t="s">
        <v>123</v>
      </c>
      <c r="DB104"/>
      <c r="DC104"/>
      <c r="DD104"/>
      <c r="DE104"/>
      <c r="DF104"/>
      <c r="DG104"/>
      <c r="DH104"/>
      <c r="DI104"/>
      <c r="DJ104"/>
      <c r="DK104" s="1" t="s">
        <v>123</v>
      </c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s="1" t="s">
        <v>123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 s="1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 s="1"/>
      <c r="CR105"/>
      <c r="CS105"/>
      <c r="CT105"/>
      <c r="CU105"/>
      <c r="CV105"/>
      <c r="CW105"/>
      <c r="CX105"/>
      <c r="CY105"/>
      <c r="CZ105"/>
      <c r="DA105" s="1"/>
      <c r="DB105"/>
      <c r="DC105"/>
      <c r="DD105"/>
      <c r="DE105"/>
      <c r="DF105"/>
      <c r="DG105"/>
      <c r="DH105"/>
      <c r="DI105"/>
      <c r="DJ105"/>
      <c r="DK105" s="1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 s="1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s="1" t="s">
        <v>124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 s="1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 s="1"/>
      <c r="CR106"/>
      <c r="CS106"/>
      <c r="CT106"/>
      <c r="CU106"/>
      <c r="CV106"/>
      <c r="CW106"/>
      <c r="CX106"/>
      <c r="CY106"/>
      <c r="CZ106"/>
      <c r="DA106" s="1"/>
      <c r="DB106"/>
      <c r="DC106"/>
      <c r="DD106"/>
      <c r="DE106"/>
      <c r="DF106"/>
      <c r="DG106"/>
      <c r="DH106"/>
      <c r="DI106"/>
      <c r="DJ106"/>
      <c r="DK106" s="1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 s="1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R107"/>
      <c r="AS107" t="s">
        <v>1019</v>
      </c>
      <c r="AT107" t="s">
        <v>1020</v>
      </c>
      <c r="AU107" t="s">
        <v>157</v>
      </c>
      <c r="AV107"/>
      <c r="AW107" s="1" t="s">
        <v>123</v>
      </c>
      <c r="AX107" t="s">
        <v>132</v>
      </c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 s="1" t="s">
        <v>123</v>
      </c>
      <c r="CR107"/>
      <c r="CS107"/>
      <c r="CT107"/>
      <c r="CU107"/>
      <c r="CV107"/>
      <c r="CW107"/>
      <c r="CX107"/>
      <c r="CY107"/>
      <c r="CZ107"/>
      <c r="DA107" s="1" t="s">
        <v>123</v>
      </c>
      <c r="DB107"/>
      <c r="DC107"/>
      <c r="DD107"/>
      <c r="DE107"/>
      <c r="DF107"/>
      <c r="DG107"/>
      <c r="DH107"/>
      <c r="DI107"/>
      <c r="DJ107"/>
      <c r="DK107" s="1" t="s">
        <v>123</v>
      </c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 s="1" t="s">
        <v>123</v>
      </c>
      <c r="EO107" t="s">
        <v>180</v>
      </c>
      <c r="EP107" t="s">
        <v>132</v>
      </c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s="1" t="s">
        <v>124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 s="1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 s="1"/>
      <c r="CR108"/>
      <c r="CS108"/>
      <c r="CT108"/>
      <c r="CU108"/>
      <c r="CV108"/>
      <c r="CW108"/>
      <c r="CX108"/>
      <c r="CY108"/>
      <c r="CZ108"/>
      <c r="DA108" s="1"/>
      <c r="DB108"/>
      <c r="DC108"/>
      <c r="DD108"/>
      <c r="DE108"/>
      <c r="DF108"/>
      <c r="DG108"/>
      <c r="DH108"/>
      <c r="DI108"/>
      <c r="DJ108"/>
      <c r="DK108" s="1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 s="1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s="1" t="s">
        <v>124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 s="1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 s="1"/>
      <c r="CR109"/>
      <c r="CS109"/>
      <c r="CT109"/>
      <c r="CU109"/>
      <c r="CV109"/>
      <c r="CW109"/>
      <c r="CX109"/>
      <c r="CY109"/>
      <c r="CZ109"/>
      <c r="DA109" s="1"/>
      <c r="DB109"/>
      <c r="DC109"/>
      <c r="DD109"/>
      <c r="DE109"/>
      <c r="DF109"/>
      <c r="DG109"/>
      <c r="DH109"/>
      <c r="DI109"/>
      <c r="DJ109"/>
      <c r="DK109" s="1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 s="1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s="1" t="s">
        <v>124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 s="1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 s="1"/>
      <c r="CR110"/>
      <c r="CS110"/>
      <c r="CT110"/>
      <c r="CU110"/>
      <c r="CV110"/>
      <c r="CW110"/>
      <c r="CX110"/>
      <c r="CY110"/>
      <c r="CZ110"/>
      <c r="DA110" s="1"/>
      <c r="DB110"/>
      <c r="DC110"/>
      <c r="DD110"/>
      <c r="DE110"/>
      <c r="DF110"/>
      <c r="DG110"/>
      <c r="DH110"/>
      <c r="DI110"/>
      <c r="DJ110"/>
      <c r="DK110" s="1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 s="1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s="1" t="s">
        <v>124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 s="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 s="1"/>
      <c r="CR111"/>
      <c r="CS111"/>
      <c r="CT111"/>
      <c r="CU111"/>
      <c r="CV111"/>
      <c r="CW111"/>
      <c r="CX111"/>
      <c r="CY111"/>
      <c r="CZ111"/>
      <c r="DA111" s="1"/>
      <c r="DB111"/>
      <c r="DC111"/>
      <c r="DD111"/>
      <c r="DE111"/>
      <c r="DF111"/>
      <c r="DG111"/>
      <c r="DH111"/>
      <c r="DI111"/>
      <c r="DJ111"/>
      <c r="DK111" s="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 s="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R112"/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 s="1" t="s">
        <v>123</v>
      </c>
      <c r="CR112"/>
      <c r="CS112"/>
      <c r="CT112"/>
      <c r="CU112"/>
      <c r="CV112"/>
      <c r="CW112"/>
      <c r="CX112"/>
      <c r="CY112"/>
      <c r="CZ112"/>
      <c r="DA112" s="1" t="s">
        <v>123</v>
      </c>
      <c r="DB112"/>
      <c r="DC112"/>
      <c r="DD112"/>
      <c r="DE112"/>
      <c r="DF112"/>
      <c r="DG112"/>
      <c r="DH112"/>
      <c r="DI112"/>
      <c r="DJ112"/>
      <c r="DK112" s="1" t="s">
        <v>123</v>
      </c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 s="1" t="s">
        <v>123</v>
      </c>
      <c r="EO112" t="s">
        <v>180</v>
      </c>
      <c r="EP112" t="s">
        <v>132</v>
      </c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 s="1" t="s">
        <v>123</v>
      </c>
      <c r="CR113"/>
      <c r="CS113"/>
      <c r="CT113"/>
      <c r="CU113"/>
      <c r="CV113"/>
      <c r="CW113"/>
      <c r="CX113"/>
      <c r="CY113"/>
      <c r="CZ113"/>
      <c r="DA113" s="1" t="s">
        <v>123</v>
      </c>
      <c r="DB113"/>
      <c r="DC113"/>
      <c r="DD113"/>
      <c r="DE113"/>
      <c r="DF113"/>
      <c r="DG113"/>
      <c r="DH113"/>
      <c r="DI113"/>
      <c r="DJ113"/>
      <c r="DK113" s="1" t="s">
        <v>123</v>
      </c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 s="1" t="s">
        <v>123</v>
      </c>
      <c r="EO113" t="s">
        <v>180</v>
      </c>
      <c r="EP113" t="s">
        <v>132</v>
      </c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R114"/>
      <c r="AS114" t="s">
        <v>1063</v>
      </c>
      <c r="AT114" t="s">
        <v>1064</v>
      </c>
      <c r="AU114" t="s">
        <v>230</v>
      </c>
      <c r="AV114"/>
      <c r="AW114" s="1" t="s">
        <v>123</v>
      </c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 s="1" t="s">
        <v>123</v>
      </c>
      <c r="CR114"/>
      <c r="CS114"/>
      <c r="CT114"/>
      <c r="CU114"/>
      <c r="CV114"/>
      <c r="CW114"/>
      <c r="CX114"/>
      <c r="CY114"/>
      <c r="CZ114"/>
      <c r="DA114" s="1" t="s">
        <v>123</v>
      </c>
      <c r="DB114"/>
      <c r="DC114"/>
      <c r="DD114"/>
      <c r="DE114"/>
      <c r="DF114"/>
      <c r="DG114"/>
      <c r="DH114"/>
      <c r="DI114"/>
      <c r="DJ114"/>
      <c r="DK114" s="1" t="s">
        <v>123</v>
      </c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 s="1" t="s">
        <v>123</v>
      </c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R115"/>
      <c r="AS115" t="s">
        <v>1080</v>
      </c>
      <c r="AT115" t="s">
        <v>1081</v>
      </c>
      <c r="AU115" t="s">
        <v>230</v>
      </c>
      <c r="AV115"/>
      <c r="AW115" s="1" t="s">
        <v>123</v>
      </c>
      <c r="AX115" t="s">
        <v>132</v>
      </c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 s="1" t="s">
        <v>123</v>
      </c>
      <c r="CR115"/>
      <c r="CS115"/>
      <c r="CT115"/>
      <c r="CU115"/>
      <c r="CV115"/>
      <c r="CW115"/>
      <c r="CX115"/>
      <c r="CY115"/>
      <c r="CZ115"/>
      <c r="DA115" s="1" t="s">
        <v>123</v>
      </c>
      <c r="DB115"/>
      <c r="DC115"/>
      <c r="DD115"/>
      <c r="DE115"/>
      <c r="DF115"/>
      <c r="DG115"/>
      <c r="DH115"/>
      <c r="DI115"/>
      <c r="DJ115"/>
      <c r="DK115" s="1" t="s">
        <v>123</v>
      </c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V115"/>
      <c r="EW115" t="s">
        <v>1083</v>
      </c>
      <c r="EX115" t="s">
        <v>173</v>
      </c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R116"/>
      <c r="AS116" t="s">
        <v>1071</v>
      </c>
      <c r="AT116" t="s">
        <v>1072</v>
      </c>
      <c r="AU116" t="s">
        <v>892</v>
      </c>
      <c r="AV116"/>
      <c r="AW116" s="1" t="s">
        <v>123</v>
      </c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 s="1" t="s">
        <v>123</v>
      </c>
      <c r="CR116"/>
      <c r="CS116"/>
      <c r="CT116"/>
      <c r="CU116"/>
      <c r="CV116"/>
      <c r="CW116"/>
      <c r="CX116"/>
      <c r="CY116"/>
      <c r="CZ116"/>
      <c r="DA116" s="1" t="s">
        <v>123</v>
      </c>
      <c r="DB116"/>
      <c r="DC116"/>
      <c r="DD116"/>
      <c r="DE116"/>
      <c r="DF116"/>
      <c r="DG116"/>
      <c r="DH116"/>
      <c r="DI116"/>
      <c r="DJ116"/>
      <c r="DK116" s="1" t="s">
        <v>123</v>
      </c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 s="1" t="s">
        <v>123</v>
      </c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V117"/>
      <c r="AW117" s="1" t="s">
        <v>123</v>
      </c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 s="1" t="s">
        <v>123</v>
      </c>
      <c r="CR117"/>
      <c r="CS117"/>
      <c r="CT117"/>
      <c r="CU117"/>
      <c r="CV117"/>
      <c r="CW117"/>
      <c r="CX117"/>
      <c r="CY117"/>
      <c r="CZ117"/>
      <c r="DA117" s="1" t="s">
        <v>123</v>
      </c>
      <c r="DB117"/>
      <c r="DC117"/>
      <c r="DD117"/>
      <c r="DE117"/>
      <c r="DF117"/>
      <c r="DG117"/>
      <c r="DH117"/>
      <c r="DI117"/>
      <c r="DJ117"/>
      <c r="DK117" s="1" t="s">
        <v>123</v>
      </c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 s="1" t="s">
        <v>123</v>
      </c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s="1" t="s">
        <v>124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 s="1" t="s">
        <v>123</v>
      </c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 s="1" t="s">
        <v>123</v>
      </c>
      <c r="CR118"/>
      <c r="CS118"/>
      <c r="CT118"/>
      <c r="CU118"/>
      <c r="CV118"/>
      <c r="CW118"/>
      <c r="CX118"/>
      <c r="CY118"/>
      <c r="CZ118"/>
      <c r="DA118" s="1" t="s">
        <v>123</v>
      </c>
      <c r="DB118"/>
      <c r="DC118"/>
      <c r="DD118"/>
      <c r="DE118"/>
      <c r="DF118"/>
      <c r="DG118"/>
      <c r="DH118"/>
      <c r="DI118"/>
      <c r="DJ118"/>
      <c r="DK118" s="1" t="s">
        <v>123</v>
      </c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 s="1" t="s">
        <v>123</v>
      </c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C119"/>
      <c r="AD119">
        <v>7</v>
      </c>
      <c r="AE119" s="1" t="s">
        <v>123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 s="1" t="s">
        <v>159</v>
      </c>
      <c r="AX119">
        <v>3</v>
      </c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 s="1"/>
      <c r="CR119"/>
      <c r="CS119"/>
      <c r="CT119"/>
      <c r="CU119"/>
      <c r="CV119"/>
      <c r="CW119"/>
      <c r="CX119"/>
      <c r="CY119"/>
      <c r="CZ119"/>
      <c r="DA119" s="1"/>
      <c r="DB119"/>
      <c r="DC119"/>
      <c r="DD119"/>
      <c r="DE119"/>
      <c r="DF119"/>
      <c r="DG119"/>
      <c r="DH119"/>
      <c r="DI119"/>
      <c r="DJ119"/>
      <c r="DK119" s="1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 s="1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R120"/>
      <c r="AS120" t="s">
        <v>1101</v>
      </c>
      <c r="AT120" t="s">
        <v>1102</v>
      </c>
      <c r="AU120" t="s">
        <v>157</v>
      </c>
      <c r="AV120"/>
      <c r="AW120" s="1" t="s">
        <v>123</v>
      </c>
      <c r="AX120" t="s">
        <v>132</v>
      </c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 s="1" t="s">
        <v>123</v>
      </c>
      <c r="CR120"/>
      <c r="CS120"/>
      <c r="CT120"/>
      <c r="CU120"/>
      <c r="CV120"/>
      <c r="CW120"/>
      <c r="CX120"/>
      <c r="CY120"/>
      <c r="CZ120"/>
      <c r="DA120" s="1" t="s">
        <v>123</v>
      </c>
      <c r="DB120"/>
      <c r="DC120"/>
      <c r="DD120"/>
      <c r="DE120"/>
      <c r="DF120"/>
      <c r="DG120"/>
      <c r="DH120"/>
      <c r="DI120"/>
      <c r="DJ120"/>
      <c r="DK120" s="1" t="s">
        <v>123</v>
      </c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 s="1" t="s">
        <v>123</v>
      </c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R121"/>
      <c r="AS121"/>
      <c r="AT121"/>
      <c r="AU121" t="s">
        <v>172</v>
      </c>
      <c r="AV121"/>
      <c r="AW121" s="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 s="1"/>
      <c r="CR121"/>
      <c r="CS121"/>
      <c r="CT121"/>
      <c r="CU121"/>
      <c r="CV121"/>
      <c r="CW121"/>
      <c r="CX121"/>
      <c r="CY121"/>
      <c r="CZ121"/>
      <c r="DA121" s="1"/>
      <c r="DB121"/>
      <c r="DC121"/>
      <c r="DD121"/>
      <c r="DE121"/>
      <c r="DF121"/>
      <c r="DG121"/>
      <c r="DH121"/>
      <c r="DI121"/>
      <c r="DJ121"/>
      <c r="DK121" s="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 s="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s="1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 s="1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 s="1"/>
      <c r="CR122"/>
      <c r="CS122"/>
      <c r="CT122"/>
      <c r="CU122"/>
      <c r="CV122"/>
      <c r="CW122"/>
      <c r="CX122"/>
      <c r="CY122"/>
      <c r="CZ122"/>
      <c r="DA122" s="1"/>
      <c r="DB122"/>
      <c r="DC122"/>
      <c r="DD122"/>
      <c r="DE122"/>
      <c r="DF122"/>
      <c r="DG122"/>
      <c r="DH122"/>
      <c r="DI122"/>
      <c r="DJ122"/>
      <c r="DK122" s="1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 s="1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V123"/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K123"/>
      <c r="BL123"/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BZ123"/>
      <c r="CA123"/>
      <c r="CB123" t="s">
        <v>173</v>
      </c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 s="1" t="s">
        <v>123</v>
      </c>
      <c r="CR123"/>
      <c r="CS123"/>
      <c r="CT123"/>
      <c r="CU123"/>
      <c r="CV123"/>
      <c r="CW123"/>
      <c r="CX123"/>
      <c r="CY123"/>
      <c r="CZ123"/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L123"/>
      <c r="DM123"/>
      <c r="DN123"/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 s="1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V124"/>
      <c r="AW124" s="1" t="s">
        <v>123</v>
      </c>
      <c r="AX124" t="s">
        <v>132</v>
      </c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 s="1" t="s">
        <v>123</v>
      </c>
      <c r="CR124"/>
      <c r="CS124"/>
      <c r="CT124"/>
      <c r="CU124"/>
      <c r="CV124"/>
      <c r="CW124"/>
      <c r="CX124"/>
      <c r="CY124"/>
      <c r="CZ124"/>
      <c r="DA124" s="1" t="s">
        <v>123</v>
      </c>
      <c r="DB124"/>
      <c r="DC124"/>
      <c r="DD124"/>
      <c r="DE124"/>
      <c r="DF124"/>
      <c r="DG124"/>
      <c r="DH124"/>
      <c r="DI124"/>
      <c r="DJ124"/>
      <c r="DK124" s="1" t="s">
        <v>123</v>
      </c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 s="1" t="s">
        <v>123</v>
      </c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R125"/>
      <c r="AS125" t="s">
        <v>1147</v>
      </c>
      <c r="AT125" t="s">
        <v>1148</v>
      </c>
      <c r="AU125" t="s">
        <v>892</v>
      </c>
      <c r="AV125"/>
      <c r="AW125" s="1" t="s">
        <v>123</v>
      </c>
      <c r="AX125" t="s">
        <v>132</v>
      </c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 s="1" t="s">
        <v>123</v>
      </c>
      <c r="CR125"/>
      <c r="CS125"/>
      <c r="CT125"/>
      <c r="CU125"/>
      <c r="CV125"/>
      <c r="CW125"/>
      <c r="CX125"/>
      <c r="CY125"/>
      <c r="CZ125"/>
      <c r="DA125" s="1" t="s">
        <v>123</v>
      </c>
      <c r="DB125"/>
      <c r="DC125"/>
      <c r="DD125"/>
      <c r="DE125"/>
      <c r="DF125"/>
      <c r="DG125"/>
      <c r="DH125"/>
      <c r="DI125"/>
      <c r="DJ125"/>
      <c r="DK125" s="1" t="s">
        <v>123</v>
      </c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 s="1" t="s">
        <v>123</v>
      </c>
      <c r="EO125" t="s">
        <v>178</v>
      </c>
      <c r="EP125">
        <v>1</v>
      </c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 s="1" t="s">
        <v>123</v>
      </c>
      <c r="CR126"/>
      <c r="CS126"/>
      <c r="CT126"/>
      <c r="CU126"/>
      <c r="CV126"/>
      <c r="CW126"/>
      <c r="CX126"/>
      <c r="CY126"/>
      <c r="CZ126"/>
      <c r="DA126" s="1" t="s">
        <v>123</v>
      </c>
      <c r="DB126"/>
      <c r="DC126"/>
      <c r="DD126"/>
      <c r="DE126"/>
      <c r="DF126"/>
      <c r="DG126"/>
      <c r="DH126"/>
      <c r="DI126"/>
      <c r="DJ126"/>
      <c r="DK126" s="1" t="s">
        <v>123</v>
      </c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 s="1" t="s">
        <v>123</v>
      </c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U127"/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K127"/>
      <c r="BL127" t="s">
        <v>1175</v>
      </c>
      <c r="BM127" t="s">
        <v>173</v>
      </c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 s="1" t="s">
        <v>123</v>
      </c>
      <c r="CR127"/>
      <c r="CS127"/>
      <c r="CT127"/>
      <c r="CU127"/>
      <c r="CV127"/>
      <c r="CW127"/>
      <c r="CX127"/>
      <c r="CY127"/>
      <c r="CZ127"/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L127"/>
      <c r="DM127"/>
      <c r="DN127" t="s">
        <v>1178</v>
      </c>
      <c r="DO127"/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E127"/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M127"/>
      <c r="EN127" s="1" t="s">
        <v>123</v>
      </c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V128"/>
      <c r="AW128" s="1" t="s">
        <v>123</v>
      </c>
      <c r="AX128" t="s">
        <v>132</v>
      </c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 s="1" t="s">
        <v>123</v>
      </c>
      <c r="CR128"/>
      <c r="CS128"/>
      <c r="CT128"/>
      <c r="CU128"/>
      <c r="CV128"/>
      <c r="CW128"/>
      <c r="CX128"/>
      <c r="CY128"/>
      <c r="CZ128"/>
      <c r="DA128" s="1" t="s">
        <v>123</v>
      </c>
      <c r="DB128"/>
      <c r="DC128"/>
      <c r="DD128"/>
      <c r="DE128"/>
      <c r="DF128"/>
      <c r="DG128"/>
      <c r="DH128"/>
      <c r="DI128"/>
      <c r="DJ128"/>
      <c r="DK128" s="1" t="s">
        <v>123</v>
      </c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 s="1" t="s">
        <v>123</v>
      </c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V129"/>
      <c r="AW129" s="1" t="s">
        <v>123</v>
      </c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 s="1" t="s">
        <v>123</v>
      </c>
      <c r="CR129"/>
      <c r="CS129"/>
      <c r="CT129"/>
      <c r="CU129"/>
      <c r="CV129"/>
      <c r="CW129"/>
      <c r="CX129"/>
      <c r="CY129"/>
      <c r="CZ129"/>
      <c r="DA129" s="1" t="s">
        <v>123</v>
      </c>
      <c r="DB129"/>
      <c r="DC129"/>
      <c r="DD129"/>
      <c r="DE129"/>
      <c r="DF129"/>
      <c r="DG129"/>
      <c r="DH129"/>
      <c r="DI129"/>
      <c r="DJ129"/>
      <c r="DK129" s="1" t="s">
        <v>123</v>
      </c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s="1" t="s">
        <v>123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 s="1" t="s">
        <v>123</v>
      </c>
      <c r="AX130" t="s">
        <v>132</v>
      </c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 s="1" t="s">
        <v>123</v>
      </c>
      <c r="CR130"/>
      <c r="CS130"/>
      <c r="CT130"/>
      <c r="CU130"/>
      <c r="CV130"/>
      <c r="CW130"/>
      <c r="CX130"/>
      <c r="CY130"/>
      <c r="CZ130"/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G130"/>
      <c r="FH130"/>
      <c r="FI130"/>
      <c r="FJ130"/>
      <c r="FK130"/>
      <c r="FL130"/>
      <c r="FM130"/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U131"/>
      <c r="AV131" t="s">
        <v>1220</v>
      </c>
      <c r="AW131" s="1" t="s">
        <v>123</v>
      </c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 s="1" t="s">
        <v>123</v>
      </c>
      <c r="CR131"/>
      <c r="CS131"/>
      <c r="CT131"/>
      <c r="CU131"/>
      <c r="CV131"/>
      <c r="CW131"/>
      <c r="CX131"/>
      <c r="CY131"/>
      <c r="CZ131"/>
      <c r="DA131" s="1" t="s">
        <v>123</v>
      </c>
      <c r="DB131"/>
      <c r="DC131"/>
      <c r="DD131"/>
      <c r="DE131"/>
      <c r="DF131"/>
      <c r="DG131"/>
      <c r="DH131"/>
      <c r="DI131"/>
      <c r="DJ131"/>
      <c r="DK131" s="1" t="s">
        <v>123</v>
      </c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 s="1" t="s">
        <v>123</v>
      </c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V132"/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K132"/>
      <c r="BL132"/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BZ132"/>
      <c r="CA132"/>
      <c r="CB132" t="s">
        <v>173</v>
      </c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 s="1" t="s">
        <v>123</v>
      </c>
      <c r="CR132"/>
      <c r="CS132"/>
      <c r="CT132"/>
      <c r="CU132"/>
      <c r="CV132"/>
      <c r="CW132"/>
      <c r="CX132"/>
      <c r="CY132"/>
      <c r="CZ132"/>
      <c r="DA132" s="1" t="s">
        <v>123</v>
      </c>
      <c r="DB132"/>
      <c r="DC132"/>
      <c r="DD132"/>
      <c r="DE132"/>
      <c r="DF132"/>
      <c r="DG132"/>
      <c r="DH132"/>
      <c r="DI132"/>
      <c r="DJ132"/>
      <c r="DK132" s="1" t="s">
        <v>174</v>
      </c>
      <c r="DL132" t="s">
        <v>394</v>
      </c>
      <c r="DM132"/>
      <c r="DN132"/>
      <c r="DO132"/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E132"/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M132"/>
      <c r="EN132" s="1" t="s">
        <v>123</v>
      </c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 s="1" t="s">
        <v>123</v>
      </c>
      <c r="CR133"/>
      <c r="CS133"/>
      <c r="CT133"/>
      <c r="CU133"/>
      <c r="CV133"/>
      <c r="CW133"/>
      <c r="CX133"/>
      <c r="CY133"/>
      <c r="CZ133"/>
      <c r="DA133" s="1" t="s">
        <v>123</v>
      </c>
      <c r="DB133"/>
      <c r="DC133"/>
      <c r="DD133"/>
      <c r="DE133"/>
      <c r="DF133"/>
      <c r="DG133"/>
      <c r="DH133"/>
      <c r="DI133"/>
      <c r="DJ133"/>
      <c r="DK133" s="1" t="s">
        <v>123</v>
      </c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 s="1" t="s">
        <v>123</v>
      </c>
      <c r="EO133" t="s">
        <v>178</v>
      </c>
      <c r="EP133" t="s">
        <v>132</v>
      </c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s="1" t="s">
        <v>124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 s="1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 s="1"/>
      <c r="CR134"/>
      <c r="CS134"/>
      <c r="CT134"/>
      <c r="CU134"/>
      <c r="CV134"/>
      <c r="CW134"/>
      <c r="CX134"/>
      <c r="CY134"/>
      <c r="CZ134"/>
      <c r="DA134" s="1"/>
      <c r="DB134"/>
      <c r="DC134"/>
      <c r="DD134"/>
      <c r="DE134"/>
      <c r="DF134"/>
      <c r="DG134"/>
      <c r="DH134"/>
      <c r="DI134"/>
      <c r="DJ134"/>
      <c r="DK134" s="1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 s="1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 s="1" t="s">
        <v>123</v>
      </c>
      <c r="CR135"/>
      <c r="CS135"/>
      <c r="CT135"/>
      <c r="CU135"/>
      <c r="CV135"/>
      <c r="CW135"/>
      <c r="CX135"/>
      <c r="CY135"/>
      <c r="CZ135"/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 s="1" t="s">
        <v>123</v>
      </c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s="1" t="s">
        <v>124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 s="1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 s="1"/>
      <c r="CR136"/>
      <c r="CS136"/>
      <c r="CT136"/>
      <c r="CU136"/>
      <c r="CV136"/>
      <c r="CW136"/>
      <c r="CX136"/>
      <c r="CY136"/>
      <c r="CZ136"/>
      <c r="DA136" s="1"/>
      <c r="DB136"/>
      <c r="DC136"/>
      <c r="DD136"/>
      <c r="DE136"/>
      <c r="DF136"/>
      <c r="DG136"/>
      <c r="DH136"/>
      <c r="DI136"/>
      <c r="DJ136"/>
      <c r="DK136" s="1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 s="1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U137"/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K137"/>
      <c r="BL137" t="s">
        <v>1275</v>
      </c>
      <c r="BM137" t="s">
        <v>173</v>
      </c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 s="1" t="s">
        <v>123</v>
      </c>
      <c r="CR137"/>
      <c r="CS137"/>
      <c r="CT137"/>
      <c r="CU137"/>
      <c r="CV137"/>
      <c r="CW137"/>
      <c r="CX137"/>
      <c r="CY137"/>
      <c r="CZ137"/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s="1" t="s">
        <v>123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 s="1" t="s">
        <v>159</v>
      </c>
      <c r="AX138">
        <v>1</v>
      </c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 s="1"/>
      <c r="CR138"/>
      <c r="CS138"/>
      <c r="CT138"/>
      <c r="CU138"/>
      <c r="CV138"/>
      <c r="CW138"/>
      <c r="CX138"/>
      <c r="CY138"/>
      <c r="CZ138"/>
      <c r="DA138" s="1"/>
      <c r="DB138"/>
      <c r="DC138"/>
      <c r="DD138"/>
      <c r="DE138"/>
      <c r="DF138"/>
      <c r="DG138"/>
      <c r="DH138"/>
      <c r="DI138"/>
      <c r="DJ138"/>
      <c r="DK138" s="1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 s="1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s="1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 s="1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 s="1"/>
      <c r="CR139"/>
      <c r="CS139"/>
      <c r="CT139"/>
      <c r="CU139"/>
      <c r="CV139"/>
      <c r="CW139"/>
      <c r="CX139"/>
      <c r="CY139"/>
      <c r="CZ139"/>
      <c r="DA139" s="1"/>
      <c r="DB139"/>
      <c r="DC139"/>
      <c r="DD139"/>
      <c r="DE139"/>
      <c r="DF139"/>
      <c r="DG139"/>
      <c r="DH139"/>
      <c r="DI139"/>
      <c r="DJ139"/>
      <c r="DK139" s="1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 s="1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s="1" t="s">
        <v>124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 s="1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 s="1"/>
      <c r="CR140"/>
      <c r="CS140"/>
      <c r="CT140"/>
      <c r="CU140"/>
      <c r="CV140"/>
      <c r="CW140"/>
      <c r="CX140"/>
      <c r="CY140"/>
      <c r="CZ140"/>
      <c r="DA140" s="1"/>
      <c r="DB140"/>
      <c r="DC140"/>
      <c r="DD140"/>
      <c r="DE140"/>
      <c r="DF140"/>
      <c r="DG140"/>
      <c r="DH140"/>
      <c r="DI140"/>
      <c r="DJ140"/>
      <c r="DK140" s="1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 s="1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C141"/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V141"/>
      <c r="AW141" s="1" t="s">
        <v>123</v>
      </c>
      <c r="AX141" t="s">
        <v>132</v>
      </c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 s="1" t="s">
        <v>123</v>
      </c>
      <c r="CR141"/>
      <c r="CS141"/>
      <c r="CT141"/>
      <c r="CU141"/>
      <c r="CV141"/>
      <c r="CW141"/>
      <c r="CX141"/>
      <c r="CY141"/>
      <c r="CZ141"/>
      <c r="DA141" s="1" t="s">
        <v>123</v>
      </c>
      <c r="DB141"/>
      <c r="DC141"/>
      <c r="DD141"/>
      <c r="DE141"/>
      <c r="DF141"/>
      <c r="DG141"/>
      <c r="DH141"/>
      <c r="DI141"/>
      <c r="DJ141"/>
      <c r="DK141" s="1" t="s">
        <v>123</v>
      </c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 s="1" t="s">
        <v>123</v>
      </c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V142"/>
      <c r="AW142" s="1" t="s">
        <v>123</v>
      </c>
      <c r="AX142" t="s">
        <v>132</v>
      </c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 s="1" t="s">
        <v>123</v>
      </c>
      <c r="CR142"/>
      <c r="CS142"/>
      <c r="CT142"/>
      <c r="CU142"/>
      <c r="CV142"/>
      <c r="CW142"/>
      <c r="CX142"/>
      <c r="CY142"/>
      <c r="CZ142"/>
      <c r="DA142" s="1" t="s">
        <v>123</v>
      </c>
      <c r="DB142"/>
      <c r="DC142"/>
      <c r="DD142"/>
      <c r="DE142"/>
      <c r="DF142"/>
      <c r="DG142"/>
      <c r="DH142"/>
      <c r="DI142"/>
      <c r="DJ142"/>
      <c r="DK142" s="1" t="s">
        <v>123</v>
      </c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 s="1" t="s">
        <v>123</v>
      </c>
      <c r="EO142" t="s">
        <v>180</v>
      </c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s="1" t="s">
        <v>124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 s="1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 s="1"/>
      <c r="CR143"/>
      <c r="CS143"/>
      <c r="CT143"/>
      <c r="CU143"/>
      <c r="CV143"/>
      <c r="CW143"/>
      <c r="CX143"/>
      <c r="CY143"/>
      <c r="CZ143"/>
      <c r="DA143" s="1"/>
      <c r="DB143"/>
      <c r="DC143"/>
      <c r="DD143"/>
      <c r="DE143"/>
      <c r="DF143"/>
      <c r="DG143"/>
      <c r="DH143"/>
      <c r="DI143"/>
      <c r="DJ143"/>
      <c r="DK143" s="1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 s="1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 s="1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 s="1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 s="1"/>
      <c r="CR144"/>
      <c r="CS144"/>
      <c r="CT144"/>
      <c r="CU144"/>
      <c r="CV144"/>
      <c r="CW144"/>
      <c r="CX144"/>
      <c r="CY144"/>
      <c r="CZ144"/>
      <c r="DA144" s="1"/>
      <c r="DB144"/>
      <c r="DC144"/>
      <c r="DD144"/>
      <c r="DE144"/>
      <c r="DF144"/>
      <c r="DG144"/>
      <c r="DH144"/>
      <c r="DI144"/>
      <c r="DJ144"/>
      <c r="DK144" s="1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 s="1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s="1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 s="1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 s="1"/>
      <c r="CR145"/>
      <c r="CS145"/>
      <c r="CT145"/>
      <c r="CU145"/>
      <c r="CV145"/>
      <c r="CW145"/>
      <c r="CX145"/>
      <c r="CY145"/>
      <c r="CZ145"/>
      <c r="DA145" s="1"/>
      <c r="DB145"/>
      <c r="DC145"/>
      <c r="DD145"/>
      <c r="DE145"/>
      <c r="DF145"/>
      <c r="DG145"/>
      <c r="DH145"/>
      <c r="DI145"/>
      <c r="DJ145"/>
      <c r="DK145" s="1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 s="1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 s="1" t="s">
        <v>123</v>
      </c>
      <c r="CR146"/>
      <c r="CS146"/>
      <c r="CT146"/>
      <c r="CU146"/>
      <c r="CV146"/>
      <c r="CW146"/>
      <c r="CX146"/>
      <c r="CY146"/>
      <c r="CZ146"/>
      <c r="DA146" s="1" t="s">
        <v>123</v>
      </c>
      <c r="DB146"/>
      <c r="DC146"/>
      <c r="DD146"/>
      <c r="DE146"/>
      <c r="DF146"/>
      <c r="DG146"/>
      <c r="DH146"/>
      <c r="DI146"/>
      <c r="DJ146"/>
      <c r="DK146" s="1" t="s">
        <v>123</v>
      </c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S147"/>
      <c r="T147"/>
      <c r="U147"/>
      <c r="V147"/>
      <c r="W147"/>
      <c r="X147"/>
      <c r="Y147"/>
      <c r="Z147"/>
      <c r="AA147"/>
      <c r="AB147"/>
      <c r="AC147"/>
      <c r="AD147"/>
      <c r="AE147" s="1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 s="1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 s="1"/>
      <c r="CR147"/>
      <c r="CS147"/>
      <c r="CT147"/>
      <c r="CU147"/>
      <c r="CV147"/>
      <c r="CW147"/>
      <c r="CX147"/>
      <c r="CY147"/>
      <c r="CZ147"/>
      <c r="DA147" s="1"/>
      <c r="DB147"/>
      <c r="DC147"/>
      <c r="DD147"/>
      <c r="DE147"/>
      <c r="DF147"/>
      <c r="DG147"/>
      <c r="DH147"/>
      <c r="DI147"/>
      <c r="DJ147"/>
      <c r="DK147" s="1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 s="1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R148"/>
      <c r="AS148" t="s">
        <v>1355</v>
      </c>
      <c r="AT148" t="s">
        <v>1356</v>
      </c>
      <c r="AU148"/>
      <c r="AV148" t="s">
        <v>1357</v>
      </c>
      <c r="AW148" s="1" t="s">
        <v>123</v>
      </c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 s="1" t="s">
        <v>123</v>
      </c>
      <c r="CR148"/>
      <c r="CS148"/>
      <c r="CT148"/>
      <c r="CU148"/>
      <c r="CV148"/>
      <c r="CW148"/>
      <c r="CX148"/>
      <c r="CY148"/>
      <c r="CZ148"/>
      <c r="DA148" s="1" t="s">
        <v>123</v>
      </c>
      <c r="DB148"/>
      <c r="DC148"/>
      <c r="DD148"/>
      <c r="DE148"/>
      <c r="DF148"/>
      <c r="DG148"/>
      <c r="DH148"/>
      <c r="DI148"/>
      <c r="DJ148"/>
      <c r="DK148" s="1" t="s">
        <v>123</v>
      </c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 s="1" t="s">
        <v>177</v>
      </c>
      <c r="EO148" t="s">
        <v>178</v>
      </c>
      <c r="EP148" t="s">
        <v>132</v>
      </c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s="1" t="s">
        <v>124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 s="1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 s="1"/>
      <c r="CR149"/>
      <c r="CS149"/>
      <c r="CT149"/>
      <c r="CU149"/>
      <c r="CV149"/>
      <c r="CW149"/>
      <c r="CX149"/>
      <c r="CY149"/>
      <c r="CZ149"/>
      <c r="DA149" s="1"/>
      <c r="DB149"/>
      <c r="DC149"/>
      <c r="DD149"/>
      <c r="DE149"/>
      <c r="DF149"/>
      <c r="DG149"/>
      <c r="DH149"/>
      <c r="DI149"/>
      <c r="DJ149"/>
      <c r="DK149" s="1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 s="1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s="1" t="s">
        <v>124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 s="1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 s="1"/>
      <c r="CR150"/>
      <c r="CS150"/>
      <c r="CT150"/>
      <c r="CU150"/>
      <c r="CV150"/>
      <c r="CW150"/>
      <c r="CX150"/>
      <c r="CY150"/>
      <c r="CZ150"/>
      <c r="DA150" s="1"/>
      <c r="DB150"/>
      <c r="DC150"/>
      <c r="DD150"/>
      <c r="DE150"/>
      <c r="DF150"/>
      <c r="DG150"/>
      <c r="DH150"/>
      <c r="DI150"/>
      <c r="DJ150"/>
      <c r="DK150" s="1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 s="1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V151"/>
      <c r="AW151" s="1" t="s">
        <v>123</v>
      </c>
      <c r="AX151" t="s">
        <v>132</v>
      </c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 s="1" t="s">
        <v>123</v>
      </c>
      <c r="CR151"/>
      <c r="CS151"/>
      <c r="CT151"/>
      <c r="CU151"/>
      <c r="CV151"/>
      <c r="CW151"/>
      <c r="CX151"/>
      <c r="CY151"/>
      <c r="CZ151"/>
      <c r="DA151" s="1" t="s">
        <v>123</v>
      </c>
      <c r="DB151"/>
      <c r="DC151"/>
      <c r="DD151"/>
      <c r="DE151"/>
      <c r="DF151"/>
      <c r="DG151"/>
      <c r="DH151"/>
      <c r="DI151"/>
      <c r="DJ151"/>
      <c r="DK151" s="1" t="s">
        <v>123</v>
      </c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 s="1" t="s">
        <v>123</v>
      </c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V152"/>
      <c r="AW152" s="1" t="s">
        <v>123</v>
      </c>
      <c r="AX152" t="s">
        <v>132</v>
      </c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 s="1" t="s">
        <v>123</v>
      </c>
      <c r="CR152"/>
      <c r="CS152"/>
      <c r="CT152"/>
      <c r="CU152"/>
      <c r="CV152"/>
      <c r="CW152"/>
      <c r="CX152"/>
      <c r="CY152"/>
      <c r="CZ152"/>
      <c r="DA152" s="1" t="s">
        <v>123</v>
      </c>
      <c r="DB152"/>
      <c r="DC152"/>
      <c r="DD152"/>
      <c r="DE152"/>
      <c r="DF152"/>
      <c r="DG152"/>
      <c r="DH152"/>
      <c r="DI152"/>
      <c r="DJ152"/>
      <c r="DK152" s="1" t="s">
        <v>123</v>
      </c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 s="1" t="s">
        <v>123</v>
      </c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 s="1" t="s">
        <v>124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 s="1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 s="1"/>
      <c r="CR153"/>
      <c r="CS153"/>
      <c r="CT153"/>
      <c r="CU153"/>
      <c r="CV153"/>
      <c r="CW153"/>
      <c r="CX153"/>
      <c r="CY153"/>
      <c r="CZ153"/>
      <c r="DA153" s="1"/>
      <c r="DB153"/>
      <c r="DC153"/>
      <c r="DD153"/>
      <c r="DE153"/>
      <c r="DF153"/>
      <c r="DG153"/>
      <c r="DH153"/>
      <c r="DI153"/>
      <c r="DJ153"/>
      <c r="DK153" s="1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 s="1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V154"/>
      <c r="AW154" s="1" t="s">
        <v>123</v>
      </c>
      <c r="AX154" t="s">
        <v>132</v>
      </c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 s="1" t="s">
        <v>123</v>
      </c>
      <c r="CR154"/>
      <c r="CS154"/>
      <c r="CT154"/>
      <c r="CU154"/>
      <c r="CV154"/>
      <c r="CW154"/>
      <c r="CX154"/>
      <c r="CY154"/>
      <c r="CZ154"/>
      <c r="DA154" s="1" t="s">
        <v>123</v>
      </c>
      <c r="DB154"/>
      <c r="DC154"/>
      <c r="DD154"/>
      <c r="DE154"/>
      <c r="DF154"/>
      <c r="DG154"/>
      <c r="DH154"/>
      <c r="DI154"/>
      <c r="DJ154"/>
      <c r="DK154" s="1" t="s">
        <v>123</v>
      </c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 s="1" t="s">
        <v>123</v>
      </c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s="1" t="s">
        <v>123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 s="1" t="s">
        <v>123</v>
      </c>
      <c r="AX155" t="s">
        <v>132</v>
      </c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 s="1" t="s">
        <v>123</v>
      </c>
      <c r="CR155"/>
      <c r="CS155"/>
      <c r="CT155"/>
      <c r="CU155"/>
      <c r="CV155"/>
      <c r="CW155"/>
      <c r="CX155"/>
      <c r="CY155"/>
      <c r="CZ155"/>
      <c r="DA155" s="1" t="s">
        <v>123</v>
      </c>
      <c r="DB155"/>
      <c r="DC155"/>
      <c r="DD155"/>
      <c r="DE155"/>
      <c r="DF155"/>
      <c r="DG155"/>
      <c r="DH155"/>
      <c r="DI155"/>
      <c r="DJ155"/>
      <c r="DK155" s="1" t="s">
        <v>123</v>
      </c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 s="1" t="s">
        <v>123</v>
      </c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 s="1" t="s">
        <v>123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 s="1" t="s">
        <v>123</v>
      </c>
      <c r="AX156" t="s">
        <v>132</v>
      </c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 s="1" t="s">
        <v>123</v>
      </c>
      <c r="CR156"/>
      <c r="CS156"/>
      <c r="CT156"/>
      <c r="CU156"/>
      <c r="CV156"/>
      <c r="CW156"/>
      <c r="CX156"/>
      <c r="CY156"/>
      <c r="CZ156"/>
      <c r="DA156" s="1" t="s">
        <v>123</v>
      </c>
      <c r="DB156"/>
      <c r="DC156"/>
      <c r="DD156"/>
      <c r="DE156"/>
      <c r="DF156"/>
      <c r="DG156"/>
      <c r="DH156"/>
      <c r="DI156"/>
      <c r="DJ156"/>
      <c r="DK156" s="1" t="s">
        <v>123</v>
      </c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 s="1" t="s">
        <v>123</v>
      </c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U157"/>
      <c r="AV157" t="s">
        <v>1397</v>
      </c>
      <c r="AW157" s="1" t="s">
        <v>123</v>
      </c>
      <c r="AX157" t="s">
        <v>132</v>
      </c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 s="1" t="s">
        <v>123</v>
      </c>
      <c r="CR157"/>
      <c r="CS157"/>
      <c r="CT157"/>
      <c r="CU157"/>
      <c r="CV157"/>
      <c r="CW157"/>
      <c r="CX157"/>
      <c r="CY157"/>
      <c r="CZ157"/>
      <c r="DA157" s="1" t="s">
        <v>123</v>
      </c>
      <c r="DB157"/>
      <c r="DC157"/>
      <c r="DD157"/>
      <c r="DE157"/>
      <c r="DF157"/>
      <c r="DG157"/>
      <c r="DH157"/>
      <c r="DI157"/>
      <c r="DJ157"/>
      <c r="DK157" s="1" t="s">
        <v>123</v>
      </c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 s="1" t="s">
        <v>123</v>
      </c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s="1" t="s">
        <v>124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 s="1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 s="1"/>
      <c r="CR158"/>
      <c r="CS158"/>
      <c r="CT158"/>
      <c r="CU158"/>
      <c r="CV158"/>
      <c r="CW158"/>
      <c r="CX158"/>
      <c r="CY158"/>
      <c r="CZ158"/>
      <c r="DA158" s="1"/>
      <c r="DB158"/>
      <c r="DC158"/>
      <c r="DD158"/>
      <c r="DE158"/>
      <c r="DF158"/>
      <c r="DG158"/>
      <c r="DH158"/>
      <c r="DI158"/>
      <c r="DJ158"/>
      <c r="DK158" s="1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 s="1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V159"/>
      <c r="AW159" s="1" t="s">
        <v>123</v>
      </c>
      <c r="AX159" t="s">
        <v>132</v>
      </c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 s="1" t="s">
        <v>123</v>
      </c>
      <c r="CR159"/>
      <c r="CS159"/>
      <c r="CT159"/>
      <c r="CU159"/>
      <c r="CV159"/>
      <c r="CW159"/>
      <c r="CX159"/>
      <c r="CY159"/>
      <c r="CZ159"/>
      <c r="DA159" s="1" t="s">
        <v>123</v>
      </c>
      <c r="DB159"/>
      <c r="DC159"/>
      <c r="DD159"/>
      <c r="DE159"/>
      <c r="DF159"/>
      <c r="DG159"/>
      <c r="DH159"/>
      <c r="DI159"/>
      <c r="DJ159"/>
      <c r="DK159" s="1" t="s">
        <v>123</v>
      </c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 s="1" t="s">
        <v>123</v>
      </c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U160"/>
      <c r="AV160" t="s">
        <v>1420</v>
      </c>
      <c r="AW160" s="1" t="s">
        <v>123</v>
      </c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 s="1" t="s">
        <v>123</v>
      </c>
      <c r="CR160"/>
      <c r="CS160"/>
      <c r="CT160"/>
      <c r="CU160"/>
      <c r="CV160"/>
      <c r="CW160"/>
      <c r="CX160"/>
      <c r="CY160"/>
      <c r="CZ160"/>
      <c r="DA160" s="1" t="s">
        <v>123</v>
      </c>
      <c r="DB160"/>
      <c r="DC160"/>
      <c r="DD160"/>
      <c r="DE160"/>
      <c r="DF160"/>
      <c r="DG160"/>
      <c r="DH160"/>
      <c r="DI160"/>
      <c r="DJ160"/>
      <c r="DK160" s="1" t="s">
        <v>123</v>
      </c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 s="1" t="s">
        <v>123</v>
      </c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s="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 s="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 s="1"/>
      <c r="CR161"/>
      <c r="CS161"/>
      <c r="CT161"/>
      <c r="CU161"/>
      <c r="CV161"/>
      <c r="CW161"/>
      <c r="CX161"/>
      <c r="CY161"/>
      <c r="CZ161"/>
      <c r="DA161" s="1"/>
      <c r="DB161"/>
      <c r="DC161"/>
      <c r="DD161"/>
      <c r="DE161"/>
      <c r="DF161"/>
      <c r="DG161"/>
      <c r="DH161"/>
      <c r="DI161"/>
      <c r="DJ161"/>
      <c r="DK161" s="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 s="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s="1" t="s">
        <v>124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 s="1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 s="1"/>
      <c r="CR162"/>
      <c r="CS162"/>
      <c r="CT162"/>
      <c r="CU162"/>
      <c r="CV162"/>
      <c r="CW162"/>
      <c r="CX162"/>
      <c r="CY162"/>
      <c r="CZ162"/>
      <c r="DA162" s="1"/>
      <c r="DB162"/>
      <c r="DC162"/>
      <c r="DD162"/>
      <c r="DE162"/>
      <c r="DF162"/>
      <c r="DG162"/>
      <c r="DH162"/>
      <c r="DI162"/>
      <c r="DJ162"/>
      <c r="DK162" s="1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 s="1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V163"/>
      <c r="AW163" s="1" t="s">
        <v>123</v>
      </c>
      <c r="AX163" t="s">
        <v>132</v>
      </c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 s="1" t="s">
        <v>123</v>
      </c>
      <c r="CR163"/>
      <c r="CS163"/>
      <c r="CT163"/>
      <c r="CU163"/>
      <c r="CV163"/>
      <c r="CW163"/>
      <c r="CX163"/>
      <c r="CY163"/>
      <c r="CZ163"/>
      <c r="DA163" s="1" t="s">
        <v>123</v>
      </c>
      <c r="DB163"/>
      <c r="DC163"/>
      <c r="DD163"/>
      <c r="DE163"/>
      <c r="DF163"/>
      <c r="DG163"/>
      <c r="DH163"/>
      <c r="DI163"/>
      <c r="DJ163"/>
      <c r="DK163" s="1" t="s">
        <v>123</v>
      </c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 s="1" t="s">
        <v>123</v>
      </c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s="1" t="s">
        <v>124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 s="1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 s="1"/>
      <c r="CR164"/>
      <c r="CS164"/>
      <c r="CT164"/>
      <c r="CU164"/>
      <c r="CV164"/>
      <c r="CW164"/>
      <c r="CX164"/>
      <c r="CY164"/>
      <c r="CZ164"/>
      <c r="DA164" s="1"/>
      <c r="DB164"/>
      <c r="DC164"/>
      <c r="DD164"/>
      <c r="DE164"/>
      <c r="DF164"/>
      <c r="DG164"/>
      <c r="DH164"/>
      <c r="DI164"/>
      <c r="DJ164"/>
      <c r="DK164" s="1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 s="1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V165"/>
      <c r="AW165" s="1" t="s">
        <v>123</v>
      </c>
      <c r="AX165" t="s">
        <v>132</v>
      </c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 s="1" t="s">
        <v>123</v>
      </c>
      <c r="CR165"/>
      <c r="CS165"/>
      <c r="CT165"/>
      <c r="CU165"/>
      <c r="CV165"/>
      <c r="CW165"/>
      <c r="CX165"/>
      <c r="CY165"/>
      <c r="CZ165"/>
      <c r="DA165" s="1" t="s">
        <v>123</v>
      </c>
      <c r="DB165"/>
      <c r="DC165"/>
      <c r="DD165"/>
      <c r="DE165"/>
      <c r="DF165"/>
      <c r="DG165"/>
      <c r="DH165"/>
      <c r="DI165"/>
      <c r="DJ165"/>
      <c r="DK165" s="1" t="s">
        <v>123</v>
      </c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 s="1" t="s">
        <v>123</v>
      </c>
      <c r="EO165" t="s">
        <v>178</v>
      </c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s="1" t="s">
        <v>124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 s="1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 s="1"/>
      <c r="CR166"/>
      <c r="CS166"/>
      <c r="CT166"/>
      <c r="CU166"/>
      <c r="CV166"/>
      <c r="CW166"/>
      <c r="CX166"/>
      <c r="CY166"/>
      <c r="CZ166"/>
      <c r="DA166" s="1"/>
      <c r="DB166"/>
      <c r="DC166"/>
      <c r="DD166"/>
      <c r="DE166"/>
      <c r="DF166"/>
      <c r="DG166"/>
      <c r="DH166"/>
      <c r="DI166"/>
      <c r="DJ166"/>
      <c r="DK166" s="1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 s="1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s="1" t="s">
        <v>124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 s="1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 s="1"/>
      <c r="CR167"/>
      <c r="CS167"/>
      <c r="CT167"/>
      <c r="CU167"/>
      <c r="CV167"/>
      <c r="CW167"/>
      <c r="CX167"/>
      <c r="CY167"/>
      <c r="CZ167"/>
      <c r="DA167" s="1"/>
      <c r="DB167"/>
      <c r="DC167"/>
      <c r="DD167"/>
      <c r="DE167"/>
      <c r="DF167"/>
      <c r="DG167"/>
      <c r="DH167"/>
      <c r="DI167"/>
      <c r="DJ167"/>
      <c r="DK167" s="1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 s="1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s="1" t="s">
        <v>124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 s="1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 s="1"/>
      <c r="CR168"/>
      <c r="CS168"/>
      <c r="CT168"/>
      <c r="CU168"/>
      <c r="CV168"/>
      <c r="CW168"/>
      <c r="CX168"/>
      <c r="CY168"/>
      <c r="CZ168"/>
      <c r="DA168" s="1"/>
      <c r="DB168"/>
      <c r="DC168"/>
      <c r="DD168"/>
      <c r="DE168"/>
      <c r="DF168"/>
      <c r="DG168"/>
      <c r="DH168"/>
      <c r="DI168"/>
      <c r="DJ168"/>
      <c r="DK168" s="1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 s="1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s="1" t="s">
        <v>124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 s="1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 s="1"/>
      <c r="CR169"/>
      <c r="CS169"/>
      <c r="CT169"/>
      <c r="CU169"/>
      <c r="CV169"/>
      <c r="CW169"/>
      <c r="CX169"/>
      <c r="CY169"/>
      <c r="CZ169"/>
      <c r="DA169" s="1"/>
      <c r="DB169"/>
      <c r="DC169"/>
      <c r="DD169"/>
      <c r="DE169"/>
      <c r="DF169"/>
      <c r="DG169"/>
      <c r="DH169"/>
      <c r="DI169"/>
      <c r="DJ169"/>
      <c r="DK169" s="1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 s="1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V170"/>
      <c r="AW170" s="1" t="s">
        <v>123</v>
      </c>
      <c r="AX170" t="s">
        <v>132</v>
      </c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 s="1" t="s">
        <v>123</v>
      </c>
      <c r="CR170"/>
      <c r="CS170"/>
      <c r="CT170"/>
      <c r="CU170"/>
      <c r="CV170"/>
      <c r="CW170"/>
      <c r="CX170"/>
      <c r="CY170"/>
      <c r="CZ170"/>
      <c r="DA170" s="1" t="s">
        <v>123</v>
      </c>
      <c r="DB170"/>
      <c r="DC170"/>
      <c r="DD170"/>
      <c r="DE170"/>
      <c r="DF170"/>
      <c r="DG170"/>
      <c r="DH170"/>
      <c r="DI170"/>
      <c r="DJ170"/>
      <c r="DK170" s="1" t="s">
        <v>123</v>
      </c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 s="1" t="s">
        <v>123</v>
      </c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s="1" t="s">
        <v>124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 s="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 s="1"/>
      <c r="CR171"/>
      <c r="CS171"/>
      <c r="CT171"/>
      <c r="CU171"/>
      <c r="CV171"/>
      <c r="CW171"/>
      <c r="CX171"/>
      <c r="CY171"/>
      <c r="CZ171"/>
      <c r="DA171" s="1"/>
      <c r="DB171"/>
      <c r="DC171"/>
      <c r="DD171"/>
      <c r="DE171"/>
      <c r="DF171"/>
      <c r="DG171"/>
      <c r="DH171"/>
      <c r="DI171"/>
      <c r="DJ171"/>
      <c r="DK171" s="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 s="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V172"/>
      <c r="AW172" s="1" t="s">
        <v>123</v>
      </c>
      <c r="AX172" t="s">
        <v>132</v>
      </c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 s="1" t="s">
        <v>123</v>
      </c>
      <c r="CR172"/>
      <c r="CS172"/>
      <c r="CT172"/>
      <c r="CU172"/>
      <c r="CV172"/>
      <c r="CW172"/>
      <c r="CX172"/>
      <c r="CY172"/>
      <c r="CZ172"/>
      <c r="DA172" s="1" t="s">
        <v>123</v>
      </c>
      <c r="DB172"/>
      <c r="DC172"/>
      <c r="DD172"/>
      <c r="DE172"/>
      <c r="DF172"/>
      <c r="DG172"/>
      <c r="DH172"/>
      <c r="DI172"/>
      <c r="DJ172"/>
      <c r="DK172" s="1" t="s">
        <v>123</v>
      </c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 s="1" t="s">
        <v>123</v>
      </c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V173"/>
      <c r="AW173" s="1" t="s">
        <v>123</v>
      </c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 s="1" t="s">
        <v>123</v>
      </c>
      <c r="CR173"/>
      <c r="CS173"/>
      <c r="CT173"/>
      <c r="CU173"/>
      <c r="CV173"/>
      <c r="CW173"/>
      <c r="CX173"/>
      <c r="CY173"/>
      <c r="CZ173"/>
      <c r="DA173" s="1" t="s">
        <v>123</v>
      </c>
      <c r="DB173"/>
      <c r="DC173"/>
      <c r="DD173"/>
      <c r="DE173"/>
      <c r="DF173"/>
      <c r="DG173"/>
      <c r="DH173"/>
      <c r="DI173"/>
      <c r="DJ173"/>
      <c r="DK173" s="1" t="s">
        <v>123</v>
      </c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 s="1" t="s">
        <v>123</v>
      </c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R174"/>
      <c r="AS174" t="s">
        <v>1485</v>
      </c>
      <c r="AT174" t="s">
        <v>1486</v>
      </c>
      <c r="AU174" t="s">
        <v>172</v>
      </c>
      <c r="AV174"/>
      <c r="AW174" s="1" t="s">
        <v>123</v>
      </c>
      <c r="AX174" t="s">
        <v>132</v>
      </c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 s="1" t="s">
        <v>123</v>
      </c>
      <c r="CR174"/>
      <c r="CS174"/>
      <c r="CT174"/>
      <c r="CU174"/>
      <c r="CV174"/>
      <c r="CW174"/>
      <c r="CX174"/>
      <c r="CY174"/>
      <c r="CZ174"/>
      <c r="DA174" s="1" t="s">
        <v>123</v>
      </c>
      <c r="DB174"/>
      <c r="DC174"/>
      <c r="DD174"/>
      <c r="DE174"/>
      <c r="DF174"/>
      <c r="DG174"/>
      <c r="DH174"/>
      <c r="DI174"/>
      <c r="DJ174"/>
      <c r="DK174" s="1" t="s">
        <v>123</v>
      </c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 s="1" t="s">
        <v>123</v>
      </c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s="1" t="s">
        <v>124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 s="1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 s="1"/>
      <c r="CR175"/>
      <c r="CS175"/>
      <c r="CT175"/>
      <c r="CU175"/>
      <c r="CV175"/>
      <c r="CW175"/>
      <c r="CX175"/>
      <c r="CY175"/>
      <c r="CZ175"/>
      <c r="DA175" s="1"/>
      <c r="DB175"/>
      <c r="DC175"/>
      <c r="DD175"/>
      <c r="DE175"/>
      <c r="DF175"/>
      <c r="DG175"/>
      <c r="DH175"/>
      <c r="DI175"/>
      <c r="DJ175"/>
      <c r="DK175" s="1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 s="1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s="1" t="s">
        <v>124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 s="1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 s="1"/>
      <c r="CR176"/>
      <c r="CS176"/>
      <c r="CT176"/>
      <c r="CU176"/>
      <c r="CV176"/>
      <c r="CW176"/>
      <c r="CX176"/>
      <c r="CY176"/>
      <c r="CZ176"/>
      <c r="DA176" s="1"/>
      <c r="DB176"/>
      <c r="DC176"/>
      <c r="DD176"/>
      <c r="DE176"/>
      <c r="DF176"/>
      <c r="DG176"/>
      <c r="DH176"/>
      <c r="DI176"/>
      <c r="DJ176"/>
      <c r="DK176" s="1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 s="1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s="1" t="s">
        <v>124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 s="1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 s="1"/>
      <c r="CR177"/>
      <c r="CS177"/>
      <c r="CT177"/>
      <c r="CU177"/>
      <c r="CV177"/>
      <c r="CW177"/>
      <c r="CX177"/>
      <c r="CY177"/>
      <c r="CZ177"/>
      <c r="DA177" s="1"/>
      <c r="DB177"/>
      <c r="DC177"/>
      <c r="DD177"/>
      <c r="DE177"/>
      <c r="DF177"/>
      <c r="DG177"/>
      <c r="DH177"/>
      <c r="DI177"/>
      <c r="DJ177"/>
      <c r="DK177" s="1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 s="1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R178"/>
      <c r="AS178" t="s">
        <v>1496</v>
      </c>
      <c r="AT178" t="s">
        <v>386</v>
      </c>
      <c r="AU178" t="s">
        <v>230</v>
      </c>
      <c r="AV178"/>
      <c r="AW178" s="1" t="s">
        <v>123</v>
      </c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 s="1" t="s">
        <v>123</v>
      </c>
      <c r="CR178"/>
      <c r="CS178"/>
      <c r="CT178"/>
      <c r="CU178"/>
      <c r="CV178"/>
      <c r="CW178"/>
      <c r="CX178"/>
      <c r="CY178"/>
      <c r="CZ178"/>
      <c r="DA178" s="1" t="s">
        <v>123</v>
      </c>
      <c r="DB178"/>
      <c r="DC178"/>
      <c r="DD178"/>
      <c r="DE178"/>
      <c r="DF178"/>
      <c r="DG178"/>
      <c r="DH178"/>
      <c r="DI178"/>
      <c r="DJ178"/>
      <c r="DK178" s="1" t="s">
        <v>123</v>
      </c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 s="1" t="s">
        <v>123</v>
      </c>
      <c r="EO178" t="s">
        <v>178</v>
      </c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V179"/>
      <c r="AW179" s="1" t="s">
        <v>123</v>
      </c>
      <c r="AX179" t="s">
        <v>132</v>
      </c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 s="1" t="s">
        <v>123</v>
      </c>
      <c r="CR179"/>
      <c r="CS179"/>
      <c r="CT179"/>
      <c r="CU179"/>
      <c r="CV179"/>
      <c r="CW179"/>
      <c r="CX179"/>
      <c r="CY179"/>
      <c r="CZ179"/>
      <c r="DA179" s="1" t="s">
        <v>123</v>
      </c>
      <c r="DB179"/>
      <c r="DC179"/>
      <c r="DD179"/>
      <c r="DE179"/>
      <c r="DF179"/>
      <c r="DG179"/>
      <c r="DH179"/>
      <c r="DI179"/>
      <c r="DJ179"/>
      <c r="DK179" s="1" t="s">
        <v>123</v>
      </c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 s="1" t="s">
        <v>123</v>
      </c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s="1" t="s">
        <v>124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 s="1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 s="1"/>
      <c r="CR180"/>
      <c r="CS180"/>
      <c r="CT180"/>
      <c r="CU180"/>
      <c r="CV180"/>
      <c r="CW180"/>
      <c r="CX180"/>
      <c r="CY180"/>
      <c r="CZ180"/>
      <c r="DA180" s="1"/>
      <c r="DB180"/>
      <c r="DC180"/>
      <c r="DD180"/>
      <c r="DE180"/>
      <c r="DF180"/>
      <c r="DG180"/>
      <c r="DH180"/>
      <c r="DI180"/>
      <c r="DJ180"/>
      <c r="DK180" s="1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 s="1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V181"/>
      <c r="AW181" s="1" t="s">
        <v>123</v>
      </c>
      <c r="AX181" t="s">
        <v>132</v>
      </c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 s="1" t="s">
        <v>123</v>
      </c>
      <c r="CR181"/>
      <c r="CS181"/>
      <c r="CT181"/>
      <c r="CU181"/>
      <c r="CV181"/>
      <c r="CW181"/>
      <c r="CX181"/>
      <c r="CY181"/>
      <c r="CZ181"/>
      <c r="DA181" s="1" t="s">
        <v>123</v>
      </c>
      <c r="DB181"/>
      <c r="DC181"/>
      <c r="DD181"/>
      <c r="DE181"/>
      <c r="DF181"/>
      <c r="DG181"/>
      <c r="DH181"/>
      <c r="DI181"/>
      <c r="DJ181"/>
      <c r="DK181" s="1" t="s">
        <v>123</v>
      </c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C182"/>
      <c r="AD182">
        <v>7</v>
      </c>
      <c r="AE182" s="1" t="s">
        <v>123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 s="1" t="s">
        <v>123</v>
      </c>
      <c r="AX182" t="s">
        <v>132</v>
      </c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 s="1" t="s">
        <v>123</v>
      </c>
      <c r="CR182"/>
      <c r="CS182"/>
      <c r="CT182"/>
      <c r="CU182"/>
      <c r="CV182"/>
      <c r="CW182"/>
      <c r="CX182"/>
      <c r="CY182"/>
      <c r="CZ182"/>
      <c r="DA182" s="1" t="s">
        <v>123</v>
      </c>
      <c r="DB182"/>
      <c r="DC182"/>
      <c r="DD182"/>
      <c r="DE182"/>
      <c r="DF182"/>
      <c r="DG182"/>
      <c r="DH182"/>
      <c r="DI182"/>
      <c r="DJ182"/>
      <c r="DK182" s="1" t="s">
        <v>123</v>
      </c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 s="1" t="s">
        <v>123</v>
      </c>
      <c r="EO182" t="s">
        <v>178</v>
      </c>
      <c r="EP182" t="s">
        <v>132</v>
      </c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R183"/>
      <c r="AS183" t="s">
        <v>267</v>
      </c>
      <c r="AT183" t="s">
        <v>267</v>
      </c>
      <c r="AU183" t="s">
        <v>157</v>
      </c>
      <c r="AV183"/>
      <c r="AW183" s="1" t="s">
        <v>123</v>
      </c>
      <c r="AX183" t="s">
        <v>132</v>
      </c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 s="1" t="s">
        <v>123</v>
      </c>
      <c r="CR183"/>
      <c r="CS183"/>
      <c r="CT183"/>
      <c r="CU183"/>
      <c r="CV183"/>
      <c r="CW183"/>
      <c r="CX183"/>
      <c r="CY183"/>
      <c r="CZ183"/>
      <c r="DA183" s="1" t="s">
        <v>123</v>
      </c>
      <c r="DB183"/>
      <c r="DC183"/>
      <c r="DD183"/>
      <c r="DE183"/>
      <c r="DF183"/>
      <c r="DG183"/>
      <c r="DH183"/>
      <c r="DI183"/>
      <c r="DJ183"/>
      <c r="DK183" s="1" t="s">
        <v>123</v>
      </c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 s="1" t="s">
        <v>123</v>
      </c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R184"/>
      <c r="AS184" t="s">
        <v>1570</v>
      </c>
      <c r="AT184" t="s">
        <v>532</v>
      </c>
      <c r="AU184"/>
      <c r="AV184" t="s">
        <v>1571</v>
      </c>
      <c r="AW184" s="1" t="s">
        <v>123</v>
      </c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 s="1" t="s">
        <v>123</v>
      </c>
      <c r="CR184"/>
      <c r="CS184"/>
      <c r="CT184"/>
      <c r="CU184"/>
      <c r="CV184"/>
      <c r="CW184"/>
      <c r="CX184"/>
      <c r="CY184"/>
      <c r="CZ184"/>
      <c r="DA184" s="1" t="s">
        <v>123</v>
      </c>
      <c r="DB184"/>
      <c r="DC184"/>
      <c r="DD184"/>
      <c r="DE184"/>
      <c r="DF184"/>
      <c r="DG184"/>
      <c r="DH184"/>
      <c r="DI184"/>
      <c r="DJ184"/>
      <c r="DK184" s="1" t="s">
        <v>123</v>
      </c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 s="1" t="s">
        <v>123</v>
      </c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s="1" t="s">
        <v>124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 s="1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 s="1"/>
      <c r="CR185"/>
      <c r="CS185"/>
      <c r="CT185"/>
      <c r="CU185"/>
      <c r="CV185"/>
      <c r="CW185"/>
      <c r="CX185"/>
      <c r="CY185"/>
      <c r="CZ185"/>
      <c r="DA185" s="1"/>
      <c r="DB185"/>
      <c r="DC185"/>
      <c r="DD185"/>
      <c r="DE185"/>
      <c r="DF185"/>
      <c r="DG185"/>
      <c r="DH185"/>
      <c r="DI185"/>
      <c r="DJ185"/>
      <c r="DK185" s="1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 s="1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R186"/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 s="1" t="s">
        <v>123</v>
      </c>
      <c r="CR186"/>
      <c r="CS186"/>
      <c r="CT186"/>
      <c r="CU186"/>
      <c r="CV186"/>
      <c r="CW186"/>
      <c r="CX186"/>
      <c r="CY186"/>
      <c r="CZ186"/>
      <c r="DA186" s="1" t="s">
        <v>123</v>
      </c>
      <c r="DB186"/>
      <c r="DC186"/>
      <c r="DD186"/>
      <c r="DE186"/>
      <c r="DF186"/>
      <c r="DG186"/>
      <c r="DH186"/>
      <c r="DI186"/>
      <c r="DJ186"/>
      <c r="DK186" s="1" t="s">
        <v>123</v>
      </c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 s="1" t="s">
        <v>123</v>
      </c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s="1" t="s">
        <v>124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 s="1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 s="1"/>
      <c r="CR187"/>
      <c r="CS187"/>
      <c r="CT187"/>
      <c r="CU187"/>
      <c r="CV187"/>
      <c r="CW187"/>
      <c r="CX187"/>
      <c r="CY187"/>
      <c r="CZ187"/>
      <c r="DA187" s="1"/>
      <c r="DB187"/>
      <c r="DC187"/>
      <c r="DD187"/>
      <c r="DE187"/>
      <c r="DF187"/>
      <c r="DG187"/>
      <c r="DH187"/>
      <c r="DI187"/>
      <c r="DJ187"/>
      <c r="DK187" s="1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 s="1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V188"/>
      <c r="AW188" s="1" t="s">
        <v>123</v>
      </c>
      <c r="AX188" t="s">
        <v>132</v>
      </c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 s="1" t="s">
        <v>123</v>
      </c>
      <c r="CR188"/>
      <c r="CS188"/>
      <c r="CT188"/>
      <c r="CU188"/>
      <c r="CV188"/>
      <c r="CW188"/>
      <c r="CX188"/>
      <c r="CY188"/>
      <c r="CZ188"/>
      <c r="DA188" s="1" t="s">
        <v>123</v>
      </c>
      <c r="DB188"/>
      <c r="DC188"/>
      <c r="DD188"/>
      <c r="DE188"/>
      <c r="DF188"/>
      <c r="DG188"/>
      <c r="DH188"/>
      <c r="DI188"/>
      <c r="DJ188"/>
      <c r="DK188" s="1" t="s">
        <v>123</v>
      </c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 s="1" t="s">
        <v>123</v>
      </c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V189"/>
      <c r="AW189" s="1" t="s">
        <v>123</v>
      </c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 s="1" t="s">
        <v>123</v>
      </c>
      <c r="CR189"/>
      <c r="CS189"/>
      <c r="CT189"/>
      <c r="CU189"/>
      <c r="CV189"/>
      <c r="CW189"/>
      <c r="CX189"/>
      <c r="CY189"/>
      <c r="CZ189"/>
      <c r="DA189" s="1" t="s">
        <v>123</v>
      </c>
      <c r="DB189"/>
      <c r="DC189"/>
      <c r="DD189"/>
      <c r="DE189"/>
      <c r="DF189"/>
      <c r="DG189"/>
      <c r="DH189"/>
      <c r="DI189"/>
      <c r="DJ189"/>
      <c r="DK189" s="1" t="s">
        <v>123</v>
      </c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 s="1" t="s">
        <v>123</v>
      </c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s="1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 s="1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 s="1"/>
      <c r="CR190"/>
      <c r="CS190"/>
      <c r="CT190"/>
      <c r="CU190"/>
      <c r="CV190"/>
      <c r="CW190"/>
      <c r="CX190"/>
      <c r="CY190"/>
      <c r="CZ190"/>
      <c r="DA190" s="1"/>
      <c r="DB190"/>
      <c r="DC190"/>
      <c r="DD190"/>
      <c r="DE190"/>
      <c r="DF190"/>
      <c r="DG190"/>
      <c r="DH190"/>
      <c r="DI190"/>
      <c r="DJ190"/>
      <c r="DK190" s="1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 s="1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s="1" t="s">
        <v>124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 s="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 s="1"/>
      <c r="CR191"/>
      <c r="CS191"/>
      <c r="CT191"/>
      <c r="CU191"/>
      <c r="CV191"/>
      <c r="CW191"/>
      <c r="CX191"/>
      <c r="CY191"/>
      <c r="CZ191"/>
      <c r="DA191" s="1"/>
      <c r="DB191"/>
      <c r="DC191"/>
      <c r="DD191"/>
      <c r="DE191"/>
      <c r="DF191"/>
      <c r="DG191"/>
      <c r="DH191"/>
      <c r="DI191"/>
      <c r="DJ191"/>
      <c r="DK191" s="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 s="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V192"/>
      <c r="AW192" s="1" t="s">
        <v>123</v>
      </c>
      <c r="AX192" t="s">
        <v>132</v>
      </c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 s="1" t="s">
        <v>123</v>
      </c>
      <c r="CR192"/>
      <c r="CS192"/>
      <c r="CT192"/>
      <c r="CU192"/>
      <c r="CV192"/>
      <c r="CW192"/>
      <c r="CX192"/>
      <c r="CY192"/>
      <c r="CZ192"/>
      <c r="DA192" s="1" t="s">
        <v>123</v>
      </c>
      <c r="DB192"/>
      <c r="DC192"/>
      <c r="DD192"/>
      <c r="DE192"/>
      <c r="DF192"/>
      <c r="DG192"/>
      <c r="DH192"/>
      <c r="DI192"/>
      <c r="DJ192"/>
      <c r="DK192" s="1" t="s">
        <v>123</v>
      </c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 s="1" t="s">
        <v>123</v>
      </c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V193"/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K193"/>
      <c r="BL193"/>
      <c r="BM193" t="s">
        <v>173</v>
      </c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 s="1" t="s">
        <v>123</v>
      </c>
      <c r="CR193"/>
      <c r="CS193"/>
      <c r="CT193"/>
      <c r="CU193"/>
      <c r="CV193"/>
      <c r="CW193"/>
      <c r="CX193"/>
      <c r="CY193"/>
      <c r="CZ193"/>
      <c r="DA193" s="1" t="s">
        <v>123</v>
      </c>
      <c r="DB193"/>
      <c r="DC193"/>
      <c r="DD193"/>
      <c r="DE193"/>
      <c r="DF193"/>
      <c r="DG193"/>
      <c r="DH193"/>
      <c r="DI193"/>
      <c r="DJ193"/>
      <c r="DK193" s="1" t="s">
        <v>123</v>
      </c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G193"/>
      <c r="FH193"/>
      <c r="FI193"/>
      <c r="FJ193"/>
      <c r="FK193"/>
      <c r="FL193"/>
      <c r="FM193"/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V194"/>
      <c r="AW194" s="1" t="s">
        <v>123</v>
      </c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 s="1" t="s">
        <v>123</v>
      </c>
      <c r="CR194"/>
      <c r="CS194"/>
      <c r="CT194"/>
      <c r="CU194"/>
      <c r="CV194"/>
      <c r="CW194"/>
      <c r="CX194"/>
      <c r="CY194"/>
      <c r="CZ194"/>
      <c r="DA194" s="1" t="s">
        <v>123</v>
      </c>
      <c r="DB194"/>
      <c r="DC194"/>
      <c r="DD194"/>
      <c r="DE194"/>
      <c r="DF194"/>
      <c r="DG194"/>
      <c r="DH194"/>
      <c r="DI194"/>
      <c r="DJ194"/>
      <c r="DK194" s="1" t="s">
        <v>123</v>
      </c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 s="1" t="s">
        <v>123</v>
      </c>
      <c r="EO194" t="s">
        <v>178</v>
      </c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V195"/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I195"/>
      <c r="BJ195" t="s">
        <v>172</v>
      </c>
      <c r="BK195"/>
      <c r="BL195"/>
      <c r="BM195" t="s">
        <v>173</v>
      </c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 s="1" t="s">
        <v>123</v>
      </c>
      <c r="CR195"/>
      <c r="CS195"/>
      <c r="CT195"/>
      <c r="CU195"/>
      <c r="CV195"/>
      <c r="CW195"/>
      <c r="CX195"/>
      <c r="CY195"/>
      <c r="CZ195"/>
      <c r="DA195" s="1" t="s">
        <v>123</v>
      </c>
      <c r="DB195"/>
      <c r="DC195"/>
      <c r="DD195"/>
      <c r="DE195"/>
      <c r="DF195"/>
      <c r="DG195"/>
      <c r="DH195"/>
      <c r="DI195"/>
      <c r="DJ195"/>
      <c r="DK195" s="1" t="s">
        <v>123</v>
      </c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V196"/>
      <c r="AW196" s="1" t="s">
        <v>123</v>
      </c>
      <c r="AX196" t="s">
        <v>132</v>
      </c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 s="1" t="s">
        <v>123</v>
      </c>
      <c r="CR196"/>
      <c r="CS196"/>
      <c r="CT196"/>
      <c r="CU196"/>
      <c r="CV196"/>
      <c r="CW196"/>
      <c r="CX196"/>
      <c r="CY196"/>
      <c r="CZ196"/>
      <c r="DA196" s="1" t="s">
        <v>123</v>
      </c>
      <c r="DB196"/>
      <c r="DC196"/>
      <c r="DD196"/>
      <c r="DE196"/>
      <c r="DF196"/>
      <c r="DG196"/>
      <c r="DH196"/>
      <c r="DI196"/>
      <c r="DJ196"/>
      <c r="DK196" s="1" t="s">
        <v>123</v>
      </c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 s="1" t="s">
        <v>123</v>
      </c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s="1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 s="1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 s="1"/>
      <c r="CR197"/>
      <c r="CS197"/>
      <c r="CT197"/>
      <c r="CU197"/>
      <c r="CV197"/>
      <c r="CW197"/>
      <c r="CX197"/>
      <c r="CY197"/>
      <c r="CZ197"/>
      <c r="DA197" s="1"/>
      <c r="DB197"/>
      <c r="DC197"/>
      <c r="DD197"/>
      <c r="DE197"/>
      <c r="DF197"/>
      <c r="DG197"/>
      <c r="DH197"/>
      <c r="DI197"/>
      <c r="DJ197"/>
      <c r="DK197" s="1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 s="1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V198"/>
      <c r="AW198" s="1" t="s">
        <v>123</v>
      </c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 s="1" t="s">
        <v>123</v>
      </c>
      <c r="CR198"/>
      <c r="CS198"/>
      <c r="CT198"/>
      <c r="CU198"/>
      <c r="CV198"/>
      <c r="CW198"/>
      <c r="CX198"/>
      <c r="CY198"/>
      <c r="CZ198"/>
      <c r="DA198" s="1" t="s">
        <v>123</v>
      </c>
      <c r="DB198"/>
      <c r="DC198"/>
      <c r="DD198"/>
      <c r="DE198"/>
      <c r="DF198"/>
      <c r="DG198"/>
      <c r="DH198"/>
      <c r="DI198"/>
      <c r="DJ198"/>
      <c r="DK198" s="1" t="s">
        <v>123</v>
      </c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 s="1" t="s">
        <v>123</v>
      </c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s="1" t="s">
        <v>124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 s="1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 s="1"/>
      <c r="CR199"/>
      <c r="CS199"/>
      <c r="CT199"/>
      <c r="CU199"/>
      <c r="CV199"/>
      <c r="CW199"/>
      <c r="CX199"/>
      <c r="CY199"/>
      <c r="CZ199"/>
      <c r="DA199" s="1"/>
      <c r="DB199"/>
      <c r="DC199"/>
      <c r="DD199"/>
      <c r="DE199"/>
      <c r="DF199"/>
      <c r="DG199"/>
      <c r="DH199"/>
      <c r="DI199"/>
      <c r="DJ199"/>
      <c r="DK199" s="1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 s="1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R200"/>
      <c r="AS200" t="s">
        <v>1611</v>
      </c>
      <c r="AT200" t="s">
        <v>1612</v>
      </c>
      <c r="AU200"/>
      <c r="AV200" t="s">
        <v>1613</v>
      </c>
      <c r="AW200" s="1" t="s">
        <v>123</v>
      </c>
      <c r="AX200" t="s">
        <v>132</v>
      </c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 s="1" t="s">
        <v>123</v>
      </c>
      <c r="CR200"/>
      <c r="CS200"/>
      <c r="CT200"/>
      <c r="CU200"/>
      <c r="CV200"/>
      <c r="CW200"/>
      <c r="CX200"/>
      <c r="CY200"/>
      <c r="CZ200"/>
      <c r="DA200" s="1" t="s">
        <v>123</v>
      </c>
      <c r="DB200"/>
      <c r="DC200"/>
      <c r="DD200"/>
      <c r="DE200"/>
      <c r="DF200"/>
      <c r="DG200"/>
      <c r="DH200"/>
      <c r="DI200"/>
      <c r="DJ200"/>
      <c r="DK200" s="1" t="s">
        <v>123</v>
      </c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 s="1" t="s">
        <v>123</v>
      </c>
      <c r="EO200" t="s">
        <v>180</v>
      </c>
      <c r="EP200" t="s">
        <v>132</v>
      </c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V201"/>
      <c r="AW201" s="1" t="s">
        <v>123</v>
      </c>
      <c r="AX201" t="s">
        <v>132</v>
      </c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 s="1" t="s">
        <v>387</v>
      </c>
      <c r="CR201"/>
      <c r="CS201"/>
      <c r="CT201"/>
      <c r="CU201"/>
      <c r="CV201"/>
      <c r="CW201"/>
      <c r="CX201"/>
      <c r="CY201"/>
      <c r="CZ201"/>
      <c r="DA201" s="1"/>
      <c r="DB201"/>
      <c r="DC201"/>
      <c r="DD201"/>
      <c r="DE201"/>
      <c r="DF201"/>
      <c r="DG201"/>
      <c r="DH201"/>
      <c r="DI201"/>
      <c r="DJ201"/>
      <c r="DK201" s="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 s="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 s="1" t="s">
        <v>124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 s="1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 s="1"/>
      <c r="CR202"/>
      <c r="CS202"/>
      <c r="CT202"/>
      <c r="CU202"/>
      <c r="CV202"/>
      <c r="CW202"/>
      <c r="CX202"/>
      <c r="CY202"/>
      <c r="CZ202"/>
      <c r="DA202" s="1"/>
      <c r="DB202"/>
      <c r="DC202"/>
      <c r="DD202"/>
      <c r="DE202"/>
      <c r="DF202"/>
      <c r="DG202"/>
      <c r="DH202"/>
      <c r="DI202"/>
      <c r="DJ202"/>
      <c r="DK202" s="1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 s="1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 s="1"/>
      <c r="CR203"/>
      <c r="CS203"/>
      <c r="CT203"/>
      <c r="CU203"/>
      <c r="CV203"/>
      <c r="CW203"/>
      <c r="CX203"/>
      <c r="CY203"/>
      <c r="CZ203"/>
      <c r="DA203" s="1"/>
      <c r="DB203"/>
      <c r="DC203"/>
      <c r="DD203"/>
      <c r="DE203"/>
      <c r="DF203"/>
      <c r="DG203"/>
      <c r="DH203"/>
      <c r="DI203"/>
      <c r="DJ203"/>
      <c r="DK203" s="1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 s="1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V204"/>
      <c r="AW204" s="1" t="s">
        <v>123</v>
      </c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 s="1" t="s">
        <v>387</v>
      </c>
      <c r="CR204"/>
      <c r="CS204"/>
      <c r="CT204"/>
      <c r="CU204"/>
      <c r="CV204"/>
      <c r="CW204"/>
      <c r="CX204"/>
      <c r="CY204"/>
      <c r="CZ204"/>
      <c r="DA204" s="1"/>
      <c r="DB204"/>
      <c r="DC204"/>
      <c r="DD204"/>
      <c r="DE204"/>
      <c r="DF204"/>
      <c r="DG204"/>
      <c r="DH204"/>
      <c r="DI204"/>
      <c r="DJ204"/>
      <c r="DK204" s="1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 s="1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s="1" t="s">
        <v>123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 s="1" t="s">
        <v>159</v>
      </c>
      <c r="AX205">
        <v>2</v>
      </c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 s="1"/>
      <c r="CR205"/>
      <c r="CS205"/>
      <c r="CT205"/>
      <c r="CU205"/>
      <c r="CV205"/>
      <c r="CW205"/>
      <c r="CX205"/>
      <c r="CY205"/>
      <c r="CZ205"/>
      <c r="DA205" s="1"/>
      <c r="DB205"/>
      <c r="DC205"/>
      <c r="DD205"/>
      <c r="DE205"/>
      <c r="DF205"/>
      <c r="DG205"/>
      <c r="DH205"/>
      <c r="DI205"/>
      <c r="DJ205"/>
      <c r="DK205" s="1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 s="1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V206"/>
      <c r="AW206" s="1" t="s">
        <v>123</v>
      </c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 s="1" t="s">
        <v>123</v>
      </c>
      <c r="CR206"/>
      <c r="CS206"/>
      <c r="CT206"/>
      <c r="CU206"/>
      <c r="CV206"/>
      <c r="CW206"/>
      <c r="CX206"/>
      <c r="CY206"/>
      <c r="CZ206"/>
      <c r="DA206" s="1" t="s">
        <v>123</v>
      </c>
      <c r="DB206"/>
      <c r="DC206"/>
      <c r="DD206"/>
      <c r="DE206"/>
      <c r="DF206"/>
      <c r="DG206"/>
      <c r="DH206"/>
      <c r="DI206"/>
      <c r="DJ206"/>
      <c r="DK206" s="1" t="s">
        <v>123</v>
      </c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 s="1" t="s">
        <v>123</v>
      </c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s="1" t="s">
        <v>124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 s="1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 s="1"/>
      <c r="CR207"/>
      <c r="CS207"/>
      <c r="CT207"/>
      <c r="CU207"/>
      <c r="CV207"/>
      <c r="CW207"/>
      <c r="CX207"/>
      <c r="CY207"/>
      <c r="CZ207"/>
      <c r="DA207" s="1"/>
      <c r="DB207"/>
      <c r="DC207"/>
      <c r="DD207"/>
      <c r="DE207"/>
      <c r="DF207"/>
      <c r="DG207"/>
      <c r="DH207"/>
      <c r="DI207"/>
      <c r="DJ207"/>
      <c r="DK207" s="1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 s="1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V208"/>
      <c r="AW208" s="1" t="s">
        <v>123</v>
      </c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 s="1" t="s">
        <v>123</v>
      </c>
      <c r="CR208"/>
      <c r="CS208"/>
      <c r="CT208"/>
      <c r="CU208"/>
      <c r="CV208"/>
      <c r="CW208"/>
      <c r="CX208"/>
      <c r="CY208"/>
      <c r="CZ208"/>
      <c r="DA208" s="1" t="s">
        <v>123</v>
      </c>
      <c r="DB208"/>
      <c r="DC208"/>
      <c r="DD208"/>
      <c r="DE208"/>
      <c r="DF208"/>
      <c r="DG208"/>
      <c r="DH208"/>
      <c r="DI208"/>
      <c r="DJ208"/>
      <c r="DK208" s="1" t="s">
        <v>123</v>
      </c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 s="1" t="s">
        <v>123</v>
      </c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s="1" t="s">
        <v>124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 s="1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 s="1"/>
      <c r="CR209"/>
      <c r="CS209"/>
      <c r="CT209"/>
      <c r="CU209"/>
      <c r="CV209"/>
      <c r="CW209"/>
      <c r="CX209"/>
      <c r="CY209"/>
      <c r="CZ209"/>
      <c r="DA209" s="1"/>
      <c r="DB209"/>
      <c r="DC209"/>
      <c r="DD209"/>
      <c r="DE209"/>
      <c r="DF209"/>
      <c r="DG209"/>
      <c r="DH209"/>
      <c r="DI209"/>
      <c r="DJ209"/>
      <c r="DK209" s="1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 s="1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s="1" t="s">
        <v>124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 s="1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 s="1"/>
      <c r="CR210"/>
      <c r="CS210"/>
      <c r="CT210"/>
      <c r="CU210"/>
      <c r="CV210"/>
      <c r="CW210"/>
      <c r="CX210"/>
      <c r="CY210"/>
      <c r="CZ210"/>
      <c r="DA210" s="1"/>
      <c r="DB210"/>
      <c r="DC210"/>
      <c r="DD210"/>
      <c r="DE210"/>
      <c r="DF210"/>
      <c r="DG210"/>
      <c r="DH210"/>
      <c r="DI210"/>
      <c r="DJ210"/>
      <c r="DK210" s="1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 s="1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s="1" t="s">
        <v>124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 s="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 s="1"/>
      <c r="CR211"/>
      <c r="CS211"/>
      <c r="CT211"/>
      <c r="CU211"/>
      <c r="CV211"/>
      <c r="CW211"/>
      <c r="CX211"/>
      <c r="CY211"/>
      <c r="CZ211"/>
      <c r="DA211" s="1"/>
      <c r="DB211"/>
      <c r="DC211"/>
      <c r="DD211"/>
      <c r="DE211"/>
      <c r="DF211"/>
      <c r="DG211"/>
      <c r="DH211"/>
      <c r="DI211"/>
      <c r="DJ211"/>
      <c r="DK211" s="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 s="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 s="1" t="s">
        <v>123</v>
      </c>
      <c r="CR212"/>
      <c r="CS212"/>
      <c r="CT212"/>
      <c r="CU212"/>
      <c r="CV212"/>
      <c r="CW212"/>
      <c r="CX212"/>
      <c r="CY212"/>
      <c r="CZ212"/>
      <c r="DA212" s="1" t="s">
        <v>123</v>
      </c>
      <c r="DB212"/>
      <c r="DC212"/>
      <c r="DD212"/>
      <c r="DE212"/>
      <c r="DF212"/>
      <c r="DG212"/>
      <c r="DH212"/>
      <c r="DI212"/>
      <c r="DJ212"/>
      <c r="DK212" s="1" t="s">
        <v>123</v>
      </c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 s="1" t="s">
        <v>123</v>
      </c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R213"/>
      <c r="AS213" t="s">
        <v>1754</v>
      </c>
      <c r="AT213" t="s">
        <v>1755</v>
      </c>
      <c r="AU213"/>
      <c r="AV213" t="s">
        <v>1756</v>
      </c>
      <c r="AW213" s="1" t="s">
        <v>123</v>
      </c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 s="1" t="s">
        <v>123</v>
      </c>
      <c r="CR213"/>
      <c r="CS213"/>
      <c r="CT213"/>
      <c r="CU213"/>
      <c r="CV213"/>
      <c r="CW213"/>
      <c r="CX213"/>
      <c r="CY213"/>
      <c r="CZ213"/>
      <c r="DA213" s="1" t="s">
        <v>123</v>
      </c>
      <c r="DB213"/>
      <c r="DC213"/>
      <c r="DD213"/>
      <c r="DE213"/>
      <c r="DF213"/>
      <c r="DG213"/>
      <c r="DH213"/>
      <c r="DI213"/>
      <c r="DJ213"/>
      <c r="DK213" s="1" t="s">
        <v>123</v>
      </c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 s="1" t="s">
        <v>123</v>
      </c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s="1" t="s">
        <v>124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 s="1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 s="1"/>
      <c r="CR214"/>
      <c r="CS214"/>
      <c r="CT214"/>
      <c r="CU214"/>
      <c r="CV214"/>
      <c r="CW214"/>
      <c r="CX214"/>
      <c r="CY214"/>
      <c r="CZ214"/>
      <c r="DA214" s="1"/>
      <c r="DB214"/>
      <c r="DC214"/>
      <c r="DD214"/>
      <c r="DE214"/>
      <c r="DF214"/>
      <c r="DG214"/>
      <c r="DH214"/>
      <c r="DI214"/>
      <c r="DJ214"/>
      <c r="DK214" s="1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 s="1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R215"/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 s="1" t="s">
        <v>123</v>
      </c>
      <c r="CR215"/>
      <c r="CS215"/>
      <c r="CT215"/>
      <c r="CU215"/>
      <c r="CV215"/>
      <c r="CW215"/>
      <c r="CX215"/>
      <c r="CY215"/>
      <c r="CZ215"/>
      <c r="DA215" s="1" t="s">
        <v>123</v>
      </c>
      <c r="DB215"/>
      <c r="DC215"/>
      <c r="DD215"/>
      <c r="DE215"/>
      <c r="DF215"/>
      <c r="DG215"/>
      <c r="DH215"/>
      <c r="DI215"/>
      <c r="DJ215"/>
      <c r="DK215" s="1" t="s">
        <v>123</v>
      </c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 s="1" t="s">
        <v>123</v>
      </c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P216"/>
      <c r="Q216" t="s">
        <v>148</v>
      </c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R216"/>
      <c r="AS216" t="s">
        <v>766</v>
      </c>
      <c r="AT216" t="s">
        <v>1772</v>
      </c>
      <c r="AU216" t="s">
        <v>172</v>
      </c>
      <c r="AV216"/>
      <c r="AW216" s="1" t="s">
        <v>123</v>
      </c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 s="1" t="s">
        <v>123</v>
      </c>
      <c r="CR216"/>
      <c r="CS216"/>
      <c r="CT216"/>
      <c r="CU216"/>
      <c r="CV216"/>
      <c r="CW216"/>
      <c r="CX216"/>
      <c r="CY216"/>
      <c r="CZ216"/>
      <c r="DA216" s="1" t="s">
        <v>123</v>
      </c>
      <c r="DB216"/>
      <c r="DC216"/>
      <c r="DD216"/>
      <c r="DE216"/>
      <c r="DF216"/>
      <c r="DG216"/>
      <c r="DH216"/>
      <c r="DI216"/>
      <c r="DJ216"/>
      <c r="DK216" s="1" t="s">
        <v>123</v>
      </c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 s="1" t="s">
        <v>123</v>
      </c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s="1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 s="1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 s="1"/>
      <c r="CR217"/>
      <c r="CS217"/>
      <c r="CT217"/>
      <c r="CU217"/>
      <c r="CV217"/>
      <c r="CW217"/>
      <c r="CX217"/>
      <c r="CY217"/>
      <c r="CZ217"/>
      <c r="DA217" s="1"/>
      <c r="DB217"/>
      <c r="DC217"/>
      <c r="DD217"/>
      <c r="DE217"/>
      <c r="DF217"/>
      <c r="DG217"/>
      <c r="DH217"/>
      <c r="DI217"/>
      <c r="DJ217"/>
      <c r="DK217" s="1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 s="1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V218"/>
      <c r="AW218" s="1" t="s">
        <v>123</v>
      </c>
      <c r="AX218" t="s">
        <v>132</v>
      </c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 s="1" t="s">
        <v>123</v>
      </c>
      <c r="CR218"/>
      <c r="CS218"/>
      <c r="CT218"/>
      <c r="CU218"/>
      <c r="CV218"/>
      <c r="CW218"/>
      <c r="CX218"/>
      <c r="CY218"/>
      <c r="CZ218"/>
      <c r="DA218" s="1" t="s">
        <v>123</v>
      </c>
      <c r="DB218"/>
      <c r="DC218"/>
      <c r="DD218"/>
      <c r="DE218"/>
      <c r="DF218"/>
      <c r="DG218"/>
      <c r="DH218"/>
      <c r="DI218"/>
      <c r="DJ218"/>
      <c r="DK218" s="1" t="s">
        <v>123</v>
      </c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 s="1" t="s">
        <v>123</v>
      </c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V219"/>
      <c r="AW219" s="1" t="s">
        <v>123</v>
      </c>
      <c r="AX219" t="s">
        <v>132</v>
      </c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 s="1" t="s">
        <v>123</v>
      </c>
      <c r="CR219"/>
      <c r="CS219"/>
      <c r="CT219"/>
      <c r="CU219"/>
      <c r="CV219"/>
      <c r="CW219"/>
      <c r="CX219"/>
      <c r="CY219"/>
      <c r="CZ219"/>
      <c r="DA219" s="1" t="s">
        <v>123</v>
      </c>
      <c r="DB219"/>
      <c r="DC219"/>
      <c r="DD219"/>
      <c r="DE219"/>
      <c r="DF219"/>
      <c r="DG219"/>
      <c r="DH219"/>
      <c r="DI219"/>
      <c r="DJ219"/>
      <c r="DK219" s="1" t="s">
        <v>123</v>
      </c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 s="1" t="s">
        <v>123</v>
      </c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V220"/>
      <c r="AW220" s="1" t="s">
        <v>159</v>
      </c>
      <c r="AX220">
        <v>1</v>
      </c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 s="1"/>
      <c r="CR220"/>
      <c r="CS220"/>
      <c r="CT220"/>
      <c r="CU220"/>
      <c r="CV220"/>
      <c r="CW220"/>
      <c r="CX220"/>
      <c r="CY220"/>
      <c r="CZ220"/>
      <c r="DA220" s="1"/>
      <c r="DB220"/>
      <c r="DC220"/>
      <c r="DD220"/>
      <c r="DE220"/>
      <c r="DF220"/>
      <c r="DG220"/>
      <c r="DH220"/>
      <c r="DI220"/>
      <c r="DJ220"/>
      <c r="DK220" s="1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 s="1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 s="1" t="s">
        <v>123</v>
      </c>
      <c r="CR221"/>
      <c r="CS221"/>
      <c r="CT221"/>
      <c r="CU221"/>
      <c r="CV221"/>
      <c r="CW221"/>
      <c r="CX221"/>
      <c r="CY221"/>
      <c r="CZ221"/>
      <c r="DA221" s="1" t="s">
        <v>123</v>
      </c>
      <c r="DB221"/>
      <c r="DC221"/>
      <c r="DD221"/>
      <c r="DE221"/>
      <c r="DF221"/>
      <c r="DG221"/>
      <c r="DH221"/>
      <c r="DI221"/>
      <c r="DJ221"/>
      <c r="DK221" s="1" t="s">
        <v>123</v>
      </c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 s="1" t="s">
        <v>123</v>
      </c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C222"/>
      <c r="AD222">
        <v>5</v>
      </c>
      <c r="AE222" s="1" t="s">
        <v>123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 s="1" t="s">
        <v>123</v>
      </c>
      <c r="AX222" t="s">
        <v>132</v>
      </c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 s="1" t="s">
        <v>123</v>
      </c>
      <c r="CR222"/>
      <c r="CS222"/>
      <c r="CT222"/>
      <c r="CU222"/>
      <c r="CV222"/>
      <c r="CW222"/>
      <c r="CX222"/>
      <c r="CY222"/>
      <c r="CZ222"/>
      <c r="DA222" s="1" t="s">
        <v>123</v>
      </c>
      <c r="DB222"/>
      <c r="DC222"/>
      <c r="DD222"/>
      <c r="DE222"/>
      <c r="DF222"/>
      <c r="DG222"/>
      <c r="DH222"/>
      <c r="DI222"/>
      <c r="DJ222"/>
      <c r="DK222" s="1" t="s">
        <v>123</v>
      </c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 s="1" t="s">
        <v>123</v>
      </c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s="1" t="s">
        <v>124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 s="1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 s="1"/>
      <c r="CR223"/>
      <c r="CS223"/>
      <c r="CT223"/>
      <c r="CU223"/>
      <c r="CV223"/>
      <c r="CW223"/>
      <c r="CX223"/>
      <c r="CY223"/>
      <c r="CZ223"/>
      <c r="DA223" s="1"/>
      <c r="DB223"/>
      <c r="DC223"/>
      <c r="DD223"/>
      <c r="DE223"/>
      <c r="DF223"/>
      <c r="DG223"/>
      <c r="DH223"/>
      <c r="DI223"/>
      <c r="DJ223"/>
      <c r="DK223" s="1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 s="1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U224"/>
      <c r="AV224" t="s">
        <v>158</v>
      </c>
      <c r="AW224" s="1" t="s">
        <v>123</v>
      </c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 s="1" t="s">
        <v>123</v>
      </c>
      <c r="CR224"/>
      <c r="CS224"/>
      <c r="CT224"/>
      <c r="CU224"/>
      <c r="CV224"/>
      <c r="CW224"/>
      <c r="CX224"/>
      <c r="CY224"/>
      <c r="CZ224"/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 s="1" t="s">
        <v>123</v>
      </c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 s="1" t="s">
        <v>124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 s="1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 s="1"/>
      <c r="CR225"/>
      <c r="CS225"/>
      <c r="CT225"/>
      <c r="CU225"/>
      <c r="CV225"/>
      <c r="CW225"/>
      <c r="CX225"/>
      <c r="CY225"/>
      <c r="CZ225"/>
      <c r="DA225" s="1"/>
      <c r="DB225"/>
      <c r="DC225"/>
      <c r="DD225"/>
      <c r="DE225"/>
      <c r="DF225"/>
      <c r="DG225"/>
      <c r="DH225"/>
      <c r="DI225"/>
      <c r="DJ225"/>
      <c r="DK225" s="1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 s="1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s="1" t="s">
        <v>124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 s="1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 s="1"/>
      <c r="CR226"/>
      <c r="CS226"/>
      <c r="CT226"/>
      <c r="CU226"/>
      <c r="CV226"/>
      <c r="CW226"/>
      <c r="CX226"/>
      <c r="CY226"/>
      <c r="CZ226"/>
      <c r="DA226" s="1"/>
      <c r="DB226"/>
      <c r="DC226"/>
      <c r="DD226"/>
      <c r="DE226"/>
      <c r="DF226"/>
      <c r="DG226"/>
      <c r="DH226"/>
      <c r="DI226"/>
      <c r="DJ226"/>
      <c r="DK226" s="1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 s="1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s="1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 s="1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 s="1"/>
      <c r="CR227"/>
      <c r="CS227"/>
      <c r="CT227"/>
      <c r="CU227"/>
      <c r="CV227"/>
      <c r="CW227"/>
      <c r="CX227"/>
      <c r="CY227"/>
      <c r="CZ227"/>
      <c r="DA227" s="1"/>
      <c r="DB227"/>
      <c r="DC227"/>
      <c r="DD227"/>
      <c r="DE227"/>
      <c r="DF227"/>
      <c r="DG227"/>
      <c r="DH227"/>
      <c r="DI227"/>
      <c r="DJ227"/>
      <c r="DK227" s="1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 s="1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V228"/>
      <c r="AW228" s="1" t="s">
        <v>123</v>
      </c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 s="1" t="s">
        <v>123</v>
      </c>
      <c r="CR228"/>
      <c r="CS228"/>
      <c r="CT228"/>
      <c r="CU228"/>
      <c r="CV228"/>
      <c r="CW228"/>
      <c r="CX228"/>
      <c r="CY228"/>
      <c r="CZ228"/>
      <c r="DA228" s="1" t="s">
        <v>123</v>
      </c>
      <c r="DB228"/>
      <c r="DC228"/>
      <c r="DD228"/>
      <c r="DE228"/>
      <c r="DF228"/>
      <c r="DG228"/>
      <c r="DH228"/>
      <c r="DI228"/>
      <c r="DJ228"/>
      <c r="DK228" s="1" t="s">
        <v>123</v>
      </c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 s="1" t="s">
        <v>123</v>
      </c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s="1" t="s">
        <v>124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 s="1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 s="1"/>
      <c r="CR229"/>
      <c r="CS229"/>
      <c r="CT229"/>
      <c r="CU229"/>
      <c r="CV229"/>
      <c r="CW229"/>
      <c r="CX229"/>
      <c r="CY229"/>
      <c r="CZ229"/>
      <c r="DA229" s="1"/>
      <c r="DB229"/>
      <c r="DC229"/>
      <c r="DD229"/>
      <c r="DE229"/>
      <c r="DF229"/>
      <c r="DG229"/>
      <c r="DH229"/>
      <c r="DI229"/>
      <c r="DJ229"/>
      <c r="DK229" s="1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 s="1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V230"/>
      <c r="AW230" s="1" t="s">
        <v>123</v>
      </c>
      <c r="AX230" t="s">
        <v>132</v>
      </c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 s="1" t="s">
        <v>123</v>
      </c>
      <c r="CR230"/>
      <c r="CS230"/>
      <c r="CT230"/>
      <c r="CU230"/>
      <c r="CV230"/>
      <c r="CW230"/>
      <c r="CX230"/>
      <c r="CY230"/>
      <c r="CZ230"/>
      <c r="DA230" s="1" t="s">
        <v>123</v>
      </c>
      <c r="DB230"/>
      <c r="DC230"/>
      <c r="DD230"/>
      <c r="DE230"/>
      <c r="DF230"/>
      <c r="DG230"/>
      <c r="DH230"/>
      <c r="DI230"/>
      <c r="DJ230"/>
      <c r="DK230" s="1" t="s">
        <v>123</v>
      </c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s="1" t="s">
        <v>124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 s="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 s="1"/>
      <c r="CR231"/>
      <c r="CS231"/>
      <c r="CT231"/>
      <c r="CU231"/>
      <c r="CV231"/>
      <c r="CW231"/>
      <c r="CX231"/>
      <c r="CY231"/>
      <c r="CZ231"/>
      <c r="DA231" s="1"/>
      <c r="DB231"/>
      <c r="DC231"/>
      <c r="DD231"/>
      <c r="DE231"/>
      <c r="DF231"/>
      <c r="DG231"/>
      <c r="DH231"/>
      <c r="DI231"/>
      <c r="DJ231"/>
      <c r="DK231" s="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 s="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s="1" t="s">
        <v>124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 s="1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 s="1"/>
      <c r="CR232"/>
      <c r="CS232"/>
      <c r="CT232"/>
      <c r="CU232"/>
      <c r="CV232"/>
      <c r="CW232"/>
      <c r="CX232"/>
      <c r="CY232"/>
      <c r="CZ232"/>
      <c r="DA232" s="1"/>
      <c r="DB232"/>
      <c r="DC232"/>
      <c r="DD232"/>
      <c r="DE232"/>
      <c r="DF232"/>
      <c r="DG232"/>
      <c r="DH232"/>
      <c r="DI232"/>
      <c r="DJ232"/>
      <c r="DK232" s="1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 s="1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V233"/>
      <c r="AW233" s="1" t="s">
        <v>123</v>
      </c>
      <c r="AX233" t="s">
        <v>132</v>
      </c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 s="1" t="s">
        <v>123</v>
      </c>
      <c r="CR233"/>
      <c r="CS233"/>
      <c r="CT233"/>
      <c r="CU233"/>
      <c r="CV233"/>
      <c r="CW233"/>
      <c r="CX233"/>
      <c r="CY233"/>
      <c r="CZ233"/>
      <c r="DA233" s="1" t="s">
        <v>123</v>
      </c>
      <c r="DB233"/>
      <c r="DC233"/>
      <c r="DD233"/>
      <c r="DE233"/>
      <c r="DF233"/>
      <c r="DG233"/>
      <c r="DH233"/>
      <c r="DI233"/>
      <c r="DJ233"/>
      <c r="DK233" s="1" t="s">
        <v>123</v>
      </c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 s="1" t="s">
        <v>123</v>
      </c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Y234"/>
      <c r="Z234" t="s">
        <v>1878</v>
      </c>
      <c r="AA234" t="s">
        <v>1879</v>
      </c>
      <c r="AB234" t="s">
        <v>157</v>
      </c>
      <c r="AC234"/>
      <c r="AD234">
        <v>3</v>
      </c>
      <c r="AE234" s="1" t="s">
        <v>123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 s="1" t="s">
        <v>123</v>
      </c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 s="1" t="s">
        <v>123</v>
      </c>
      <c r="CR234"/>
      <c r="CS234"/>
      <c r="CT234"/>
      <c r="CU234"/>
      <c r="CV234"/>
      <c r="CW234"/>
      <c r="CX234"/>
      <c r="CY234"/>
      <c r="CZ234"/>
      <c r="DA234" s="1" t="s">
        <v>123</v>
      </c>
      <c r="DB234"/>
      <c r="DC234"/>
      <c r="DD234"/>
      <c r="DE234"/>
      <c r="DF234"/>
      <c r="DG234"/>
      <c r="DH234"/>
      <c r="DI234"/>
      <c r="DJ234"/>
      <c r="DK234" s="1" t="s">
        <v>123</v>
      </c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 s="1" t="s">
        <v>123</v>
      </c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 s="1" t="s">
        <v>123</v>
      </c>
      <c r="CR235"/>
      <c r="CS235"/>
      <c r="CT235"/>
      <c r="CU235"/>
      <c r="CV235"/>
      <c r="CW235"/>
      <c r="CX235"/>
      <c r="CY235"/>
      <c r="CZ235"/>
      <c r="DA235" s="1" t="s">
        <v>123</v>
      </c>
      <c r="DB235"/>
      <c r="DC235"/>
      <c r="DD235"/>
      <c r="DE235"/>
      <c r="DF235"/>
      <c r="DG235"/>
      <c r="DH235"/>
      <c r="DI235"/>
      <c r="DJ235"/>
      <c r="DK235" s="1" t="s">
        <v>123</v>
      </c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R236"/>
      <c r="AS236" t="s">
        <v>1894</v>
      </c>
      <c r="AT236" t="s">
        <v>1895</v>
      </c>
      <c r="AU236" t="s">
        <v>157</v>
      </c>
      <c r="AV236"/>
      <c r="AW236" s="1" t="s">
        <v>123</v>
      </c>
      <c r="AX236" t="s">
        <v>132</v>
      </c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 s="1" t="s">
        <v>123</v>
      </c>
      <c r="CR236"/>
      <c r="CS236"/>
      <c r="CT236"/>
      <c r="CU236"/>
      <c r="CV236"/>
      <c r="CW236"/>
      <c r="CX236"/>
      <c r="CY236"/>
      <c r="CZ236"/>
      <c r="DA236" s="1" t="s">
        <v>123</v>
      </c>
      <c r="DB236"/>
      <c r="DC236"/>
      <c r="DD236"/>
      <c r="DE236"/>
      <c r="DF236"/>
      <c r="DG236"/>
      <c r="DH236"/>
      <c r="DI236"/>
      <c r="DJ236"/>
      <c r="DK236" s="1" t="s">
        <v>123</v>
      </c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 s="1" t="s">
        <v>123</v>
      </c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U237"/>
      <c r="AV237" t="s">
        <v>1905</v>
      </c>
      <c r="AW237" s="1" t="s">
        <v>123</v>
      </c>
      <c r="AX237" t="s">
        <v>132</v>
      </c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 s="1" t="s">
        <v>123</v>
      </c>
      <c r="CR237"/>
      <c r="CS237"/>
      <c r="CT237"/>
      <c r="CU237"/>
      <c r="CV237"/>
      <c r="CW237"/>
      <c r="CX237"/>
      <c r="CY237"/>
      <c r="CZ237"/>
      <c r="DA237" s="1" t="s">
        <v>123</v>
      </c>
      <c r="DB237"/>
      <c r="DC237"/>
      <c r="DD237"/>
      <c r="DE237"/>
      <c r="DF237"/>
      <c r="DG237"/>
      <c r="DH237"/>
      <c r="DI237"/>
      <c r="DJ237"/>
      <c r="DK237" s="1" t="s">
        <v>123</v>
      </c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 s="1" t="s">
        <v>123</v>
      </c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U238"/>
      <c r="AV238" t="s">
        <v>1918</v>
      </c>
      <c r="AW238" s="1" t="s">
        <v>123</v>
      </c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 s="1" t="s">
        <v>123</v>
      </c>
      <c r="CR238"/>
      <c r="CS238"/>
      <c r="CT238"/>
      <c r="CU238"/>
      <c r="CV238"/>
      <c r="CW238"/>
      <c r="CX238"/>
      <c r="CY238"/>
      <c r="CZ238"/>
      <c r="DA238" s="1" t="s">
        <v>123</v>
      </c>
      <c r="DB238"/>
      <c r="DC238"/>
      <c r="DD238"/>
      <c r="DE238"/>
      <c r="DF238"/>
      <c r="DG238"/>
      <c r="DH238"/>
      <c r="DI238"/>
      <c r="DJ238"/>
      <c r="DK238" s="1" t="s">
        <v>123</v>
      </c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 s="1" t="s">
        <v>123</v>
      </c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s="1" t="s">
        <v>124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 s="1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 s="1"/>
      <c r="CR239"/>
      <c r="CS239"/>
      <c r="CT239"/>
      <c r="CU239"/>
      <c r="CV239"/>
      <c r="CW239"/>
      <c r="CX239"/>
      <c r="CY239"/>
      <c r="CZ239"/>
      <c r="DA239" s="1"/>
      <c r="DB239"/>
      <c r="DC239"/>
      <c r="DD239"/>
      <c r="DE239"/>
      <c r="DF239"/>
      <c r="DG239"/>
      <c r="DH239"/>
      <c r="DI239"/>
      <c r="DJ239"/>
      <c r="DK239" s="1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 s="1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U240"/>
      <c r="AV240" t="s">
        <v>1936</v>
      </c>
      <c r="AW240" s="1" t="s">
        <v>123</v>
      </c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 s="1" t="s">
        <v>123</v>
      </c>
      <c r="CR240"/>
      <c r="CS240"/>
      <c r="CT240"/>
      <c r="CU240"/>
      <c r="CV240"/>
      <c r="CW240"/>
      <c r="CX240"/>
      <c r="CY240"/>
      <c r="CZ240"/>
      <c r="DA240" s="1" t="s">
        <v>123</v>
      </c>
      <c r="DB240"/>
      <c r="DC240"/>
      <c r="DD240"/>
      <c r="DE240"/>
      <c r="DF240"/>
      <c r="DG240"/>
      <c r="DH240"/>
      <c r="DI240"/>
      <c r="DJ240"/>
      <c r="DK240" s="1" t="s">
        <v>123</v>
      </c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 s="1" t="s">
        <v>123</v>
      </c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s="1" t="s">
        <v>124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 s="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 s="1"/>
      <c r="CR241"/>
      <c r="CS241"/>
      <c r="CT241"/>
      <c r="CU241"/>
      <c r="CV241"/>
      <c r="CW241"/>
      <c r="CX241"/>
      <c r="CY241"/>
      <c r="CZ241"/>
      <c r="DA241" s="1"/>
      <c r="DB241"/>
      <c r="DC241"/>
      <c r="DD241"/>
      <c r="DE241"/>
      <c r="DF241"/>
      <c r="DG241"/>
      <c r="DH241"/>
      <c r="DI241"/>
      <c r="DJ241"/>
      <c r="DK241" s="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 s="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V242"/>
      <c r="AW242" s="1" t="s">
        <v>159</v>
      </c>
      <c r="AX242">
        <v>3</v>
      </c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 s="1"/>
      <c r="CR242"/>
      <c r="CS242"/>
      <c r="CT242"/>
      <c r="CU242"/>
      <c r="CV242"/>
      <c r="CW242"/>
      <c r="CX242"/>
      <c r="CY242"/>
      <c r="CZ242"/>
      <c r="DA242" s="1"/>
      <c r="DB242"/>
      <c r="DC242"/>
      <c r="DD242"/>
      <c r="DE242"/>
      <c r="DF242"/>
      <c r="DG242"/>
      <c r="DH242"/>
      <c r="DI242"/>
      <c r="DJ242"/>
      <c r="DK242" s="1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 s="1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s="1" t="s">
        <v>124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 s="1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 s="1"/>
      <c r="CR243"/>
      <c r="CS243"/>
      <c r="CT243"/>
      <c r="CU243"/>
      <c r="CV243"/>
      <c r="CW243"/>
      <c r="CX243"/>
      <c r="CY243"/>
      <c r="CZ243"/>
      <c r="DA243" s="1"/>
      <c r="DB243"/>
      <c r="DC243"/>
      <c r="DD243"/>
      <c r="DE243"/>
      <c r="DF243"/>
      <c r="DG243"/>
      <c r="DH243"/>
      <c r="DI243"/>
      <c r="DJ243"/>
      <c r="DK243" s="1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 s="1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s="1" t="s">
        <v>124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 s="1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 s="1"/>
      <c r="CR244"/>
      <c r="CS244"/>
      <c r="CT244"/>
      <c r="CU244"/>
      <c r="CV244"/>
      <c r="CW244"/>
      <c r="CX244"/>
      <c r="CY244"/>
      <c r="CZ244"/>
      <c r="DA244" s="1"/>
      <c r="DB244"/>
      <c r="DC244"/>
      <c r="DD244"/>
      <c r="DE244"/>
      <c r="DF244"/>
      <c r="DG244"/>
      <c r="DH244"/>
      <c r="DI244"/>
      <c r="DJ244"/>
      <c r="DK244" s="1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 s="1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V245"/>
      <c r="AW245" s="1" t="s">
        <v>123</v>
      </c>
      <c r="AX245" t="s">
        <v>132</v>
      </c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 s="1" t="s">
        <v>123</v>
      </c>
      <c r="CR245"/>
      <c r="CS245"/>
      <c r="CT245"/>
      <c r="CU245"/>
      <c r="CV245"/>
      <c r="CW245"/>
      <c r="CX245"/>
      <c r="CY245"/>
      <c r="CZ245"/>
      <c r="DA245" s="1" t="s">
        <v>123</v>
      </c>
      <c r="DB245"/>
      <c r="DC245"/>
      <c r="DD245"/>
      <c r="DE245"/>
      <c r="DF245"/>
      <c r="DG245"/>
      <c r="DH245"/>
      <c r="DI245"/>
      <c r="DJ245"/>
      <c r="DK245" s="1" t="s">
        <v>123</v>
      </c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 s="1" t="s">
        <v>123</v>
      </c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R246"/>
      <c r="AS246" t="s">
        <v>1964</v>
      </c>
      <c r="AT246" t="s">
        <v>1539</v>
      </c>
      <c r="AU246" t="s">
        <v>230</v>
      </c>
      <c r="AV246"/>
      <c r="AW246" s="1" t="s">
        <v>123</v>
      </c>
      <c r="AX246" t="s">
        <v>132</v>
      </c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 s="1" t="s">
        <v>123</v>
      </c>
      <c r="CR246"/>
      <c r="CS246"/>
      <c r="CT246"/>
      <c r="CU246"/>
      <c r="CV246"/>
      <c r="CW246"/>
      <c r="CX246"/>
      <c r="CY246"/>
      <c r="CZ246"/>
      <c r="DA246" s="1" t="s">
        <v>123</v>
      </c>
      <c r="DB246"/>
      <c r="DC246"/>
      <c r="DD246"/>
      <c r="DE246"/>
      <c r="DF246"/>
      <c r="DG246"/>
      <c r="DH246"/>
      <c r="DI246"/>
      <c r="DJ246"/>
      <c r="DK246" s="1" t="s">
        <v>123</v>
      </c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 s="1" t="s">
        <v>123</v>
      </c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 s="1" t="s">
        <v>123</v>
      </c>
      <c r="CR247"/>
      <c r="CS247"/>
      <c r="CT247"/>
      <c r="CU247"/>
      <c r="CV247"/>
      <c r="CW247"/>
      <c r="CX247"/>
      <c r="CY247"/>
      <c r="CZ247"/>
      <c r="DA247" s="1" t="s">
        <v>123</v>
      </c>
      <c r="DB247"/>
      <c r="DC247"/>
      <c r="DD247"/>
      <c r="DE247"/>
      <c r="DF247"/>
      <c r="DG247"/>
      <c r="DH247"/>
      <c r="DI247"/>
      <c r="DJ247"/>
      <c r="DK247" s="1" t="s">
        <v>123</v>
      </c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 s="1" t="s">
        <v>123</v>
      </c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s="1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 s="1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 s="1"/>
      <c r="CR248"/>
      <c r="CS248"/>
      <c r="CT248"/>
      <c r="CU248"/>
      <c r="CV248"/>
      <c r="CW248"/>
      <c r="CX248"/>
      <c r="CY248"/>
      <c r="CZ248"/>
      <c r="DA248" s="1"/>
      <c r="DB248"/>
      <c r="DC248"/>
      <c r="DD248"/>
      <c r="DE248"/>
      <c r="DF248"/>
      <c r="DG248"/>
      <c r="DH248"/>
      <c r="DI248"/>
      <c r="DJ248"/>
      <c r="DK248" s="1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 s="1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s="1" t="s">
        <v>124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 s="1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 s="1"/>
      <c r="CR249"/>
      <c r="CS249"/>
      <c r="CT249"/>
      <c r="CU249"/>
      <c r="CV249"/>
      <c r="CW249"/>
      <c r="CX249"/>
      <c r="CY249"/>
      <c r="CZ249"/>
      <c r="DA249" s="1"/>
      <c r="DB249"/>
      <c r="DC249"/>
      <c r="DD249"/>
      <c r="DE249"/>
      <c r="DF249"/>
      <c r="DG249"/>
      <c r="DH249"/>
      <c r="DI249"/>
      <c r="DJ249"/>
      <c r="DK249" s="1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 s="1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C250"/>
      <c r="AD250">
        <v>4</v>
      </c>
      <c r="AE250" s="1" t="s">
        <v>123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 s="1" t="s">
        <v>123</v>
      </c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 s="1" t="s">
        <v>123</v>
      </c>
      <c r="CR250"/>
      <c r="CS250"/>
      <c r="CT250"/>
      <c r="CU250"/>
      <c r="CV250"/>
      <c r="CW250"/>
      <c r="CX250"/>
      <c r="CY250"/>
      <c r="CZ250"/>
      <c r="DA250" s="1" t="s">
        <v>123</v>
      </c>
      <c r="DB250"/>
      <c r="DC250"/>
      <c r="DD250"/>
      <c r="DE250"/>
      <c r="DF250"/>
      <c r="DG250"/>
      <c r="DH250"/>
      <c r="DI250"/>
      <c r="DJ250"/>
      <c r="DK250" s="1" t="s">
        <v>123</v>
      </c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 s="1" t="s">
        <v>123</v>
      </c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s="1" t="s">
        <v>124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 s="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 s="1"/>
      <c r="CR251"/>
      <c r="CS251"/>
      <c r="CT251"/>
      <c r="CU251"/>
      <c r="CV251"/>
      <c r="CW251"/>
      <c r="CX251"/>
      <c r="CY251"/>
      <c r="CZ251"/>
      <c r="DA251" s="1"/>
      <c r="DB251"/>
      <c r="DC251"/>
      <c r="DD251"/>
      <c r="DE251"/>
      <c r="DF251"/>
      <c r="DG251"/>
      <c r="DH251"/>
      <c r="DI251"/>
      <c r="DJ251"/>
      <c r="DK251" s="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 s="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s="1" t="s">
        <v>124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 s="1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 s="1"/>
      <c r="CR252"/>
      <c r="CS252"/>
      <c r="CT252"/>
      <c r="CU252"/>
      <c r="CV252"/>
      <c r="CW252"/>
      <c r="CX252"/>
      <c r="CY252"/>
      <c r="CZ252"/>
      <c r="DA252" s="1"/>
      <c r="DB252"/>
      <c r="DC252"/>
      <c r="DD252"/>
      <c r="DE252"/>
      <c r="DF252"/>
      <c r="DG252"/>
      <c r="DH252"/>
      <c r="DI252"/>
      <c r="DJ252"/>
      <c r="DK252" s="1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 s="1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s="1" t="s">
        <v>124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 s="1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 s="1"/>
      <c r="CR253"/>
      <c r="CS253"/>
      <c r="CT253"/>
      <c r="CU253"/>
      <c r="CV253"/>
      <c r="CW253"/>
      <c r="CX253"/>
      <c r="CY253"/>
      <c r="CZ253"/>
      <c r="DA253" s="1"/>
      <c r="DB253"/>
      <c r="DC253"/>
      <c r="DD253"/>
      <c r="DE253"/>
      <c r="DF253"/>
      <c r="DG253"/>
      <c r="DH253"/>
      <c r="DI253"/>
      <c r="DJ253"/>
      <c r="DK253" s="1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 s="1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s="1" t="s">
        <v>124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 s="1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 s="1"/>
      <c r="CR254"/>
      <c r="CS254"/>
      <c r="CT254"/>
      <c r="CU254"/>
      <c r="CV254"/>
      <c r="CW254"/>
      <c r="CX254"/>
      <c r="CY254"/>
      <c r="CZ254"/>
      <c r="DA254" s="1"/>
      <c r="DB254"/>
      <c r="DC254"/>
      <c r="DD254"/>
      <c r="DE254"/>
      <c r="DF254"/>
      <c r="DG254"/>
      <c r="DH254"/>
      <c r="DI254"/>
      <c r="DJ254"/>
      <c r="DK254" s="1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 s="1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C255"/>
      <c r="AD255">
        <v>6</v>
      </c>
      <c r="AE255" s="1" t="s">
        <v>124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 s="1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 s="1"/>
      <c r="CR255"/>
      <c r="CS255"/>
      <c r="CT255"/>
      <c r="CU255"/>
      <c r="CV255"/>
      <c r="CW255"/>
      <c r="CX255"/>
      <c r="CY255"/>
      <c r="CZ255"/>
      <c r="DA255" s="1"/>
      <c r="DB255"/>
      <c r="DC255"/>
      <c r="DD255"/>
      <c r="DE255"/>
      <c r="DF255"/>
      <c r="DG255"/>
      <c r="DH255"/>
      <c r="DI255"/>
      <c r="DJ255"/>
      <c r="DK255" s="1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 s="1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s="1" t="s">
        <v>124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 s="1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 s="1"/>
      <c r="CR256"/>
      <c r="CS256"/>
      <c r="CT256"/>
      <c r="CU256"/>
      <c r="CV256"/>
      <c r="CW256"/>
      <c r="CX256"/>
      <c r="CY256"/>
      <c r="CZ256"/>
      <c r="DA256" s="1"/>
      <c r="DB256"/>
      <c r="DC256"/>
      <c r="DD256"/>
      <c r="DE256"/>
      <c r="DF256"/>
      <c r="DG256"/>
      <c r="DH256"/>
      <c r="DI256"/>
      <c r="DJ256"/>
      <c r="DK256" s="1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 s="1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s="1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 s="1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 s="1"/>
      <c r="CR257"/>
      <c r="CS257"/>
      <c r="CT257"/>
      <c r="CU257"/>
      <c r="CV257"/>
      <c r="CW257"/>
      <c r="CX257"/>
      <c r="CY257"/>
      <c r="CZ257"/>
      <c r="DA257" s="1"/>
      <c r="DB257"/>
      <c r="DC257"/>
      <c r="DD257"/>
      <c r="DE257"/>
      <c r="DF257"/>
      <c r="DG257"/>
      <c r="DH257"/>
      <c r="DI257"/>
      <c r="DJ257"/>
      <c r="DK257" s="1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 s="1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s="1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 s="1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 s="1"/>
      <c r="CR258"/>
      <c r="CS258"/>
      <c r="CT258"/>
      <c r="CU258"/>
      <c r="CV258"/>
      <c r="CW258"/>
      <c r="CX258"/>
      <c r="CY258"/>
      <c r="CZ258"/>
      <c r="DA258" s="1"/>
      <c r="DB258"/>
      <c r="DC258"/>
      <c r="DD258"/>
      <c r="DE258"/>
      <c r="DF258"/>
      <c r="DG258"/>
      <c r="DH258"/>
      <c r="DI258"/>
      <c r="DJ258"/>
      <c r="DK258" s="1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 s="1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K259"/>
      <c r="BL259"/>
      <c r="BM259" t="s">
        <v>173</v>
      </c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 s="1" t="s">
        <v>123</v>
      </c>
      <c r="CR259"/>
      <c r="CS259"/>
      <c r="CT259"/>
      <c r="CU259"/>
      <c r="CV259"/>
      <c r="CW259"/>
      <c r="CX259"/>
      <c r="CY259"/>
      <c r="CZ259"/>
      <c r="DA259" s="1" t="s">
        <v>123</v>
      </c>
      <c r="DB259"/>
      <c r="DC259"/>
      <c r="DD259"/>
      <c r="DE259"/>
      <c r="DF259"/>
      <c r="DG259"/>
      <c r="DH259"/>
      <c r="DI259"/>
      <c r="DJ259"/>
      <c r="DK259" s="1" t="s">
        <v>123</v>
      </c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 s="1" t="s">
        <v>123</v>
      </c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 s="1" t="s">
        <v>123</v>
      </c>
      <c r="CR260"/>
      <c r="CS260"/>
      <c r="CT260"/>
      <c r="CU260"/>
      <c r="CV260"/>
      <c r="CW260"/>
      <c r="CX260"/>
      <c r="CY260"/>
      <c r="CZ260"/>
      <c r="DA260" s="1" t="s">
        <v>123</v>
      </c>
      <c r="DB260"/>
      <c r="DC260"/>
      <c r="DD260"/>
      <c r="DE260"/>
      <c r="DF260"/>
      <c r="DG260"/>
      <c r="DH260"/>
      <c r="DI260"/>
      <c r="DJ260"/>
      <c r="DK260" s="1" t="s">
        <v>174</v>
      </c>
      <c r="DL260" t="s">
        <v>394</v>
      </c>
      <c r="DM260"/>
      <c r="DN260"/>
      <c r="DO260"/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E260"/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M260"/>
      <c r="EN260" s="1" t="s">
        <v>123</v>
      </c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R261"/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K261"/>
      <c r="BL261"/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X261"/>
      <c r="BY261" t="s">
        <v>157</v>
      </c>
      <c r="BZ261"/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O261"/>
      <c r="CP261"/>
      <c r="CQ261" s="1" t="s">
        <v>123</v>
      </c>
      <c r="CR261"/>
      <c r="CS261"/>
      <c r="CT261"/>
      <c r="CU261"/>
      <c r="CV261"/>
      <c r="CW261"/>
      <c r="CX261"/>
      <c r="CY261"/>
      <c r="CZ261"/>
      <c r="DA261" s="1" t="s">
        <v>123</v>
      </c>
      <c r="DB261"/>
      <c r="DC261"/>
      <c r="DD261"/>
      <c r="DE261"/>
      <c r="DF261"/>
      <c r="DG261"/>
      <c r="DH261"/>
      <c r="DI261"/>
      <c r="DJ261"/>
      <c r="DK261" s="1" t="s">
        <v>123</v>
      </c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 s="1" t="s">
        <v>123</v>
      </c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K262"/>
      <c r="BL262"/>
      <c r="BM262" t="s">
        <v>173</v>
      </c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 s="1" t="s">
        <v>123</v>
      </c>
      <c r="CR262"/>
      <c r="CS262"/>
      <c r="CT262"/>
      <c r="CU262"/>
      <c r="CV262"/>
      <c r="CW262"/>
      <c r="CX262"/>
      <c r="CY262"/>
      <c r="CZ262"/>
      <c r="DA262" s="1" t="s">
        <v>123</v>
      </c>
      <c r="DB262"/>
      <c r="DC262"/>
      <c r="DD262"/>
      <c r="DE262"/>
      <c r="DF262"/>
      <c r="DG262"/>
      <c r="DH262"/>
      <c r="DI262"/>
      <c r="DJ262"/>
      <c r="DK262" s="1" t="s">
        <v>123</v>
      </c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G262"/>
      <c r="FH262"/>
      <c r="FI262"/>
      <c r="FJ262"/>
      <c r="FK262"/>
      <c r="FL262"/>
      <c r="FM262"/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K263"/>
      <c r="BL263" t="s">
        <v>2062</v>
      </c>
      <c r="BM263" t="s">
        <v>173</v>
      </c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 s="1" t="s">
        <v>123</v>
      </c>
      <c r="CR263"/>
      <c r="CS263"/>
      <c r="CT263"/>
      <c r="CU263"/>
      <c r="CV263"/>
      <c r="CW263"/>
      <c r="CX263"/>
      <c r="CY263"/>
      <c r="CZ263"/>
      <c r="DA263" s="1" t="s">
        <v>123</v>
      </c>
      <c r="DB263"/>
      <c r="DC263"/>
      <c r="DD263"/>
      <c r="DE263"/>
      <c r="DF263"/>
      <c r="DG263"/>
      <c r="DH263"/>
      <c r="DI263"/>
      <c r="DJ263"/>
      <c r="DK263" s="1" t="s">
        <v>123</v>
      </c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 s="1" t="s">
        <v>123</v>
      </c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B264" s="5"/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7">
        <f>COUNTIF(Wszystkie[Czy jesteś osobą pełnoletnią?],"*"&amp;"Tak"&amp;"*")</f>
        <v>255</v>
      </c>
      <c r="O265" s="7">
        <f>COUNTIF(Wszystkie[Czy jesteś studentem uczelni wyższej?],"*"&amp;"Tak"&amp;"*")</f>
        <v>46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7">
        <f>COUNTIF(Wszystkie[Czy jesteś absolwentem uczelni wyższej?],"*"&amp;"Tak"&amp;"*")</f>
        <v>202</v>
      </c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7">
        <f>COUNTIF(Wszystkie[Czy jesteś rodzicem / opiekunem absolwenta uczelni wyższej?],"*"&amp;"Tak"&amp;"*")</f>
        <v>24</v>
      </c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7">
        <f>COUNTIF(Wszystkie[Czy jesteś aktualnie pracownikiem administracyjnym uczelni wyższej?],"*"&amp;"Tak"&amp;"*")</f>
        <v>6</v>
      </c>
      <c r="CR265" s="6"/>
      <c r="CS265" s="6"/>
      <c r="CT265" s="6"/>
      <c r="CU265" s="6"/>
      <c r="CV265" s="6"/>
      <c r="CW265" s="6"/>
      <c r="CX265" s="6"/>
      <c r="CY265" s="6"/>
      <c r="CZ265" s="6"/>
      <c r="DA265" s="7">
        <f>COUNTIF(Wszystkie[Czy jesteś aktualnie pracownikiem naukowym lub dydaktycznym uczelni wyższej?],"*"&amp;"Tak"&amp;"*")</f>
        <v>17</v>
      </c>
      <c r="DB265" s="6"/>
      <c r="DC265" s="6"/>
      <c r="DD265" s="6"/>
      <c r="DE265" s="6"/>
      <c r="DF265" s="6"/>
      <c r="DG265" s="6"/>
      <c r="DH265" s="6"/>
      <c r="DI265" s="6"/>
      <c r="DJ265" s="6"/>
      <c r="DK265" s="7">
        <f>COUNTIF(Wszystkie[Czy jesteś przedstawicielem władz uczelni z grupy rektorów, prorektorów, dziekanów, prodziekanów, członków senatu lub członków rady uczelni?],"*"&amp;"Tak"&amp;"*")</f>
        <v>6</v>
      </c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7">
        <f>COUNTIF(Wszystkie[Czy jesteś przedstawicielem firmy, w której są zatrudniani absolwenci uczelni wyższych (tytuł licencjata, magistra lub wyższy)?],"*"&amp;"Tak"&amp;"*")</f>
        <v>21</v>
      </c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  <c r="FB265" s="6"/>
      <c r="FC265" s="6"/>
      <c r="FD265" s="6"/>
      <c r="FE265" s="6"/>
      <c r="FF265" s="6"/>
      <c r="FG265" s="6"/>
      <c r="FH265" s="6"/>
      <c r="FI265" s="6"/>
      <c r="FJ265" s="6"/>
      <c r="FK265" s="6"/>
      <c r="FL265" s="6"/>
      <c r="FM265" s="6"/>
      <c r="FN265" s="7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7">
        <f>COUNTIF(Wszystkie[Czy jesteś osobą pełnoletnią?],"*"&amp;"Nie"&amp;"*")</f>
        <v>4</v>
      </c>
      <c r="O266" s="7">
        <f>COUNTIF(Wszystkie[Czy jesteś studentem uczelni wyższej?],"*"&amp;"Nie (przejście"&amp;"*")</f>
        <v>206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7">
        <f>COUNTIF(Wszystkie[Czy jesteś absolwentem uczelni wyższej?],"*"&amp;"Nie (przejście"&amp;"*")</f>
        <v>25</v>
      </c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7">
        <f>COUNTIF(Wszystkie[Czy jesteś rodzicem / opiekunem absolwenta uczelni wyższej?],"*"&amp;"Nie (przejście"&amp;"*")</f>
        <v>133</v>
      </c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7">
        <f>COUNTIF(Wszystkie[Czy jesteś aktualnie pracownikiem administracyjnym uczelni wyższej?],"*"&amp;"Nie (przejście"&amp;"*")</f>
        <v>145</v>
      </c>
      <c r="CR266" s="6"/>
      <c r="CS266" s="6"/>
      <c r="CT266" s="6"/>
      <c r="CU266" s="6"/>
      <c r="CV266" s="6"/>
      <c r="CW266" s="6"/>
      <c r="CX266" s="6"/>
      <c r="CY266" s="6"/>
      <c r="CZ266" s="6"/>
      <c r="DA266" s="7">
        <f>COUNTIF(Wszystkie[Czy jesteś aktualnie pracownikiem naukowym lub dydaktycznym uczelni wyższej?],"*"&amp;"Nie (przejście"&amp;"*")</f>
        <v>132</v>
      </c>
      <c r="DB266" s="6"/>
      <c r="DC266" s="6"/>
      <c r="DD266" s="6"/>
      <c r="DE266" s="6"/>
      <c r="DF266" s="6"/>
      <c r="DG266" s="6"/>
      <c r="DH266" s="6"/>
      <c r="DI266" s="6"/>
      <c r="DJ266" s="6"/>
      <c r="DK266" s="7">
        <f>COUNTIF(Wszystkie[Czy jesteś przedstawicielem władz uczelni z grupy rektorów, prorektorów, dziekanów, prodziekanów, członków senatu lub członków rady uczelni?],"*"&amp;"Nie (przejście"&amp;"*")</f>
        <v>143</v>
      </c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7">
        <f>COUNTIF(Wszystkie[Czy jesteś przedstawicielem firmy, w której są zatrudniani absolwenci uczelni wyższych (tytuł licencjata, magistra lub wyższy)?],"*"&amp;"Nie (przejście"&amp;"*")</f>
        <v>127</v>
      </c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  <c r="FB266" s="6"/>
      <c r="FC266" s="6"/>
      <c r="FD266" s="6"/>
      <c r="FE266" s="6"/>
      <c r="FF266" s="6"/>
      <c r="FG266" s="6"/>
      <c r="FH266" s="6"/>
      <c r="FI266" s="6"/>
      <c r="FJ266" s="6"/>
      <c r="FK266" s="6"/>
      <c r="FL266" s="6"/>
      <c r="FM266" s="6"/>
      <c r="FN266" s="7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7">
        <f>COUNTBLANK(Wszystkie[Czy jesteś osobą pełnoletnią?])</f>
        <v>2</v>
      </c>
      <c r="O267" s="7">
        <f>COUNTBLANK(Wszystkie[Czy jesteś studentem uczelni wyższej?])</f>
        <v>9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7">
        <f>COUNTBLANK(Wszystkie[Czy jesteś absolwentem uczelni wyższej?])</f>
        <v>34</v>
      </c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7">
        <f>COUNTBLANK(Wszystkie[Czy jesteś rodzicem / opiekunem absolwenta uczelni wyższej?])</f>
        <v>104</v>
      </c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7">
        <f>COUNTBLANK(Wszystkie[Czy jesteś aktualnie pracownikiem administracyjnym uczelni wyższej?])</f>
        <v>110</v>
      </c>
      <c r="CR267" s="6"/>
      <c r="CS267" s="6"/>
      <c r="CT267" s="6"/>
      <c r="CU267" s="6"/>
      <c r="CV267" s="6"/>
      <c r="CW267" s="6"/>
      <c r="CX267" s="6"/>
      <c r="CY267" s="6"/>
      <c r="CZ267" s="6"/>
      <c r="DA267" s="7">
        <f>COUNTBLANK(Wszystkie[Czy jesteś aktualnie pracownikiem naukowym lub dydaktycznym uczelni wyższej?])</f>
        <v>112</v>
      </c>
      <c r="DB267" s="6"/>
      <c r="DC267" s="6"/>
      <c r="DD267" s="6"/>
      <c r="DE267" s="6"/>
      <c r="DF267" s="6"/>
      <c r="DG267" s="6"/>
      <c r="DH267" s="6"/>
      <c r="DI267" s="6"/>
      <c r="DJ267" s="6"/>
      <c r="DK267" s="7">
        <f>COUNTBLANK(Wszystkie[Czy jesteś przedstawicielem władz uczelni z grupy rektorów, prorektorów, dziekanów, prodziekanów, członków senatu lub członków rady uczelni?])</f>
        <v>112</v>
      </c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7">
        <f>COUNTBLANK(Wszystkie[Czy jesteś przedstawicielem firmy, w której są zatrudniani absolwenci uczelni wyższych (tytuł licencjata, magistra lub wyższy)?])</f>
        <v>113</v>
      </c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  <c r="FB267" s="6"/>
      <c r="FC267" s="6"/>
      <c r="FD267" s="6"/>
      <c r="FE267" s="6"/>
      <c r="FF267" s="6"/>
      <c r="FG267" s="6"/>
      <c r="FH267" s="6"/>
      <c r="FI267" s="6"/>
      <c r="FJ267" s="6"/>
      <c r="FK267" s="6"/>
      <c r="FL267" s="6"/>
      <c r="FM267" s="6"/>
      <c r="FN267" s="7">
        <f>COUNTBLANK(Wszystkie[Czy jesteś przedstawicielem władz samorządowych lub centralnych Rzeczypospolitej Polskiej?])</f>
        <v>117</v>
      </c>
    </row>
    <row r="268" spans="1:213" x14ac:dyDescent="0.45">
      <c r="N268" s="3">
        <f>SUM(N265:N267)</f>
        <v>261</v>
      </c>
      <c r="O268" s="3">
        <f t="shared" ref="O268:BZ268" si="0">SUM(O265:O267)</f>
        <v>261</v>
      </c>
      <c r="P268" s="3">
        <f t="shared" si="0"/>
        <v>0</v>
      </c>
      <c r="Q268" s="3">
        <f t="shared" si="0"/>
        <v>0</v>
      </c>
      <c r="R268" s="3">
        <f t="shared" si="0"/>
        <v>0</v>
      </c>
      <c r="S268" s="3">
        <f t="shared" si="0"/>
        <v>0</v>
      </c>
      <c r="T268" s="3">
        <f t="shared" si="0"/>
        <v>0</v>
      </c>
      <c r="U268" s="3">
        <f t="shared" si="0"/>
        <v>0</v>
      </c>
      <c r="V268" s="3">
        <f t="shared" si="0"/>
        <v>0</v>
      </c>
      <c r="W268" s="3">
        <f t="shared" si="0"/>
        <v>0</v>
      </c>
      <c r="X268" s="3">
        <f t="shared" si="0"/>
        <v>0</v>
      </c>
      <c r="Y268" s="3">
        <f t="shared" si="0"/>
        <v>0</v>
      </c>
      <c r="Z268" s="3">
        <f t="shared" si="0"/>
        <v>0</v>
      </c>
      <c r="AA268" s="3">
        <f t="shared" si="0"/>
        <v>0</v>
      </c>
      <c r="AB268" s="3">
        <f t="shared" si="0"/>
        <v>0</v>
      </c>
      <c r="AC268" s="3">
        <f t="shared" si="0"/>
        <v>0</v>
      </c>
      <c r="AD268" s="3">
        <f t="shared" si="0"/>
        <v>0</v>
      </c>
      <c r="AE268" s="3">
        <f t="shared" si="0"/>
        <v>261</v>
      </c>
      <c r="AF268" s="3">
        <f t="shared" si="0"/>
        <v>0</v>
      </c>
      <c r="AG268" s="3">
        <f t="shared" si="0"/>
        <v>0</v>
      </c>
      <c r="AH268" s="3">
        <f t="shared" si="0"/>
        <v>0</v>
      </c>
      <c r="AI268" s="3">
        <f t="shared" si="0"/>
        <v>0</v>
      </c>
      <c r="AJ268" s="3">
        <f t="shared" si="0"/>
        <v>0</v>
      </c>
      <c r="AK268" s="3">
        <f t="shared" si="0"/>
        <v>0</v>
      </c>
      <c r="AL268" s="3">
        <f t="shared" si="0"/>
        <v>0</v>
      </c>
      <c r="AM268" s="3">
        <f t="shared" si="0"/>
        <v>0</v>
      </c>
      <c r="AN268" s="3">
        <f t="shared" si="0"/>
        <v>0</v>
      </c>
      <c r="AO268" s="3">
        <f t="shared" si="0"/>
        <v>0</v>
      </c>
      <c r="AP268" s="3">
        <f t="shared" si="0"/>
        <v>0</v>
      </c>
      <c r="AQ268" s="3">
        <f t="shared" si="0"/>
        <v>0</v>
      </c>
      <c r="AR268" s="3">
        <f t="shared" si="0"/>
        <v>0</v>
      </c>
      <c r="AS268" s="3">
        <f t="shared" si="0"/>
        <v>0</v>
      </c>
      <c r="AT268" s="3">
        <f t="shared" si="0"/>
        <v>0</v>
      </c>
      <c r="AU268" s="3">
        <f t="shared" si="0"/>
        <v>0</v>
      </c>
      <c r="AV268" s="3">
        <f t="shared" si="0"/>
        <v>0</v>
      </c>
      <c r="AW268" s="3">
        <f t="shared" si="0"/>
        <v>261</v>
      </c>
      <c r="AX268" s="3">
        <f t="shared" si="0"/>
        <v>0</v>
      </c>
      <c r="AY268" s="3">
        <f t="shared" si="0"/>
        <v>0</v>
      </c>
      <c r="AZ268" s="3">
        <f t="shared" si="0"/>
        <v>0</v>
      </c>
      <c r="BA268" s="3">
        <f t="shared" si="0"/>
        <v>0</v>
      </c>
      <c r="BB268" s="3">
        <f t="shared" si="0"/>
        <v>0</v>
      </c>
      <c r="BC268" s="3">
        <f t="shared" si="0"/>
        <v>0</v>
      </c>
      <c r="BD268" s="3">
        <f t="shared" si="0"/>
        <v>0</v>
      </c>
      <c r="BE268" s="3">
        <f t="shared" si="0"/>
        <v>0</v>
      </c>
      <c r="BF268" s="3">
        <f t="shared" si="0"/>
        <v>0</v>
      </c>
      <c r="BG268" s="3">
        <f t="shared" si="0"/>
        <v>0</v>
      </c>
      <c r="BH268" s="3">
        <f t="shared" si="0"/>
        <v>0</v>
      </c>
      <c r="BI268" s="3">
        <f t="shared" si="0"/>
        <v>0</v>
      </c>
      <c r="BJ268" s="3">
        <f t="shared" si="0"/>
        <v>0</v>
      </c>
      <c r="BK268" s="3">
        <f t="shared" si="0"/>
        <v>0</v>
      </c>
      <c r="BL268" s="3">
        <f t="shared" si="0"/>
        <v>0</v>
      </c>
      <c r="BM268" s="3">
        <f t="shared" si="0"/>
        <v>0</v>
      </c>
      <c r="BN268" s="3">
        <f t="shared" si="0"/>
        <v>0</v>
      </c>
      <c r="BO268" s="3">
        <f t="shared" si="0"/>
        <v>0</v>
      </c>
      <c r="BP268" s="3">
        <f t="shared" si="0"/>
        <v>0</v>
      </c>
      <c r="BQ268" s="3">
        <f t="shared" si="0"/>
        <v>0</v>
      </c>
      <c r="BR268" s="3">
        <f t="shared" si="0"/>
        <v>0</v>
      </c>
      <c r="BS268" s="3">
        <f t="shared" si="0"/>
        <v>0</v>
      </c>
      <c r="BT268" s="3">
        <f t="shared" si="0"/>
        <v>0</v>
      </c>
      <c r="BU268" s="3">
        <f t="shared" si="0"/>
        <v>0</v>
      </c>
      <c r="BV268" s="3">
        <f t="shared" si="0"/>
        <v>0</v>
      </c>
      <c r="BW268" s="3">
        <f t="shared" si="0"/>
        <v>0</v>
      </c>
      <c r="BX268" s="3">
        <f t="shared" si="0"/>
        <v>0</v>
      </c>
      <c r="BY268" s="3">
        <f t="shared" si="0"/>
        <v>0</v>
      </c>
      <c r="BZ268" s="3">
        <f t="shared" si="0"/>
        <v>0</v>
      </c>
      <c r="CA268" s="3">
        <f t="shared" ref="CA268:DK268" si="1">SUM(CA265:CA267)</f>
        <v>0</v>
      </c>
      <c r="CB268" s="3">
        <f t="shared" si="1"/>
        <v>0</v>
      </c>
      <c r="CC268" s="3">
        <f t="shared" si="1"/>
        <v>0</v>
      </c>
      <c r="CD268" s="3">
        <f t="shared" si="1"/>
        <v>0</v>
      </c>
      <c r="CE268" s="3">
        <f t="shared" si="1"/>
        <v>0</v>
      </c>
      <c r="CF268" s="3">
        <f t="shared" si="1"/>
        <v>0</v>
      </c>
      <c r="CG268" s="3">
        <f t="shared" si="1"/>
        <v>0</v>
      </c>
      <c r="CH268" s="3">
        <f t="shared" si="1"/>
        <v>0</v>
      </c>
      <c r="CI268" s="3">
        <f t="shared" si="1"/>
        <v>0</v>
      </c>
      <c r="CJ268" s="3">
        <f t="shared" si="1"/>
        <v>0</v>
      </c>
      <c r="CK268" s="3">
        <f t="shared" si="1"/>
        <v>0</v>
      </c>
      <c r="CL268" s="3">
        <f t="shared" si="1"/>
        <v>0</v>
      </c>
      <c r="CM268" s="3">
        <f t="shared" si="1"/>
        <v>0</v>
      </c>
      <c r="CN268" s="3">
        <f t="shared" si="1"/>
        <v>0</v>
      </c>
      <c r="CO268" s="3">
        <f t="shared" si="1"/>
        <v>0</v>
      </c>
      <c r="CP268" s="3">
        <f t="shared" si="1"/>
        <v>0</v>
      </c>
      <c r="CQ268" s="3">
        <f t="shared" si="1"/>
        <v>261</v>
      </c>
      <c r="CR268" s="3">
        <f t="shared" si="1"/>
        <v>0</v>
      </c>
      <c r="CS268" s="3">
        <f t="shared" si="1"/>
        <v>0</v>
      </c>
      <c r="CT268" s="3">
        <f t="shared" si="1"/>
        <v>0</v>
      </c>
      <c r="CU268" s="3">
        <f t="shared" si="1"/>
        <v>0</v>
      </c>
      <c r="CV268" s="3">
        <f t="shared" si="1"/>
        <v>0</v>
      </c>
      <c r="CW268" s="3">
        <f t="shared" si="1"/>
        <v>0</v>
      </c>
      <c r="CX268" s="3">
        <f t="shared" si="1"/>
        <v>0</v>
      </c>
      <c r="CY268" s="3">
        <f t="shared" si="1"/>
        <v>0</v>
      </c>
      <c r="CZ268" s="3">
        <f t="shared" si="1"/>
        <v>0</v>
      </c>
      <c r="DA268" s="3">
        <f t="shared" si="1"/>
        <v>261</v>
      </c>
      <c r="DB268" s="3">
        <f t="shared" si="1"/>
        <v>0</v>
      </c>
      <c r="DC268" s="3">
        <f t="shared" si="1"/>
        <v>0</v>
      </c>
      <c r="DD268" s="3">
        <f t="shared" si="1"/>
        <v>0</v>
      </c>
      <c r="DE268" s="3">
        <f t="shared" si="1"/>
        <v>0</v>
      </c>
      <c r="DF268" s="3">
        <f t="shared" si="1"/>
        <v>0</v>
      </c>
      <c r="DG268" s="3">
        <f t="shared" si="1"/>
        <v>0</v>
      </c>
      <c r="DH268" s="3">
        <f t="shared" si="1"/>
        <v>0</v>
      </c>
      <c r="DI268" s="3">
        <f t="shared" si="1"/>
        <v>0</v>
      </c>
      <c r="DJ268" s="3">
        <f t="shared" si="1"/>
        <v>0</v>
      </c>
      <c r="DK268" s="3">
        <f t="shared" si="1"/>
        <v>261</v>
      </c>
      <c r="DL268" s="3">
        <f>SUM(DL265:DL267)</f>
        <v>0</v>
      </c>
      <c r="DM268" s="3">
        <f t="shared" ref="DM268" si="2">SUM(DM265:DM267)</f>
        <v>0</v>
      </c>
      <c r="DN268" s="3">
        <f t="shared" ref="DN268" si="3">SUM(DN265:DN267)</f>
        <v>0</v>
      </c>
      <c r="DO268" s="3">
        <f t="shared" ref="DO268" si="4">SUM(DO265:DO267)</f>
        <v>0</v>
      </c>
      <c r="DP268" s="3">
        <f t="shared" ref="DP268" si="5">SUM(DP265:DP267)</f>
        <v>0</v>
      </c>
      <c r="DQ268" s="3">
        <f t="shared" ref="DQ268" si="6">SUM(DQ265:DQ267)</f>
        <v>0</v>
      </c>
      <c r="DR268" s="3">
        <f t="shared" ref="DR268" si="7">SUM(DR265:DR267)</f>
        <v>0</v>
      </c>
      <c r="DS268" s="3">
        <f t="shared" ref="DS268" si="8">SUM(DS265:DS267)</f>
        <v>0</v>
      </c>
      <c r="DT268" s="3">
        <f t="shared" ref="DT268" si="9">SUM(DT265:DT267)</f>
        <v>0</v>
      </c>
      <c r="DU268" s="3">
        <f t="shared" ref="DU268" si="10">SUM(DU265:DU267)</f>
        <v>0</v>
      </c>
      <c r="DV268" s="3">
        <f t="shared" ref="DV268" si="11">SUM(DV265:DV267)</f>
        <v>0</v>
      </c>
      <c r="DW268" s="3">
        <f t="shared" ref="DW268" si="12">SUM(DW265:DW267)</f>
        <v>0</v>
      </c>
      <c r="DX268" s="3">
        <f t="shared" ref="DX268" si="13">SUM(DX265:DX267)</f>
        <v>0</v>
      </c>
      <c r="DY268" s="3">
        <f t="shared" ref="DY268" si="14">SUM(DY265:DY267)</f>
        <v>0</v>
      </c>
      <c r="DZ268" s="3">
        <f t="shared" ref="DZ268" si="15">SUM(DZ265:DZ267)</f>
        <v>0</v>
      </c>
      <c r="EA268" s="3">
        <f t="shared" ref="EA268" si="16">SUM(EA265:EA267)</f>
        <v>0</v>
      </c>
      <c r="EB268" s="3">
        <f t="shared" ref="EB268" si="17">SUM(EB265:EB267)</f>
        <v>0</v>
      </c>
      <c r="EC268" s="3">
        <f t="shared" ref="EC268" si="18">SUM(EC265:EC267)</f>
        <v>0</v>
      </c>
      <c r="ED268" s="3">
        <f t="shared" ref="ED268" si="19">SUM(ED265:ED267)</f>
        <v>0</v>
      </c>
      <c r="EE268" s="3">
        <f t="shared" ref="EE268" si="20">SUM(EE265:EE267)</f>
        <v>0</v>
      </c>
      <c r="EF268" s="3">
        <f t="shared" ref="EF268" si="21">SUM(EF265:EF267)</f>
        <v>0</v>
      </c>
      <c r="EG268" s="3">
        <f t="shared" ref="EG268" si="22">SUM(EG265:EG267)</f>
        <v>0</v>
      </c>
      <c r="EH268" s="3">
        <f t="shared" ref="EH268" si="23">SUM(EH265:EH267)</f>
        <v>0</v>
      </c>
      <c r="EI268" s="3">
        <f t="shared" ref="EI268" si="24">SUM(EI265:EI267)</f>
        <v>0</v>
      </c>
      <c r="EJ268" s="3">
        <f t="shared" ref="EJ268" si="25">SUM(EJ265:EJ267)</f>
        <v>0</v>
      </c>
      <c r="EK268" s="3">
        <f t="shared" ref="EK268" si="26">SUM(EK265:EK267)</f>
        <v>0</v>
      </c>
      <c r="EL268" s="3">
        <f t="shared" ref="EL268" si="27">SUM(EL265:EL267)</f>
        <v>0</v>
      </c>
      <c r="EM268" s="3">
        <f t="shared" ref="EM268" si="28">SUM(EM265:EM267)</f>
        <v>0</v>
      </c>
      <c r="EN268" s="3">
        <f t="shared" ref="EN268" si="29">SUM(EN265:EN267)</f>
        <v>261</v>
      </c>
      <c r="EO268" s="3">
        <f t="shared" ref="EO268" si="30">SUM(EO265:EO267)</f>
        <v>0</v>
      </c>
      <c r="EP268" s="3">
        <f t="shared" ref="EP268" si="31">SUM(EP265:EP267)</f>
        <v>0</v>
      </c>
      <c r="EQ268" s="3">
        <f t="shared" ref="EQ268" si="32">SUM(EQ265:EQ267)</f>
        <v>0</v>
      </c>
      <c r="ER268" s="3">
        <f t="shared" ref="ER268" si="33">SUM(ER265:ER267)</f>
        <v>0</v>
      </c>
      <c r="ES268" s="3">
        <f t="shared" ref="ES268" si="34">SUM(ES265:ES267)</f>
        <v>0</v>
      </c>
      <c r="ET268" s="3">
        <f t="shared" ref="ET268" si="35">SUM(ET265:ET267)</f>
        <v>0</v>
      </c>
      <c r="EU268" s="3">
        <f t="shared" ref="EU268" si="36">SUM(EU265:EU267)</f>
        <v>0</v>
      </c>
      <c r="EV268" s="3">
        <f t="shared" ref="EV268" si="37">SUM(EV265:EV267)</f>
        <v>0</v>
      </c>
      <c r="EW268" s="3">
        <f t="shared" ref="EW268" si="38">SUM(EW265:EW267)</f>
        <v>0</v>
      </c>
      <c r="EX268" s="3">
        <f t="shared" ref="EX268" si="39">SUM(EX265:EX267)</f>
        <v>0</v>
      </c>
      <c r="EY268" s="3">
        <f t="shared" ref="EY268" si="40">SUM(EY265:EY267)</f>
        <v>0</v>
      </c>
      <c r="EZ268" s="3">
        <f t="shared" ref="EZ268" si="41">SUM(EZ265:EZ267)</f>
        <v>0</v>
      </c>
      <c r="FA268" s="3">
        <f t="shared" ref="FA268" si="42">SUM(FA265:FA267)</f>
        <v>0</v>
      </c>
      <c r="FB268" s="3">
        <f t="shared" ref="FB268" si="43">SUM(FB265:FB267)</f>
        <v>0</v>
      </c>
      <c r="FC268" s="3">
        <f t="shared" ref="FC268" si="44">SUM(FC265:FC267)</f>
        <v>0</v>
      </c>
      <c r="FD268" s="3">
        <f t="shared" ref="FD268" si="45">SUM(FD265:FD267)</f>
        <v>0</v>
      </c>
      <c r="FE268" s="3">
        <f t="shared" ref="FE268" si="46">SUM(FE265:FE267)</f>
        <v>0</v>
      </c>
      <c r="FF268" s="3">
        <f t="shared" ref="FF268" si="47">SUM(FF265:FF267)</f>
        <v>0</v>
      </c>
      <c r="FG268" s="3">
        <f t="shared" ref="FG268" si="48">SUM(FG265:FG267)</f>
        <v>0</v>
      </c>
      <c r="FH268" s="3">
        <f t="shared" ref="FH268" si="49">SUM(FH265:FH267)</f>
        <v>0</v>
      </c>
      <c r="FI268" s="3">
        <f t="shared" ref="FI268" si="50">SUM(FI265:FI267)</f>
        <v>0</v>
      </c>
      <c r="FJ268" s="3">
        <f t="shared" ref="FJ268" si="51">SUM(FJ265:FJ267)</f>
        <v>0</v>
      </c>
      <c r="FK268" s="3">
        <f t="shared" ref="FK268" si="52">SUM(FK265:FK267)</f>
        <v>0</v>
      </c>
      <c r="FL268" s="3">
        <f t="shared" ref="FL268" si="53">SUM(FL265:FL267)</f>
        <v>0</v>
      </c>
      <c r="FM268" s="3">
        <f t="shared" ref="FM268" si="54">SUM(FM265:FM267)</f>
        <v>0</v>
      </c>
      <c r="FN268" s="3">
        <f t="shared" ref="FN268" si="55">SUM(FN265:FN267)</f>
        <v>261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16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workbookViewId="0">
      <selection activeCell="A11" sqref="A11"/>
    </sheetView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Ankiety_analiza</vt:lpstr>
      <vt:lpstr>Ankiety_wszystkie</vt:lpstr>
      <vt:lpstr>Ankiety_zakończone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dcterms:created xsi:type="dcterms:W3CDTF">2022-08-15T09:02:52Z</dcterms:created>
  <dcterms:modified xsi:type="dcterms:W3CDTF">2022-09-24T16:06:36Z</dcterms:modified>
  <cp:category>wyniki indywidualne</cp:category>
</cp:coreProperties>
</file>