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SZ\Desktop\STUDIA\doktorat_git\pomocnicze\"/>
    </mc:Choice>
  </mc:AlternateContent>
  <xr:revisionPtr revIDLastSave="0" documentId="13_ncr:1_{A84CF6B9-B04E-4D3B-B3C3-8A7A97ADF341}" xr6:coauthVersionLast="47" xr6:coauthVersionMax="47" xr10:uidLastSave="{00000000-0000-0000-0000-000000000000}"/>
  <bookViews>
    <workbookView xWindow="-2160" yWindow="-21730" windowWidth="37730" windowHeight="21860" activeTab="1" xr2:uid="{00000000-000D-0000-FFFF-FFFF00000000}"/>
  </bookViews>
  <sheets>
    <sheet name="tabl.1_ogółem" sheetId="1" r:id="rId1"/>
    <sheet name="ObliczeniaJPSZ" sheetId="4" r:id="rId2"/>
    <sheet name="tabl.1_miasta" sheetId="2" r:id="rId3"/>
    <sheet name="tabl.1_wieś" sheetId="3" r:id="rId4"/>
  </sheets>
  <calcPr calcId="191029" fullPrecision="0"/>
  <pivotCaches>
    <pivotCache cacheId="0" r:id="rId5"/>
  </pivotCaches>
</workbook>
</file>

<file path=xl/calcChain.xml><?xml version="1.0" encoding="utf-8"?>
<calcChain xmlns="http://schemas.openxmlformats.org/spreadsheetml/2006/main">
  <c r="U61" i="4" l="1"/>
  <c r="S61" i="4"/>
  <c r="T70" i="4" l="1"/>
  <c r="U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V70" i="4"/>
  <c r="B70" i="4"/>
  <c r="E31" i="4" l="1"/>
  <c r="H31" i="4"/>
  <c r="I31" i="4"/>
  <c r="J31" i="4"/>
  <c r="G31" i="4"/>
  <c r="C32" i="4"/>
  <c r="C34" i="4" s="1"/>
  <c r="D32" i="4"/>
  <c r="D34" i="4" s="1"/>
  <c r="E32" i="4"/>
  <c r="F32" i="4"/>
  <c r="F34" i="4" s="1"/>
  <c r="G32" i="4"/>
  <c r="H32" i="4"/>
  <c r="I32" i="4"/>
  <c r="J32" i="4"/>
  <c r="K32" i="4"/>
  <c r="K34" i="4" s="1"/>
  <c r="L32" i="4"/>
  <c r="L34" i="4" s="1"/>
  <c r="M32" i="4"/>
  <c r="M34" i="4" s="1"/>
  <c r="N32" i="4"/>
  <c r="N34" i="4" s="1"/>
  <c r="O32" i="4"/>
  <c r="O34" i="4" s="1"/>
  <c r="K23" i="4"/>
  <c r="L23" i="4"/>
  <c r="O23" i="4"/>
  <c r="N23" i="4"/>
  <c r="M23" i="4"/>
  <c r="R23" i="4"/>
  <c r="Q23" i="4"/>
  <c r="T23" i="4"/>
  <c r="S23" i="4"/>
  <c r="P23" i="4"/>
  <c r="J23" i="4"/>
  <c r="I23" i="4"/>
  <c r="H23" i="4"/>
  <c r="X32" i="4"/>
  <c r="X34" i="4" s="1"/>
  <c r="W32" i="4"/>
  <c r="W34" i="4" s="1"/>
  <c r="V32" i="4"/>
  <c r="V34" i="4" s="1"/>
  <c r="U32" i="4"/>
  <c r="U34" i="4" s="1"/>
  <c r="T32" i="4"/>
  <c r="T34" i="4" s="1"/>
  <c r="S32" i="4"/>
  <c r="S34" i="4" s="1"/>
  <c r="R32" i="4"/>
  <c r="R34" i="4" s="1"/>
  <c r="Q32" i="4"/>
  <c r="Q34" i="4" s="1"/>
  <c r="P32" i="4"/>
  <c r="P34" i="4" s="1"/>
  <c r="Y32" i="4"/>
  <c r="B4" i="4"/>
  <c r="B5" i="4"/>
  <c r="B6" i="4"/>
  <c r="B7" i="4"/>
  <c r="B8" i="4"/>
  <c r="B9" i="4"/>
  <c r="D9" i="4" s="1"/>
  <c r="B10" i="4"/>
  <c r="B11" i="4"/>
  <c r="B12" i="4"/>
  <c r="B13" i="4"/>
  <c r="B14" i="4"/>
  <c r="B15" i="4"/>
  <c r="B16" i="4"/>
  <c r="B17" i="4"/>
  <c r="B18" i="4"/>
  <c r="B19" i="4"/>
  <c r="B3" i="4"/>
  <c r="C3" i="4" s="1"/>
  <c r="V37" i="3"/>
  <c r="V38" i="3"/>
  <c r="V39" i="3"/>
  <c r="V40" i="3"/>
  <c r="V41" i="3"/>
  <c r="V42" i="3"/>
  <c r="V27" i="3"/>
  <c r="V28" i="3"/>
  <c r="V29" i="3"/>
  <c r="V30" i="3"/>
  <c r="V31" i="3"/>
  <c r="V32" i="3"/>
  <c r="V33" i="3"/>
  <c r="V34" i="3"/>
  <c r="V36" i="3"/>
  <c r="V26" i="3"/>
  <c r="S37" i="2"/>
  <c r="U26" i="3"/>
  <c r="T26" i="3"/>
  <c r="G34" i="4" l="1"/>
  <c r="J34" i="4"/>
  <c r="I34" i="4"/>
  <c r="H34" i="4"/>
  <c r="E34" i="4"/>
  <c r="C12" i="4"/>
  <c r="C14" i="4"/>
  <c r="C4" i="4"/>
  <c r="C19" i="4"/>
  <c r="C5" i="4"/>
  <c r="C9" i="4"/>
  <c r="C11" i="4"/>
  <c r="C18" i="4"/>
  <c r="C15" i="4"/>
  <c r="C17" i="4"/>
  <c r="C6" i="4"/>
  <c r="C16" i="4"/>
  <c r="C10" i="4"/>
  <c r="C8" i="4"/>
  <c r="C7" i="4"/>
  <c r="C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JPSZ</author>
  </authors>
  <commentList>
    <comment ref="E8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JPSZ:</t>
        </r>
        <r>
          <rPr>
            <sz val="9"/>
            <color indexed="81"/>
            <rFont val="Tahoma"/>
            <family val="2"/>
            <charset val="238"/>
          </rPr>
          <t xml:space="preserve">
dane z GUS 2020 - uczelnie i ich finanse</t>
        </r>
      </text>
    </comment>
  </commentList>
</comments>
</file>

<file path=xl/sharedStrings.xml><?xml version="1.0" encoding="utf-8"?>
<sst xmlns="http://schemas.openxmlformats.org/spreadsheetml/2006/main" count="313" uniqueCount="92">
  <si>
    <t xml:space="preserve"> 3 -6</t>
  </si>
  <si>
    <t xml:space="preserve"> 7 - 14</t>
  </si>
  <si>
    <t xml:space="preserve"> 15 - 18</t>
  </si>
  <si>
    <t xml:space="preserve"> 19 - 24</t>
  </si>
  <si>
    <t xml:space="preserve"> 0 - 17</t>
  </si>
  <si>
    <t xml:space="preserve"> 18 -59/64</t>
  </si>
  <si>
    <t xml:space="preserve"> 18 - 44</t>
  </si>
  <si>
    <t xml:space="preserve"> 45 - 59/64</t>
  </si>
  <si>
    <t xml:space="preserve"> 0 - 14</t>
  </si>
  <si>
    <t xml:space="preserve"> 15 - 64</t>
  </si>
  <si>
    <t>x</t>
  </si>
  <si>
    <t xml:space="preserve"> 60/65 lat i więcej</t>
  </si>
  <si>
    <t>Grupy wieku</t>
  </si>
  <si>
    <t>OGÓŁEM</t>
  </si>
  <si>
    <t xml:space="preserve"> 0 - 2 lata</t>
  </si>
  <si>
    <t>w tysiącach</t>
  </si>
  <si>
    <t xml:space="preserve">     w tym: 18</t>
  </si>
  <si>
    <t xml:space="preserve">     w tym:</t>
  </si>
  <si>
    <t xml:space="preserve"> 65 lat i więcej</t>
  </si>
  <si>
    <t xml:space="preserve">Kobiety w wieku rozrodczym 15 - 49 lat          </t>
  </si>
  <si>
    <t>przyrosty roczne w tysiącach</t>
  </si>
  <si>
    <t xml:space="preserve"> 0-2 lata</t>
  </si>
  <si>
    <t xml:space="preserve">    w tym:</t>
  </si>
  <si>
    <t xml:space="preserve"> 65 lat i więcej </t>
  </si>
  <si>
    <t xml:space="preserve">Kobiety w wieku rozrodczym 15 - 49 lat </t>
  </si>
  <si>
    <t xml:space="preserve">     w tym: </t>
  </si>
  <si>
    <t xml:space="preserve">     w tym:  18</t>
  </si>
  <si>
    <t xml:space="preserve">Grupy wieku </t>
  </si>
  <si>
    <t xml:space="preserve">w tysiącach </t>
  </si>
  <si>
    <t xml:space="preserve">      w tym:</t>
  </si>
  <si>
    <t xml:space="preserve">            OGÓŁEM</t>
  </si>
  <si>
    <t xml:space="preserve">            MIASTA</t>
  </si>
  <si>
    <t xml:space="preserve">            WIEŚ</t>
  </si>
  <si>
    <t>*) dane:</t>
  </si>
  <si>
    <t xml:space="preserve">    a) dla lat 1989-1998 ustalono szacunkowo na podstawie wyników Narodowego Spisu Powszechnego Ludności i Mieszkań z dnia 20 V 2002 r.</t>
  </si>
  <si>
    <t xml:space="preserve">    b) dla lat 1999-2009 opracowano metodą bilansową na podstawie wyników Narodowego Spisu Powszechnego Ludności i Mieszkań z dnia 20 V 2002 r. oraz danych sprawozdawczości bieżącej.</t>
  </si>
  <si>
    <t xml:space="preserve">            Stan w dniu 31 XII </t>
  </si>
  <si>
    <t xml:space="preserve">            Stan w dniu 31 XII</t>
  </si>
  <si>
    <t xml:space="preserve">    c) od 2010 opracowano metodą bilansową na podstawie wyników Narodowego Spisu Powszechnego Ludności i Mieszkań z dnia 31 III 2011 r oraz danych sprawozdawczości bieżącej.</t>
  </si>
  <si>
    <r>
      <t>Tabl. 1. Stan i struktura ludności według wieku w latach 1989 - 2019 *</t>
    </r>
    <r>
      <rPr>
        <b/>
        <vertAlign val="superscript"/>
        <sz val="11"/>
        <rFont val="Times New Roman"/>
        <family val="1"/>
        <charset val="238"/>
      </rPr>
      <t>)</t>
    </r>
  </si>
  <si>
    <t>Studentów 2019:</t>
  </si>
  <si>
    <t>rok</t>
  </si>
  <si>
    <t>Liczba studentów</t>
  </si>
  <si>
    <t>Liczba osób w wieku 19-24 lata</t>
  </si>
  <si>
    <t>Udział liczby studentów w liczbie osób w wieku 19-24 lata</t>
  </si>
  <si>
    <t>Suma z Wartosc</t>
  </si>
  <si>
    <t>Etykiety kolumn</t>
  </si>
  <si>
    <t>Etykiety wierszy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</si>
  <si>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</si>
  <si>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</si>
  <si>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</si>
  <si>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</si>
  <si>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</si>
  <si>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</si>
  <si>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</si>
  <si>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</si>
  <si>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</si>
  <si>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</si>
  <si>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</si>
  <si>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</si>
  <si>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</si>
  <si>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końcowa</t>
  </si>
  <si>
    <t>uczelnie publiczne</t>
  </si>
  <si>
    <t>dane z BDL GUS</t>
  </si>
  <si>
    <t>studenci dane z małego rocznika statystycznego 1991</t>
  </si>
  <si>
    <t>studenci Dane z D. Moroń</t>
  </si>
  <si>
    <t>ludność 19-24 lat</t>
  </si>
  <si>
    <t>Prognoza Ministerstwa na lata 2012-2035</t>
  </si>
  <si>
    <t>2019*</t>
  </si>
  <si>
    <t>2020**</t>
  </si>
  <si>
    <t>Współczynnik skolaryzacji brutto (wg GUS)</t>
  </si>
  <si>
    <t>Liczba studentów na uczelniach niepublicznych</t>
  </si>
  <si>
    <t>Liczba studentów na uczelniach publicznych</t>
  </si>
  <si>
    <t>Łączna liczba studentów</t>
  </si>
  <si>
    <t>2015</t>
  </si>
  <si>
    <t>2016</t>
  </si>
  <si>
    <t>2017</t>
  </si>
  <si>
    <t>2018</t>
  </si>
  <si>
    <t>2022*</t>
  </si>
  <si>
    <t>2002-2013 dane z BDL GUS</t>
  </si>
  <si>
    <t>Szkoły i ich finanse 2017</t>
  </si>
  <si>
    <t>Szkoły i ich finanse 2014</t>
  </si>
  <si>
    <t>Szkoły i ich finanse 2015</t>
  </si>
  <si>
    <t>Szkoły i ich finanse 2016</t>
  </si>
  <si>
    <t>Szkoły i ich finanse 2018</t>
  </si>
  <si>
    <t>Szkoły i ich finanse 2019</t>
  </si>
  <si>
    <t>Rok</t>
  </si>
  <si>
    <t>Udział liczby studentów szkół niepublicznych w liczbie studentów uczelni publicznych</t>
  </si>
  <si>
    <t>Współczynnik skolaryzacji netto (wg GUS)</t>
  </si>
  <si>
    <t>Udział wartości współczynnika skolaryzacji netto we współczynniku skolaryzacji brutto [%]</t>
  </si>
  <si>
    <t>Szkoły i ich finanse 2020</t>
  </si>
  <si>
    <t>Szkoły i ich finanse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</si>
</sst>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z_ł_-;\-* #,##0.00\ _z_ł_-;_-* &quot;-&quot;??\ _z_ł_-;_-@_-"/>
    <numFmt numFmtId="165" formatCode="0.0"/>
    <numFmt numFmtId="166" formatCode="#,##0.0"/>
    <numFmt numFmtId="167" formatCode="_-* #,##0\ _z_ł_-;\-* #,##0\ _z_ł_-;_-* &quot;-&quot;??\ _z_ł_-;_-@_-"/>
    <numFmt numFmtId="168" formatCode="0.0%"/>
    <numFmt numFmtId="171" formatCode="0.0000"/>
  </numFmts>
  <fonts count="23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1"/>
      <name val="Times New Roman"/>
      <family val="1"/>
      <charset val="238"/>
    </font>
    <font>
      <b/>
      <vertAlign val="superscript"/>
      <sz val="11"/>
      <name val="Times New Roman"/>
      <family val="1"/>
      <charset val="238"/>
    </font>
    <font>
      <sz val="11"/>
      <name val="Times New Roman"/>
      <family val="1"/>
      <charset val="238"/>
    </font>
    <font>
      <sz val="10"/>
      <name val="Arial CE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 CE"/>
      <charset val="238"/>
    </font>
    <font>
      <sz val="8"/>
      <name val="Arial CE"/>
      <charset val="238"/>
    </font>
    <font>
      <sz val="11"/>
      <color theme="1"/>
      <name val="Czcionka tekstu podstawowego"/>
      <family val="2"/>
      <charset val="238"/>
    </font>
    <font>
      <b/>
      <sz val="10"/>
      <color theme="1"/>
      <name val="Calibri"/>
      <family val="2"/>
      <charset val="238"/>
      <scheme val="minor"/>
    </font>
    <font>
      <b/>
      <sz val="8"/>
      <color indexed="8"/>
      <name val="MS Sans Serif"/>
      <family val="2"/>
      <charset val="238"/>
    </font>
    <font>
      <sz val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9"/>
      <name val="Arial"/>
      <family val="2"/>
      <charset val="238"/>
    </font>
    <font>
      <b/>
      <sz val="9"/>
      <color theme="1"/>
      <name val="Arial Narrow"/>
      <family val="2"/>
      <charset val="238"/>
    </font>
    <font>
      <b/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5">
    <xf numFmtId="0" fontId="0" fillId="0" borderId="0"/>
    <xf numFmtId="0" fontId="6" fillId="0" borderId="0"/>
    <xf numFmtId="164" fontId="2" fillId="0" borderId="0" applyFont="0" applyFill="0" applyBorder="0" applyAlignment="0" applyProtection="0"/>
    <xf numFmtId="0" fontId="9" fillId="0" borderId="0"/>
    <xf numFmtId="0" fontId="10" fillId="0" borderId="0"/>
    <xf numFmtId="9" fontId="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164" fontId="13" fillId="0" borderId="0" applyFont="0" applyFill="0" applyBorder="0" applyAlignment="0" applyProtection="0"/>
    <xf numFmtId="0" fontId="2" fillId="0" borderId="0"/>
    <xf numFmtId="0" fontId="19" fillId="4" borderId="0">
      <alignment horizontal="center"/>
    </xf>
    <xf numFmtId="0" fontId="17" fillId="4" borderId="0">
      <alignment horizontal="left"/>
    </xf>
    <xf numFmtId="0" fontId="15" fillId="5" borderId="0">
      <alignment horizontal="right" vertical="top" textRotation="90" wrapText="1"/>
    </xf>
    <xf numFmtId="0" fontId="16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4" borderId="3"/>
    <xf numFmtId="0" fontId="18" fillId="4" borderId="0"/>
    <xf numFmtId="0" fontId="9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1" fontId="3" fillId="0" borderId="7" xfId="0" applyNumberFormat="1" applyFont="1" applyBorder="1"/>
    <xf numFmtId="1" fontId="3" fillId="0" borderId="5" xfId="0" applyNumberFormat="1" applyFont="1" applyBorder="1"/>
    <xf numFmtId="165" fontId="3" fillId="0" borderId="5" xfId="0" applyNumberFormat="1" applyFont="1" applyBorder="1"/>
    <xf numFmtId="0" fontId="3" fillId="0" borderId="5" xfId="0" applyFont="1" applyBorder="1"/>
    <xf numFmtId="165" fontId="3" fillId="0" borderId="0" xfId="0" applyNumberFormat="1" applyFont="1"/>
    <xf numFmtId="0" fontId="5" fillId="0" borderId="8" xfId="0" applyFont="1" applyBorder="1"/>
    <xf numFmtId="1" fontId="5" fillId="0" borderId="9" xfId="0" applyNumberFormat="1" applyFont="1" applyBorder="1"/>
    <xf numFmtId="1" fontId="5" fillId="0" borderId="0" xfId="0" applyNumberFormat="1" applyFont="1"/>
    <xf numFmtId="165" fontId="5" fillId="0" borderId="0" xfId="0" applyNumberFormat="1" applyFont="1"/>
    <xf numFmtId="165" fontId="5" fillId="0" borderId="10" xfId="0" applyNumberFormat="1" applyFont="1" applyBorder="1"/>
    <xf numFmtId="165" fontId="5" fillId="0" borderId="9" xfId="0" applyNumberFormat="1" applyFont="1" applyBorder="1"/>
    <xf numFmtId="166" fontId="3" fillId="0" borderId="0" xfId="0" applyNumberFormat="1" applyFont="1"/>
    <xf numFmtId="165" fontId="3" fillId="0" borderId="7" xfId="0" applyNumberFormat="1" applyFont="1" applyBorder="1" applyAlignment="1">
      <alignment horizontal="center"/>
    </xf>
    <xf numFmtId="165" fontId="5" fillId="0" borderId="5" xfId="0" applyNumberFormat="1" applyFont="1" applyBorder="1"/>
    <xf numFmtId="165" fontId="5" fillId="0" borderId="9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/>
    <xf numFmtId="0" fontId="5" fillId="0" borderId="10" xfId="0" applyFont="1" applyBorder="1"/>
    <xf numFmtId="1" fontId="5" fillId="0" borderId="4" xfId="0" applyNumberFormat="1" applyFont="1" applyBorder="1"/>
    <xf numFmtId="1" fontId="5" fillId="0" borderId="10" xfId="0" applyNumberFormat="1" applyFont="1" applyBorder="1"/>
    <xf numFmtId="0" fontId="5" fillId="0" borderId="9" xfId="0" applyFont="1" applyBorder="1"/>
    <xf numFmtId="0" fontId="3" fillId="0" borderId="10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/>
    <xf numFmtId="0" fontId="5" fillId="0" borderId="5" xfId="0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3" fillId="0" borderId="3" xfId="0" applyFont="1" applyBorder="1" applyAlignment="1">
      <alignment horizontal="center"/>
    </xf>
    <xf numFmtId="165" fontId="3" fillId="0" borderId="10" xfId="0" applyNumberFormat="1" applyFont="1" applyBorder="1"/>
    <xf numFmtId="0" fontId="5" fillId="0" borderId="2" xfId="0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5" fillId="0" borderId="14" xfId="0" applyFont="1" applyBorder="1"/>
    <xf numFmtId="0" fontId="5" fillId="0" borderId="13" xfId="0" applyFont="1" applyBorder="1"/>
    <xf numFmtId="165" fontId="3" fillId="0" borderId="2" xfId="0" applyNumberFormat="1" applyFont="1" applyBorder="1"/>
    <xf numFmtId="165" fontId="3" fillId="0" borderId="15" xfId="0" applyNumberFormat="1" applyFont="1" applyBorder="1"/>
    <xf numFmtId="0" fontId="5" fillId="0" borderId="3" xfId="0" applyFont="1" applyBorder="1"/>
    <xf numFmtId="0" fontId="3" fillId="0" borderId="9" xfId="0" applyFont="1" applyBorder="1"/>
    <xf numFmtId="167" fontId="3" fillId="0" borderId="13" xfId="2" applyNumberFormat="1" applyFont="1" applyBorder="1"/>
    <xf numFmtId="167" fontId="3" fillId="0" borderId="14" xfId="2" applyNumberFormat="1" applyFont="1" applyBorder="1"/>
    <xf numFmtId="10" fontId="3" fillId="0" borderId="13" xfId="5" applyNumberFormat="1" applyFont="1" applyBorder="1"/>
    <xf numFmtId="10" fontId="3" fillId="0" borderId="14" xfId="5" applyNumberFormat="1" applyFont="1" applyBorder="1"/>
    <xf numFmtId="0" fontId="0" fillId="2" borderId="0" xfId="0" applyFill="1"/>
    <xf numFmtId="167" fontId="6" fillId="2" borderId="0" xfId="2" applyNumberFormat="1" applyFont="1" applyFill="1"/>
    <xf numFmtId="10" fontId="3" fillId="2" borderId="14" xfId="5" applyNumberFormat="1" applyFont="1" applyFill="1" applyBorder="1"/>
    <xf numFmtId="0" fontId="0" fillId="0" borderId="3" xfId="0" applyBorder="1"/>
    <xf numFmtId="168" fontId="0" fillId="0" borderId="0" xfId="5" applyNumberFormat="1" applyFont="1"/>
    <xf numFmtId="167" fontId="0" fillId="0" borderId="0" xfId="0" pivotButton="1" applyNumberFormat="1"/>
    <xf numFmtId="167" fontId="0" fillId="0" borderId="0" xfId="0" applyNumberFormat="1"/>
    <xf numFmtId="167" fontId="0" fillId="0" borderId="0" xfId="0" applyNumberFormat="1" applyAlignment="1">
      <alignment horizontal="left"/>
    </xf>
    <xf numFmtId="3" fontId="0" fillId="0" borderId="0" xfId="2" applyNumberFormat="1" applyFont="1"/>
    <xf numFmtId="3" fontId="0" fillId="0" borderId="0" xfId="0" applyNumberFormat="1"/>
    <xf numFmtId="168" fontId="0" fillId="2" borderId="0" xfId="5" applyNumberFormat="1" applyFont="1" applyFill="1"/>
    <xf numFmtId="0" fontId="0" fillId="0" borderId="8" xfId="0" applyBorder="1"/>
    <xf numFmtId="168" fontId="0" fillId="0" borderId="0" xfId="0" applyNumberFormat="1"/>
    <xf numFmtId="166" fontId="0" fillId="0" borderId="3" xfId="0" applyNumberFormat="1" applyBorder="1"/>
    <xf numFmtId="166" fontId="0" fillId="0" borderId="0" xfId="0" applyNumberFormat="1"/>
    <xf numFmtId="167" fontId="11" fillId="3" borderId="16" xfId="0" applyNumberFormat="1" applyFont="1" applyFill="1" applyBorder="1"/>
    <xf numFmtId="167" fontId="11" fillId="3" borderId="17" xfId="0" applyNumberFormat="1" applyFont="1" applyFill="1" applyBorder="1" applyAlignment="1">
      <alignment horizontal="left"/>
    </xf>
    <xf numFmtId="166" fontId="11" fillId="3" borderId="16" xfId="0" applyNumberFormat="1" applyFont="1" applyFill="1" applyBorder="1"/>
    <xf numFmtId="166" fontId="11" fillId="3" borderId="17" xfId="0" applyNumberFormat="1" applyFont="1" applyFill="1" applyBorder="1"/>
    <xf numFmtId="9" fontId="0" fillId="0" borderId="0" xfId="5" applyFont="1"/>
    <xf numFmtId="1" fontId="20" fillId="0" borderId="0" xfId="13" applyNumberFormat="1" applyFont="1" applyBorder="1" applyAlignment="1">
      <alignment horizontal="right" vertical="center" wrapText="1"/>
    </xf>
    <xf numFmtId="1" fontId="20" fillId="0" borderId="0" xfId="28" applyNumberFormat="1" applyFont="1" applyAlignment="1">
      <alignment horizontal="right" vertical="center" wrapText="1"/>
    </xf>
    <xf numFmtId="0" fontId="21" fillId="0" borderId="8" xfId="19" applyFont="1" applyBorder="1" applyAlignment="1">
      <alignment horizontal="right" vertical="center" wrapText="1"/>
    </xf>
    <xf numFmtId="3" fontId="21" fillId="0" borderId="8" xfId="19" applyNumberFormat="1" applyFont="1" applyBorder="1" applyAlignment="1">
      <alignment horizontal="right" vertical="center" wrapText="1"/>
    </xf>
    <xf numFmtId="0" fontId="21" fillId="0" borderId="18" xfId="19" applyFont="1" applyBorder="1" applyAlignment="1">
      <alignment horizontal="right" vertical="center" wrapText="1"/>
    </xf>
    <xf numFmtId="1" fontId="20" fillId="0" borderId="8" xfId="13" applyNumberFormat="1" applyFont="1" applyBorder="1" applyAlignment="1">
      <alignment horizontal="right" wrapText="1"/>
    </xf>
    <xf numFmtId="3" fontId="22" fillId="0" borderId="0" xfId="28" applyNumberFormat="1" applyFont="1" applyAlignment="1">
      <alignment horizontal="right" vertical="center" wrapText="1"/>
    </xf>
    <xf numFmtId="167" fontId="22" fillId="0" borderId="0" xfId="13" applyNumberFormat="1" applyFont="1" applyBorder="1" applyAlignment="1">
      <alignment horizontal="right" vertical="center" wrapText="1"/>
    </xf>
    <xf numFmtId="1" fontId="20" fillId="0" borderId="8" xfId="0" applyNumberFormat="1" applyFont="1" applyBorder="1" applyAlignment="1">
      <alignment horizontal="right" wrapText="1"/>
    </xf>
    <xf numFmtId="1" fontId="20" fillId="0" borderId="1" xfId="13" applyNumberFormat="1" applyFont="1" applyBorder="1" applyAlignment="1">
      <alignment horizontal="right" wrapText="1"/>
    </xf>
    <xf numFmtId="167" fontId="14" fillId="0" borderId="0" xfId="13" applyNumberFormat="1" applyFont="1" applyBorder="1" applyAlignment="1">
      <alignment horizontal="right" vertical="center" wrapText="1"/>
    </xf>
    <xf numFmtId="3" fontId="14" fillId="0" borderId="0" xfId="28" applyNumberFormat="1" applyFont="1" applyAlignment="1">
      <alignment horizontal="right" vertical="center" wrapText="1"/>
    </xf>
    <xf numFmtId="1" fontId="20" fillId="0" borderId="8" xfId="28" applyNumberFormat="1" applyFont="1" applyBorder="1" applyAlignment="1">
      <alignment horizontal="right" wrapText="1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/>
    <xf numFmtId="165" fontId="5" fillId="0" borderId="4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/>
    <xf numFmtId="0" fontId="3" fillId="0" borderId="0" xfId="0" applyFont="1" applyAlignment="1">
      <alignment horizontal="center"/>
    </xf>
    <xf numFmtId="1" fontId="11" fillId="3" borderId="16" xfId="0" applyNumberFormat="1" applyFont="1" applyFill="1" applyBorder="1" applyAlignment="1">
      <alignment horizontal="center"/>
    </xf>
    <xf numFmtId="171" fontId="20" fillId="0" borderId="1" xfId="13" applyNumberFormat="1" applyFont="1" applyBorder="1" applyAlignment="1">
      <alignment horizontal="right" wrapText="1"/>
    </xf>
  </cellXfs>
  <cellStyles count="35">
    <cellStyle name="[StdExit()]" xfId="1" xr:uid="{00000000-0005-0000-0000-000000000000}"/>
    <cellStyle name="[StdExit()] 2" xfId="8" xr:uid="{493DBA1D-50C8-449B-90B4-8A1D9DD7029D}"/>
    <cellStyle name="column" xfId="15" xr:uid="{668BE091-3DF4-4BB8-B95D-E7C8F9BF8389}"/>
    <cellStyle name="Dziesiętny" xfId="2" builtinId="3"/>
    <cellStyle name="Dziesiętny 2" xfId="13" xr:uid="{2F92D506-67D8-48D4-B4E2-95B7AC77516E}"/>
    <cellStyle name="Dziesiętny 3" xfId="7" xr:uid="{8ECCDCBC-A559-4F57-9ACB-C4B77D8FDE76}"/>
    <cellStyle name="gap" xfId="16" xr:uid="{728D906F-98D3-4B05-A7E0-D9D2876419A7}"/>
    <cellStyle name="GreyBackground" xfId="17" xr:uid="{69CEAF34-8924-4A76-8F59-512A056D360C}"/>
    <cellStyle name="Normal_ENRL1" xfId="18" xr:uid="{1FE45E86-09D6-48D2-BB5E-047152C76CCD}"/>
    <cellStyle name="Normalny" xfId="0" builtinId="0"/>
    <cellStyle name="Normalny 2" xfId="3" xr:uid="{00000000-0005-0000-0000-000003000000}"/>
    <cellStyle name="Normalny 2 10 2" xfId="28" xr:uid="{B181FF3B-F0F6-486D-952A-384B63981329}"/>
    <cellStyle name="Normalny 2 2" xfId="12" xr:uid="{1AF9C513-F4EC-45A0-AE2B-68A66E08A7A6}"/>
    <cellStyle name="Normalny 2 2 2" xfId="24" xr:uid="{64A59BA8-5B59-4C62-82BC-9F85444453DC}"/>
    <cellStyle name="Normalny 2 3" xfId="19" xr:uid="{8D6AE21F-D4D9-4D27-8D1E-AFF20DF00B42}"/>
    <cellStyle name="Normalny 2 3 2" xfId="27" xr:uid="{B5D9E920-1D32-4AA1-B052-6D6A194D92CD}"/>
    <cellStyle name="Normalny 2 3 3" xfId="31" xr:uid="{4892E3DE-7882-4B8B-9CB3-FC2B5D6DCD3B}"/>
    <cellStyle name="Normalny 2 3 4" xfId="34" xr:uid="{297088C8-00D1-411D-8A65-770707E96D12}"/>
    <cellStyle name="Normalny 3" xfId="4" xr:uid="{00000000-0005-0000-0000-000004000000}"/>
    <cellStyle name="Normalny 3 2" xfId="9" xr:uid="{14ED0C82-C3D8-43DC-B0A4-B86F09A32503}"/>
    <cellStyle name="Normalny 4" xfId="10" xr:uid="{C702948C-649F-4736-AACC-A0DD5C0B0039}"/>
    <cellStyle name="Normalny 4 2" xfId="11" xr:uid="{D7135824-69DB-4514-8D44-1038FB18F9C9}"/>
    <cellStyle name="Normalny 4 2 2" xfId="26" xr:uid="{337372E9-126B-46C6-9095-FFFB02C8C437}"/>
    <cellStyle name="Normalny 4 2 3" xfId="30" xr:uid="{655A4752-C79D-4AC7-A7A9-89FDABF95C0D}"/>
    <cellStyle name="Normalny 4 2 4" xfId="33" xr:uid="{3639D3D5-E815-4D8C-910E-1570F586C06D}"/>
    <cellStyle name="Normalny 4 3" xfId="25" xr:uid="{A8B62C5B-E842-41E9-8088-C1FB33E7A8B1}"/>
    <cellStyle name="Normalny 4 4" xfId="29" xr:uid="{14BB7195-D657-45E0-8D6A-8474045A8D5F}"/>
    <cellStyle name="Normalny 4 5" xfId="32" xr:uid="{DE5F7F61-074C-4D5E-8EAD-758B15ED3DE3}"/>
    <cellStyle name="Normalny 5" xfId="14" xr:uid="{1ADDCD32-51E5-4DAF-9EFA-4AA999F60A62}"/>
    <cellStyle name="Normalny 6" xfId="6" xr:uid="{63378F4E-555C-46D0-97AE-36BFE1C90CCA}"/>
    <cellStyle name="Procentowy" xfId="5" builtinId="5"/>
    <cellStyle name="Procentowy 2" xfId="21" xr:uid="{792814DD-F3EF-4A27-A15A-367B5EB5A6A7}"/>
    <cellStyle name="Procentowy 3" xfId="20" xr:uid="{31A75E16-58DE-4908-9637-85D9FD7D141D}"/>
    <cellStyle name="row" xfId="22" xr:uid="{3679FCF5-C687-4974-9F3F-81CEA93D1090}"/>
    <cellStyle name="title1" xfId="23" xr:uid="{2680C7CA-E9FA-45B9-82B5-78D82BF4ACBF}"/>
  </cellStyles>
  <dxfs count="10"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  <dxf>
      <numFmt numFmtId="167" formatCode="_-* #,##0\ _z_ł_-;\-* #,##0\ _z_ł_-;_-* &quot;-&quot;??\ _z_ł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759772078619E-2"/>
          <c:y val="4.9301925769822674E-2"/>
          <c:w val="0.82602627216271141"/>
          <c:h val="0.67487625993040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ObliczeniaJPSZ!$A$28</c:f>
              <c:strCache>
                <c:ptCount val="1"/>
                <c:pt idx="0">
                  <c:v>Liczba osób w wieku 19-24 lata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ObliczeniaJPSZ!$B$28:$Z$28</c15:sqref>
                  </c15:fullRef>
                </c:ext>
              </c:extLst>
              <c:f>ObliczeniaJPSZ!$P$28:$Y$28</c:f>
              <c:numCache>
                <c:formatCode>#\ ##0.0</c:formatCode>
                <c:ptCount val="10"/>
                <c:pt idx="0">
                  <c:v>3382000</c:v>
                </c:pt>
                <c:pt idx="1">
                  <c:v>3277964</c:v>
                </c:pt>
                <c:pt idx="2">
                  <c:v>3180699</c:v>
                </c:pt>
                <c:pt idx="3">
                  <c:v>3074446</c:v>
                </c:pt>
                <c:pt idx="4">
                  <c:v>2957890</c:v>
                </c:pt>
                <c:pt idx="5">
                  <c:v>2834562</c:v>
                </c:pt>
                <c:pt idx="6">
                  <c:v>2708651</c:v>
                </c:pt>
                <c:pt idx="7">
                  <c:v>2596689</c:v>
                </c:pt>
                <c:pt idx="8">
                  <c:v>2492574</c:v>
                </c:pt>
                <c:pt idx="9">
                  <c:v>2404859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45F2-910F-BAD36A11C98B}"/>
            </c:ext>
          </c:extLst>
        </c:ser>
        <c:ser>
          <c:idx val="1"/>
          <c:order val="1"/>
          <c:tx>
            <c:strRef>
              <c:f>ObliczeniaJPSZ!$A$29</c:f>
              <c:strCache>
                <c:ptCount val="1"/>
                <c:pt idx="0">
                  <c:v>Liczba studentów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ObliczeniaJPSZ!$B$29:$Z$29</c15:sqref>
                  </c15:fullRef>
                </c:ext>
              </c:extLst>
              <c:f>ObliczeniaJPSZ!$P$29:$Y$29</c:f>
              <c:numCache>
                <c:formatCode>#\ ##0.0</c:formatCode>
                <c:ptCount val="10"/>
                <c:pt idx="0">
                  <c:v>1841251</c:v>
                </c:pt>
                <c:pt idx="1">
                  <c:v>1764060</c:v>
                </c:pt>
                <c:pt idx="2">
                  <c:v>1676927</c:v>
                </c:pt>
                <c:pt idx="3">
                  <c:v>1549877</c:v>
                </c:pt>
                <c:pt idx="4">
                  <c:v>1469386</c:v>
                </c:pt>
                <c:pt idx="5">
                  <c:v>1405133</c:v>
                </c:pt>
                <c:pt idx="6">
                  <c:v>1348822</c:v>
                </c:pt>
                <c:pt idx="7">
                  <c:v>1291870</c:v>
                </c:pt>
                <c:pt idx="8">
                  <c:v>1230254</c:v>
                </c:pt>
                <c:pt idx="9">
                  <c:v>1203998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7-45F2-910F-BAD36A11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5256992"/>
        <c:axId val="1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ObliczeniaJPSZ!$A$33</c15:sqref>
                        </c15:formulaRef>
                      </c:ext>
                    </c:extLst>
                    <c:strCache>
                      <c:ptCount val="1"/>
                      <c:pt idx="0">
                        <c:v>Prognoza Ministerstwa na lata 2012-2035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ObliczeniaJPSZ!$P$27:$Y$27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ObliczeniaJPSZ!$B$33:$Z$33</c15:sqref>
                        </c15:fullRef>
                        <c15:formulaRef>
                          <c15:sqref>ObliczeniaJPSZ!$P$33:$Y$33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2" formatCode="#,##0">
                        <c:v>1674000</c:v>
                      </c:pt>
                      <c:pt idx="3" formatCode="#,##0">
                        <c:v>1613000</c:v>
                      </c:pt>
                      <c:pt idx="4" formatCode="#,##0">
                        <c:v>1556000</c:v>
                      </c:pt>
                      <c:pt idx="5" formatCode="#,##0">
                        <c:v>1502000</c:v>
                      </c:pt>
                      <c:pt idx="6" formatCode="#,##0">
                        <c:v>1451000</c:v>
                      </c:pt>
                      <c:pt idx="7" formatCode="#,##0">
                        <c:v>1406000</c:v>
                      </c:pt>
                      <c:pt idx="8" formatCode="#,##0">
                        <c:v>1364000</c:v>
                      </c:pt>
                      <c:pt idx="9" formatCode="#,##0">
                        <c:v>1332000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137-45F2-910F-BAD36A11C98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ObliczeniaJPSZ!$A$30</c:f>
              <c:strCache>
                <c:ptCount val="1"/>
                <c:pt idx="0">
                  <c:v>Współczynnik skolaryzacji brutto (wg GUS)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</c:spPr>
          </c:marker>
          <c:dPt>
            <c:idx val="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B15F-4AFC-A5B7-199777796F78}"/>
              </c:ext>
            </c:extLst>
          </c:dPt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ObliczeniaJPSZ!$B$30:$Z$30</c15:sqref>
                  </c15:fullRef>
                </c:ext>
              </c:extLst>
              <c:f>ObliczeniaJPSZ!$P$30:$Y$30</c:f>
              <c:numCache>
                <c:formatCode>0.0%</c:formatCode>
                <c:ptCount val="10"/>
                <c:pt idx="0">
                  <c:v>0.53800000000000003</c:v>
                </c:pt>
                <c:pt idx="1">
                  <c:v>0.53100000000000003</c:v>
                </c:pt>
                <c:pt idx="2">
                  <c:v>0.51800000000000002</c:v>
                </c:pt>
                <c:pt idx="3">
                  <c:v>0.49199999999999999</c:v>
                </c:pt>
                <c:pt idx="4">
                  <c:v>0.48099999999999998</c:v>
                </c:pt>
                <c:pt idx="5">
                  <c:v>0.47599999999999998</c:v>
                </c:pt>
                <c:pt idx="6">
                  <c:v>0.47399999999999998</c:v>
                </c:pt>
                <c:pt idx="7">
                  <c:v>0.46899999999999997</c:v>
                </c:pt>
                <c:pt idx="8">
                  <c:v>0.46200000000000002</c:v>
                </c:pt>
                <c:pt idx="9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37-45F2-910F-BAD36A11C98B}"/>
            </c:ext>
          </c:extLst>
        </c:ser>
        <c:ser>
          <c:idx val="4"/>
          <c:order val="4"/>
          <c:tx>
            <c:strRef>
              <c:f>ObliczeniaJPSZ!$A$31</c:f>
              <c:strCache>
                <c:ptCount val="1"/>
                <c:pt idx="0">
                  <c:v>Współczynnik skolaryzacji netto (wg GUS)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ObliczeniaJPSZ!$B$31:$Z$31</c15:sqref>
                  </c15:fullRef>
                </c:ext>
              </c:extLst>
              <c:f>ObliczeniaJPSZ!$P$31:$Y$31</c:f>
              <c:numCache>
                <c:formatCode>0.0%</c:formatCode>
                <c:ptCount val="10"/>
                <c:pt idx="0">
                  <c:v>0.40799999999999997</c:v>
                </c:pt>
                <c:pt idx="1">
                  <c:v>0.40600000000000003</c:v>
                </c:pt>
                <c:pt idx="2">
                  <c:v>0.40200000000000002</c:v>
                </c:pt>
                <c:pt idx="3">
                  <c:v>0.38600000000000001</c:v>
                </c:pt>
                <c:pt idx="4">
                  <c:v>0.378</c:v>
                </c:pt>
                <c:pt idx="5">
                  <c:v>0.373</c:v>
                </c:pt>
                <c:pt idx="6">
                  <c:v>0.36799999999999999</c:v>
                </c:pt>
                <c:pt idx="7">
                  <c:v>0.36199999999999999</c:v>
                </c:pt>
                <c:pt idx="8">
                  <c:v>0.35599999999999998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137-45F2-910F-BAD36A11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ObliczeniaJPSZ!$A$32</c15:sqref>
                        </c15:formulaRef>
                      </c:ext>
                    </c:extLst>
                    <c:strCache>
                      <c:ptCount val="1"/>
                      <c:pt idx="0">
                        <c:v>Udział liczby studentów w liczbie osób w wieku 19-24 lata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bg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spPr>
                    <a:solidFill>
                      <a:schemeClr val="bg1"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ObliczeniaJPSZ!$P$27:$Y$27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ObliczeniaJPSZ!$B$32:$Z$32</c15:sqref>
                        </c15:fullRef>
                        <c15:formulaRef>
                          <c15:sqref>ObliczeniaJPSZ!$P$32:$Y$32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0.54400000000000004</c:v>
                      </c:pt>
                      <c:pt idx="1">
                        <c:v>0.53800000000000003</c:v>
                      </c:pt>
                      <c:pt idx="2">
                        <c:v>0.52700000000000002</c:v>
                      </c:pt>
                      <c:pt idx="3">
                        <c:v>0.504</c:v>
                      </c:pt>
                      <c:pt idx="4">
                        <c:v>0.497</c:v>
                      </c:pt>
                      <c:pt idx="5">
                        <c:v>0.496</c:v>
                      </c:pt>
                      <c:pt idx="6">
                        <c:v>0.498</c:v>
                      </c:pt>
                      <c:pt idx="7">
                        <c:v>0.498</c:v>
                      </c:pt>
                      <c:pt idx="8">
                        <c:v>0.49399999999999999</c:v>
                      </c:pt>
                      <c:pt idx="9">
                        <c:v>0.501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37-45F2-910F-BAD36A11C98B}"/>
                  </c:ext>
                </c:extLst>
              </c15:ser>
            </c15:filteredLineSeries>
          </c:ext>
        </c:extLst>
      </c:lineChart>
      <c:catAx>
        <c:axId val="5252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25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0.8"/>
          <c:min val="0.2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9192992442209779E-3"/>
          <c:y val="0.80587233983614848"/>
          <c:w val="0.98865590277777782"/>
          <c:h val="0.17558402347829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366145833333344E-2"/>
          <c:y val="2.3141476084932697E-2"/>
          <c:w val="0.851617013888889"/>
          <c:h val="0.68188833333333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ObliczeniaJPSZ!$A$28</c:f>
              <c:strCache>
                <c:ptCount val="1"/>
                <c:pt idx="0">
                  <c:v>Liczba osób w wieku 19-24 lata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ObliczeniaJPSZ!$B$28:$Z$28</c15:sqref>
                  </c15:fullRef>
                </c:ext>
              </c:extLst>
              <c:f>(ObliczeniaJPSZ!$C$28:$D$28,ObliczeniaJPSZ!$F$28,ObliczeniaJPSZ!$K$28,ObliczeniaJPSZ!$P$28,ObliczeniaJPSZ!$U$28,ObliczeniaJPSZ!$Y$28)</c:f>
              <c:numCache>
                <c:formatCode>#\ ##0.0</c:formatCode>
                <c:ptCount val="7"/>
                <c:pt idx="0">
                  <c:v>3016800</c:v>
                </c:pt>
                <c:pt idx="1">
                  <c:v>3513500</c:v>
                </c:pt>
                <c:pt idx="2">
                  <c:v>3856700</c:v>
                </c:pt>
                <c:pt idx="3">
                  <c:v>3928200</c:v>
                </c:pt>
                <c:pt idx="4">
                  <c:v>3382000</c:v>
                </c:pt>
                <c:pt idx="5">
                  <c:v>2834562</c:v>
                </c:pt>
                <c:pt idx="6">
                  <c:v>2404859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8-4873-A1B2-DACBB40901E1}"/>
            </c:ext>
          </c:extLst>
        </c:ser>
        <c:ser>
          <c:idx val="1"/>
          <c:order val="1"/>
          <c:tx>
            <c:strRef>
              <c:f>ObliczeniaJPSZ!$A$29</c:f>
              <c:strCache>
                <c:ptCount val="1"/>
                <c:pt idx="0">
                  <c:v>Liczba studentów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ObliczeniaJPSZ!$B$29:$Z$29</c15:sqref>
                  </c15:fullRef>
                </c:ext>
              </c:extLst>
              <c:f>(ObliczeniaJPSZ!$C$29:$D$29,ObliczeniaJPSZ!$F$29,ObliczeniaJPSZ!$K$29,ObliczeniaJPSZ!$P$29,ObliczeniaJPSZ!$U$29,ObliczeniaJPSZ!$Y$29)</c:f>
              <c:numCache>
                <c:formatCode>#\ ##0.0</c:formatCode>
                <c:ptCount val="7"/>
                <c:pt idx="0">
                  <c:v>394300</c:v>
                </c:pt>
                <c:pt idx="1">
                  <c:v>794600</c:v>
                </c:pt>
                <c:pt idx="2">
                  <c:v>1584800</c:v>
                </c:pt>
                <c:pt idx="3">
                  <c:v>1939898</c:v>
                </c:pt>
                <c:pt idx="4">
                  <c:v>1841251</c:v>
                </c:pt>
                <c:pt idx="5">
                  <c:v>1405133</c:v>
                </c:pt>
                <c:pt idx="6">
                  <c:v>1203998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8-4873-A1B2-DACBB40901E1}"/>
            </c:ext>
          </c:extLst>
        </c:ser>
        <c:ser>
          <c:idx val="5"/>
          <c:order val="5"/>
          <c:tx>
            <c:strRef>
              <c:f>ObliczeniaJPSZ!$A$33</c:f>
              <c:strCache>
                <c:ptCount val="1"/>
                <c:pt idx="0">
                  <c:v>Prognoza Ministerstwa na lata 2012-2035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ObliczeniaJPSZ!$B$33:$Z$33</c15:sqref>
                  </c15:fullRef>
                </c:ext>
              </c:extLst>
              <c:f>(ObliczeniaJPSZ!$C$33:$D$33,ObliczeniaJPSZ!$F$33,ObliczeniaJPSZ!$K$33,ObliczeniaJPSZ!$P$33,ObliczeniaJPSZ!$U$33,ObliczeniaJPSZ!$Y$33)</c:f>
              <c:numCache>
                <c:formatCode>General</c:formatCode>
                <c:ptCount val="7"/>
                <c:pt idx="5" formatCode="#,##0">
                  <c:v>1502000</c:v>
                </c:pt>
                <c:pt idx="6" formatCode="#,##0">
                  <c:v>1332000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98-4873-A1B2-DACBB409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7472664"/>
        <c:axId val="557476272"/>
      </c:barChart>
      <c:lineChart>
        <c:grouping val="standard"/>
        <c:varyColors val="0"/>
        <c:ser>
          <c:idx val="2"/>
          <c:order val="2"/>
          <c:tx>
            <c:strRef>
              <c:f>ObliczeniaJPSZ!$A$30</c:f>
              <c:strCache>
                <c:ptCount val="1"/>
                <c:pt idx="0">
                  <c:v>Współczynnik skolaryzacji brutto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chemeClr val="bg1">
                  <a:alpha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ObliczeniaJPSZ!$B$30:$Z$30</c15:sqref>
                  </c15:fullRef>
                </c:ext>
              </c:extLst>
              <c:f>(ObliczeniaJPSZ!$C$30:$D$30,ObliczeniaJPSZ!$F$30,ObliczeniaJPSZ!$K$30,ObliczeniaJPSZ!$P$30,ObliczeniaJPSZ!$U$30,ObliczeniaJPSZ!$Y$30)</c:f>
              <c:numCache>
                <c:formatCode>0.0%</c:formatCode>
                <c:ptCount val="7"/>
                <c:pt idx="0">
                  <c:v>0.129</c:v>
                </c:pt>
                <c:pt idx="1">
                  <c:v>0.223</c:v>
                </c:pt>
                <c:pt idx="2">
                  <c:v>0.40699999999999997</c:v>
                </c:pt>
                <c:pt idx="3">
                  <c:v>0.48899999999999999</c:v>
                </c:pt>
                <c:pt idx="4">
                  <c:v>0.53800000000000003</c:v>
                </c:pt>
                <c:pt idx="5">
                  <c:v>0.47599999999999998</c:v>
                </c:pt>
                <c:pt idx="6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8-4873-A1B2-DACBB40901E1}"/>
            </c:ext>
          </c:extLst>
        </c:ser>
        <c:ser>
          <c:idx val="3"/>
          <c:order val="3"/>
          <c:tx>
            <c:strRef>
              <c:f>ObliczeniaJPSZ!$A$31</c:f>
              <c:strCache>
                <c:ptCount val="1"/>
                <c:pt idx="0">
                  <c:v>Współczynnik skolaryzacji netto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ObliczeniaJPSZ!$B$31:$Z$31</c15:sqref>
                  </c15:fullRef>
                </c:ext>
              </c:extLst>
              <c:f>(ObliczeniaJPSZ!$C$31:$D$31,ObliczeniaJPSZ!$F$31,ObliczeniaJPSZ!$K$31,ObliczeniaJPSZ!$P$31,ObliczeniaJPSZ!$U$31,ObliczeniaJPSZ!$Y$31)</c:f>
              <c:numCache>
                <c:formatCode>0.0%</c:formatCode>
                <c:ptCount val="7"/>
                <c:pt idx="0">
                  <c:v>9.8000000000000004E-2</c:v>
                </c:pt>
                <c:pt idx="1">
                  <c:v>0.17199999999999999</c:v>
                </c:pt>
                <c:pt idx="2">
                  <c:v>0.30599999999999999</c:v>
                </c:pt>
                <c:pt idx="3">
                  <c:v>0.38</c:v>
                </c:pt>
                <c:pt idx="4">
                  <c:v>0.40799999999999997</c:v>
                </c:pt>
                <c:pt idx="5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8-4873-A1B2-DACBB40901E1}"/>
            </c:ext>
          </c:extLst>
        </c:ser>
        <c:ser>
          <c:idx val="6"/>
          <c:order val="6"/>
          <c:tx>
            <c:strRef>
              <c:f>ObliczeniaJPSZ!$A$34</c:f>
              <c:strCache>
                <c:ptCount val="1"/>
                <c:pt idx="0">
                  <c:v>Udział wartości współczynnika skolaryzacji netto we współczynniku skolaryzacji brutto [%]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(ObliczeniaJPSZ!$C$27:$D$27,ObliczeniaJPSZ!$F$27,ObliczeniaJPSZ!$K$27,ObliczeniaJPSZ!$P$27,ObliczeniaJPSZ!$U$27,ObliczeniaJPSZ!$Y$27)</c:f>
              <c:strCach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ObliczeniaJPSZ!$B$34:$Z$34</c15:sqref>
                  </c15:fullRef>
                </c:ext>
              </c:extLst>
              <c:f>(ObliczeniaJPSZ!$C$34:$D$34,ObliczeniaJPSZ!$F$34,ObliczeniaJPSZ!$K$34,ObliczeniaJPSZ!$P$34,ObliczeniaJPSZ!$U$34,ObliczeniaJPSZ!$Y$34)</c:f>
              <c:numCache>
                <c:formatCode>0.0%</c:formatCode>
                <c:ptCount val="7"/>
                <c:pt idx="0">
                  <c:v>0.748</c:v>
                </c:pt>
                <c:pt idx="1">
                  <c:v>0.76100000000000001</c:v>
                </c:pt>
                <c:pt idx="2">
                  <c:v>0.745</c:v>
                </c:pt>
                <c:pt idx="3">
                  <c:v>0.76900000000000002</c:v>
                </c:pt>
                <c:pt idx="4">
                  <c:v>0.75</c:v>
                </c:pt>
                <c:pt idx="5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98-4873-A1B2-DACBB409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83160"/>
        <c:axId val="5574782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ObliczeniaJPSZ!$A$32</c15:sqref>
                        </c15:formulaRef>
                      </c:ext>
                    </c:extLst>
                    <c:strCache>
                      <c:ptCount val="1"/>
                      <c:pt idx="0">
                        <c:v>Udział liczby studentów w liczbie osób w wieku 19-24 lata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(ObliczeniaJPSZ!$C$27:$D$27,ObliczeniaJPSZ!$F$27,ObliczeniaJPSZ!$K$27,ObliczeniaJPSZ!$P$27,ObliczeniaJPSZ!$U$27,ObliczeniaJPSZ!$Y$27)</c15:sqref>
                        </c15:formulaRef>
                      </c:ext>
                    </c:extLst>
                    <c:strCache>
                      <c:ptCount val="7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2015</c:v>
                      </c:pt>
                      <c:pt idx="6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ObliczeniaJPSZ!$B$32:$Z$32</c15:sqref>
                        </c15:fullRef>
                        <c15:formulaRef>
                          <c15:sqref>(ObliczeniaJPSZ!$C$32:$D$32,ObliczeniaJPSZ!$F$32,ObliczeniaJPSZ!$K$32,ObliczeniaJPSZ!$P$32,ObliczeniaJPSZ!$U$32,ObliczeniaJPSZ!$Y$32)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0.13100000000000001</c:v>
                      </c:pt>
                      <c:pt idx="1">
                        <c:v>0.22600000000000001</c:v>
                      </c:pt>
                      <c:pt idx="2">
                        <c:v>0.41099999999999998</c:v>
                      </c:pt>
                      <c:pt idx="3">
                        <c:v>0.49399999999999999</c:v>
                      </c:pt>
                      <c:pt idx="4">
                        <c:v>0.54400000000000004</c:v>
                      </c:pt>
                      <c:pt idx="5">
                        <c:v>0.496</c:v>
                      </c:pt>
                      <c:pt idx="6">
                        <c:v>0.501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398-4873-A1B2-DACBB40901E1}"/>
                  </c:ext>
                </c:extLst>
              </c15:ser>
            </c15:filteredLineSeries>
          </c:ext>
        </c:extLst>
      </c:lineChart>
      <c:catAx>
        <c:axId val="5574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76272"/>
        <c:crosses val="autoZero"/>
        <c:auto val="1"/>
        <c:lblAlgn val="ctr"/>
        <c:lblOffset val="100"/>
        <c:noMultiLvlLbl val="0"/>
      </c:catAx>
      <c:valAx>
        <c:axId val="5574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726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5574782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83160"/>
        <c:crosses val="max"/>
        <c:crossBetween val="between"/>
      </c:valAx>
      <c:catAx>
        <c:axId val="55748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7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47224708895055E-2"/>
          <c:y val="0.79247098618800094"/>
          <c:w val="0.96248325373344579"/>
          <c:h val="0.20529520704746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81423611111107E-2"/>
          <c:y val="3.8805555555555558E-2"/>
          <c:w val="0.83414270833333337"/>
          <c:h val="0.6395613888888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ObliczeniaJPSZ!$A$67</c:f>
              <c:strCache>
                <c:ptCount val="1"/>
                <c:pt idx="0">
                  <c:v> Liczba studentów na uczelniach niepublicznych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E7-42BF-8452-35757CF2F0D1}"/>
              </c:ext>
            </c:extLst>
          </c:dPt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ObliczeniaJPSZ!$B$67:$V$67</c:f>
              <c:numCache>
                <c:formatCode>#\ ##0.0</c:formatCode>
                <c:ptCount val="21"/>
                <c:pt idx="0">
                  <c:v>530364</c:v>
                </c:pt>
                <c:pt idx="1">
                  <c:v>545956</c:v>
                </c:pt>
                <c:pt idx="2">
                  <c:v>582112</c:v>
                </c:pt>
                <c:pt idx="3">
                  <c:v>620800</c:v>
                </c:pt>
                <c:pt idx="4">
                  <c:v>640313</c:v>
                </c:pt>
                <c:pt idx="5">
                  <c:v>660467</c:v>
                </c:pt>
                <c:pt idx="6">
                  <c:v>659396</c:v>
                </c:pt>
                <c:pt idx="7">
                  <c:v>633097</c:v>
                </c:pt>
                <c:pt idx="8">
                  <c:v>580076</c:v>
                </c:pt>
                <c:pt idx="9">
                  <c:v>518196</c:v>
                </c:pt>
                <c:pt idx="10">
                  <c:v>458795</c:v>
                </c:pt>
                <c:pt idx="11">
                  <c:v>397889</c:v>
                </c:pt>
                <c:pt idx="12">
                  <c:v>359178</c:v>
                </c:pt>
                <c:pt idx="13">
                  <c:v>329934</c:v>
                </c:pt>
                <c:pt idx="14">
                  <c:v>314661</c:v>
                </c:pt>
                <c:pt idx="15">
                  <c:v>322035</c:v>
                </c:pt>
                <c:pt idx="16">
                  <c:v>328453</c:v>
                </c:pt>
                <c:pt idx="17">
                  <c:v>341656</c:v>
                </c:pt>
                <c:pt idx="18">
                  <c:v>366699</c:v>
                </c:pt>
                <c:pt idx="19">
                  <c:v>395725</c:v>
                </c:pt>
                <c:pt idx="20">
                  <c:v>151440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7-42BF-8452-35757CF2F0D1}"/>
            </c:ext>
          </c:extLst>
        </c:ser>
        <c:ser>
          <c:idx val="1"/>
          <c:order val="1"/>
          <c:tx>
            <c:strRef>
              <c:f>ObliczeniaJPSZ!$A$68</c:f>
              <c:strCache>
                <c:ptCount val="1"/>
                <c:pt idx="0">
                  <c:v> Liczba studentów na uczelniach publicznych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8"/>
            <c:invertIfNegative val="0"/>
            <c:bubble3D val="0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5E7-42BF-8452-35757CF2F0D1}"/>
              </c:ext>
            </c:extLst>
          </c:dPt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ObliczeniaJPSZ!$B$68:$V$68</c:f>
              <c:numCache>
                <c:formatCode>#\ ##0.0</c:formatCode>
                <c:ptCount val="21"/>
                <c:pt idx="0">
                  <c:v>1266288</c:v>
                </c:pt>
                <c:pt idx="1">
                  <c:v>1300508</c:v>
                </c:pt>
                <c:pt idx="2">
                  <c:v>1330717</c:v>
                </c:pt>
                <c:pt idx="3">
                  <c:v>1319098</c:v>
                </c:pt>
                <c:pt idx="4">
                  <c:v>1287386</c:v>
                </c:pt>
                <c:pt idx="5">
                  <c:v>1262249</c:v>
                </c:pt>
                <c:pt idx="6">
                  <c:v>1252124</c:v>
                </c:pt>
                <c:pt idx="7">
                  <c:v>1247142</c:v>
                </c:pt>
                <c:pt idx="8">
                  <c:v>1237457</c:v>
                </c:pt>
                <c:pt idx="9">
                  <c:v>1218416</c:v>
                </c:pt>
                <c:pt idx="10">
                  <c:v>1217020</c:v>
                </c:pt>
                <c:pt idx="11">
                  <c:v>1150859</c:v>
                </c:pt>
                <c:pt idx="12">
                  <c:v>1110208</c:v>
                </c:pt>
                <c:pt idx="13">
                  <c:v>1075199</c:v>
                </c:pt>
                <c:pt idx="14">
                  <c:v>1034161</c:v>
                </c:pt>
                <c:pt idx="15">
                  <c:v>969835</c:v>
                </c:pt>
                <c:pt idx="16">
                  <c:v>901801</c:v>
                </c:pt>
                <c:pt idx="17">
                  <c:v>862342</c:v>
                </c:pt>
                <c:pt idx="18">
                  <c:v>851347</c:v>
                </c:pt>
                <c:pt idx="19">
                  <c:v>822441</c:v>
                </c:pt>
                <c:pt idx="20">
                  <c:v>1110560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7-42BF-8452-35757CF2F0D1}"/>
            </c:ext>
          </c:extLst>
        </c:ser>
        <c:ser>
          <c:idx val="2"/>
          <c:order val="2"/>
          <c:tx>
            <c:strRef>
              <c:f>ObliczeniaJPSZ!$A$69</c:f>
              <c:strCache>
                <c:ptCount val="1"/>
                <c:pt idx="0">
                  <c:v> Łączna liczba studentów </c:v>
                </c:pt>
              </c:strCache>
            </c:strRef>
          </c:tx>
          <c:spPr>
            <a:solidFill>
              <a:schemeClr val="tx1">
                <a:alpha val="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ObliczeniaJPSZ!$B$69:$V$69</c:f>
              <c:numCache>
                <c:formatCode>#\ ##0.0</c:formatCode>
                <c:ptCount val="21"/>
                <c:pt idx="0">
                  <c:v>1796652</c:v>
                </c:pt>
                <c:pt idx="1">
                  <c:v>1846464</c:v>
                </c:pt>
                <c:pt idx="2">
                  <c:v>1912829</c:v>
                </c:pt>
                <c:pt idx="3">
                  <c:v>1939898</c:v>
                </c:pt>
                <c:pt idx="4">
                  <c:v>1927699</c:v>
                </c:pt>
                <c:pt idx="5">
                  <c:v>1922716</c:v>
                </c:pt>
                <c:pt idx="6">
                  <c:v>1911520</c:v>
                </c:pt>
                <c:pt idx="7">
                  <c:v>1880239</c:v>
                </c:pt>
                <c:pt idx="8">
                  <c:v>1817533</c:v>
                </c:pt>
                <c:pt idx="9">
                  <c:v>1736612</c:v>
                </c:pt>
                <c:pt idx="10">
                  <c:v>1675815</c:v>
                </c:pt>
                <c:pt idx="11">
                  <c:v>1548748</c:v>
                </c:pt>
                <c:pt idx="12">
                  <c:v>1469386</c:v>
                </c:pt>
                <c:pt idx="13">
                  <c:v>1405133</c:v>
                </c:pt>
                <c:pt idx="14">
                  <c:v>1348822</c:v>
                </c:pt>
                <c:pt idx="15">
                  <c:v>1291870</c:v>
                </c:pt>
                <c:pt idx="16">
                  <c:v>1230254</c:v>
                </c:pt>
                <c:pt idx="17">
                  <c:v>1203998</c:v>
                </c:pt>
                <c:pt idx="18">
                  <c:v>1218046</c:v>
                </c:pt>
                <c:pt idx="19">
                  <c:v>1218166</c:v>
                </c:pt>
                <c:pt idx="20">
                  <c:v>1262000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7-42BF-8452-35757CF2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7460528"/>
        <c:axId val="557459544"/>
      </c:barChart>
      <c:lineChart>
        <c:grouping val="standard"/>
        <c:varyColors val="0"/>
        <c:ser>
          <c:idx val="3"/>
          <c:order val="3"/>
          <c:tx>
            <c:strRef>
              <c:f>ObliczeniaJPSZ!$A$70</c:f>
              <c:strCache>
                <c:ptCount val="1"/>
                <c:pt idx="0">
                  <c:v>Udział liczby studentów szkół niepublicznych w liczbie studentów uczelni publicznych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8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E7-42BF-8452-35757CF2F0D1}"/>
              </c:ext>
            </c:extLst>
          </c:dPt>
          <c:dLbls>
            <c:dLbl>
              <c:idx val="18"/>
              <c:spPr>
                <a:solidFill>
                  <a:schemeClr val="bg1">
                    <a:alpha val="2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5E7-42BF-8452-35757CF2F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ObliczeniaJPSZ!$B$70:$V$70</c:f>
              <c:numCache>
                <c:formatCode>0%</c:formatCode>
                <c:ptCount val="21"/>
                <c:pt idx="0">
                  <c:v>0.42</c:v>
                </c:pt>
                <c:pt idx="1">
                  <c:v>0.42</c:v>
                </c:pt>
                <c:pt idx="2">
                  <c:v>0.44</c:v>
                </c:pt>
                <c:pt idx="3">
                  <c:v>0.47</c:v>
                </c:pt>
                <c:pt idx="4">
                  <c:v>0.5</c:v>
                </c:pt>
                <c:pt idx="5">
                  <c:v>0.52</c:v>
                </c:pt>
                <c:pt idx="6">
                  <c:v>0.53</c:v>
                </c:pt>
                <c:pt idx="7">
                  <c:v>0.51</c:v>
                </c:pt>
                <c:pt idx="8">
                  <c:v>0.47</c:v>
                </c:pt>
                <c:pt idx="9">
                  <c:v>0.43</c:v>
                </c:pt>
                <c:pt idx="10">
                  <c:v>0.38</c:v>
                </c:pt>
                <c:pt idx="11">
                  <c:v>0.35</c:v>
                </c:pt>
                <c:pt idx="12">
                  <c:v>0.32</c:v>
                </c:pt>
                <c:pt idx="13">
                  <c:v>0.31</c:v>
                </c:pt>
                <c:pt idx="14">
                  <c:v>0.3</c:v>
                </c:pt>
                <c:pt idx="15">
                  <c:v>0.33</c:v>
                </c:pt>
                <c:pt idx="16">
                  <c:v>0.36</c:v>
                </c:pt>
                <c:pt idx="17">
                  <c:v>0.4</c:v>
                </c:pt>
                <c:pt idx="18">
                  <c:v>0.43</c:v>
                </c:pt>
                <c:pt idx="19">
                  <c:v>0.48</c:v>
                </c:pt>
                <c:pt idx="2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7-42BF-8452-35757CF2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57248"/>
        <c:axId val="557464464"/>
      </c:lineChart>
      <c:catAx>
        <c:axId val="5574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59544"/>
        <c:crosses val="autoZero"/>
        <c:auto val="1"/>
        <c:lblAlgn val="ctr"/>
        <c:lblOffset val="100"/>
        <c:noMultiLvlLbl val="0"/>
      </c:catAx>
      <c:valAx>
        <c:axId val="557459544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6052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5574644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457248"/>
        <c:crosses val="max"/>
        <c:crossBetween val="between"/>
      </c:valAx>
      <c:catAx>
        <c:axId val="5574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6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6.0817708333333461E-3"/>
          <c:y val="0.77069277777777778"/>
          <c:w val="0.98342673611111109"/>
          <c:h val="0.2081405555555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366145833333344E-2"/>
          <c:y val="2.3141476084932697E-2"/>
          <c:w val="0.851617013888889"/>
          <c:h val="0.68188833333333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ObliczeniaJPSZ!$A$28</c:f>
              <c:strCache>
                <c:ptCount val="1"/>
                <c:pt idx="0">
                  <c:v>Liczba osób w wieku 19-24 lata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ObliczeniaJPSZ!$B$28:$Z$28</c15:sqref>
                  </c15:fullRef>
                </c:ext>
              </c:extLst>
              <c:f>(ObliczeniaJPSZ!$C$28:$D$28,ObliczeniaJPSZ!$F$28,ObliczeniaJPSZ!$J$28,ObliczeniaJPSZ!$N$28,ObliczeniaJPSZ!$R$28,ObliczeniaJPSZ!$V$28,ObliczeniaJPSZ!$Y$28)</c:f>
              <c:numCache>
                <c:formatCode>#\ ##0.0</c:formatCode>
                <c:ptCount val="8"/>
                <c:pt idx="0">
                  <c:v>3016800</c:v>
                </c:pt>
                <c:pt idx="1">
                  <c:v>3513500</c:v>
                </c:pt>
                <c:pt idx="2">
                  <c:v>3856700</c:v>
                </c:pt>
                <c:pt idx="3">
                  <c:v>3964100</c:v>
                </c:pt>
                <c:pt idx="4">
                  <c:v>3629300</c:v>
                </c:pt>
                <c:pt idx="5">
                  <c:v>3180699</c:v>
                </c:pt>
                <c:pt idx="6">
                  <c:v>2708651</c:v>
                </c:pt>
                <c:pt idx="7">
                  <c:v>2404859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1-4CCC-9F30-E8704E1B8B19}"/>
            </c:ext>
          </c:extLst>
        </c:ser>
        <c:ser>
          <c:idx val="1"/>
          <c:order val="1"/>
          <c:tx>
            <c:strRef>
              <c:f>ObliczeniaJPSZ!$A$29</c:f>
              <c:strCache>
                <c:ptCount val="1"/>
                <c:pt idx="0">
                  <c:v>Liczba studentów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ObliczeniaJPSZ!$B$29:$Z$29</c15:sqref>
                  </c15:fullRef>
                </c:ext>
              </c:extLst>
              <c:f>(ObliczeniaJPSZ!$C$29:$D$29,ObliczeniaJPSZ!$F$29,ObliczeniaJPSZ!$J$29,ObliczeniaJPSZ!$N$29,ObliczeniaJPSZ!$R$29,ObliczeniaJPSZ!$V$29,ObliczeniaJPSZ!$Y$29)</c:f>
              <c:numCache>
                <c:formatCode>#\ ##0.0</c:formatCode>
                <c:ptCount val="8"/>
                <c:pt idx="0">
                  <c:v>394300</c:v>
                </c:pt>
                <c:pt idx="1">
                  <c:v>794600</c:v>
                </c:pt>
                <c:pt idx="2">
                  <c:v>1584800</c:v>
                </c:pt>
                <c:pt idx="3">
                  <c:v>1912829</c:v>
                </c:pt>
                <c:pt idx="4">
                  <c:v>1911520</c:v>
                </c:pt>
                <c:pt idx="5">
                  <c:v>1676927</c:v>
                </c:pt>
                <c:pt idx="6">
                  <c:v>1348822</c:v>
                </c:pt>
                <c:pt idx="7">
                  <c:v>1203998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1-4CCC-9F30-E8704E1B8B19}"/>
            </c:ext>
          </c:extLst>
        </c:ser>
        <c:ser>
          <c:idx val="5"/>
          <c:order val="5"/>
          <c:tx>
            <c:strRef>
              <c:f>ObliczeniaJPSZ!$A$33</c:f>
              <c:strCache>
                <c:ptCount val="1"/>
                <c:pt idx="0">
                  <c:v>Prognoza Ministerstwa na lata 2012-2035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ObliczeniaJPSZ!$B$33:$Z$33</c15:sqref>
                  </c15:fullRef>
                </c:ext>
              </c:extLst>
              <c:f>(ObliczeniaJPSZ!$C$33:$D$33,ObliczeniaJPSZ!$F$33,ObliczeniaJPSZ!$J$33,ObliczeniaJPSZ!$N$33,ObliczeniaJPSZ!$R$33,ObliczeniaJPSZ!$V$33,ObliczeniaJPSZ!$Y$33)</c:f>
              <c:numCache>
                <c:formatCode>General</c:formatCode>
                <c:ptCount val="8"/>
                <c:pt idx="5" formatCode="#,##0">
                  <c:v>1674000</c:v>
                </c:pt>
                <c:pt idx="6" formatCode="#,##0">
                  <c:v>1451000</c:v>
                </c:pt>
                <c:pt idx="7" formatCode="#,##0">
                  <c:v>1332000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1-4CCC-9F30-E8704E1B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57472664"/>
        <c:axId val="557476272"/>
      </c:barChart>
      <c:lineChart>
        <c:grouping val="standard"/>
        <c:varyColors val="0"/>
        <c:ser>
          <c:idx val="2"/>
          <c:order val="2"/>
          <c:tx>
            <c:strRef>
              <c:f>ObliczeniaJPSZ!$A$30</c:f>
              <c:strCache>
                <c:ptCount val="1"/>
                <c:pt idx="0">
                  <c:v>Współczynnik skolaryzacji brutto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7"/>
            <c:marker>
              <c:symbol val="diamond"/>
              <c:size val="7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41-4CCC-9F30-E8704E1B8B19}"/>
              </c:ext>
            </c:extLst>
          </c:dPt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ObliczeniaJPSZ!$B$30:$Z$30</c15:sqref>
                  </c15:fullRef>
                </c:ext>
              </c:extLst>
              <c:f>(ObliczeniaJPSZ!$C$30:$D$30,ObliczeniaJPSZ!$F$30,ObliczeniaJPSZ!$J$30,ObliczeniaJPSZ!$N$30,ObliczeniaJPSZ!$R$30,ObliczeniaJPSZ!$V$30,ObliczeniaJPSZ!$Y$30)</c:f>
              <c:numCache>
                <c:formatCode>0.0%</c:formatCode>
                <c:ptCount val="8"/>
                <c:pt idx="0">
                  <c:v>0.129</c:v>
                </c:pt>
                <c:pt idx="1">
                  <c:v>0.223</c:v>
                </c:pt>
                <c:pt idx="2">
                  <c:v>0.40699999999999997</c:v>
                </c:pt>
                <c:pt idx="3">
                  <c:v>0.47799999999999998</c:v>
                </c:pt>
                <c:pt idx="4">
                  <c:v>0.52700000000000002</c:v>
                </c:pt>
                <c:pt idx="5">
                  <c:v>0.51800000000000002</c:v>
                </c:pt>
                <c:pt idx="6">
                  <c:v>0.47399999999999998</c:v>
                </c:pt>
                <c:pt idx="7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1-4CCC-9F30-E8704E1B8B19}"/>
            </c:ext>
          </c:extLst>
        </c:ser>
        <c:ser>
          <c:idx val="3"/>
          <c:order val="3"/>
          <c:tx>
            <c:strRef>
              <c:f>ObliczeniaJPSZ!$A$31</c:f>
              <c:strCache>
                <c:ptCount val="1"/>
                <c:pt idx="0">
                  <c:v>Współczynnik skolaryzacji netto (wg GUS)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ObliczeniaJPSZ!$B$31:$Z$31</c15:sqref>
                  </c15:fullRef>
                </c:ext>
              </c:extLst>
              <c:f>(ObliczeniaJPSZ!$C$31:$D$31,ObliczeniaJPSZ!$F$31,ObliczeniaJPSZ!$J$31,ObliczeniaJPSZ!$N$31,ObliczeniaJPSZ!$R$31,ObliczeniaJPSZ!$V$31,ObliczeniaJPSZ!$Y$31)</c:f>
              <c:numCache>
                <c:formatCode>0.0%</c:formatCode>
                <c:ptCount val="8"/>
                <c:pt idx="0">
                  <c:v>9.8000000000000004E-2</c:v>
                </c:pt>
                <c:pt idx="1">
                  <c:v>0.17199999999999999</c:v>
                </c:pt>
                <c:pt idx="2">
                  <c:v>0.30599999999999999</c:v>
                </c:pt>
                <c:pt idx="3">
                  <c:v>0.371</c:v>
                </c:pt>
                <c:pt idx="4">
                  <c:v>0.40600000000000003</c:v>
                </c:pt>
                <c:pt idx="5">
                  <c:v>0.40200000000000002</c:v>
                </c:pt>
                <c:pt idx="6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1-4CCC-9F30-E8704E1B8B19}"/>
            </c:ext>
          </c:extLst>
        </c:ser>
        <c:ser>
          <c:idx val="6"/>
          <c:order val="6"/>
          <c:tx>
            <c:strRef>
              <c:f>ObliczeniaJPSZ!$A$34</c:f>
              <c:strCache>
                <c:ptCount val="1"/>
                <c:pt idx="0">
                  <c:v>Udział wartości współczynnika skolaryzacji netto we współczynniku skolaryzacji brutto [%]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(ObliczeniaJPSZ!$C$27:$D$27,ObliczeniaJPSZ!$F$27,ObliczeniaJPSZ!$J$27,ObliczeniaJPSZ!$N$27,ObliczeniaJPSZ!$R$27,ObliczeniaJPSZ!$V$27,ObliczeniaJPSZ!$Y$27)</c:f>
              <c:strCache>
                <c:ptCount val="8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ObliczeniaJPSZ!$B$34:$Z$34</c15:sqref>
                  </c15:fullRef>
                </c:ext>
              </c:extLst>
              <c:f>(ObliczeniaJPSZ!$C$34:$D$34,ObliczeniaJPSZ!$F$34,ObliczeniaJPSZ!$J$34,ObliczeniaJPSZ!$N$34,ObliczeniaJPSZ!$R$34,ObliczeniaJPSZ!$V$34,ObliczeniaJPSZ!$Y$34)</c:f>
              <c:numCache>
                <c:formatCode>0.0%</c:formatCode>
                <c:ptCount val="8"/>
                <c:pt idx="0">
                  <c:v>0.748</c:v>
                </c:pt>
                <c:pt idx="1">
                  <c:v>0.76100000000000001</c:v>
                </c:pt>
                <c:pt idx="2">
                  <c:v>0.745</c:v>
                </c:pt>
                <c:pt idx="3">
                  <c:v>0.76800000000000002</c:v>
                </c:pt>
                <c:pt idx="4">
                  <c:v>0.77</c:v>
                </c:pt>
                <c:pt idx="5">
                  <c:v>0.76300000000000001</c:v>
                </c:pt>
                <c:pt idx="6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1-4CCC-9F30-E8704E1B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83160"/>
        <c:axId val="5574782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ObliczeniaJPSZ!$A$32</c15:sqref>
                        </c15:formulaRef>
                      </c:ext>
                    </c:extLst>
                    <c:strCache>
                      <c:ptCount val="1"/>
                      <c:pt idx="0">
                        <c:v>Udział liczby studentów w liczbie osób w wieku 19-24 lata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(ObliczeniaJPSZ!$C$27:$D$27,ObliczeniaJPSZ!$F$27,ObliczeniaJPSZ!$J$27,ObliczeniaJPSZ!$N$27,ObliczeniaJPSZ!$R$27,ObliczeniaJPSZ!$V$27,ObliczeniaJPSZ!$Y$27)</c15:sqref>
                        </c15:formulaRef>
                      </c:ext>
                    </c:extLst>
                    <c:strCache>
                      <c:ptCount val="8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2004</c:v>
                      </c:pt>
                      <c:pt idx="4">
                        <c:v>2008</c:v>
                      </c:pt>
                      <c:pt idx="5">
                        <c:v>2012</c:v>
                      </c:pt>
                      <c:pt idx="6">
                        <c:v>2016</c:v>
                      </c:pt>
                      <c:pt idx="7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ObliczeniaJPSZ!$B$32:$Z$32</c15:sqref>
                        </c15:fullRef>
                        <c15:formulaRef>
                          <c15:sqref>(ObliczeniaJPSZ!$C$32:$D$32,ObliczeniaJPSZ!$F$32,ObliczeniaJPSZ!$J$32,ObliczeniaJPSZ!$N$32,ObliczeniaJPSZ!$R$32,ObliczeniaJPSZ!$V$32,ObliczeniaJPSZ!$Y$32)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0.13100000000000001</c:v>
                      </c:pt>
                      <c:pt idx="1">
                        <c:v>0.22600000000000001</c:v>
                      </c:pt>
                      <c:pt idx="2">
                        <c:v>0.41099999999999998</c:v>
                      </c:pt>
                      <c:pt idx="3">
                        <c:v>0.48299999999999998</c:v>
                      </c:pt>
                      <c:pt idx="4">
                        <c:v>0.52700000000000002</c:v>
                      </c:pt>
                      <c:pt idx="5">
                        <c:v>0.52700000000000002</c:v>
                      </c:pt>
                      <c:pt idx="6">
                        <c:v>0.498</c:v>
                      </c:pt>
                      <c:pt idx="7">
                        <c:v>0.501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641-4CCC-9F30-E8704E1B8B19}"/>
                  </c:ext>
                </c:extLst>
              </c15:ser>
            </c15:filteredLineSeries>
          </c:ext>
        </c:extLst>
      </c:lineChart>
      <c:catAx>
        <c:axId val="5574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76272"/>
        <c:crosses val="autoZero"/>
        <c:auto val="1"/>
        <c:lblAlgn val="ctr"/>
        <c:lblOffset val="100"/>
        <c:noMultiLvlLbl val="0"/>
      </c:catAx>
      <c:valAx>
        <c:axId val="5574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726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</c:dispUnitsLbl>
        </c:dispUnits>
      </c:valAx>
      <c:valAx>
        <c:axId val="5574782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83160"/>
        <c:crosses val="max"/>
        <c:crossBetween val="between"/>
      </c:valAx>
      <c:catAx>
        <c:axId val="55748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7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47224708895055E-2"/>
          <c:y val="0.79247098618800094"/>
          <c:w val="0.96248325373344579"/>
          <c:h val="0.20529520704746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759772078619E-2"/>
          <c:y val="4.9301925769822674E-2"/>
          <c:w val="0.82602627216271141"/>
          <c:h val="0.67487625993040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ObliczeniaJPSZ!$A$28</c:f>
              <c:strCache>
                <c:ptCount val="1"/>
                <c:pt idx="0">
                  <c:v>Liczba osób w wieku 19-24 lata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ObliczeniaJPSZ!$B$28:$Z$28</c15:sqref>
                  </c15:fullRef>
                </c:ext>
              </c:extLst>
              <c:f>ObliczeniaJPSZ!$P$28:$Y$28</c:f>
              <c:numCache>
                <c:formatCode>#\ ##0.0</c:formatCode>
                <c:ptCount val="10"/>
                <c:pt idx="0">
                  <c:v>3382000</c:v>
                </c:pt>
                <c:pt idx="1">
                  <c:v>3277964</c:v>
                </c:pt>
                <c:pt idx="2">
                  <c:v>3180699</c:v>
                </c:pt>
                <c:pt idx="3">
                  <c:v>3074446</c:v>
                </c:pt>
                <c:pt idx="4">
                  <c:v>2957890</c:v>
                </c:pt>
                <c:pt idx="5">
                  <c:v>2834562</c:v>
                </c:pt>
                <c:pt idx="6">
                  <c:v>2708651</c:v>
                </c:pt>
                <c:pt idx="7">
                  <c:v>2596689</c:v>
                </c:pt>
                <c:pt idx="8">
                  <c:v>2492574</c:v>
                </c:pt>
                <c:pt idx="9">
                  <c:v>2404859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9-469F-9BC5-9CFC8BDE26D9}"/>
            </c:ext>
          </c:extLst>
        </c:ser>
        <c:ser>
          <c:idx val="1"/>
          <c:order val="1"/>
          <c:tx>
            <c:strRef>
              <c:f>ObliczeniaJPSZ!$A$29</c:f>
              <c:strCache>
                <c:ptCount val="1"/>
                <c:pt idx="0">
                  <c:v>Liczba studentów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ObliczeniaJPSZ!$B$29:$Z$29</c15:sqref>
                  </c15:fullRef>
                </c:ext>
              </c:extLst>
              <c:f>ObliczeniaJPSZ!$P$29:$Y$29</c:f>
              <c:numCache>
                <c:formatCode>#\ ##0.0</c:formatCode>
                <c:ptCount val="10"/>
                <c:pt idx="0">
                  <c:v>1841251</c:v>
                </c:pt>
                <c:pt idx="1">
                  <c:v>1764060</c:v>
                </c:pt>
                <c:pt idx="2">
                  <c:v>1676927</c:v>
                </c:pt>
                <c:pt idx="3">
                  <c:v>1549877</c:v>
                </c:pt>
                <c:pt idx="4">
                  <c:v>1469386</c:v>
                </c:pt>
                <c:pt idx="5">
                  <c:v>1405133</c:v>
                </c:pt>
                <c:pt idx="6">
                  <c:v>1348822</c:v>
                </c:pt>
                <c:pt idx="7">
                  <c:v>1291870</c:v>
                </c:pt>
                <c:pt idx="8">
                  <c:v>1230254</c:v>
                </c:pt>
                <c:pt idx="9">
                  <c:v>1203998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9-469F-9BC5-9CFC8BDE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5256992"/>
        <c:axId val="1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ObliczeniaJPSZ!$A$33</c15:sqref>
                        </c15:formulaRef>
                      </c:ext>
                    </c:extLst>
                    <c:strCache>
                      <c:ptCount val="1"/>
                      <c:pt idx="0">
                        <c:v>Prognoza Ministerstwa na lata 2012-2035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ObliczeniaJPSZ!$P$27:$Y$27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ObliczeniaJPSZ!$B$33:$Z$33</c15:sqref>
                        </c15:fullRef>
                        <c15:formulaRef>
                          <c15:sqref>ObliczeniaJPSZ!$P$33:$Y$33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2" formatCode="#,##0">
                        <c:v>1674000</c:v>
                      </c:pt>
                      <c:pt idx="3" formatCode="#,##0">
                        <c:v>1613000</c:v>
                      </c:pt>
                      <c:pt idx="4" formatCode="#,##0">
                        <c:v>1556000</c:v>
                      </c:pt>
                      <c:pt idx="5" formatCode="#,##0">
                        <c:v>1502000</c:v>
                      </c:pt>
                      <c:pt idx="6" formatCode="#,##0">
                        <c:v>1451000</c:v>
                      </c:pt>
                      <c:pt idx="7" formatCode="#,##0">
                        <c:v>1406000</c:v>
                      </c:pt>
                      <c:pt idx="8" formatCode="#,##0">
                        <c:v>1364000</c:v>
                      </c:pt>
                      <c:pt idx="9" formatCode="#,##0">
                        <c:v>1332000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DA9-469F-9BC5-9CFC8BDE26D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ObliczeniaJPSZ!$A$30</c:f>
              <c:strCache>
                <c:ptCount val="1"/>
                <c:pt idx="0">
                  <c:v>Współczynnik skolaryzacji brutto (wg GUS)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</c:spPr>
          </c:marker>
          <c:dPt>
            <c:idx val="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DA9-469F-9BC5-9CFC8BDE26D9}"/>
              </c:ext>
            </c:extLst>
          </c:dPt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ObliczeniaJPSZ!$B$30:$Z$30</c15:sqref>
                  </c15:fullRef>
                </c:ext>
              </c:extLst>
              <c:f>ObliczeniaJPSZ!$P$30:$Y$30</c:f>
              <c:numCache>
                <c:formatCode>0.0%</c:formatCode>
                <c:ptCount val="10"/>
                <c:pt idx="0">
                  <c:v>0.53800000000000003</c:v>
                </c:pt>
                <c:pt idx="1">
                  <c:v>0.53100000000000003</c:v>
                </c:pt>
                <c:pt idx="2">
                  <c:v>0.51800000000000002</c:v>
                </c:pt>
                <c:pt idx="3">
                  <c:v>0.49199999999999999</c:v>
                </c:pt>
                <c:pt idx="4">
                  <c:v>0.48099999999999998</c:v>
                </c:pt>
                <c:pt idx="5">
                  <c:v>0.47599999999999998</c:v>
                </c:pt>
                <c:pt idx="6">
                  <c:v>0.47399999999999998</c:v>
                </c:pt>
                <c:pt idx="7">
                  <c:v>0.46899999999999997</c:v>
                </c:pt>
                <c:pt idx="8">
                  <c:v>0.46200000000000002</c:v>
                </c:pt>
                <c:pt idx="9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9-469F-9BC5-9CFC8BDE26D9}"/>
            </c:ext>
          </c:extLst>
        </c:ser>
        <c:ser>
          <c:idx val="4"/>
          <c:order val="4"/>
          <c:tx>
            <c:strRef>
              <c:f>ObliczeniaJPSZ!$A$31</c:f>
              <c:strCache>
                <c:ptCount val="1"/>
                <c:pt idx="0">
                  <c:v>Współczynnik skolaryzacji netto (wg GUS)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ObliczeniaJPSZ!$B$27:$Z$27</c15:sqref>
                  </c15:fullRef>
                </c:ext>
              </c:extLst>
              <c:f>ObliczeniaJPSZ!$P$27:$Y$27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ObliczeniaJPSZ!$B$31:$Z$31</c15:sqref>
                  </c15:fullRef>
                </c:ext>
              </c:extLst>
              <c:f>ObliczeniaJPSZ!$P$31:$Y$31</c:f>
              <c:numCache>
                <c:formatCode>0.0%</c:formatCode>
                <c:ptCount val="10"/>
                <c:pt idx="0">
                  <c:v>0.40799999999999997</c:v>
                </c:pt>
                <c:pt idx="1">
                  <c:v>0.40600000000000003</c:v>
                </c:pt>
                <c:pt idx="2">
                  <c:v>0.40200000000000002</c:v>
                </c:pt>
                <c:pt idx="3">
                  <c:v>0.38600000000000001</c:v>
                </c:pt>
                <c:pt idx="4">
                  <c:v>0.378</c:v>
                </c:pt>
                <c:pt idx="5">
                  <c:v>0.373</c:v>
                </c:pt>
                <c:pt idx="6">
                  <c:v>0.36799999999999999</c:v>
                </c:pt>
                <c:pt idx="7">
                  <c:v>0.36199999999999999</c:v>
                </c:pt>
                <c:pt idx="8">
                  <c:v>0.35599999999999998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DA9-469F-9BC5-9CFC8BDE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ObliczeniaJPSZ!$A$32</c15:sqref>
                        </c15:formulaRef>
                      </c:ext>
                    </c:extLst>
                    <c:strCache>
                      <c:ptCount val="1"/>
                      <c:pt idx="0">
                        <c:v>Udział liczby studentów w liczbie osób w wieku 19-24 lata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bg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spPr>
                    <a:solidFill>
                      <a:schemeClr val="bg1"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ObliczeniaJPSZ!$B$27:$Z$27</c15:sqref>
                        </c15:fullRef>
                        <c15:formulaRef>
                          <c15:sqref>ObliczeniaJPSZ!$P$27:$Y$27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ObliczeniaJPSZ!$B$32:$Z$32</c15:sqref>
                        </c15:fullRef>
                        <c15:formulaRef>
                          <c15:sqref>ObliczeniaJPSZ!$P$32:$Y$32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0.54400000000000004</c:v>
                      </c:pt>
                      <c:pt idx="1">
                        <c:v>0.53800000000000003</c:v>
                      </c:pt>
                      <c:pt idx="2">
                        <c:v>0.52700000000000002</c:v>
                      </c:pt>
                      <c:pt idx="3">
                        <c:v>0.504</c:v>
                      </c:pt>
                      <c:pt idx="4">
                        <c:v>0.497</c:v>
                      </c:pt>
                      <c:pt idx="5">
                        <c:v>0.496</c:v>
                      </c:pt>
                      <c:pt idx="6">
                        <c:v>0.498</c:v>
                      </c:pt>
                      <c:pt idx="7">
                        <c:v>0.498</c:v>
                      </c:pt>
                      <c:pt idx="8">
                        <c:v>0.49399999999999999</c:v>
                      </c:pt>
                      <c:pt idx="9">
                        <c:v>0.501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DA9-469F-9BC5-9CFC8BDE26D9}"/>
                  </c:ext>
                </c:extLst>
              </c15:ser>
            </c15:filteredLineSeries>
          </c:ext>
        </c:extLst>
      </c:lineChart>
      <c:catAx>
        <c:axId val="5252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2525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0.8"/>
          <c:min val="0.2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9192992442209779E-3"/>
          <c:y val="0.80587233983614848"/>
          <c:w val="0.98865590277777782"/>
          <c:h val="0.17558402347829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81423611111107E-2"/>
          <c:y val="3.8805555555555558E-2"/>
          <c:w val="0.83414270833333337"/>
          <c:h val="0.6395613888888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ObliczeniaJPSZ!$A$67</c:f>
              <c:strCache>
                <c:ptCount val="1"/>
                <c:pt idx="0">
                  <c:v> Liczba studentów na uczelniach niepublicznych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CD-4080-90C3-15C6BED6D66C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1CD-4080-90C3-15C6BED6D66C}"/>
              </c:ext>
            </c:extLst>
          </c:dPt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ObliczeniaJPSZ!$B$67:$V$67</c:f>
              <c:numCache>
                <c:formatCode>#\ ##0.0</c:formatCode>
                <c:ptCount val="21"/>
                <c:pt idx="0">
                  <c:v>530364</c:v>
                </c:pt>
                <c:pt idx="1">
                  <c:v>545956</c:v>
                </c:pt>
                <c:pt idx="2">
                  <c:v>582112</c:v>
                </c:pt>
                <c:pt idx="3">
                  <c:v>620800</c:v>
                </c:pt>
                <c:pt idx="4">
                  <c:v>640313</c:v>
                </c:pt>
                <c:pt idx="5">
                  <c:v>660467</c:v>
                </c:pt>
                <c:pt idx="6">
                  <c:v>659396</c:v>
                </c:pt>
                <c:pt idx="7">
                  <c:v>633097</c:v>
                </c:pt>
                <c:pt idx="8">
                  <c:v>580076</c:v>
                </c:pt>
                <c:pt idx="9">
                  <c:v>518196</c:v>
                </c:pt>
                <c:pt idx="10">
                  <c:v>458795</c:v>
                </c:pt>
                <c:pt idx="11">
                  <c:v>397889</c:v>
                </c:pt>
                <c:pt idx="12">
                  <c:v>359178</c:v>
                </c:pt>
                <c:pt idx="13">
                  <c:v>329934</c:v>
                </c:pt>
                <c:pt idx="14">
                  <c:v>314661</c:v>
                </c:pt>
                <c:pt idx="15">
                  <c:v>322035</c:v>
                </c:pt>
                <c:pt idx="16">
                  <c:v>328453</c:v>
                </c:pt>
                <c:pt idx="17">
                  <c:v>341656</c:v>
                </c:pt>
                <c:pt idx="18">
                  <c:v>366699</c:v>
                </c:pt>
                <c:pt idx="19">
                  <c:v>395725</c:v>
                </c:pt>
                <c:pt idx="20">
                  <c:v>151440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D-4080-90C3-15C6BED6D66C}"/>
            </c:ext>
          </c:extLst>
        </c:ser>
        <c:ser>
          <c:idx val="1"/>
          <c:order val="1"/>
          <c:tx>
            <c:strRef>
              <c:f>ObliczeniaJPSZ!$A$68</c:f>
              <c:strCache>
                <c:ptCount val="1"/>
                <c:pt idx="0">
                  <c:v> Liczba studentów na uczelniach publicznych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1CD-4080-90C3-15C6BED6D66C}"/>
              </c:ext>
            </c:extLst>
          </c:dPt>
          <c:dPt>
            <c:idx val="20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1CD-4080-90C3-15C6BED6D66C}"/>
              </c:ext>
            </c:extLst>
          </c:dPt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ObliczeniaJPSZ!$B$68:$V$68</c:f>
              <c:numCache>
                <c:formatCode>#\ ##0.0</c:formatCode>
                <c:ptCount val="21"/>
                <c:pt idx="0">
                  <c:v>1266288</c:v>
                </c:pt>
                <c:pt idx="1">
                  <c:v>1300508</c:v>
                </c:pt>
                <c:pt idx="2">
                  <c:v>1330717</c:v>
                </c:pt>
                <c:pt idx="3">
                  <c:v>1319098</c:v>
                </c:pt>
                <c:pt idx="4">
                  <c:v>1287386</c:v>
                </c:pt>
                <c:pt idx="5">
                  <c:v>1262249</c:v>
                </c:pt>
                <c:pt idx="6">
                  <c:v>1252124</c:v>
                </c:pt>
                <c:pt idx="7">
                  <c:v>1247142</c:v>
                </c:pt>
                <c:pt idx="8">
                  <c:v>1237457</c:v>
                </c:pt>
                <c:pt idx="9">
                  <c:v>1218416</c:v>
                </c:pt>
                <c:pt idx="10">
                  <c:v>1217020</c:v>
                </c:pt>
                <c:pt idx="11">
                  <c:v>1150859</c:v>
                </c:pt>
                <c:pt idx="12">
                  <c:v>1110208</c:v>
                </c:pt>
                <c:pt idx="13">
                  <c:v>1075199</c:v>
                </c:pt>
                <c:pt idx="14">
                  <c:v>1034161</c:v>
                </c:pt>
                <c:pt idx="15">
                  <c:v>969835</c:v>
                </c:pt>
                <c:pt idx="16">
                  <c:v>901801</c:v>
                </c:pt>
                <c:pt idx="17">
                  <c:v>862342</c:v>
                </c:pt>
                <c:pt idx="18">
                  <c:v>851347</c:v>
                </c:pt>
                <c:pt idx="19">
                  <c:v>822441</c:v>
                </c:pt>
                <c:pt idx="20">
                  <c:v>1110560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D-4080-90C3-15C6BED6D66C}"/>
            </c:ext>
          </c:extLst>
        </c:ser>
        <c:ser>
          <c:idx val="2"/>
          <c:order val="2"/>
          <c:tx>
            <c:strRef>
              <c:f>ObliczeniaJPSZ!$A$69</c:f>
              <c:strCache>
                <c:ptCount val="1"/>
                <c:pt idx="0">
                  <c:v> Łączna liczba studentów </c:v>
                </c:pt>
              </c:strCache>
            </c:strRef>
          </c:tx>
          <c:spPr>
            <a:solidFill>
              <a:schemeClr val="tx1">
                <a:alpha val="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ObliczeniaJPSZ!$B$69:$V$69</c:f>
              <c:numCache>
                <c:formatCode>#\ ##0.0</c:formatCode>
                <c:ptCount val="21"/>
                <c:pt idx="0">
                  <c:v>1796652</c:v>
                </c:pt>
                <c:pt idx="1">
                  <c:v>1846464</c:v>
                </c:pt>
                <c:pt idx="2">
                  <c:v>1912829</c:v>
                </c:pt>
                <c:pt idx="3">
                  <c:v>1939898</c:v>
                </c:pt>
                <c:pt idx="4">
                  <c:v>1927699</c:v>
                </c:pt>
                <c:pt idx="5">
                  <c:v>1922716</c:v>
                </c:pt>
                <c:pt idx="6">
                  <c:v>1911520</c:v>
                </c:pt>
                <c:pt idx="7">
                  <c:v>1880239</c:v>
                </c:pt>
                <c:pt idx="8">
                  <c:v>1817533</c:v>
                </c:pt>
                <c:pt idx="9">
                  <c:v>1736612</c:v>
                </c:pt>
                <c:pt idx="10">
                  <c:v>1675815</c:v>
                </c:pt>
                <c:pt idx="11">
                  <c:v>1548748</c:v>
                </c:pt>
                <c:pt idx="12">
                  <c:v>1469386</c:v>
                </c:pt>
                <c:pt idx="13">
                  <c:v>1405133</c:v>
                </c:pt>
                <c:pt idx="14">
                  <c:v>1348822</c:v>
                </c:pt>
                <c:pt idx="15">
                  <c:v>1291870</c:v>
                </c:pt>
                <c:pt idx="16">
                  <c:v>1230254</c:v>
                </c:pt>
                <c:pt idx="17">
                  <c:v>1203998</c:v>
                </c:pt>
                <c:pt idx="18">
                  <c:v>1218046</c:v>
                </c:pt>
                <c:pt idx="19">
                  <c:v>1218166</c:v>
                </c:pt>
                <c:pt idx="20">
                  <c:v>1262000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CD-4080-90C3-15C6BED6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7460528"/>
        <c:axId val="557459544"/>
      </c:barChart>
      <c:lineChart>
        <c:grouping val="standard"/>
        <c:varyColors val="0"/>
        <c:ser>
          <c:idx val="3"/>
          <c:order val="3"/>
          <c:tx>
            <c:strRef>
              <c:f>ObliczeniaJPSZ!$A$70</c:f>
              <c:strCache>
                <c:ptCount val="1"/>
                <c:pt idx="0">
                  <c:v>Udział liczby studentów szkół niepublicznych w liczbie studentów uczelni publicznych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8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1CD-4080-90C3-15C6BED6D66C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CD-4080-90C3-15C6BED6D66C}"/>
              </c:ext>
            </c:extLst>
          </c:dPt>
          <c:dLbls>
            <c:dLbl>
              <c:idx val="18"/>
              <c:spPr>
                <a:solidFill>
                  <a:schemeClr val="bg1">
                    <a:alpha val="2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1CD-4080-90C3-15C6BED6D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ObliczeniaJPSZ!$B$66:$V$66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2022*</c:v>
                </c:pt>
              </c:strCache>
            </c:strRef>
          </c:cat>
          <c:val>
            <c:numRef>
              <c:f>ObliczeniaJPSZ!$B$70:$V$70</c:f>
              <c:numCache>
                <c:formatCode>0%</c:formatCode>
                <c:ptCount val="21"/>
                <c:pt idx="0">
                  <c:v>0.42</c:v>
                </c:pt>
                <c:pt idx="1">
                  <c:v>0.42</c:v>
                </c:pt>
                <c:pt idx="2">
                  <c:v>0.44</c:v>
                </c:pt>
                <c:pt idx="3">
                  <c:v>0.47</c:v>
                </c:pt>
                <c:pt idx="4">
                  <c:v>0.5</c:v>
                </c:pt>
                <c:pt idx="5">
                  <c:v>0.52</c:v>
                </c:pt>
                <c:pt idx="6">
                  <c:v>0.53</c:v>
                </c:pt>
                <c:pt idx="7">
                  <c:v>0.51</c:v>
                </c:pt>
                <c:pt idx="8">
                  <c:v>0.47</c:v>
                </c:pt>
                <c:pt idx="9">
                  <c:v>0.43</c:v>
                </c:pt>
                <c:pt idx="10">
                  <c:v>0.38</c:v>
                </c:pt>
                <c:pt idx="11">
                  <c:v>0.35</c:v>
                </c:pt>
                <c:pt idx="12">
                  <c:v>0.32</c:v>
                </c:pt>
                <c:pt idx="13">
                  <c:v>0.31</c:v>
                </c:pt>
                <c:pt idx="14">
                  <c:v>0.3</c:v>
                </c:pt>
                <c:pt idx="15">
                  <c:v>0.33</c:v>
                </c:pt>
                <c:pt idx="16">
                  <c:v>0.36</c:v>
                </c:pt>
                <c:pt idx="17">
                  <c:v>0.4</c:v>
                </c:pt>
                <c:pt idx="18">
                  <c:v>0.43</c:v>
                </c:pt>
                <c:pt idx="19">
                  <c:v>0.48</c:v>
                </c:pt>
                <c:pt idx="2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CD-4080-90C3-15C6BED6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57248"/>
        <c:axId val="557464464"/>
      </c:lineChart>
      <c:catAx>
        <c:axId val="5574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59544"/>
        <c:crosses val="autoZero"/>
        <c:auto val="1"/>
        <c:lblAlgn val="ctr"/>
        <c:lblOffset val="100"/>
        <c:noMultiLvlLbl val="0"/>
      </c:catAx>
      <c:valAx>
        <c:axId val="557459544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6052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</c:dispUnitsLbl>
        </c:dispUnits>
      </c:valAx>
      <c:valAx>
        <c:axId val="5574644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7457248"/>
        <c:crosses val="max"/>
        <c:crossBetween val="between"/>
      </c:valAx>
      <c:catAx>
        <c:axId val="5574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6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6.0817708333333461E-3"/>
          <c:y val="0.77069277777777778"/>
          <c:w val="0.98342673611111109"/>
          <c:h val="0.2081405555555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71438</xdr:colOff>
      <xdr:row>37</xdr:row>
      <xdr:rowOff>414</xdr:rowOff>
    </xdr:from>
    <xdr:to>
      <xdr:col>11</xdr:col>
      <xdr:colOff>932274</xdr:colOff>
      <xdr:row>59</xdr:row>
      <xdr:rowOff>414</xdr:rowOff>
    </xdr:to>
    <xdr:graphicFrame macro="">
      <xdr:nvGraphicFramePr>
        <xdr:cNvPr id="1027" name="Wykres 1">
          <a:extLst>
            <a:ext uri="{FF2B5EF4-FFF2-40B4-BE49-F238E27FC236}">
              <a16:creationId xmlns:a16="http://schemas.microsoft.com/office/drawing/2014/main" id="{28BD3895-DB4F-4F40-AA99-C6B4B0D8D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176142</xdr:colOff>
      <xdr:row>34</xdr:row>
      <xdr:rowOff>103876</xdr:rowOff>
    </xdr:from>
    <xdr:to>
      <xdr:col>28</xdr:col>
      <xdr:colOff>578329</xdr:colOff>
      <xdr:row>56</xdr:row>
      <xdr:rowOff>154226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A4E46E-9881-4D74-811A-B4BB20F26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1031184</xdr:colOff>
      <xdr:row>72</xdr:row>
      <xdr:rowOff>50938</xdr:rowOff>
    </xdr:from>
    <xdr:to>
      <xdr:col>19</xdr:col>
      <xdr:colOff>504684</xdr:colOff>
      <xdr:row>94</xdr:row>
      <xdr:rowOff>97699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06221B8-74F7-453F-BCB5-A19D5891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342899</xdr:colOff>
      <xdr:row>23</xdr:row>
      <xdr:rowOff>109536</xdr:rowOff>
    </xdr:from>
    <xdr:to>
      <xdr:col>52</xdr:col>
      <xdr:colOff>202711</xdr:colOff>
      <xdr:row>67</xdr:row>
      <xdr:rowOff>45136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741B5A8-EDAA-4A00-81C1-F29CCD9FC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2736849</xdr:colOff>
      <xdr:row>114</xdr:row>
      <xdr:rowOff>0</xdr:rowOff>
    </xdr:from>
    <xdr:to>
      <xdr:col>13</xdr:col>
      <xdr:colOff>89999</xdr:colOff>
      <xdr:row>157</xdr:row>
      <xdr:rowOff>102287</xdr:rowOff>
    </xdr:to>
    <xdr:graphicFrame macro="">
      <xdr:nvGraphicFramePr>
        <xdr:cNvPr id="3" name="Wykres 1">
          <a:extLst>
            <a:ext uri="{FF2B5EF4-FFF2-40B4-BE49-F238E27FC236}">
              <a16:creationId xmlns:a16="http://schemas.microsoft.com/office/drawing/2014/main" id="{A5037526-7E35-4F00-8B80-3915919D8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113</xdr:row>
      <xdr:rowOff>163511</xdr:rowOff>
    </xdr:from>
    <xdr:to>
      <xdr:col>29</xdr:col>
      <xdr:colOff>585300</xdr:colOff>
      <xdr:row>157</xdr:row>
      <xdr:rowOff>102286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4A3F495-24D1-4591-935A-031D675B3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PSZ/Downloads/SZKO_1875_XPIV_2021030609274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261.394289004631" createdVersion="6" refreshedVersion="6" minRefreshableVersion="3" recordCount="26" xr:uid="{00000000-000A-0000-FFFF-FFFF0F000000}">
  <cacheSource type="worksheet">
    <worksheetSource name="Tabela1" r:id="rId2"/>
  </cacheSource>
  <cacheFields count="11">
    <cacheField name="Kod" numFmtId="0">
      <sharedItems/>
    </cacheField>
    <cacheField name="Nazwa" numFmtId="0">
      <sharedItems/>
    </cacheField>
    <cacheField name="Grupy osób" numFmtId="0">
      <sharedItems/>
    </cacheField>
    <cacheField name="Typy szkół" numFmtId="0">
      <sharedItems count="2">
        <s v="uczelnie publiczne"/>
        <s v="uczelnie niepubliczne"/>
      </sharedItems>
    </cacheField>
    <cacheField name="Tryby nauczania" numFmtId="0">
      <sharedItems/>
    </cacheField>
    <cacheField name="Płeć" numFmtId="0">
      <sharedItems/>
    </cacheField>
    <cacheField name="Grupy kierunków studiów" numFmtId="0">
      <sharedItems/>
    </cacheField>
    <cacheField name="Rok" numFmtId="0">
      <sharedItems count="13"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</sharedItems>
    </cacheField>
    <cacheField name="Wartosc" numFmtId="0">
      <sharedItems containsMixedTypes="1" containsNumber="1" containsInteger="1" minValue="397889" maxValue="1330717"/>
    </cacheField>
    <cacheField name="Jednostka miary" numFmtId="0">
      <sharedItems/>
    </cacheField>
    <cacheField name="Atrybut" numFmtId="0">
      <sharedItems count="2">
        <s v=" 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0000000"/>
    <s v="POLSKA"/>
    <s v="studenci"/>
    <x v="0"/>
    <s v="ogółem"/>
    <s v="ogółem"/>
    <s v="ogółem"/>
    <x v="0"/>
    <n v="1266288"/>
    <s v="osoba"/>
    <x v="0"/>
  </r>
  <r>
    <s v="0000000"/>
    <s v="POLSKA"/>
    <s v="studenci"/>
    <x v="0"/>
    <s v="ogółem"/>
    <s v="ogółem"/>
    <s v="ogółem"/>
    <x v="1"/>
    <n v="1300508"/>
    <s v="osoba"/>
    <x v="0"/>
  </r>
  <r>
    <s v="0000000"/>
    <s v="POLSKA"/>
    <s v="studenci"/>
    <x v="0"/>
    <s v="ogółem"/>
    <s v="ogółem"/>
    <s v="ogółem"/>
    <x v="2"/>
    <n v="1330717"/>
    <s v="osoba"/>
    <x v="0"/>
  </r>
  <r>
    <s v="0000000"/>
    <s v="POLSKA"/>
    <s v="studenci"/>
    <x v="0"/>
    <s v="ogółem"/>
    <s v="ogółem"/>
    <s v="ogółem"/>
    <x v="3"/>
    <n v="1319098"/>
    <s v="osoba"/>
    <x v="0"/>
  </r>
  <r>
    <s v="0000000"/>
    <s v="POLSKA"/>
    <s v="studenci"/>
    <x v="0"/>
    <s v="ogółem"/>
    <s v="ogółem"/>
    <s v="ogółem"/>
    <x v="4"/>
    <n v="1287386"/>
    <s v="osoba"/>
    <x v="0"/>
  </r>
  <r>
    <s v="0000000"/>
    <s v="POLSKA"/>
    <s v="studenci"/>
    <x v="0"/>
    <s v="ogółem"/>
    <s v="ogółem"/>
    <s v="ogółem"/>
    <x v="5"/>
    <n v="1262249"/>
    <s v="osoba"/>
    <x v="0"/>
  </r>
  <r>
    <s v="0000000"/>
    <s v="POLSKA"/>
    <s v="studenci"/>
    <x v="0"/>
    <s v="ogółem"/>
    <s v="ogółem"/>
    <s v="ogółem"/>
    <x v="6"/>
    <n v="1252124"/>
    <s v="osoba"/>
    <x v="0"/>
  </r>
  <r>
    <s v="0000000"/>
    <s v="POLSKA"/>
    <s v="studenci"/>
    <x v="0"/>
    <s v="ogółem"/>
    <s v="ogółem"/>
    <s v="ogółem"/>
    <x v="7"/>
    <n v="1247142"/>
    <s v="osoba"/>
    <x v="0"/>
  </r>
  <r>
    <s v="0000000"/>
    <s v="POLSKA"/>
    <s v="studenci"/>
    <x v="0"/>
    <s v="ogółem"/>
    <s v="ogółem"/>
    <s v="ogółem"/>
    <x v="8"/>
    <n v="1237457"/>
    <s v="osoba"/>
    <x v="0"/>
  </r>
  <r>
    <s v="0000000"/>
    <s v="POLSKA"/>
    <s v="studenci"/>
    <x v="0"/>
    <s v="ogółem"/>
    <s v="ogółem"/>
    <s v="ogółem"/>
    <x v="9"/>
    <n v="1218416"/>
    <s v="osoba"/>
    <x v="0"/>
  </r>
  <r>
    <s v="0000000"/>
    <s v="POLSKA"/>
    <s v="studenci"/>
    <x v="0"/>
    <s v="ogółem"/>
    <s v="ogółem"/>
    <s v="ogółem"/>
    <x v="10"/>
    <n v="1217020"/>
    <s v="osoba"/>
    <x v="1"/>
  </r>
  <r>
    <s v="0000000"/>
    <s v="POLSKA"/>
    <s v="studenci"/>
    <x v="0"/>
    <s v="ogółem"/>
    <s v="ogółem"/>
    <s v="ogółem"/>
    <x v="11"/>
    <n v="1150859"/>
    <s v="osoba"/>
    <x v="0"/>
  </r>
  <r>
    <s v="0000000"/>
    <s v="POLSKA"/>
    <s v="studenci"/>
    <x v="0"/>
    <s v="ogółem"/>
    <s v="ogółem"/>
    <s v="ogółem"/>
    <x v="12"/>
    <s v="-"/>
    <s v="osoba"/>
    <x v="0"/>
  </r>
  <r>
    <s v="0000000"/>
    <s v="POLSKA"/>
    <s v="studenci"/>
    <x v="1"/>
    <s v="ogółem"/>
    <s v="ogółem"/>
    <s v="ogółem"/>
    <x v="0"/>
    <n v="530364"/>
    <s v="osoba"/>
    <x v="0"/>
  </r>
  <r>
    <s v="0000000"/>
    <s v="POLSKA"/>
    <s v="studenci"/>
    <x v="1"/>
    <s v="ogółem"/>
    <s v="ogółem"/>
    <s v="ogółem"/>
    <x v="1"/>
    <n v="545956"/>
    <s v="osoba"/>
    <x v="0"/>
  </r>
  <r>
    <s v="0000000"/>
    <s v="POLSKA"/>
    <s v="studenci"/>
    <x v="1"/>
    <s v="ogółem"/>
    <s v="ogółem"/>
    <s v="ogółem"/>
    <x v="2"/>
    <n v="582112"/>
    <s v="osoba"/>
    <x v="0"/>
  </r>
  <r>
    <s v="0000000"/>
    <s v="POLSKA"/>
    <s v="studenci"/>
    <x v="1"/>
    <s v="ogółem"/>
    <s v="ogółem"/>
    <s v="ogółem"/>
    <x v="3"/>
    <n v="620800"/>
    <s v="osoba"/>
    <x v="0"/>
  </r>
  <r>
    <s v="0000000"/>
    <s v="POLSKA"/>
    <s v="studenci"/>
    <x v="1"/>
    <s v="ogółem"/>
    <s v="ogółem"/>
    <s v="ogółem"/>
    <x v="4"/>
    <n v="640313"/>
    <s v="osoba"/>
    <x v="0"/>
  </r>
  <r>
    <s v="0000000"/>
    <s v="POLSKA"/>
    <s v="studenci"/>
    <x v="1"/>
    <s v="ogółem"/>
    <s v="ogółem"/>
    <s v="ogółem"/>
    <x v="5"/>
    <n v="660467"/>
    <s v="osoba"/>
    <x v="0"/>
  </r>
  <r>
    <s v="0000000"/>
    <s v="POLSKA"/>
    <s v="studenci"/>
    <x v="1"/>
    <s v="ogółem"/>
    <s v="ogółem"/>
    <s v="ogółem"/>
    <x v="6"/>
    <n v="659396"/>
    <s v="osoba"/>
    <x v="0"/>
  </r>
  <r>
    <s v="0000000"/>
    <s v="POLSKA"/>
    <s v="studenci"/>
    <x v="1"/>
    <s v="ogółem"/>
    <s v="ogółem"/>
    <s v="ogółem"/>
    <x v="7"/>
    <n v="633097"/>
    <s v="osoba"/>
    <x v="0"/>
  </r>
  <r>
    <s v="0000000"/>
    <s v="POLSKA"/>
    <s v="studenci"/>
    <x v="1"/>
    <s v="ogółem"/>
    <s v="ogółem"/>
    <s v="ogółem"/>
    <x v="8"/>
    <n v="580076"/>
    <s v="osoba"/>
    <x v="0"/>
  </r>
  <r>
    <s v="0000000"/>
    <s v="POLSKA"/>
    <s v="studenci"/>
    <x v="1"/>
    <s v="ogółem"/>
    <s v="ogółem"/>
    <s v="ogółem"/>
    <x v="9"/>
    <n v="518196"/>
    <s v="osoba"/>
    <x v="0"/>
  </r>
  <r>
    <s v="0000000"/>
    <s v="POLSKA"/>
    <s v="studenci"/>
    <x v="1"/>
    <s v="ogółem"/>
    <s v="ogółem"/>
    <s v="ogółem"/>
    <x v="10"/>
    <n v="458795"/>
    <s v="osoba"/>
    <x v="1"/>
  </r>
  <r>
    <s v="0000000"/>
    <s v="POLSKA"/>
    <s v="studenci"/>
    <x v="1"/>
    <s v="ogółem"/>
    <s v="ogółem"/>
    <s v="ogółem"/>
    <x v="11"/>
    <n v="397889"/>
    <s v="osoba"/>
    <x v="0"/>
  </r>
  <r>
    <s v="0000000"/>
    <s v="POLSKA"/>
    <s v="studenci"/>
    <x v="1"/>
    <s v="ogółem"/>
    <s v="ogółem"/>
    <s v="ogółem"/>
    <x v="12"/>
    <s v="-"/>
    <s v="osob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6:V10" firstHeaderRow="1" firstDataRow="2" firstDataCol="1"/>
  <pivotFields count="11">
    <pivotField showAll="0"/>
    <pivotField showAll="0"/>
    <pivotField showAll="0"/>
    <pivotField axis="axisRow" showAll="0">
      <items count="3">
        <item n="Liczba studentów na uczelniach niepublicznych" x="1"/>
        <item x="0"/>
        <item t="default"/>
      </items>
    </pivotField>
    <pivotField showAll="0"/>
    <pivotField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z Wartosc" fld="8" baseField="3" baseItem="0" numFmtId="167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47"/>
  <sheetViews>
    <sheetView workbookViewId="0">
      <pane xSplit="1" topLeftCell="O1" activePane="topRight" state="frozen"/>
      <selection pane="topRight" activeCell="W13" sqref="W13"/>
    </sheetView>
  </sheetViews>
  <sheetFormatPr defaultRowHeight="13.9"/>
  <cols>
    <col min="1" max="1" width="43.3984375" style="2" customWidth="1"/>
    <col min="2" max="13" width="9.06640625" style="2"/>
    <col min="14" max="14" width="10.33203125" style="2" bestFit="1" customWidth="1"/>
    <col min="15" max="15" width="9.06640625" style="2"/>
    <col min="16" max="16" width="9.06640625" style="1"/>
    <col min="17" max="28" width="9.06640625" style="2"/>
    <col min="30" max="16384" width="9.06640625" style="2"/>
  </cols>
  <sheetData>
    <row r="1" spans="1:33" ht="15.75">
      <c r="A1" s="100" t="s">
        <v>39</v>
      </c>
      <c r="B1" s="100"/>
      <c r="C1" s="100"/>
      <c r="D1" s="100"/>
      <c r="E1" s="100"/>
    </row>
    <row r="2" spans="1:33">
      <c r="A2" s="2" t="s">
        <v>36</v>
      </c>
    </row>
    <row r="3" spans="1:33">
      <c r="A3" s="1" t="s">
        <v>30</v>
      </c>
    </row>
    <row r="5" spans="1:33">
      <c r="A5" s="3" t="s">
        <v>12</v>
      </c>
      <c r="B5" s="4">
        <v>1989</v>
      </c>
      <c r="C5" s="5">
        <v>1990</v>
      </c>
      <c r="D5" s="5">
        <v>1991</v>
      </c>
      <c r="E5" s="5">
        <v>1992</v>
      </c>
      <c r="F5" s="5">
        <v>1993</v>
      </c>
      <c r="G5" s="5">
        <v>1994</v>
      </c>
      <c r="H5" s="5">
        <v>1995</v>
      </c>
      <c r="I5" s="5">
        <v>1996</v>
      </c>
      <c r="J5" s="5">
        <v>1997</v>
      </c>
      <c r="K5" s="5">
        <v>1998</v>
      </c>
      <c r="L5" s="5">
        <v>1999</v>
      </c>
      <c r="M5" s="5">
        <v>2000</v>
      </c>
      <c r="N5" s="5">
        <v>2001</v>
      </c>
      <c r="O5" s="5">
        <v>2002</v>
      </c>
      <c r="P5" s="6">
        <v>2003</v>
      </c>
      <c r="Q5" s="4">
        <v>2004</v>
      </c>
      <c r="R5" s="5">
        <v>2005</v>
      </c>
      <c r="S5" s="7">
        <v>2006</v>
      </c>
      <c r="T5" s="6">
        <v>2007</v>
      </c>
      <c r="U5" s="6">
        <v>2008</v>
      </c>
      <c r="V5" s="6">
        <v>2009</v>
      </c>
      <c r="W5" s="36">
        <v>2010</v>
      </c>
      <c r="X5" s="36">
        <v>2011</v>
      </c>
      <c r="Y5" s="36">
        <v>2012</v>
      </c>
      <c r="Z5" s="36">
        <v>2013</v>
      </c>
      <c r="AA5" s="6">
        <v>2014</v>
      </c>
      <c r="AB5" s="6">
        <v>2015</v>
      </c>
      <c r="AC5" s="37">
        <v>2016</v>
      </c>
      <c r="AD5" s="6">
        <v>2017</v>
      </c>
      <c r="AE5" s="6">
        <v>2018</v>
      </c>
      <c r="AF5" s="46">
        <v>2019</v>
      </c>
      <c r="AG5" s="8"/>
    </row>
    <row r="6" spans="1:33">
      <c r="A6" s="55"/>
      <c r="B6" s="94" t="s">
        <v>15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  <c r="Q6" s="9"/>
      <c r="R6" s="9"/>
      <c r="S6" s="9"/>
      <c r="V6" s="9"/>
      <c r="Z6" s="28"/>
      <c r="AA6" s="44"/>
      <c r="AB6" s="44"/>
      <c r="AC6" s="44"/>
      <c r="AF6" s="48"/>
    </row>
    <row r="7" spans="1:33" ht="19.5" customHeight="1">
      <c r="A7" s="10" t="s">
        <v>13</v>
      </c>
      <c r="B7" s="11">
        <v>37988</v>
      </c>
      <c r="C7" s="12">
        <v>38073</v>
      </c>
      <c r="D7" s="12">
        <v>38144</v>
      </c>
      <c r="E7" s="12">
        <v>38203</v>
      </c>
      <c r="F7" s="12">
        <v>38239</v>
      </c>
      <c r="G7" s="12">
        <v>38265</v>
      </c>
      <c r="H7" s="12">
        <v>38284</v>
      </c>
      <c r="I7" s="12">
        <v>38294</v>
      </c>
      <c r="J7" s="12">
        <v>38290</v>
      </c>
      <c r="K7" s="12">
        <v>38277</v>
      </c>
      <c r="L7" s="13">
        <v>38263.300000000003</v>
      </c>
      <c r="M7" s="13">
        <v>38254</v>
      </c>
      <c r="N7" s="14">
        <v>38242.199999999997</v>
      </c>
      <c r="O7" s="13">
        <v>38218.5</v>
      </c>
      <c r="P7" s="13">
        <v>38190.6</v>
      </c>
      <c r="Q7" s="14">
        <v>38173.800000000003</v>
      </c>
      <c r="R7" s="13">
        <v>38157.1</v>
      </c>
      <c r="S7" s="13">
        <v>38125.5</v>
      </c>
      <c r="T7" s="13">
        <v>38115.599999999999</v>
      </c>
      <c r="U7" s="13">
        <v>38135.9</v>
      </c>
      <c r="V7" s="13">
        <v>38167.300000000003</v>
      </c>
      <c r="W7" s="13">
        <v>38529.9</v>
      </c>
      <c r="X7" s="13">
        <v>38538.400000000001</v>
      </c>
      <c r="Y7" s="13">
        <v>38533.300000000003</v>
      </c>
      <c r="Z7" s="13">
        <v>38495.699999999997</v>
      </c>
      <c r="AA7" s="14">
        <v>38478.6</v>
      </c>
      <c r="AB7" s="13">
        <v>38437.199999999997</v>
      </c>
      <c r="AC7" s="13">
        <v>38433</v>
      </c>
      <c r="AD7" s="13">
        <v>38433.599999999999</v>
      </c>
      <c r="AE7" s="13">
        <v>38411.1</v>
      </c>
      <c r="AF7" s="49">
        <v>38382.6</v>
      </c>
      <c r="AG7" s="15"/>
    </row>
    <row r="8" spans="1:33">
      <c r="A8" s="16" t="s">
        <v>14</v>
      </c>
      <c r="B8" s="17">
        <v>1739</v>
      </c>
      <c r="C8" s="18">
        <v>1670</v>
      </c>
      <c r="D8" s="18">
        <v>1629</v>
      </c>
      <c r="E8" s="18">
        <v>1581</v>
      </c>
      <c r="F8" s="18">
        <v>1531</v>
      </c>
      <c r="G8" s="18">
        <v>1467</v>
      </c>
      <c r="H8" s="18">
        <v>1388</v>
      </c>
      <c r="I8" s="18">
        <v>1324</v>
      </c>
      <c r="J8" s="18">
        <v>1259</v>
      </c>
      <c r="K8" s="18">
        <v>1224</v>
      </c>
      <c r="L8" s="19">
        <v>1181</v>
      </c>
      <c r="M8" s="19">
        <v>1149.9000000000001</v>
      </c>
      <c r="N8" s="19">
        <v>1120.2</v>
      </c>
      <c r="O8" s="19">
        <v>1091.5999999999999</v>
      </c>
      <c r="P8" s="19">
        <v>1063.9849999999999</v>
      </c>
      <c r="Q8" s="2">
        <v>1055.5999999999999</v>
      </c>
      <c r="R8" s="20">
        <v>1065.8</v>
      </c>
      <c r="S8" s="20">
        <v>1089</v>
      </c>
      <c r="T8" s="19">
        <v>1121.2</v>
      </c>
      <c r="U8" s="19">
        <v>1172.5</v>
      </c>
      <c r="V8" s="19">
        <v>1217.9000000000001</v>
      </c>
      <c r="W8" s="19">
        <v>1278</v>
      </c>
      <c r="X8" s="19">
        <v>1236.0999999999999</v>
      </c>
      <c r="Y8" s="19">
        <v>1190</v>
      </c>
      <c r="Z8" s="19">
        <v>1145.5999999999999</v>
      </c>
      <c r="AA8" s="28">
        <v>1124.9000000000001</v>
      </c>
      <c r="AB8" s="20">
        <v>1106.0999999999999</v>
      </c>
      <c r="AC8" s="20">
        <v>1121.5</v>
      </c>
      <c r="AD8" s="19">
        <v>1150</v>
      </c>
      <c r="AE8" s="19">
        <v>1167.8</v>
      </c>
      <c r="AF8" s="50">
        <v>1159</v>
      </c>
      <c r="AG8" s="15"/>
    </row>
    <row r="9" spans="1:33">
      <c r="A9" s="16" t="s">
        <v>0</v>
      </c>
      <c r="B9" s="17">
        <v>2664</v>
      </c>
      <c r="C9" s="18">
        <v>2584</v>
      </c>
      <c r="D9" s="18">
        <v>2478</v>
      </c>
      <c r="E9" s="18">
        <v>2366</v>
      </c>
      <c r="F9" s="18">
        <v>2264</v>
      </c>
      <c r="G9" s="18">
        <v>2202</v>
      </c>
      <c r="H9" s="18">
        <v>2131</v>
      </c>
      <c r="I9" s="18">
        <v>2064</v>
      </c>
      <c r="J9" s="18">
        <v>2001</v>
      </c>
      <c r="K9" s="18">
        <v>1891</v>
      </c>
      <c r="L9" s="19">
        <v>1815</v>
      </c>
      <c r="M9" s="19">
        <v>1738.5</v>
      </c>
      <c r="N9" s="19">
        <v>1666</v>
      </c>
      <c r="O9" s="19">
        <v>1607.4</v>
      </c>
      <c r="P9" s="19">
        <v>1556.5</v>
      </c>
      <c r="Q9" s="2">
        <v>1511.3</v>
      </c>
      <c r="R9" s="19">
        <v>1471.7</v>
      </c>
      <c r="S9" s="19">
        <v>1438.9</v>
      </c>
      <c r="T9" s="19">
        <v>1416</v>
      </c>
      <c r="U9" s="19">
        <v>1415.8</v>
      </c>
      <c r="V9" s="19">
        <v>1436.6</v>
      </c>
      <c r="W9" s="19">
        <v>1516.9</v>
      </c>
      <c r="X9" s="19">
        <v>1590.6</v>
      </c>
      <c r="Y9" s="19">
        <v>1654.5</v>
      </c>
      <c r="Z9" s="19">
        <v>1684.4</v>
      </c>
      <c r="AA9" s="2">
        <v>1676.5</v>
      </c>
      <c r="AB9" s="19">
        <v>1633.2</v>
      </c>
      <c r="AC9" s="19">
        <v>1570.3</v>
      </c>
      <c r="AD9" s="19">
        <v>1532.6</v>
      </c>
      <c r="AE9" s="19">
        <v>1509.4</v>
      </c>
      <c r="AF9" s="50">
        <v>1507.5</v>
      </c>
      <c r="AG9" s="15"/>
    </row>
    <row r="10" spans="1:33">
      <c r="A10" s="16" t="s">
        <v>1</v>
      </c>
      <c r="B10" s="17">
        <v>5093</v>
      </c>
      <c r="C10" s="18">
        <v>5042</v>
      </c>
      <c r="D10" s="18">
        <v>4987</v>
      </c>
      <c r="E10" s="18">
        <v>4930</v>
      </c>
      <c r="F10" s="18">
        <v>4869</v>
      </c>
      <c r="G10" s="18">
        <v>4807</v>
      </c>
      <c r="H10" s="18">
        <v>4763</v>
      </c>
      <c r="I10" s="18">
        <v>4699</v>
      </c>
      <c r="J10" s="18">
        <v>4627</v>
      </c>
      <c r="K10" s="18">
        <v>4568</v>
      </c>
      <c r="L10" s="19">
        <v>4585.8999999999996</v>
      </c>
      <c r="M10" s="19">
        <v>4406</v>
      </c>
      <c r="N10" s="19">
        <v>4253.1000000000004</v>
      </c>
      <c r="O10" s="19">
        <v>4105.3</v>
      </c>
      <c r="P10" s="19">
        <v>3959.73</v>
      </c>
      <c r="Q10" s="2">
        <v>3810.3</v>
      </c>
      <c r="R10" s="19">
        <v>3651.7</v>
      </c>
      <c r="S10" s="19">
        <v>3494.5</v>
      </c>
      <c r="T10" s="19">
        <v>3363.7</v>
      </c>
      <c r="U10" s="19">
        <v>3241.1</v>
      </c>
      <c r="V10" s="19">
        <v>3128.3</v>
      </c>
      <c r="W10" s="19">
        <v>3060.9</v>
      </c>
      <c r="X10" s="19">
        <v>2992.2</v>
      </c>
      <c r="Y10" s="19">
        <v>2952</v>
      </c>
      <c r="Z10" s="19">
        <v>2941.4</v>
      </c>
      <c r="AA10" s="2">
        <v>2962.8</v>
      </c>
      <c r="AB10" s="19">
        <v>3015.2</v>
      </c>
      <c r="AC10" s="19">
        <v>3081.5</v>
      </c>
      <c r="AD10" s="19">
        <v>3141.6</v>
      </c>
      <c r="AE10" s="19">
        <v>3188</v>
      </c>
      <c r="AF10" s="50">
        <v>3221.6</v>
      </c>
      <c r="AG10" s="15"/>
    </row>
    <row r="11" spans="1:33">
      <c r="A11" s="16" t="s">
        <v>2</v>
      </c>
      <c r="B11" s="17">
        <v>2248</v>
      </c>
      <c r="C11" s="18">
        <v>2297</v>
      </c>
      <c r="D11" s="18">
        <v>2342</v>
      </c>
      <c r="E11" s="18">
        <v>2385</v>
      </c>
      <c r="F11" s="18">
        <v>2428</v>
      </c>
      <c r="G11" s="18">
        <v>2470</v>
      </c>
      <c r="H11" s="18">
        <v>2509</v>
      </c>
      <c r="I11" s="18">
        <v>2552</v>
      </c>
      <c r="J11" s="18">
        <v>2592</v>
      </c>
      <c r="K11" s="18">
        <v>2631</v>
      </c>
      <c r="L11" s="19">
        <v>2685.9</v>
      </c>
      <c r="M11" s="19">
        <v>2706</v>
      </c>
      <c r="N11" s="19">
        <v>2651.2</v>
      </c>
      <c r="O11" s="19">
        <v>2538.3000000000002</v>
      </c>
      <c r="P11" s="19">
        <v>2428</v>
      </c>
      <c r="Q11" s="2">
        <v>2323.1999999999998</v>
      </c>
      <c r="R11" s="19">
        <v>2257.1</v>
      </c>
      <c r="S11" s="19">
        <v>2207.1</v>
      </c>
      <c r="T11" s="19">
        <v>2140.6999999999998</v>
      </c>
      <c r="U11" s="19">
        <v>2067.6999999999998</v>
      </c>
      <c r="V11" s="19">
        <v>1982.1</v>
      </c>
      <c r="W11" s="19">
        <v>1890.9</v>
      </c>
      <c r="X11" s="19">
        <v>1811.9</v>
      </c>
      <c r="Y11" s="19">
        <v>1735</v>
      </c>
      <c r="Z11" s="19">
        <v>1660.3</v>
      </c>
      <c r="AA11" s="2">
        <v>1602.9</v>
      </c>
      <c r="AB11" s="19">
        <v>1554.4</v>
      </c>
      <c r="AC11" s="19">
        <v>1513.1</v>
      </c>
      <c r="AD11" s="19">
        <v>1475.8</v>
      </c>
      <c r="AE11" s="19">
        <v>1446.3</v>
      </c>
      <c r="AF11" s="50">
        <v>1426.5</v>
      </c>
      <c r="AG11" s="15"/>
    </row>
    <row r="12" spans="1:33">
      <c r="A12" s="16" t="s">
        <v>16</v>
      </c>
      <c r="B12" s="17">
        <v>536</v>
      </c>
      <c r="C12" s="18">
        <v>550</v>
      </c>
      <c r="D12" s="18">
        <v>562</v>
      </c>
      <c r="E12" s="18">
        <v>575</v>
      </c>
      <c r="F12" s="18">
        <v>587</v>
      </c>
      <c r="G12" s="18">
        <v>599</v>
      </c>
      <c r="H12" s="18">
        <v>610</v>
      </c>
      <c r="I12" s="18">
        <v>623</v>
      </c>
      <c r="J12" s="18">
        <v>634</v>
      </c>
      <c r="K12" s="18">
        <v>646</v>
      </c>
      <c r="L12" s="19">
        <v>637.79999999999995</v>
      </c>
      <c r="M12" s="19">
        <v>667.6</v>
      </c>
      <c r="N12" s="19">
        <v>694.3</v>
      </c>
      <c r="O12" s="19">
        <v>678.9</v>
      </c>
      <c r="P12" s="19">
        <v>658.3</v>
      </c>
      <c r="Q12" s="2">
        <v>613.29999999999995</v>
      </c>
      <c r="R12" s="19">
        <v>582.4</v>
      </c>
      <c r="S12" s="19">
        <v>568.9</v>
      </c>
      <c r="T12" s="19">
        <v>553.6</v>
      </c>
      <c r="U12" s="19">
        <v>547.5</v>
      </c>
      <c r="V12" s="19">
        <v>533.6</v>
      </c>
      <c r="W12" s="19">
        <v>503.39499999999998</v>
      </c>
      <c r="X12" s="19">
        <v>484.3</v>
      </c>
      <c r="Y12" s="19">
        <v>464.8</v>
      </c>
      <c r="Z12" s="19">
        <v>436.4</v>
      </c>
      <c r="AA12" s="2">
        <v>424.1</v>
      </c>
      <c r="AB12" s="19">
        <v>407.2</v>
      </c>
      <c r="AC12" s="19">
        <v>390.6</v>
      </c>
      <c r="AD12" s="19">
        <v>379.3</v>
      </c>
      <c r="AE12" s="19">
        <v>376</v>
      </c>
      <c r="AF12" s="50">
        <v>365.9</v>
      </c>
      <c r="AG12" s="15"/>
    </row>
    <row r="13" spans="1:33">
      <c r="A13" s="16" t="s">
        <v>3</v>
      </c>
      <c r="B13" s="17">
        <v>3049</v>
      </c>
      <c r="C13" s="18">
        <v>3125</v>
      </c>
      <c r="D13" s="18">
        <v>3194</v>
      </c>
      <c r="E13" s="18">
        <v>3261</v>
      </c>
      <c r="F13" s="18">
        <v>3328</v>
      </c>
      <c r="G13" s="18">
        <v>3393</v>
      </c>
      <c r="H13" s="18">
        <v>3456</v>
      </c>
      <c r="I13" s="18">
        <v>3523</v>
      </c>
      <c r="J13" s="18">
        <v>3585</v>
      </c>
      <c r="K13" s="18">
        <v>3647</v>
      </c>
      <c r="L13" s="19">
        <v>3730</v>
      </c>
      <c r="M13" s="19">
        <v>3765.09</v>
      </c>
      <c r="N13" s="19">
        <v>3811.8</v>
      </c>
      <c r="O13" s="19">
        <v>3889.9</v>
      </c>
      <c r="P13" s="19">
        <v>3944.9</v>
      </c>
      <c r="Q13" s="2">
        <v>3964.1</v>
      </c>
      <c r="R13" s="19">
        <v>3928.3</v>
      </c>
      <c r="S13" s="19">
        <v>3867</v>
      </c>
      <c r="T13" s="19">
        <v>3767.1</v>
      </c>
      <c r="U13" s="19">
        <v>3629.3</v>
      </c>
      <c r="V13" s="19">
        <v>3504.2</v>
      </c>
      <c r="W13" s="19">
        <v>3382</v>
      </c>
      <c r="X13" s="19">
        <v>3278</v>
      </c>
      <c r="Y13" s="19">
        <v>3180.7</v>
      </c>
      <c r="Z13" s="19">
        <v>3074.4</v>
      </c>
      <c r="AA13" s="2">
        <v>2957.9</v>
      </c>
      <c r="AB13" s="19">
        <v>2834.6</v>
      </c>
      <c r="AC13" s="19">
        <v>2708.7</v>
      </c>
      <c r="AD13" s="19">
        <v>2596.6999999999998</v>
      </c>
      <c r="AE13" s="19">
        <v>2492.6</v>
      </c>
      <c r="AF13" s="50">
        <v>2404.9</v>
      </c>
      <c r="AG13" s="15"/>
    </row>
    <row r="14" spans="1:33">
      <c r="A14" s="16" t="s">
        <v>4</v>
      </c>
      <c r="B14" s="17">
        <v>11208</v>
      </c>
      <c r="C14" s="18">
        <v>11043</v>
      </c>
      <c r="D14" s="18">
        <v>10873</v>
      </c>
      <c r="E14" s="18">
        <v>10688</v>
      </c>
      <c r="F14" s="18">
        <v>10504</v>
      </c>
      <c r="G14" s="18">
        <v>10346</v>
      </c>
      <c r="H14" s="18">
        <v>10180</v>
      </c>
      <c r="I14" s="18">
        <v>10016</v>
      </c>
      <c r="J14" s="18">
        <v>9845</v>
      </c>
      <c r="K14" s="18">
        <v>9668</v>
      </c>
      <c r="L14" s="19">
        <v>9630.1</v>
      </c>
      <c r="M14" s="19">
        <v>9332.9</v>
      </c>
      <c r="N14" s="19">
        <v>8996.2000000000007</v>
      </c>
      <c r="O14" s="19">
        <v>8663.7000000000007</v>
      </c>
      <c r="P14" s="19">
        <v>8349.7999999999993</v>
      </c>
      <c r="Q14" s="2">
        <v>8087.1</v>
      </c>
      <c r="R14" s="19">
        <v>7863.8</v>
      </c>
      <c r="S14" s="19">
        <v>7660.6</v>
      </c>
      <c r="T14" s="19">
        <v>7487.9</v>
      </c>
      <c r="U14" s="19">
        <v>7349.7</v>
      </c>
      <c r="V14" s="19">
        <v>7231.3</v>
      </c>
      <c r="W14" s="19">
        <v>7243.2</v>
      </c>
      <c r="X14" s="19">
        <v>7146.6</v>
      </c>
      <c r="Y14" s="19">
        <v>7066.8</v>
      </c>
      <c r="Z14" s="19">
        <v>6995.4</v>
      </c>
      <c r="AA14" s="19">
        <v>6943</v>
      </c>
      <c r="AB14" s="19">
        <v>6901.8</v>
      </c>
      <c r="AC14" s="19">
        <v>6895.9</v>
      </c>
      <c r="AD14" s="19">
        <v>6920.7</v>
      </c>
      <c r="AE14" s="19">
        <v>6935.5</v>
      </c>
      <c r="AF14" s="50">
        <v>6948.7</v>
      </c>
      <c r="AG14" s="15"/>
    </row>
    <row r="15" spans="1:33">
      <c r="A15" s="16" t="s">
        <v>5</v>
      </c>
      <c r="B15" s="17">
        <v>21983</v>
      </c>
      <c r="C15" s="18">
        <v>22146</v>
      </c>
      <c r="D15" s="18">
        <v>22303</v>
      </c>
      <c r="E15" s="18">
        <v>22458</v>
      </c>
      <c r="F15" s="18">
        <v>22583</v>
      </c>
      <c r="G15" s="18">
        <v>22700</v>
      </c>
      <c r="H15" s="18">
        <v>22809</v>
      </c>
      <c r="I15" s="18">
        <v>22914</v>
      </c>
      <c r="J15" s="18">
        <v>23006</v>
      </c>
      <c r="K15" s="18">
        <v>23096</v>
      </c>
      <c r="L15" s="19">
        <v>23041.1</v>
      </c>
      <c r="M15" s="19">
        <v>23261</v>
      </c>
      <c r="N15" s="19">
        <v>23526.5</v>
      </c>
      <c r="O15" s="19">
        <v>23789.8</v>
      </c>
      <c r="P15" s="19">
        <v>24038.799999999999</v>
      </c>
      <c r="Q15" s="2">
        <v>24239.599999999999</v>
      </c>
      <c r="R15" s="19">
        <v>24405</v>
      </c>
      <c r="S15" s="19">
        <v>24481.7</v>
      </c>
      <c r="T15" s="19">
        <v>24545.3</v>
      </c>
      <c r="U15" s="19">
        <v>24590.5</v>
      </c>
      <c r="V15" s="19">
        <v>24624.400000000001</v>
      </c>
      <c r="W15" s="19">
        <v>24831</v>
      </c>
      <c r="X15" s="19">
        <v>24738.5</v>
      </c>
      <c r="Y15" s="19">
        <v>24605.599999999999</v>
      </c>
      <c r="Z15" s="19">
        <v>24422.1</v>
      </c>
      <c r="AA15" s="2">
        <v>24230.2</v>
      </c>
      <c r="AB15" s="19">
        <v>24002.2</v>
      </c>
      <c r="AC15" s="19">
        <v>23767.599999999999</v>
      </c>
      <c r="AD15" s="19">
        <v>23517.599999999999</v>
      </c>
      <c r="AE15" s="19">
        <v>23269.7</v>
      </c>
      <c r="AF15" s="50">
        <v>23025.9</v>
      </c>
      <c r="AG15" s="15"/>
    </row>
    <row r="16" spans="1:33">
      <c r="A16" s="16" t="s">
        <v>17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19"/>
      <c r="P16" s="19"/>
      <c r="R16" s="19"/>
      <c r="S16" s="19"/>
      <c r="T16" s="19"/>
      <c r="U16" s="19"/>
      <c r="V16" s="19"/>
      <c r="W16" s="19"/>
      <c r="X16" s="19"/>
      <c r="Y16" s="19"/>
      <c r="Z16" s="19"/>
      <c r="AB16" s="19"/>
      <c r="AC16" s="19"/>
      <c r="AD16" s="19"/>
      <c r="AE16" s="19"/>
      <c r="AF16" s="50"/>
      <c r="AG16" s="15"/>
    </row>
    <row r="17" spans="1:45">
      <c r="A17" s="16" t="s">
        <v>6</v>
      </c>
      <c r="B17" s="17">
        <v>15220</v>
      </c>
      <c r="C17" s="18">
        <v>15255</v>
      </c>
      <c r="D17" s="18">
        <v>15289</v>
      </c>
      <c r="E17" s="18">
        <v>15304</v>
      </c>
      <c r="F17" s="18">
        <v>15308</v>
      </c>
      <c r="G17" s="18">
        <v>15309</v>
      </c>
      <c r="H17" s="18">
        <v>15307</v>
      </c>
      <c r="I17" s="18">
        <v>15301</v>
      </c>
      <c r="J17" s="18">
        <v>15289</v>
      </c>
      <c r="K17" s="18">
        <v>15273</v>
      </c>
      <c r="L17" s="19">
        <v>15230.9</v>
      </c>
      <c r="M17" s="19">
        <v>15218.2</v>
      </c>
      <c r="N17" s="19">
        <v>15246.2</v>
      </c>
      <c r="O17" s="19">
        <v>15257</v>
      </c>
      <c r="P17" s="2">
        <v>15264.601000000001</v>
      </c>
      <c r="Q17" s="2">
        <v>15256.7</v>
      </c>
      <c r="R17" s="19">
        <v>15250.9</v>
      </c>
      <c r="S17" s="19">
        <v>15250.3</v>
      </c>
      <c r="T17" s="19">
        <v>15267.4</v>
      </c>
      <c r="U17" s="19">
        <v>15290</v>
      </c>
      <c r="V17" s="19">
        <v>15321.5</v>
      </c>
      <c r="W17" s="19">
        <v>15423.9</v>
      </c>
      <c r="X17" s="19">
        <v>15418.4</v>
      </c>
      <c r="Y17" s="19">
        <v>15397</v>
      </c>
      <c r="Z17" s="19">
        <v>15337.9</v>
      </c>
      <c r="AA17" s="2">
        <v>15262.1</v>
      </c>
      <c r="AB17" s="19">
        <v>15153.1</v>
      </c>
      <c r="AC17" s="19">
        <v>15021.9</v>
      </c>
      <c r="AD17" s="19">
        <v>14859.8</v>
      </c>
      <c r="AE17" s="19">
        <v>14675.8</v>
      </c>
      <c r="AF17" s="50">
        <v>14461.3</v>
      </c>
      <c r="AG17" s="15"/>
    </row>
    <row r="18" spans="1:45">
      <c r="A18" s="16" t="s">
        <v>7</v>
      </c>
      <c r="B18" s="17">
        <v>6763</v>
      </c>
      <c r="C18" s="18">
        <v>6890</v>
      </c>
      <c r="D18" s="18">
        <v>7015</v>
      </c>
      <c r="E18" s="18">
        <v>7154</v>
      </c>
      <c r="F18" s="18">
        <v>7274</v>
      </c>
      <c r="G18" s="18">
        <v>7391</v>
      </c>
      <c r="H18" s="18">
        <v>7503</v>
      </c>
      <c r="I18" s="18">
        <v>7613</v>
      </c>
      <c r="J18" s="18">
        <v>7717</v>
      </c>
      <c r="K18" s="18">
        <v>7823</v>
      </c>
      <c r="L18" s="19">
        <v>7810.2</v>
      </c>
      <c r="M18" s="19">
        <v>8042.8</v>
      </c>
      <c r="N18" s="19">
        <v>8280.2999999999993</v>
      </c>
      <c r="O18" s="19">
        <v>8532.7999999999993</v>
      </c>
      <c r="P18" s="19">
        <v>8774.2000000000007</v>
      </c>
      <c r="Q18" s="2">
        <v>8982.9</v>
      </c>
      <c r="R18" s="19">
        <v>9154.1</v>
      </c>
      <c r="S18" s="19">
        <v>9231.4</v>
      </c>
      <c r="T18" s="19">
        <v>9277.9</v>
      </c>
      <c r="U18" s="19">
        <v>9300.5</v>
      </c>
      <c r="V18" s="19">
        <v>9302.9</v>
      </c>
      <c r="W18" s="19">
        <v>9407.1</v>
      </c>
      <c r="X18" s="19">
        <v>9320.1</v>
      </c>
      <c r="Y18" s="19">
        <v>9208.6</v>
      </c>
      <c r="Z18" s="19">
        <v>9084.2999999999993</v>
      </c>
      <c r="AA18" s="19">
        <v>8968</v>
      </c>
      <c r="AB18" s="19">
        <v>8849.1</v>
      </c>
      <c r="AC18" s="19">
        <v>8745.7000000000007</v>
      </c>
      <c r="AD18" s="19">
        <v>8657.9</v>
      </c>
      <c r="AE18" s="19">
        <v>8594</v>
      </c>
      <c r="AF18" s="50">
        <v>8564.7000000000007</v>
      </c>
      <c r="AG18" s="15"/>
    </row>
    <row r="19" spans="1:45">
      <c r="A19" s="16" t="s">
        <v>11</v>
      </c>
      <c r="B19" s="17">
        <v>4798</v>
      </c>
      <c r="C19" s="18">
        <v>4884</v>
      </c>
      <c r="D19" s="18">
        <v>4968</v>
      </c>
      <c r="E19" s="18">
        <v>5057</v>
      </c>
      <c r="F19" s="18">
        <v>5153</v>
      </c>
      <c r="G19" s="18">
        <v>5219</v>
      </c>
      <c r="H19" s="18">
        <v>5295</v>
      </c>
      <c r="I19" s="18">
        <v>5364</v>
      </c>
      <c r="J19" s="18">
        <v>5439</v>
      </c>
      <c r="K19" s="18">
        <v>5512</v>
      </c>
      <c r="L19" s="19">
        <v>5592.2</v>
      </c>
      <c r="M19" s="19">
        <v>5660</v>
      </c>
      <c r="N19" s="19">
        <v>5719.5</v>
      </c>
      <c r="O19" s="19">
        <v>5765</v>
      </c>
      <c r="P19" s="19">
        <v>5802</v>
      </c>
      <c r="Q19" s="2">
        <v>5847.1</v>
      </c>
      <c r="R19" s="19">
        <v>5888.2</v>
      </c>
      <c r="S19" s="19">
        <v>5983.2</v>
      </c>
      <c r="T19" s="19">
        <v>6082.5</v>
      </c>
      <c r="U19" s="19">
        <v>6195.7</v>
      </c>
      <c r="V19" s="19">
        <v>6311.6</v>
      </c>
      <c r="W19" s="19">
        <v>6455.6</v>
      </c>
      <c r="X19" s="19">
        <v>6653.4</v>
      </c>
      <c r="Y19" s="19">
        <v>6861</v>
      </c>
      <c r="Z19" s="19">
        <v>7078.2</v>
      </c>
      <c r="AA19" s="2">
        <v>7305.4</v>
      </c>
      <c r="AB19" s="19">
        <v>7533.3</v>
      </c>
      <c r="AC19" s="19">
        <v>7769.5</v>
      </c>
      <c r="AD19" s="19">
        <v>7995.3</v>
      </c>
      <c r="AE19" s="19">
        <v>8205.9</v>
      </c>
      <c r="AF19" s="50">
        <v>8407.9</v>
      </c>
      <c r="AG19" s="15"/>
    </row>
    <row r="20" spans="1:45">
      <c r="A20" s="16" t="s">
        <v>8</v>
      </c>
      <c r="B20" s="17">
        <v>9495</v>
      </c>
      <c r="C20" s="18">
        <v>9296</v>
      </c>
      <c r="D20" s="18">
        <v>9094</v>
      </c>
      <c r="E20" s="18">
        <v>8877</v>
      </c>
      <c r="F20" s="18">
        <v>8663</v>
      </c>
      <c r="G20" s="18">
        <v>8476</v>
      </c>
      <c r="H20" s="18">
        <v>8281</v>
      </c>
      <c r="I20" s="18">
        <v>8087</v>
      </c>
      <c r="J20" s="18">
        <v>7887</v>
      </c>
      <c r="K20" s="18">
        <v>7683</v>
      </c>
      <c r="L20" s="19">
        <v>7581.9</v>
      </c>
      <c r="M20" s="19">
        <v>7294.5</v>
      </c>
      <c r="N20" s="19">
        <v>7039.3</v>
      </c>
      <c r="O20" s="19">
        <v>6804.3</v>
      </c>
      <c r="P20" s="19">
        <v>6580.2</v>
      </c>
      <c r="Q20" s="2">
        <v>6377.2</v>
      </c>
      <c r="R20" s="19">
        <v>6189.2</v>
      </c>
      <c r="S20" s="19">
        <v>6022.4</v>
      </c>
      <c r="T20" s="19">
        <v>5900.9</v>
      </c>
      <c r="U20" s="19">
        <v>5829.4</v>
      </c>
      <c r="V20" s="19">
        <v>5782.8</v>
      </c>
      <c r="W20" s="19">
        <v>5855.8</v>
      </c>
      <c r="X20" s="19">
        <v>5819</v>
      </c>
      <c r="Y20" s="19">
        <v>5796.6</v>
      </c>
      <c r="Z20" s="19">
        <v>5771.4</v>
      </c>
      <c r="AA20" s="2">
        <v>5764.2</v>
      </c>
      <c r="AB20" s="19">
        <v>5754.6</v>
      </c>
      <c r="AC20" s="19">
        <v>5773.4</v>
      </c>
      <c r="AD20" s="19">
        <v>5824.2</v>
      </c>
      <c r="AE20" s="19">
        <v>5865.2</v>
      </c>
      <c r="AF20" s="50">
        <v>5888.1</v>
      </c>
      <c r="AG20" s="15"/>
    </row>
    <row r="21" spans="1:45">
      <c r="A21" s="16" t="s">
        <v>9</v>
      </c>
      <c r="B21" s="17">
        <v>24697</v>
      </c>
      <c r="C21" s="18">
        <v>24891</v>
      </c>
      <c r="D21" s="18">
        <v>25075</v>
      </c>
      <c r="E21" s="18">
        <v>25258</v>
      </c>
      <c r="F21" s="18">
        <v>25407</v>
      </c>
      <c r="G21" s="18">
        <v>25548</v>
      </c>
      <c r="H21" s="18">
        <v>25679</v>
      </c>
      <c r="I21" s="18">
        <v>25805</v>
      </c>
      <c r="J21" s="18">
        <v>25919</v>
      </c>
      <c r="K21" s="18">
        <v>26030</v>
      </c>
      <c r="L21" s="19">
        <v>26037.3</v>
      </c>
      <c r="M21" s="19">
        <v>26233.7</v>
      </c>
      <c r="N21" s="19">
        <v>26392</v>
      </c>
      <c r="O21" s="19">
        <v>26526.6</v>
      </c>
      <c r="P21" s="19">
        <v>26659.1</v>
      </c>
      <c r="Q21" s="2">
        <v>26778.3</v>
      </c>
      <c r="R21" s="19">
        <v>26892.1</v>
      </c>
      <c r="S21" s="19">
        <v>26986.6</v>
      </c>
      <c r="T21" s="19">
        <v>27083.4</v>
      </c>
      <c r="U21" s="19">
        <v>27160.1</v>
      </c>
      <c r="V21" s="19">
        <v>27223.1</v>
      </c>
      <c r="W21" s="19">
        <v>27483.7</v>
      </c>
      <c r="X21" s="19">
        <v>27394.5</v>
      </c>
      <c r="Y21" s="19">
        <v>27249</v>
      </c>
      <c r="Z21" s="19">
        <v>27051.625</v>
      </c>
      <c r="AA21" s="2">
        <v>26840.400000000001</v>
      </c>
      <c r="AB21" s="19">
        <v>26606.3</v>
      </c>
      <c r="AC21" s="19">
        <v>26356.2</v>
      </c>
      <c r="AD21" s="19">
        <v>26089.1</v>
      </c>
      <c r="AE21" s="19">
        <v>25813.5</v>
      </c>
      <c r="AF21" s="50">
        <v>25547.5</v>
      </c>
      <c r="AG21" s="15"/>
    </row>
    <row r="22" spans="1:45">
      <c r="A22" s="16" t="s">
        <v>18</v>
      </c>
      <c r="B22" s="17">
        <v>3796</v>
      </c>
      <c r="C22" s="18">
        <v>3887</v>
      </c>
      <c r="D22" s="18">
        <v>3975</v>
      </c>
      <c r="E22" s="18">
        <v>4068</v>
      </c>
      <c r="F22" s="18">
        <v>4169</v>
      </c>
      <c r="G22" s="18">
        <v>4242</v>
      </c>
      <c r="H22" s="18">
        <v>4324</v>
      </c>
      <c r="I22" s="18">
        <v>4402</v>
      </c>
      <c r="J22" s="18">
        <v>4484</v>
      </c>
      <c r="K22" s="18">
        <v>4564</v>
      </c>
      <c r="L22" s="19">
        <v>4644.1000000000004</v>
      </c>
      <c r="M22" s="19">
        <v>4725.8</v>
      </c>
      <c r="N22" s="19">
        <v>4810.8999999999996</v>
      </c>
      <c r="O22" s="19">
        <v>4887.6000000000004</v>
      </c>
      <c r="P22" s="19">
        <v>4951.3</v>
      </c>
      <c r="Q22" s="2">
        <v>5018.3</v>
      </c>
      <c r="R22" s="19">
        <v>5075.8</v>
      </c>
      <c r="S22" s="19">
        <v>5116.5</v>
      </c>
      <c r="T22" s="19">
        <v>5131.3999999999996</v>
      </c>
      <c r="U22" s="19">
        <v>5146.3</v>
      </c>
      <c r="V22" s="19">
        <v>5161.5</v>
      </c>
      <c r="W22" s="19">
        <v>5190.3999999999996</v>
      </c>
      <c r="X22" s="19">
        <v>5325</v>
      </c>
      <c r="Y22" s="19">
        <v>5487.7</v>
      </c>
      <c r="Z22" s="19">
        <v>5672.6</v>
      </c>
      <c r="AA22" s="19">
        <v>5874</v>
      </c>
      <c r="AB22" s="19">
        <v>6076.4</v>
      </c>
      <c r="AC22" s="19">
        <v>6303.4</v>
      </c>
      <c r="AD22" s="19">
        <v>6520.2</v>
      </c>
      <c r="AE22" s="19">
        <v>6732.4</v>
      </c>
      <c r="AF22" s="50">
        <v>6947</v>
      </c>
      <c r="AG22" s="15"/>
    </row>
    <row r="23" spans="1:45">
      <c r="A23" s="16" t="s">
        <v>19</v>
      </c>
      <c r="B23" s="17">
        <v>9354</v>
      </c>
      <c r="C23" s="18">
        <v>9442</v>
      </c>
      <c r="D23" s="18">
        <v>9526</v>
      </c>
      <c r="E23" s="18">
        <v>9601</v>
      </c>
      <c r="F23" s="18">
        <v>9669</v>
      </c>
      <c r="G23" s="18">
        <v>9734</v>
      </c>
      <c r="H23" s="18">
        <v>9795</v>
      </c>
      <c r="I23" s="18">
        <v>9866</v>
      </c>
      <c r="J23" s="18">
        <v>9931</v>
      </c>
      <c r="K23" s="18">
        <v>9992</v>
      </c>
      <c r="L23" s="19">
        <v>10086.200000000001</v>
      </c>
      <c r="M23" s="19">
        <v>10094.4</v>
      </c>
      <c r="N23" s="19">
        <v>10072.299999999999</v>
      </c>
      <c r="O23" s="19">
        <v>10030.6</v>
      </c>
      <c r="P23" s="19">
        <v>9984.7000000000007</v>
      </c>
      <c r="Q23" s="2">
        <v>9930.7999999999993</v>
      </c>
      <c r="R23" s="19">
        <v>9865.2999999999993</v>
      </c>
      <c r="S23" s="19">
        <v>9790</v>
      </c>
      <c r="T23" s="19">
        <v>9706.5</v>
      </c>
      <c r="U23" s="19">
        <v>9619.7999999999993</v>
      </c>
      <c r="V23" s="19">
        <v>9540.4</v>
      </c>
      <c r="W23" s="19">
        <v>9514.2999999999993</v>
      </c>
      <c r="X23" s="19">
        <v>9449.7999999999993</v>
      </c>
      <c r="Y23" s="19">
        <v>9388.2999999999993</v>
      </c>
      <c r="Z23" s="19">
        <v>9317</v>
      </c>
      <c r="AA23" s="2">
        <v>9249.9</v>
      </c>
      <c r="AB23" s="19">
        <v>9187.2999999999993</v>
      </c>
      <c r="AC23" s="19">
        <v>9128.6</v>
      </c>
      <c r="AD23" s="19">
        <v>9065.6</v>
      </c>
      <c r="AE23" s="19">
        <v>9000.2999999999993</v>
      </c>
      <c r="AF23" s="50">
        <v>8934.2000000000007</v>
      </c>
      <c r="AG23" s="15"/>
    </row>
    <row r="24" spans="1:45">
      <c r="A24" s="10"/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"/>
      <c r="N24" s="22"/>
      <c r="AA24" s="45"/>
      <c r="AB24" s="45"/>
      <c r="AC24" s="45"/>
      <c r="AF24" s="51"/>
    </row>
    <row r="25" spans="1:45">
      <c r="A25" s="55"/>
      <c r="B25" s="97" t="s">
        <v>20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4"/>
      <c r="AC25" s="44"/>
      <c r="AD25" s="9"/>
      <c r="AE25" s="9"/>
      <c r="AF25" s="52"/>
    </row>
    <row r="26" spans="1:45" ht="19.5" customHeight="1">
      <c r="A26" s="55" t="s">
        <v>13</v>
      </c>
      <c r="B26" s="23" t="s">
        <v>10</v>
      </c>
      <c r="C26" s="13">
        <v>85</v>
      </c>
      <c r="D26" s="13">
        <v>71</v>
      </c>
      <c r="E26" s="13">
        <v>59</v>
      </c>
      <c r="F26" s="13">
        <v>36</v>
      </c>
      <c r="G26" s="13">
        <v>26</v>
      </c>
      <c r="H26" s="13">
        <v>19</v>
      </c>
      <c r="I26" s="13">
        <v>10</v>
      </c>
      <c r="J26" s="13">
        <v>-4</v>
      </c>
      <c r="K26" s="13">
        <v>-13</v>
      </c>
      <c r="L26" s="13">
        <v>-14</v>
      </c>
      <c r="M26" s="13">
        <v>-9</v>
      </c>
      <c r="N26" s="13">
        <v>-11.8</v>
      </c>
      <c r="O26" s="13">
        <v>-23.7</v>
      </c>
      <c r="P26" s="13">
        <v>-27.9</v>
      </c>
      <c r="Q26" s="13">
        <v>-16.8</v>
      </c>
      <c r="R26" s="13">
        <v>-16.7</v>
      </c>
      <c r="S26" s="13">
        <v>-31.6</v>
      </c>
      <c r="T26" s="13">
        <v>-9.9</v>
      </c>
      <c r="U26" s="13">
        <v>20.3</v>
      </c>
      <c r="V26" s="13">
        <v>31.4</v>
      </c>
      <c r="W26" s="40" t="s">
        <v>10</v>
      </c>
      <c r="X26" s="13">
        <v>8.6</v>
      </c>
      <c r="Y26" s="13">
        <v>-5.0999999999999996</v>
      </c>
      <c r="Z26" s="13">
        <v>-37.6</v>
      </c>
      <c r="AA26" s="13">
        <v>-17.100000000000001</v>
      </c>
      <c r="AB26" s="13">
        <v>-41.4</v>
      </c>
      <c r="AC26" s="13">
        <v>-4.2</v>
      </c>
      <c r="AD26" s="15">
        <v>0.6</v>
      </c>
      <c r="AE26" s="15">
        <v>-22.4</v>
      </c>
      <c r="AF26" s="50">
        <v>-28.6</v>
      </c>
      <c r="AG26" s="15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</row>
    <row r="27" spans="1:45">
      <c r="A27" s="16" t="s">
        <v>21</v>
      </c>
      <c r="B27" s="25" t="s">
        <v>10</v>
      </c>
      <c r="C27" s="19">
        <v>-69</v>
      </c>
      <c r="D27" s="19">
        <v>-41</v>
      </c>
      <c r="E27" s="19">
        <v>-48</v>
      </c>
      <c r="F27" s="19">
        <v>-50</v>
      </c>
      <c r="G27" s="19">
        <v>-64</v>
      </c>
      <c r="H27" s="19">
        <v>-79</v>
      </c>
      <c r="I27" s="19">
        <v>-64</v>
      </c>
      <c r="J27" s="19">
        <v>-65</v>
      </c>
      <c r="K27" s="19">
        <v>-35</v>
      </c>
      <c r="L27" s="19">
        <v>-43</v>
      </c>
      <c r="M27" s="19">
        <v>-31.1</v>
      </c>
      <c r="N27" s="19">
        <v>-29.7</v>
      </c>
      <c r="O27" s="19">
        <v>-28.6</v>
      </c>
      <c r="P27" s="19">
        <v>-27.6</v>
      </c>
      <c r="Q27" s="19">
        <v>-8.4</v>
      </c>
      <c r="R27" s="19">
        <v>10.199999999999999</v>
      </c>
      <c r="S27" s="20">
        <v>23.1</v>
      </c>
      <c r="T27" s="20">
        <v>32.200000000000003</v>
      </c>
      <c r="U27" s="20">
        <v>51.3</v>
      </c>
      <c r="V27" s="20">
        <v>45.4</v>
      </c>
      <c r="W27" s="41" t="s">
        <v>10</v>
      </c>
      <c r="X27" s="20">
        <v>-41.9</v>
      </c>
      <c r="Y27" s="20">
        <v>-46.1</v>
      </c>
      <c r="Z27" s="20">
        <v>-44.5</v>
      </c>
      <c r="AA27" s="20">
        <v>-20.7</v>
      </c>
      <c r="AB27" s="20">
        <v>-18.8</v>
      </c>
      <c r="AC27" s="20">
        <v>15.4</v>
      </c>
      <c r="AD27" s="20">
        <v>28.4</v>
      </c>
      <c r="AE27" s="20">
        <v>17.899999999999999</v>
      </c>
      <c r="AF27" s="53">
        <v>-8.8000000000000007</v>
      </c>
      <c r="AG27" s="15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</row>
    <row r="28" spans="1:45">
      <c r="A28" s="16" t="s">
        <v>0</v>
      </c>
      <c r="B28" s="25" t="s">
        <v>10</v>
      </c>
      <c r="C28" s="19">
        <v>-80</v>
      </c>
      <c r="D28" s="19">
        <v>-106</v>
      </c>
      <c r="E28" s="19">
        <v>-112</v>
      </c>
      <c r="F28" s="19">
        <v>-102</v>
      </c>
      <c r="G28" s="19">
        <v>-62</v>
      </c>
      <c r="H28" s="19">
        <v>-71</v>
      </c>
      <c r="I28" s="19">
        <v>-67</v>
      </c>
      <c r="J28" s="19">
        <v>-63</v>
      </c>
      <c r="K28" s="19">
        <v>-110</v>
      </c>
      <c r="L28" s="19">
        <v>-76</v>
      </c>
      <c r="M28" s="19">
        <v>-76.5</v>
      </c>
      <c r="N28" s="19">
        <v>-72.5</v>
      </c>
      <c r="O28" s="19">
        <v>-58.6</v>
      </c>
      <c r="P28" s="19">
        <v>-50.9</v>
      </c>
      <c r="Q28" s="19">
        <v>-45.2</v>
      </c>
      <c r="R28" s="19">
        <v>-39.6</v>
      </c>
      <c r="S28" s="19">
        <v>-32.799999999999997</v>
      </c>
      <c r="T28" s="19">
        <v>-22.9</v>
      </c>
      <c r="U28" s="19">
        <v>-0.2</v>
      </c>
      <c r="V28" s="19">
        <v>20.8</v>
      </c>
      <c r="W28" s="42" t="s">
        <v>10</v>
      </c>
      <c r="X28" s="19">
        <v>73.7</v>
      </c>
      <c r="Y28" s="19">
        <v>63.9</v>
      </c>
      <c r="Z28" s="19">
        <v>29.9</v>
      </c>
      <c r="AA28" s="19">
        <v>-7.9</v>
      </c>
      <c r="AB28" s="19">
        <v>-43.3</v>
      </c>
      <c r="AC28" s="19">
        <v>-62.9</v>
      </c>
      <c r="AD28" s="19">
        <v>-37.700000000000003</v>
      </c>
      <c r="AE28" s="19">
        <v>-23.2</v>
      </c>
      <c r="AF28" s="50">
        <v>-2</v>
      </c>
      <c r="AG28" s="15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</row>
    <row r="29" spans="1:45">
      <c r="A29" s="16" t="s">
        <v>1</v>
      </c>
      <c r="B29" s="25" t="s">
        <v>10</v>
      </c>
      <c r="C29" s="19">
        <v>-51</v>
      </c>
      <c r="D29" s="19">
        <v>-55</v>
      </c>
      <c r="E29" s="19">
        <v>-57</v>
      </c>
      <c r="F29" s="19">
        <v>-61</v>
      </c>
      <c r="G29" s="19">
        <v>-62</v>
      </c>
      <c r="H29" s="19">
        <v>-44</v>
      </c>
      <c r="I29" s="19">
        <v>-64</v>
      </c>
      <c r="J29" s="19">
        <v>-72</v>
      </c>
      <c r="K29" s="19">
        <v>-59</v>
      </c>
      <c r="L29" s="19">
        <v>18</v>
      </c>
      <c r="M29" s="19">
        <v>-180</v>
      </c>
      <c r="N29" s="19">
        <v>-152.9</v>
      </c>
      <c r="O29" s="19">
        <v>-147.80000000000001</v>
      </c>
      <c r="P29" s="19">
        <v>-145.6</v>
      </c>
      <c r="Q29" s="19">
        <v>-149.4</v>
      </c>
      <c r="R29" s="19">
        <v>-158.6</v>
      </c>
      <c r="S29" s="19">
        <v>-157.1</v>
      </c>
      <c r="T29" s="19">
        <v>-130.80000000000001</v>
      </c>
      <c r="U29" s="19">
        <v>-122.6</v>
      </c>
      <c r="V29" s="19">
        <v>-112.8</v>
      </c>
      <c r="W29" s="42" t="s">
        <v>10</v>
      </c>
      <c r="X29" s="19">
        <v>-68.7</v>
      </c>
      <c r="Y29" s="19">
        <v>-40.200000000000003</v>
      </c>
      <c r="Z29" s="19">
        <v>-10.6</v>
      </c>
      <c r="AA29" s="19">
        <v>21.4</v>
      </c>
      <c r="AB29" s="19">
        <v>52.4</v>
      </c>
      <c r="AC29" s="19">
        <v>66.3</v>
      </c>
      <c r="AD29" s="19">
        <v>60.1</v>
      </c>
      <c r="AE29" s="19">
        <v>46.4</v>
      </c>
      <c r="AF29" s="50">
        <v>33.6</v>
      </c>
      <c r="AG29" s="15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</row>
    <row r="30" spans="1:45">
      <c r="A30" s="16" t="s">
        <v>2</v>
      </c>
      <c r="B30" s="25" t="s">
        <v>10</v>
      </c>
      <c r="C30" s="19">
        <v>49</v>
      </c>
      <c r="D30" s="19">
        <v>45</v>
      </c>
      <c r="E30" s="19">
        <v>43</v>
      </c>
      <c r="F30" s="19">
        <v>43</v>
      </c>
      <c r="G30" s="19">
        <v>42</v>
      </c>
      <c r="H30" s="19">
        <v>39</v>
      </c>
      <c r="I30" s="19">
        <v>43</v>
      </c>
      <c r="J30" s="19">
        <v>40</v>
      </c>
      <c r="K30" s="19">
        <v>39</v>
      </c>
      <c r="L30" s="19">
        <v>55</v>
      </c>
      <c r="M30" s="19">
        <v>20</v>
      </c>
      <c r="N30" s="19">
        <v>-54.8</v>
      </c>
      <c r="O30" s="19">
        <v>-112.9</v>
      </c>
      <c r="P30" s="19">
        <v>-110.3</v>
      </c>
      <c r="Q30" s="19">
        <v>-104.8</v>
      </c>
      <c r="R30" s="19">
        <v>-66.099999999999994</v>
      </c>
      <c r="S30" s="19">
        <v>-49.9</v>
      </c>
      <c r="T30" s="19">
        <v>-66.400000000000006</v>
      </c>
      <c r="U30" s="19">
        <v>-73</v>
      </c>
      <c r="V30" s="19">
        <v>-85.6</v>
      </c>
      <c r="W30" s="42" t="s">
        <v>10</v>
      </c>
      <c r="X30" s="19">
        <v>-79</v>
      </c>
      <c r="Y30" s="19">
        <v>-76.900000000000006</v>
      </c>
      <c r="Z30" s="19">
        <v>-74.7</v>
      </c>
      <c r="AA30" s="19">
        <v>-57.4</v>
      </c>
      <c r="AB30" s="19">
        <v>-48.5</v>
      </c>
      <c r="AC30" s="19">
        <v>-41.3</v>
      </c>
      <c r="AD30" s="19">
        <v>-37.299999999999997</v>
      </c>
      <c r="AE30" s="19">
        <v>-29.5</v>
      </c>
      <c r="AF30" s="50">
        <v>-19.8</v>
      </c>
      <c r="AG30" s="15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</row>
    <row r="31" spans="1:45">
      <c r="A31" s="16" t="s">
        <v>16</v>
      </c>
      <c r="B31" s="25" t="s">
        <v>10</v>
      </c>
      <c r="C31" s="19">
        <v>14</v>
      </c>
      <c r="D31" s="19">
        <v>12</v>
      </c>
      <c r="E31" s="19">
        <v>13</v>
      </c>
      <c r="F31" s="19">
        <v>12</v>
      </c>
      <c r="G31" s="19">
        <v>12</v>
      </c>
      <c r="H31" s="19">
        <v>11</v>
      </c>
      <c r="I31" s="19">
        <v>13</v>
      </c>
      <c r="J31" s="19">
        <v>11</v>
      </c>
      <c r="K31" s="19">
        <v>12</v>
      </c>
      <c r="L31" s="19">
        <v>-8</v>
      </c>
      <c r="M31" s="19">
        <v>29.6</v>
      </c>
      <c r="N31" s="19">
        <v>26.7</v>
      </c>
      <c r="O31" s="19">
        <v>-15.4</v>
      </c>
      <c r="P31" s="19">
        <v>-20.6</v>
      </c>
      <c r="Q31" s="19">
        <v>-45</v>
      </c>
      <c r="R31" s="19">
        <v>-30.9</v>
      </c>
      <c r="S31" s="19">
        <v>-13.5</v>
      </c>
      <c r="T31" s="19">
        <v>-15.3</v>
      </c>
      <c r="U31" s="19">
        <v>-6.1</v>
      </c>
      <c r="V31" s="19">
        <v>-13.9</v>
      </c>
      <c r="W31" s="42" t="s">
        <v>10</v>
      </c>
      <c r="X31" s="19">
        <v>-19.100000000000001</v>
      </c>
      <c r="Y31" s="19">
        <v>-19.5</v>
      </c>
      <c r="Z31" s="19">
        <v>-28.4</v>
      </c>
      <c r="AA31" s="19">
        <v>-12.3</v>
      </c>
      <c r="AB31" s="19">
        <v>-16.899999999999999</v>
      </c>
      <c r="AC31" s="19">
        <v>-16.600000000000001</v>
      </c>
      <c r="AD31" s="19">
        <v>-11.3</v>
      </c>
      <c r="AE31" s="19">
        <v>-3.3</v>
      </c>
      <c r="AF31" s="50">
        <v>-10.1</v>
      </c>
      <c r="AG31" s="15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</row>
    <row r="32" spans="1:45">
      <c r="A32" s="16" t="s">
        <v>3</v>
      </c>
      <c r="B32" s="25" t="s">
        <v>10</v>
      </c>
      <c r="C32" s="19">
        <v>76</v>
      </c>
      <c r="D32" s="19">
        <v>69</v>
      </c>
      <c r="E32" s="19">
        <v>67</v>
      </c>
      <c r="F32" s="19">
        <v>67</v>
      </c>
      <c r="G32" s="19">
        <v>65</v>
      </c>
      <c r="H32" s="19">
        <v>63</v>
      </c>
      <c r="I32" s="19">
        <v>67</v>
      </c>
      <c r="J32" s="19">
        <v>62</v>
      </c>
      <c r="K32" s="19">
        <v>62</v>
      </c>
      <c r="L32" s="19">
        <v>83</v>
      </c>
      <c r="M32" s="19">
        <v>35.1</v>
      </c>
      <c r="N32" s="19">
        <v>46.7</v>
      </c>
      <c r="O32" s="19">
        <v>78.099999999999994</v>
      </c>
      <c r="P32" s="19">
        <v>55</v>
      </c>
      <c r="Q32" s="19">
        <v>19.2</v>
      </c>
      <c r="R32" s="19">
        <v>-35.799999999999997</v>
      </c>
      <c r="S32" s="19">
        <v>-61.2</v>
      </c>
      <c r="T32" s="19">
        <v>-99.9</v>
      </c>
      <c r="U32" s="19">
        <v>-137.80000000000001</v>
      </c>
      <c r="V32" s="19">
        <v>-125.1</v>
      </c>
      <c r="W32" s="42" t="s">
        <v>10</v>
      </c>
      <c r="X32" s="19">
        <v>-104</v>
      </c>
      <c r="Y32" s="19">
        <v>-97.3</v>
      </c>
      <c r="Z32" s="19">
        <v>-106.3</v>
      </c>
      <c r="AA32" s="19">
        <v>-116.5</v>
      </c>
      <c r="AB32" s="19">
        <v>-123.3</v>
      </c>
      <c r="AC32" s="19">
        <v>-125.9</v>
      </c>
      <c r="AD32" s="19">
        <v>-112</v>
      </c>
      <c r="AE32" s="19">
        <v>-104.1</v>
      </c>
      <c r="AF32" s="50">
        <v>-87.7</v>
      </c>
      <c r="AG32" s="15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</row>
    <row r="33" spans="1:45">
      <c r="A33" s="16" t="s">
        <v>4</v>
      </c>
      <c r="B33" s="25" t="s">
        <v>10</v>
      </c>
      <c r="C33" s="19">
        <v>-165</v>
      </c>
      <c r="D33" s="19">
        <v>-170</v>
      </c>
      <c r="E33" s="19">
        <v>-185</v>
      </c>
      <c r="F33" s="19">
        <v>-184</v>
      </c>
      <c r="G33" s="19">
        <v>-158</v>
      </c>
      <c r="H33" s="19">
        <v>-166</v>
      </c>
      <c r="I33" s="19">
        <v>-164</v>
      </c>
      <c r="J33" s="19">
        <v>-171</v>
      </c>
      <c r="K33" s="19">
        <v>-177</v>
      </c>
      <c r="L33" s="19">
        <v>-38</v>
      </c>
      <c r="M33" s="19">
        <v>-297.10000000000002</v>
      </c>
      <c r="N33" s="19">
        <v>-336.7</v>
      </c>
      <c r="O33" s="19">
        <v>-332.5</v>
      </c>
      <c r="P33" s="19">
        <v>-313.89999999999998</v>
      </c>
      <c r="Q33" s="19">
        <v>-262.7</v>
      </c>
      <c r="R33" s="19">
        <v>-223.3</v>
      </c>
      <c r="S33" s="19">
        <v>-203.2</v>
      </c>
      <c r="T33" s="19">
        <v>-172.7</v>
      </c>
      <c r="U33" s="19">
        <v>-138.19999999999999</v>
      </c>
      <c r="V33" s="19">
        <v>-118.4</v>
      </c>
      <c r="W33" s="42" t="s">
        <v>10</v>
      </c>
      <c r="X33" s="19">
        <v>-96.7</v>
      </c>
      <c r="Y33" s="19">
        <v>-79.8</v>
      </c>
      <c r="Z33" s="19">
        <v>-71.400000000000006</v>
      </c>
      <c r="AA33" s="19">
        <v>-52.4</v>
      </c>
      <c r="AB33" s="19">
        <v>-41.2</v>
      </c>
      <c r="AC33" s="19">
        <v>-5.9</v>
      </c>
      <c r="AD33" s="19">
        <v>24.8</v>
      </c>
      <c r="AE33" s="19">
        <v>14.9</v>
      </c>
      <c r="AF33" s="50">
        <v>13.2</v>
      </c>
      <c r="AG33" s="15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</row>
    <row r="34" spans="1:45">
      <c r="A34" s="16" t="s">
        <v>5</v>
      </c>
      <c r="B34" s="25" t="s">
        <v>10</v>
      </c>
      <c r="C34" s="19">
        <v>163</v>
      </c>
      <c r="D34" s="19">
        <v>157</v>
      </c>
      <c r="E34" s="19">
        <v>155</v>
      </c>
      <c r="F34" s="19">
        <v>125</v>
      </c>
      <c r="G34" s="19">
        <v>117</v>
      </c>
      <c r="H34" s="19">
        <v>109</v>
      </c>
      <c r="I34" s="19">
        <v>105</v>
      </c>
      <c r="J34" s="19">
        <v>92</v>
      </c>
      <c r="K34" s="19">
        <v>90</v>
      </c>
      <c r="L34" s="19">
        <v>-55</v>
      </c>
      <c r="M34" s="19">
        <v>220</v>
      </c>
      <c r="N34" s="19">
        <v>265.5</v>
      </c>
      <c r="O34" s="19">
        <v>263.3</v>
      </c>
      <c r="P34" s="19">
        <v>249</v>
      </c>
      <c r="Q34" s="19">
        <v>200.8</v>
      </c>
      <c r="R34" s="19">
        <v>165.4</v>
      </c>
      <c r="S34" s="19">
        <v>76.599999999999994</v>
      </c>
      <c r="T34" s="19">
        <v>63.6</v>
      </c>
      <c r="U34" s="19">
        <v>45.2</v>
      </c>
      <c r="V34" s="19">
        <v>33.9</v>
      </c>
      <c r="W34" s="42" t="s">
        <v>10</v>
      </c>
      <c r="X34" s="19">
        <v>-92.5</v>
      </c>
      <c r="Y34" s="19">
        <v>-133</v>
      </c>
      <c r="Z34" s="19">
        <v>-183.4</v>
      </c>
      <c r="AA34" s="19">
        <v>-191.9</v>
      </c>
      <c r="AB34" s="19">
        <v>-228</v>
      </c>
      <c r="AC34" s="19">
        <v>-234.6</v>
      </c>
      <c r="AD34" s="19">
        <v>-250</v>
      </c>
      <c r="AE34" s="19">
        <v>-247.9</v>
      </c>
      <c r="AF34" s="50">
        <v>-243.8</v>
      </c>
      <c r="AG34" s="15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</row>
    <row r="35" spans="1:45">
      <c r="A35" s="16" t="s">
        <v>22</v>
      </c>
      <c r="B35" s="25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42"/>
      <c r="X35" s="19"/>
      <c r="Y35" s="19"/>
      <c r="Z35" s="19"/>
      <c r="AA35" s="19"/>
      <c r="AB35" s="19"/>
      <c r="AC35" s="19"/>
      <c r="AD35" s="19"/>
      <c r="AE35" s="19"/>
      <c r="AF35" s="50"/>
      <c r="AG35" s="15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</row>
    <row r="36" spans="1:45">
      <c r="A36" s="16" t="s">
        <v>6</v>
      </c>
      <c r="B36" s="25" t="s">
        <v>10</v>
      </c>
      <c r="C36" s="19">
        <v>35</v>
      </c>
      <c r="D36" s="19">
        <v>34</v>
      </c>
      <c r="E36" s="19">
        <v>15</v>
      </c>
      <c r="F36" s="19">
        <v>4</v>
      </c>
      <c r="G36" s="19">
        <v>1</v>
      </c>
      <c r="H36" s="19">
        <v>-2</v>
      </c>
      <c r="I36" s="19">
        <v>-6</v>
      </c>
      <c r="J36" s="19">
        <v>-12</v>
      </c>
      <c r="K36" s="19">
        <v>-16</v>
      </c>
      <c r="L36" s="19">
        <v>-42</v>
      </c>
      <c r="M36" s="19">
        <v>-12.8</v>
      </c>
      <c r="N36" s="19">
        <v>28</v>
      </c>
      <c r="O36" s="19">
        <v>10.8</v>
      </c>
      <c r="P36" s="19">
        <v>7.6</v>
      </c>
      <c r="Q36" s="19">
        <v>-7.9</v>
      </c>
      <c r="R36" s="19">
        <v>-5.8</v>
      </c>
      <c r="S36" s="19">
        <v>-0.7</v>
      </c>
      <c r="T36" s="19">
        <v>17.100000000000001</v>
      </c>
      <c r="U36" s="19">
        <v>22.6</v>
      </c>
      <c r="V36" s="19">
        <v>31.5</v>
      </c>
      <c r="W36" s="42" t="s">
        <v>10</v>
      </c>
      <c r="X36" s="19">
        <v>-5.5</v>
      </c>
      <c r="Y36" s="19">
        <v>-21.4</v>
      </c>
      <c r="Z36" s="19">
        <v>-59.1</v>
      </c>
      <c r="AA36" s="19">
        <v>-75.8</v>
      </c>
      <c r="AB36" s="19">
        <v>-109</v>
      </c>
      <c r="AC36" s="19">
        <v>-131.19999999999999</v>
      </c>
      <c r="AD36" s="19">
        <v>-162.19999999999999</v>
      </c>
      <c r="AE36" s="19">
        <v>-184</v>
      </c>
      <c r="AF36" s="50">
        <v>-214.5</v>
      </c>
      <c r="AG36" s="15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</row>
    <row r="37" spans="1:45">
      <c r="A37" s="16" t="s">
        <v>7</v>
      </c>
      <c r="B37" s="25" t="s">
        <v>10</v>
      </c>
      <c r="C37" s="19">
        <v>127</v>
      </c>
      <c r="D37" s="19">
        <v>125</v>
      </c>
      <c r="E37" s="19">
        <v>139</v>
      </c>
      <c r="F37" s="19">
        <v>120</v>
      </c>
      <c r="G37" s="19">
        <v>117</v>
      </c>
      <c r="H37" s="19">
        <v>112</v>
      </c>
      <c r="I37" s="19">
        <v>110</v>
      </c>
      <c r="J37" s="19">
        <v>104</v>
      </c>
      <c r="K37" s="19">
        <v>106</v>
      </c>
      <c r="L37" s="19">
        <v>-13</v>
      </c>
      <c r="M37" s="19">
        <v>232.8</v>
      </c>
      <c r="N37" s="19">
        <v>237.5</v>
      </c>
      <c r="O37" s="19">
        <v>252.5</v>
      </c>
      <c r="P37" s="19">
        <v>241.4</v>
      </c>
      <c r="Q37" s="19">
        <v>208.7</v>
      </c>
      <c r="R37" s="19">
        <v>171.2</v>
      </c>
      <c r="S37" s="19">
        <v>77.3</v>
      </c>
      <c r="T37" s="19">
        <v>46.5</v>
      </c>
      <c r="U37" s="19">
        <v>22.6</v>
      </c>
      <c r="V37" s="19">
        <v>2.4</v>
      </c>
      <c r="W37" s="42" t="s">
        <v>10</v>
      </c>
      <c r="X37" s="19">
        <v>-86.9</v>
      </c>
      <c r="Y37" s="19">
        <v>-111.5</v>
      </c>
      <c r="Z37" s="19">
        <v>-124.3</v>
      </c>
      <c r="AA37" s="19">
        <v>-116.3</v>
      </c>
      <c r="AB37" s="19">
        <v>-118.9</v>
      </c>
      <c r="AC37" s="19">
        <v>-103.4</v>
      </c>
      <c r="AD37" s="19">
        <v>-87.8</v>
      </c>
      <c r="AE37" s="19">
        <v>-63.9</v>
      </c>
      <c r="AF37" s="50">
        <v>-29.3</v>
      </c>
      <c r="AG37" s="15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</row>
    <row r="38" spans="1:45">
      <c r="A38" s="16" t="s">
        <v>11</v>
      </c>
      <c r="B38" s="25" t="s">
        <v>10</v>
      </c>
      <c r="C38" s="19">
        <v>86</v>
      </c>
      <c r="D38" s="19">
        <v>84</v>
      </c>
      <c r="E38" s="19">
        <v>89</v>
      </c>
      <c r="F38" s="19">
        <v>96</v>
      </c>
      <c r="G38" s="19">
        <v>66</v>
      </c>
      <c r="H38" s="19">
        <v>76</v>
      </c>
      <c r="I38" s="19">
        <v>69</v>
      </c>
      <c r="J38" s="19">
        <v>75</v>
      </c>
      <c r="K38" s="19">
        <v>73</v>
      </c>
      <c r="L38" s="19">
        <v>80</v>
      </c>
      <c r="M38" s="19">
        <v>68</v>
      </c>
      <c r="N38" s="19">
        <v>59.5</v>
      </c>
      <c r="O38" s="19">
        <v>45.5</v>
      </c>
      <c r="P38" s="19">
        <v>37</v>
      </c>
      <c r="Q38" s="19">
        <v>45.1</v>
      </c>
      <c r="R38" s="19">
        <v>41.1</v>
      </c>
      <c r="S38" s="19">
        <v>95</v>
      </c>
      <c r="T38" s="19">
        <v>99.3</v>
      </c>
      <c r="U38" s="19">
        <v>113.2</v>
      </c>
      <c r="V38" s="19">
        <v>115.9</v>
      </c>
      <c r="W38" s="42" t="s">
        <v>10</v>
      </c>
      <c r="X38" s="19">
        <v>197.7</v>
      </c>
      <c r="Y38" s="19">
        <v>207.6</v>
      </c>
      <c r="Z38" s="19">
        <v>217.2</v>
      </c>
      <c r="AA38" s="19">
        <v>227.2</v>
      </c>
      <c r="AB38" s="19">
        <v>227.9</v>
      </c>
      <c r="AC38" s="19">
        <v>236.2</v>
      </c>
      <c r="AD38" s="19">
        <v>225.8</v>
      </c>
      <c r="AE38" s="19">
        <v>210.6</v>
      </c>
      <c r="AF38" s="50">
        <v>202</v>
      </c>
      <c r="AG38" s="15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</row>
    <row r="39" spans="1:45">
      <c r="A39" s="16" t="s">
        <v>8</v>
      </c>
      <c r="B39" s="25" t="s">
        <v>10</v>
      </c>
      <c r="C39" s="19">
        <v>-199</v>
      </c>
      <c r="D39" s="19">
        <v>-202</v>
      </c>
      <c r="E39" s="19">
        <v>-217</v>
      </c>
      <c r="F39" s="19">
        <v>-214</v>
      </c>
      <c r="G39" s="19">
        <v>-187</v>
      </c>
      <c r="H39" s="19">
        <v>-195</v>
      </c>
      <c r="I39" s="19">
        <v>-194</v>
      </c>
      <c r="J39" s="19">
        <v>-200</v>
      </c>
      <c r="K39" s="19">
        <v>-204</v>
      </c>
      <c r="L39" s="19">
        <v>-101</v>
      </c>
      <c r="M39" s="19">
        <v>-287.5</v>
      </c>
      <c r="N39" s="19">
        <v>-255.2</v>
      </c>
      <c r="O39" s="19">
        <v>-235</v>
      </c>
      <c r="P39" s="19">
        <v>-224.1</v>
      </c>
      <c r="Q39" s="19">
        <v>-203</v>
      </c>
      <c r="R39" s="19">
        <v>-188</v>
      </c>
      <c r="S39" s="19">
        <v>-166.8</v>
      </c>
      <c r="T39" s="19">
        <v>-121.5</v>
      </c>
      <c r="U39" s="19">
        <v>-71.5</v>
      </c>
      <c r="V39" s="19">
        <v>-46.6</v>
      </c>
      <c r="W39" s="42" t="s">
        <v>10</v>
      </c>
      <c r="X39" s="19">
        <v>-36.799999999999997</v>
      </c>
      <c r="Y39" s="19">
        <v>-22.4</v>
      </c>
      <c r="Z39" s="19">
        <v>-25.2</v>
      </c>
      <c r="AA39" s="19">
        <v>-7.2</v>
      </c>
      <c r="AB39" s="19">
        <v>-9.6</v>
      </c>
      <c r="AC39" s="19">
        <v>18.8</v>
      </c>
      <c r="AD39" s="19">
        <v>50.9</v>
      </c>
      <c r="AE39" s="19">
        <v>41</v>
      </c>
      <c r="AF39" s="50">
        <v>22.8</v>
      </c>
      <c r="AG39" s="15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</row>
    <row r="40" spans="1:45">
      <c r="A40" s="16" t="s">
        <v>9</v>
      </c>
      <c r="B40" s="25" t="s">
        <v>10</v>
      </c>
      <c r="C40" s="19">
        <v>194</v>
      </c>
      <c r="D40" s="19">
        <v>184</v>
      </c>
      <c r="E40" s="19">
        <v>183</v>
      </c>
      <c r="F40" s="19">
        <v>149</v>
      </c>
      <c r="G40" s="19">
        <v>141</v>
      </c>
      <c r="H40" s="19">
        <v>131</v>
      </c>
      <c r="I40" s="19">
        <v>126</v>
      </c>
      <c r="J40" s="19">
        <v>114</v>
      </c>
      <c r="K40" s="19">
        <v>111</v>
      </c>
      <c r="L40" s="19">
        <v>7</v>
      </c>
      <c r="M40" s="19">
        <v>196.7</v>
      </c>
      <c r="N40" s="19">
        <v>158.30000000000001</v>
      </c>
      <c r="O40" s="19">
        <v>134.6</v>
      </c>
      <c r="P40" s="19">
        <v>132.5</v>
      </c>
      <c r="Q40" s="19">
        <v>119.2</v>
      </c>
      <c r="R40" s="19">
        <v>113.8</v>
      </c>
      <c r="S40" s="19">
        <v>94.6</v>
      </c>
      <c r="T40" s="19">
        <v>96.8</v>
      </c>
      <c r="U40" s="19">
        <v>76.7</v>
      </c>
      <c r="V40" s="19">
        <v>63</v>
      </c>
      <c r="W40" s="42" t="s">
        <v>10</v>
      </c>
      <c r="X40" s="19">
        <v>-89.2</v>
      </c>
      <c r="Y40" s="19">
        <v>-145.5</v>
      </c>
      <c r="Z40" s="19">
        <v>-197.3</v>
      </c>
      <c r="AA40" s="19">
        <v>-211.2</v>
      </c>
      <c r="AB40" s="19">
        <v>-234.1</v>
      </c>
      <c r="AC40" s="19">
        <v>-250.1</v>
      </c>
      <c r="AD40" s="19">
        <v>-267.10000000000002</v>
      </c>
      <c r="AE40" s="19">
        <v>-275.5</v>
      </c>
      <c r="AF40" s="50">
        <v>-266.10000000000002</v>
      </c>
      <c r="AG40" s="15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</row>
    <row r="41" spans="1:45">
      <c r="A41" s="16" t="s">
        <v>23</v>
      </c>
      <c r="B41" s="25" t="s">
        <v>10</v>
      </c>
      <c r="C41" s="19">
        <v>91</v>
      </c>
      <c r="D41" s="19">
        <v>88</v>
      </c>
      <c r="E41" s="19">
        <v>93</v>
      </c>
      <c r="F41" s="19">
        <v>101</v>
      </c>
      <c r="G41" s="19">
        <v>73</v>
      </c>
      <c r="H41" s="19">
        <v>82</v>
      </c>
      <c r="I41" s="19">
        <v>78</v>
      </c>
      <c r="J41" s="19">
        <v>82</v>
      </c>
      <c r="K41" s="19">
        <v>80</v>
      </c>
      <c r="L41" s="19">
        <v>80</v>
      </c>
      <c r="M41" s="19">
        <v>81.8</v>
      </c>
      <c r="N41" s="19">
        <v>85.1</v>
      </c>
      <c r="O41" s="19">
        <v>76.7</v>
      </c>
      <c r="P41" s="19">
        <v>63.7</v>
      </c>
      <c r="Q41" s="19">
        <v>67</v>
      </c>
      <c r="R41" s="19">
        <v>57.5</v>
      </c>
      <c r="S41" s="19">
        <v>40.700000000000003</v>
      </c>
      <c r="T41" s="19">
        <v>14.9</v>
      </c>
      <c r="U41" s="19">
        <v>14.9</v>
      </c>
      <c r="V41" s="19">
        <v>15.2</v>
      </c>
      <c r="W41" s="42" t="s">
        <v>10</v>
      </c>
      <c r="X41" s="19">
        <v>134.6</v>
      </c>
      <c r="Y41" s="19">
        <v>162.69999999999999</v>
      </c>
      <c r="Z41" s="19">
        <v>184.9</v>
      </c>
      <c r="AA41" s="19">
        <v>201.4</v>
      </c>
      <c r="AB41" s="19">
        <v>202.4</v>
      </c>
      <c r="AC41" s="19">
        <v>227</v>
      </c>
      <c r="AD41" s="19">
        <v>216.8</v>
      </c>
      <c r="AE41" s="19">
        <v>212.1</v>
      </c>
      <c r="AF41" s="50">
        <v>214.7</v>
      </c>
      <c r="AG41" s="15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</row>
    <row r="42" spans="1:45">
      <c r="A42" s="10" t="s">
        <v>24</v>
      </c>
      <c r="B42" s="26" t="s">
        <v>10</v>
      </c>
      <c r="C42" s="27">
        <v>88</v>
      </c>
      <c r="D42" s="27">
        <v>84</v>
      </c>
      <c r="E42" s="27">
        <v>75</v>
      </c>
      <c r="F42" s="27">
        <v>68</v>
      </c>
      <c r="G42" s="27">
        <v>65</v>
      </c>
      <c r="H42" s="27">
        <v>61</v>
      </c>
      <c r="I42" s="27">
        <v>71</v>
      </c>
      <c r="J42" s="27">
        <v>65</v>
      </c>
      <c r="K42" s="27">
        <v>61</v>
      </c>
      <c r="L42" s="27">
        <v>94</v>
      </c>
      <c r="M42" s="27">
        <v>8.4</v>
      </c>
      <c r="N42" s="27">
        <v>-22.1</v>
      </c>
      <c r="O42" s="27">
        <v>-41.7</v>
      </c>
      <c r="P42" s="27">
        <v>-45.9</v>
      </c>
      <c r="Q42" s="27">
        <v>-53.9</v>
      </c>
      <c r="R42" s="27">
        <v>-65.5</v>
      </c>
      <c r="S42" s="27">
        <v>-75.3</v>
      </c>
      <c r="T42" s="27">
        <v>-83.5</v>
      </c>
      <c r="U42" s="27">
        <v>-86.7</v>
      </c>
      <c r="V42" s="27">
        <v>-79.400000000000006</v>
      </c>
      <c r="W42" s="43" t="s">
        <v>10</v>
      </c>
      <c r="X42" s="27">
        <v>-64.5</v>
      </c>
      <c r="Y42" s="27">
        <v>-61.5</v>
      </c>
      <c r="Z42" s="27">
        <v>-71.3</v>
      </c>
      <c r="AA42" s="27">
        <v>-67.099999999999994</v>
      </c>
      <c r="AB42" s="27">
        <v>-62.6</v>
      </c>
      <c r="AC42" s="27">
        <v>-58.7</v>
      </c>
      <c r="AD42" s="27">
        <v>-63</v>
      </c>
      <c r="AE42" s="27">
        <v>-65.3</v>
      </c>
      <c r="AF42" s="54">
        <v>-66.099999999999994</v>
      </c>
      <c r="AG42" s="15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</row>
    <row r="44" spans="1:45">
      <c r="A44" s="2" t="s">
        <v>33</v>
      </c>
    </row>
    <row r="45" spans="1:45">
      <c r="A45" s="2" t="s">
        <v>34</v>
      </c>
    </row>
    <row r="46" spans="1:45">
      <c r="A46" s="2" t="s">
        <v>35</v>
      </c>
    </row>
    <row r="47" spans="1:45">
      <c r="A47" s="2" t="s">
        <v>38</v>
      </c>
    </row>
  </sheetData>
  <mergeCells count="3">
    <mergeCell ref="B6:P6"/>
    <mergeCell ref="B25:P25"/>
    <mergeCell ref="A1:E1"/>
  </mergeCells>
  <phoneticPr fontId="0" type="noConversion"/>
  <pageMargins left="0.23622047244094491" right="0.47244094488188981" top="0.34" bottom="0.76" header="0.18" footer="0.51181102362204722"/>
  <pageSetup paperSize="9"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O70"/>
  <sheetViews>
    <sheetView tabSelected="1" topLeftCell="Q6" zoomScaleNormal="100" workbookViewId="0">
      <selection activeCell="AU200" sqref="AU200"/>
    </sheetView>
  </sheetViews>
  <sheetFormatPr defaultRowHeight="12.75"/>
  <cols>
    <col min="1" max="1" width="38.265625" bestFit="1" customWidth="1"/>
    <col min="2" max="2" width="12.9296875" bestFit="1" customWidth="1"/>
    <col min="3" max="3" width="11.3984375" bestFit="1" customWidth="1"/>
    <col min="4" max="4" width="14.46484375" bestFit="1" customWidth="1"/>
    <col min="5" max="5" width="11.86328125" bestFit="1" customWidth="1"/>
    <col min="6" max="7" width="11.3984375" bestFit="1" customWidth="1"/>
    <col min="8" max="8" width="13.1328125" customWidth="1"/>
    <col min="9" max="20" width="14.6640625" bestFit="1" customWidth="1"/>
    <col min="21" max="21" width="10.33203125" bestFit="1" customWidth="1"/>
    <col min="22" max="22" width="15.6640625" bestFit="1" customWidth="1"/>
    <col min="23" max="26" width="10.33203125" bestFit="1" customWidth="1"/>
  </cols>
  <sheetData>
    <row r="1" spans="1:22" ht="13.9">
      <c r="A1" s="3" t="s">
        <v>12</v>
      </c>
      <c r="B1" s="46">
        <v>2019</v>
      </c>
      <c r="C1" s="46">
        <v>2019</v>
      </c>
    </row>
    <row r="2" spans="1:22" ht="13.9">
      <c r="A2" s="55"/>
      <c r="B2" s="48"/>
      <c r="C2" s="48"/>
    </row>
    <row r="3" spans="1:22" ht="13.9">
      <c r="A3" s="10" t="s">
        <v>13</v>
      </c>
      <c r="B3" s="57">
        <f>tabl.1_ogółem!AF7*1000</f>
        <v>38382600</v>
      </c>
      <c r="C3" s="59">
        <f>B3/$B$3</f>
        <v>1</v>
      </c>
    </row>
    <row r="4" spans="1:22" ht="13.9">
      <c r="A4" s="16" t="s">
        <v>14</v>
      </c>
      <c r="B4" s="58">
        <f>tabl.1_ogółem!AF8*1000</f>
        <v>1159000</v>
      </c>
      <c r="C4" s="60">
        <f t="shared" ref="C4:C19" si="0">B4/$B$3</f>
        <v>3.0200000000000001E-2</v>
      </c>
      <c r="I4" t="s">
        <v>63</v>
      </c>
    </row>
    <row r="5" spans="1:22" ht="13.9">
      <c r="A5" s="16" t="s">
        <v>0</v>
      </c>
      <c r="B5" s="58">
        <f>tabl.1_ogółem!AF9*1000</f>
        <v>1507500</v>
      </c>
      <c r="C5" s="60">
        <f t="shared" si="0"/>
        <v>3.9300000000000002E-2</v>
      </c>
    </row>
    <row r="6" spans="1:22" ht="13.9">
      <c r="A6" s="16" t="s">
        <v>1</v>
      </c>
      <c r="B6" s="58">
        <f>tabl.1_ogółem!AF10*1000</f>
        <v>3221600</v>
      </c>
      <c r="C6" s="60">
        <f t="shared" si="0"/>
        <v>8.3900000000000002E-2</v>
      </c>
      <c r="H6" s="66" t="s">
        <v>45</v>
      </c>
      <c r="I6" s="66" t="s">
        <v>46</v>
      </c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22" ht="13.9">
      <c r="A7" s="16" t="s">
        <v>2</v>
      </c>
      <c r="B7" s="58">
        <f>tabl.1_ogółem!AF11*1000</f>
        <v>1426500</v>
      </c>
      <c r="C7" s="60">
        <f t="shared" si="0"/>
        <v>3.7199999999999997E-2</v>
      </c>
      <c r="H7" s="66" t="s">
        <v>47</v>
      </c>
      <c r="I7" s="67" t="s">
        <v>48</v>
      </c>
      <c r="J7" s="67" t="s">
        <v>49</v>
      </c>
      <c r="K7" s="67" t="s">
        <v>50</v>
      </c>
      <c r="L7" s="67" t="s">
        <v>51</v>
      </c>
      <c r="M7" s="67" t="s">
        <v>52</v>
      </c>
      <c r="N7" s="67" t="s">
        <v>53</v>
      </c>
      <c r="O7" s="67" t="s">
        <v>54</v>
      </c>
      <c r="P7" s="67" t="s">
        <v>55</v>
      </c>
      <c r="Q7" s="67" t="s">
        <v>56</v>
      </c>
      <c r="R7" s="67" t="s">
        <v>57</v>
      </c>
      <c r="S7" s="67" t="s">
        <v>58</v>
      </c>
      <c r="T7" s="67" t="s">
        <v>59</v>
      </c>
      <c r="U7" s="67" t="s">
        <v>60</v>
      </c>
      <c r="V7" s="67" t="s">
        <v>61</v>
      </c>
    </row>
    <row r="8" spans="1:22" ht="13.9">
      <c r="A8" s="16" t="s">
        <v>16</v>
      </c>
      <c r="B8" s="58">
        <f>tabl.1_ogółem!AF12*1000</f>
        <v>365900</v>
      </c>
      <c r="C8" s="60">
        <f t="shared" si="0"/>
        <v>9.4999999999999998E-3</v>
      </c>
      <c r="D8" s="61" t="s">
        <v>40</v>
      </c>
      <c r="E8" s="62">
        <v>1203998</v>
      </c>
      <c r="H8" s="68" t="s">
        <v>71</v>
      </c>
      <c r="I8" s="67">
        <v>530364</v>
      </c>
      <c r="J8" s="67">
        <v>545956</v>
      </c>
      <c r="K8" s="67">
        <v>582112</v>
      </c>
      <c r="L8" s="67">
        <v>620800</v>
      </c>
      <c r="M8" s="67">
        <v>640313</v>
      </c>
      <c r="N8" s="67">
        <v>660467</v>
      </c>
      <c r="O8" s="67">
        <v>659396</v>
      </c>
      <c r="P8" s="67">
        <v>633097</v>
      </c>
      <c r="Q8" s="67">
        <v>580076</v>
      </c>
      <c r="R8" s="67">
        <v>518196</v>
      </c>
      <c r="S8" s="67">
        <v>458795</v>
      </c>
      <c r="T8" s="67">
        <v>397889</v>
      </c>
      <c r="U8" s="67">
        <v>0</v>
      </c>
      <c r="V8" s="67">
        <v>6827461</v>
      </c>
    </row>
    <row r="9" spans="1:22" ht="13.9">
      <c r="A9" s="16" t="s">
        <v>3</v>
      </c>
      <c r="B9" s="58">
        <f>tabl.1_ogółem!AF13*1000</f>
        <v>2404900</v>
      </c>
      <c r="C9" s="60">
        <f t="shared" si="0"/>
        <v>6.2700000000000006E-2</v>
      </c>
      <c r="D9" s="63">
        <f>E8/B9</f>
        <v>0.50060000000000004</v>
      </c>
      <c r="E9" s="61"/>
      <c r="H9" s="68" t="s">
        <v>62</v>
      </c>
      <c r="I9" s="67">
        <v>1266288</v>
      </c>
      <c r="J9" s="67">
        <v>1300508</v>
      </c>
      <c r="K9" s="67">
        <v>1330717</v>
      </c>
      <c r="L9" s="67">
        <v>1319098</v>
      </c>
      <c r="M9" s="67">
        <v>1287386</v>
      </c>
      <c r="N9" s="67">
        <v>1262249</v>
      </c>
      <c r="O9" s="67">
        <v>1252124</v>
      </c>
      <c r="P9" s="67">
        <v>1247142</v>
      </c>
      <c r="Q9" s="67">
        <v>1237457</v>
      </c>
      <c r="R9" s="67">
        <v>1218416</v>
      </c>
      <c r="S9" s="67">
        <v>1217020</v>
      </c>
      <c r="T9" s="67">
        <v>1150859</v>
      </c>
      <c r="U9" s="67">
        <v>0</v>
      </c>
      <c r="V9" s="67">
        <v>15089264</v>
      </c>
    </row>
    <row r="10" spans="1:22" ht="13.9">
      <c r="A10" s="16" t="s">
        <v>4</v>
      </c>
      <c r="B10" s="58">
        <f>tabl.1_ogółem!AF14*1000</f>
        <v>6948700</v>
      </c>
      <c r="C10" s="60">
        <f t="shared" si="0"/>
        <v>0.18099999999999999</v>
      </c>
      <c r="H10" s="68" t="s">
        <v>61</v>
      </c>
      <c r="I10" s="67">
        <v>1796652</v>
      </c>
      <c r="J10" s="67">
        <v>1846464</v>
      </c>
      <c r="K10" s="67">
        <v>1912829</v>
      </c>
      <c r="L10" s="67">
        <v>1939898</v>
      </c>
      <c r="M10" s="67">
        <v>1927699</v>
      </c>
      <c r="N10" s="67">
        <v>1922716</v>
      </c>
      <c r="O10" s="67">
        <v>1911520</v>
      </c>
      <c r="P10" s="67">
        <v>1880239</v>
      </c>
      <c r="Q10" s="67">
        <v>1817533</v>
      </c>
      <c r="R10" s="67">
        <v>1736612</v>
      </c>
      <c r="S10" s="67">
        <v>1675815</v>
      </c>
      <c r="T10" s="67">
        <v>1548748</v>
      </c>
      <c r="U10" s="67">
        <v>0</v>
      </c>
      <c r="V10" s="67">
        <v>21916725</v>
      </c>
    </row>
    <row r="11" spans="1:22" ht="13.9">
      <c r="A11" s="16" t="s">
        <v>5</v>
      </c>
      <c r="B11" s="58">
        <f>tabl.1_ogółem!AF15*1000</f>
        <v>23025900</v>
      </c>
      <c r="C11" s="60">
        <f t="shared" si="0"/>
        <v>0.59989999999999999</v>
      </c>
    </row>
    <row r="12" spans="1:22" ht="13.9">
      <c r="A12" s="16" t="s">
        <v>17</v>
      </c>
      <c r="B12" s="58">
        <f>tabl.1_ogółem!AF16*1000</f>
        <v>0</v>
      </c>
      <c r="C12" s="60">
        <f t="shared" si="0"/>
        <v>0</v>
      </c>
    </row>
    <row r="13" spans="1:22" ht="13.9">
      <c r="A13" s="16" t="s">
        <v>6</v>
      </c>
      <c r="B13" s="58">
        <f>tabl.1_ogółem!AF17*1000</f>
        <v>14461300</v>
      </c>
      <c r="C13" s="60">
        <f t="shared" si="0"/>
        <v>0.37680000000000002</v>
      </c>
      <c r="I13" t="s">
        <v>64</v>
      </c>
    </row>
    <row r="14" spans="1:22" ht="13.9">
      <c r="A14" s="16" t="s">
        <v>7</v>
      </c>
      <c r="B14" s="58">
        <f>tabl.1_ogółem!AF18*1000</f>
        <v>8564700</v>
      </c>
      <c r="C14" s="60">
        <f t="shared" si="0"/>
        <v>0.22309999999999999</v>
      </c>
    </row>
    <row r="15" spans="1:22" ht="13.9">
      <c r="A15" s="16" t="s">
        <v>11</v>
      </c>
      <c r="B15" s="58">
        <f>tabl.1_ogółem!AF19*1000</f>
        <v>8407900</v>
      </c>
      <c r="C15" s="60">
        <f t="shared" si="0"/>
        <v>0.21909999999999999</v>
      </c>
      <c r="I15">
        <v>1980</v>
      </c>
      <c r="J15">
        <v>1985</v>
      </c>
      <c r="K15">
        <v>1990</v>
      </c>
      <c r="L15">
        <v>1990</v>
      </c>
      <c r="M15">
        <v>1995</v>
      </c>
      <c r="N15">
        <v>1999</v>
      </c>
      <c r="O15">
        <v>2000</v>
      </c>
      <c r="P15">
        <v>2001</v>
      </c>
    </row>
    <row r="16" spans="1:22" ht="13.9">
      <c r="A16" s="16" t="s">
        <v>8</v>
      </c>
      <c r="B16" s="58">
        <f>tabl.1_ogółem!AF20*1000</f>
        <v>5888100</v>
      </c>
      <c r="C16" s="60">
        <f t="shared" si="0"/>
        <v>0.15340000000000001</v>
      </c>
      <c r="I16">
        <v>453700</v>
      </c>
      <c r="J16">
        <v>340700</v>
      </c>
      <c r="K16">
        <v>394300</v>
      </c>
      <c r="L16">
        <v>403800</v>
      </c>
      <c r="M16">
        <v>794600</v>
      </c>
      <c r="N16">
        <v>1431900</v>
      </c>
      <c r="O16">
        <v>1584800</v>
      </c>
      <c r="P16">
        <v>1718700</v>
      </c>
    </row>
    <row r="17" spans="1:41" ht="13.9">
      <c r="A17" s="16" t="s">
        <v>9</v>
      </c>
      <c r="B17" s="58">
        <f>tabl.1_ogółem!AF21*1000</f>
        <v>25547500</v>
      </c>
      <c r="C17" s="60">
        <f t="shared" si="0"/>
        <v>0.66559999999999997</v>
      </c>
      <c r="I17" t="s">
        <v>65</v>
      </c>
    </row>
    <row r="18" spans="1:41" ht="13.9">
      <c r="A18" s="16" t="s">
        <v>18</v>
      </c>
      <c r="B18" s="58">
        <f>tabl.1_ogółem!AF22*1000</f>
        <v>6947000</v>
      </c>
      <c r="C18" s="60">
        <f t="shared" si="0"/>
        <v>0.18099999999999999</v>
      </c>
      <c r="I18">
        <v>1989</v>
      </c>
    </row>
    <row r="19" spans="1:41" ht="13.9">
      <c r="A19" s="16" t="s">
        <v>19</v>
      </c>
      <c r="B19" s="58">
        <f>tabl.1_ogółem!AF23*1000</f>
        <v>8934200</v>
      </c>
      <c r="C19" s="60">
        <f t="shared" si="0"/>
        <v>0.23280000000000001</v>
      </c>
      <c r="I19">
        <v>378000</v>
      </c>
    </row>
    <row r="20" spans="1:41" ht="13.9">
      <c r="A20" s="10"/>
    </row>
    <row r="21" spans="1:41">
      <c r="H21" t="s">
        <v>66</v>
      </c>
    </row>
    <row r="22" spans="1:41">
      <c r="H22">
        <v>1990</v>
      </c>
      <c r="I22">
        <v>1995</v>
      </c>
      <c r="J22">
        <v>1999</v>
      </c>
      <c r="K22">
        <v>2000</v>
      </c>
      <c r="L22">
        <v>2001</v>
      </c>
      <c r="M22">
        <v>2002</v>
      </c>
      <c r="N22">
        <v>2003</v>
      </c>
      <c r="O22">
        <v>2004</v>
      </c>
      <c r="P22">
        <v>2005</v>
      </c>
      <c r="Q22">
        <v>2006</v>
      </c>
      <c r="R22">
        <v>2007</v>
      </c>
      <c r="S22">
        <v>2008</v>
      </c>
      <c r="T22">
        <v>2009</v>
      </c>
    </row>
    <row r="23" spans="1:41">
      <c r="H23" s="69">
        <f>539200+2477600</f>
        <v>3016800</v>
      </c>
      <c r="I23" s="69">
        <f>638900+2874600</f>
        <v>3513500</v>
      </c>
      <c r="J23" s="69">
        <f>661500+3168500</f>
        <v>3830000</v>
      </c>
      <c r="K23" s="69">
        <f>646600+3210100</f>
        <v>3856700</v>
      </c>
      <c r="L23">
        <f>676900+3217800</f>
        <v>3894700</v>
      </c>
      <c r="M23">
        <f>692800+3197100</f>
        <v>3889900</v>
      </c>
      <c r="N23">
        <f>677700+3267200</f>
        <v>3944900</v>
      </c>
      <c r="O23">
        <f>657300+3306800</f>
        <v>3964100</v>
      </c>
      <c r="P23">
        <f>612200+3316000</f>
        <v>3928200</v>
      </c>
      <c r="Q23">
        <f>581000+3286000</f>
        <v>3867000</v>
      </c>
      <c r="R23">
        <f>567600+3199500</f>
        <v>3767100</v>
      </c>
      <c r="S23">
        <f>552600+3076700</f>
        <v>3629300</v>
      </c>
      <c r="T23">
        <f>547000+2957200</f>
        <v>3504200</v>
      </c>
    </row>
    <row r="27" spans="1:41">
      <c r="A27" s="64" t="s">
        <v>41</v>
      </c>
      <c r="B27" s="64"/>
      <c r="C27" s="64">
        <v>1990</v>
      </c>
      <c r="D27" s="64">
        <v>1995</v>
      </c>
      <c r="E27" s="64">
        <v>1999</v>
      </c>
      <c r="F27" s="64">
        <v>2000</v>
      </c>
      <c r="G27" s="64">
        <v>2001</v>
      </c>
      <c r="H27" s="64">
        <v>2002</v>
      </c>
      <c r="I27" s="64">
        <v>2003</v>
      </c>
      <c r="J27" s="64">
        <v>2004</v>
      </c>
      <c r="K27" s="64">
        <v>2005</v>
      </c>
      <c r="L27" s="64">
        <v>2006</v>
      </c>
      <c r="M27" s="64">
        <v>2007</v>
      </c>
      <c r="N27" s="64">
        <v>2008</v>
      </c>
      <c r="O27" s="64">
        <v>2009</v>
      </c>
      <c r="P27" s="64">
        <v>2010</v>
      </c>
      <c r="Q27" s="64">
        <v>2011</v>
      </c>
      <c r="R27" s="64">
        <v>2012</v>
      </c>
      <c r="S27" s="64">
        <v>2013</v>
      </c>
      <c r="T27" s="64">
        <v>2014</v>
      </c>
      <c r="U27" s="64">
        <v>2015</v>
      </c>
      <c r="V27" s="64">
        <v>2016</v>
      </c>
      <c r="W27" s="64">
        <v>2017</v>
      </c>
      <c r="X27" s="64">
        <v>2018</v>
      </c>
      <c r="Y27" s="64" t="s">
        <v>68</v>
      </c>
      <c r="Z27" s="64" t="s">
        <v>69</v>
      </c>
      <c r="AA27" s="72">
        <v>2021</v>
      </c>
      <c r="AB27" s="72">
        <v>2022</v>
      </c>
      <c r="AC27" s="72">
        <v>2023</v>
      </c>
      <c r="AD27" s="72">
        <v>2024</v>
      </c>
      <c r="AE27" s="72">
        <v>2025</v>
      </c>
      <c r="AF27" s="72"/>
      <c r="AG27" s="72"/>
      <c r="AH27" s="72"/>
      <c r="AI27" s="72"/>
      <c r="AJ27" s="72"/>
      <c r="AK27" s="72"/>
      <c r="AL27" s="72"/>
      <c r="AM27" s="72"/>
      <c r="AN27" s="72"/>
      <c r="AO27" s="72"/>
    </row>
    <row r="28" spans="1:41">
      <c r="A28" s="64" t="s">
        <v>43</v>
      </c>
      <c r="B28" s="64"/>
      <c r="C28" s="74">
        <v>3016800</v>
      </c>
      <c r="D28" s="74">
        <v>3513500</v>
      </c>
      <c r="E28" s="74">
        <v>3830000</v>
      </c>
      <c r="F28" s="74">
        <v>3856700</v>
      </c>
      <c r="G28" s="74">
        <v>3894700</v>
      </c>
      <c r="H28" s="74">
        <v>3889900</v>
      </c>
      <c r="I28" s="74">
        <v>3944900</v>
      </c>
      <c r="J28" s="74">
        <v>3964100</v>
      </c>
      <c r="K28" s="74">
        <v>3928200</v>
      </c>
      <c r="L28" s="74">
        <v>3867000</v>
      </c>
      <c r="M28" s="74">
        <v>3767100</v>
      </c>
      <c r="N28" s="74">
        <v>3629300</v>
      </c>
      <c r="O28" s="74">
        <v>3504200</v>
      </c>
      <c r="P28" s="74">
        <v>3382000</v>
      </c>
      <c r="Q28" s="74">
        <v>3277964</v>
      </c>
      <c r="R28" s="74">
        <v>3180699</v>
      </c>
      <c r="S28" s="74">
        <v>3074446</v>
      </c>
      <c r="T28" s="74">
        <v>2957890</v>
      </c>
      <c r="U28" s="74">
        <v>2834562</v>
      </c>
      <c r="V28" s="74">
        <v>2708651</v>
      </c>
      <c r="W28" s="74">
        <v>2596689</v>
      </c>
      <c r="X28" s="74">
        <v>2492574</v>
      </c>
      <c r="Y28" s="74">
        <v>2404859</v>
      </c>
      <c r="Z28" s="74">
        <v>2370137</v>
      </c>
    </row>
    <row r="29" spans="1:41">
      <c r="A29" t="s">
        <v>42</v>
      </c>
      <c r="C29" s="75">
        <v>394300</v>
      </c>
      <c r="D29" s="75">
        <v>794600</v>
      </c>
      <c r="E29" s="75">
        <v>1431900</v>
      </c>
      <c r="F29" s="75">
        <v>1584800</v>
      </c>
      <c r="G29" s="75">
        <v>1718700</v>
      </c>
      <c r="H29" s="75">
        <v>1796652</v>
      </c>
      <c r="I29" s="75">
        <v>1846464</v>
      </c>
      <c r="J29" s="75">
        <v>1912829</v>
      </c>
      <c r="K29" s="75">
        <v>1939898</v>
      </c>
      <c r="L29" s="75">
        <v>1927699</v>
      </c>
      <c r="M29" s="75">
        <v>1922716</v>
      </c>
      <c r="N29" s="75">
        <v>1911520</v>
      </c>
      <c r="O29" s="75">
        <v>1880239</v>
      </c>
      <c r="P29" s="75">
        <v>1841251</v>
      </c>
      <c r="Q29" s="75">
        <v>1764060</v>
      </c>
      <c r="R29" s="75">
        <v>1676927</v>
      </c>
      <c r="S29" s="75">
        <v>1549877</v>
      </c>
      <c r="T29" s="75">
        <v>1469386</v>
      </c>
      <c r="U29" s="75">
        <v>1405133</v>
      </c>
      <c r="V29" s="75">
        <v>1348822</v>
      </c>
      <c r="W29" s="75">
        <v>1291870</v>
      </c>
      <c r="X29" s="75">
        <v>1230254</v>
      </c>
      <c r="Y29" s="75">
        <v>1203998</v>
      </c>
      <c r="Z29" s="75"/>
    </row>
    <row r="30" spans="1:41">
      <c r="A30" t="s">
        <v>70</v>
      </c>
      <c r="C30" s="65">
        <v>0.129</v>
      </c>
      <c r="D30" s="65">
        <v>0.223</v>
      </c>
      <c r="E30" s="71">
        <v>0.374</v>
      </c>
      <c r="F30" s="65">
        <v>0.40699999999999997</v>
      </c>
      <c r="G30" s="65">
        <v>0.436</v>
      </c>
      <c r="H30" s="65">
        <v>0.45600000000000002</v>
      </c>
      <c r="I30" s="65">
        <v>0.46400000000000002</v>
      </c>
      <c r="J30" s="65">
        <v>0.47799999999999998</v>
      </c>
      <c r="K30" s="65">
        <v>0.48899999999999999</v>
      </c>
      <c r="L30" s="65">
        <v>0.499</v>
      </c>
      <c r="M30" s="65">
        <v>0.51100000000000001</v>
      </c>
      <c r="N30" s="65">
        <v>0.52700000000000002</v>
      </c>
      <c r="O30" s="65">
        <v>0.53700000000000003</v>
      </c>
      <c r="P30" s="65">
        <v>0.53800000000000003</v>
      </c>
      <c r="Q30" s="65">
        <v>0.53100000000000003</v>
      </c>
      <c r="R30" s="65">
        <v>0.51800000000000002</v>
      </c>
      <c r="S30" s="65">
        <v>0.49199999999999999</v>
      </c>
      <c r="T30" s="65">
        <v>0.48099999999999998</v>
      </c>
      <c r="U30" s="65">
        <v>0.47599999999999998</v>
      </c>
      <c r="V30" s="65">
        <v>0.47399999999999998</v>
      </c>
      <c r="W30" s="65">
        <v>0.46899999999999997</v>
      </c>
      <c r="X30" s="65">
        <v>0.46200000000000002</v>
      </c>
      <c r="Y30" s="71">
        <v>0.501</v>
      </c>
      <c r="Z30" s="65"/>
    </row>
    <row r="31" spans="1:41">
      <c r="A31" t="s">
        <v>88</v>
      </c>
      <c r="C31" s="65">
        <v>9.8000000000000004E-2</v>
      </c>
      <c r="D31" s="65">
        <v>0.17199999999999999</v>
      </c>
      <c r="E31" s="71">
        <f>(E$30/$K$30)*$K$31</f>
        <v>0.29099999999999998</v>
      </c>
      <c r="F31" s="65">
        <v>0.30599999999999999</v>
      </c>
      <c r="G31" s="71">
        <f>(G$30/$K$30)*$K$31</f>
        <v>0.33900000000000002</v>
      </c>
      <c r="H31" s="71">
        <f t="shared" ref="H31:J31" si="1">(H$30/$K$30)*$K$31</f>
        <v>0.35399999999999998</v>
      </c>
      <c r="I31" s="71">
        <f t="shared" si="1"/>
        <v>0.36099999999999999</v>
      </c>
      <c r="J31" s="71">
        <f t="shared" si="1"/>
        <v>0.371</v>
      </c>
      <c r="K31" s="65">
        <v>0.38</v>
      </c>
      <c r="L31" s="65">
        <v>0.38800000000000001</v>
      </c>
      <c r="M31" s="65">
        <v>0.39700000000000002</v>
      </c>
      <c r="N31" s="65">
        <v>0.40600000000000003</v>
      </c>
      <c r="O31" s="65">
        <v>0.40899999999999997</v>
      </c>
      <c r="P31" s="65">
        <v>0.40799999999999997</v>
      </c>
      <c r="Q31" s="65">
        <v>0.40600000000000003</v>
      </c>
      <c r="R31" s="65">
        <v>0.40200000000000002</v>
      </c>
      <c r="S31" s="65">
        <v>0.38600000000000001</v>
      </c>
      <c r="T31" s="65">
        <v>0.378</v>
      </c>
      <c r="U31" s="65">
        <v>0.373</v>
      </c>
      <c r="V31" s="65">
        <v>0.36799999999999999</v>
      </c>
      <c r="W31" s="65">
        <v>0.36199999999999999</v>
      </c>
      <c r="X31" s="65">
        <v>0.35599999999999998</v>
      </c>
      <c r="Y31" s="71"/>
      <c r="Z31" s="65"/>
    </row>
    <row r="32" spans="1:41">
      <c r="A32" t="s">
        <v>44</v>
      </c>
      <c r="C32" s="65">
        <f t="shared" ref="C32" si="2">C29/C28</f>
        <v>0.13100000000000001</v>
      </c>
      <c r="D32" s="65">
        <f t="shared" ref="D32" si="3">D29/D28</f>
        <v>0.22600000000000001</v>
      </c>
      <c r="E32" s="65">
        <f t="shared" ref="E32" si="4">E29/E28</f>
        <v>0.374</v>
      </c>
      <c r="F32" s="65">
        <f t="shared" ref="F32" si="5">F29/F28</f>
        <v>0.41099999999999998</v>
      </c>
      <c r="G32" s="65">
        <f t="shared" ref="G32" si="6">G29/G28</f>
        <v>0.441</v>
      </c>
      <c r="H32" s="65">
        <f t="shared" ref="H32" si="7">H29/H28</f>
        <v>0.46200000000000002</v>
      </c>
      <c r="I32" s="65">
        <f t="shared" ref="I32" si="8">I29/I28</f>
        <v>0.46800000000000003</v>
      </c>
      <c r="J32" s="65">
        <f t="shared" ref="J32" si="9">J29/J28</f>
        <v>0.48299999999999998</v>
      </c>
      <c r="K32" s="65">
        <f t="shared" ref="K32" si="10">K29/K28</f>
        <v>0.49399999999999999</v>
      </c>
      <c r="L32" s="65">
        <f t="shared" ref="L32" si="11">L29/L28</f>
        <v>0.498</v>
      </c>
      <c r="M32" s="65">
        <f t="shared" ref="M32" si="12">M29/M28</f>
        <v>0.51</v>
      </c>
      <c r="N32" s="65">
        <f t="shared" ref="N32" si="13">N29/N28</f>
        <v>0.52700000000000002</v>
      </c>
      <c r="O32" s="65">
        <f t="shared" ref="O32" si="14">O29/O28</f>
        <v>0.53700000000000003</v>
      </c>
      <c r="P32" s="65">
        <f t="shared" ref="P32:Y32" si="15">P29/P28</f>
        <v>0.54400000000000004</v>
      </c>
      <c r="Q32" s="65">
        <f t="shared" si="15"/>
        <v>0.53800000000000003</v>
      </c>
      <c r="R32" s="65">
        <f t="shared" si="15"/>
        <v>0.52700000000000002</v>
      </c>
      <c r="S32" s="65">
        <f t="shared" si="15"/>
        <v>0.504</v>
      </c>
      <c r="T32" s="65">
        <f t="shared" si="15"/>
        <v>0.497</v>
      </c>
      <c r="U32" s="65">
        <f t="shared" si="15"/>
        <v>0.496</v>
      </c>
      <c r="V32" s="65">
        <f t="shared" si="15"/>
        <v>0.498</v>
      </c>
      <c r="W32" s="65">
        <f t="shared" si="15"/>
        <v>0.498</v>
      </c>
      <c r="X32" s="65">
        <f t="shared" si="15"/>
        <v>0.49399999999999999</v>
      </c>
      <c r="Y32" s="65">
        <f t="shared" si="15"/>
        <v>0.501</v>
      </c>
      <c r="Z32" s="65"/>
    </row>
    <row r="33" spans="1:31">
      <c r="A33" t="s">
        <v>67</v>
      </c>
      <c r="R33" s="70">
        <v>1674000</v>
      </c>
      <c r="S33" s="70">
        <v>1613000</v>
      </c>
      <c r="T33" s="70">
        <v>1556000</v>
      </c>
      <c r="U33" s="70">
        <v>1502000</v>
      </c>
      <c r="V33" s="70">
        <v>1451000</v>
      </c>
      <c r="W33" s="70">
        <v>1406000</v>
      </c>
      <c r="X33" s="70">
        <v>1364000</v>
      </c>
      <c r="Y33" s="70">
        <v>1332000</v>
      </c>
      <c r="Z33" s="70">
        <v>1305000</v>
      </c>
      <c r="AA33" s="70">
        <v>1279000</v>
      </c>
      <c r="AB33" s="70">
        <v>1262000</v>
      </c>
      <c r="AC33" s="70">
        <v>1254000</v>
      </c>
      <c r="AD33" s="70">
        <v>1254000</v>
      </c>
      <c r="AE33" s="70">
        <v>1265000</v>
      </c>
    </row>
    <row r="34" spans="1:31">
      <c r="A34" t="s">
        <v>89</v>
      </c>
      <c r="C34" s="73">
        <f>C31/C32</f>
        <v>0.748</v>
      </c>
      <c r="D34" s="73">
        <f t="shared" ref="D34:X34" si="16">D31/D32</f>
        <v>0.76100000000000001</v>
      </c>
      <c r="E34" s="73">
        <f t="shared" si="16"/>
        <v>0.77800000000000002</v>
      </c>
      <c r="F34" s="73">
        <f t="shared" si="16"/>
        <v>0.745</v>
      </c>
      <c r="G34" s="73">
        <f t="shared" si="16"/>
        <v>0.76900000000000002</v>
      </c>
      <c r="H34" s="73">
        <f t="shared" si="16"/>
        <v>0.76600000000000001</v>
      </c>
      <c r="I34" s="73">
        <f t="shared" si="16"/>
        <v>0.77100000000000002</v>
      </c>
      <c r="J34" s="73">
        <f t="shared" si="16"/>
        <v>0.76800000000000002</v>
      </c>
      <c r="K34" s="73">
        <f t="shared" si="16"/>
        <v>0.76900000000000002</v>
      </c>
      <c r="L34" s="73">
        <f t="shared" si="16"/>
        <v>0.77900000000000003</v>
      </c>
      <c r="M34" s="73">
        <f t="shared" si="16"/>
        <v>0.77800000000000002</v>
      </c>
      <c r="N34" s="73">
        <f t="shared" si="16"/>
        <v>0.77</v>
      </c>
      <c r="O34" s="73">
        <f t="shared" si="16"/>
        <v>0.76200000000000001</v>
      </c>
      <c r="P34" s="73">
        <f t="shared" si="16"/>
        <v>0.75</v>
      </c>
      <c r="Q34" s="73">
        <f t="shared" si="16"/>
        <v>0.755</v>
      </c>
      <c r="R34" s="73">
        <f t="shared" si="16"/>
        <v>0.76300000000000001</v>
      </c>
      <c r="S34" s="73">
        <f t="shared" si="16"/>
        <v>0.76600000000000001</v>
      </c>
      <c r="T34" s="73">
        <f t="shared" si="16"/>
        <v>0.76100000000000001</v>
      </c>
      <c r="U34" s="73">
        <f t="shared" si="16"/>
        <v>0.752</v>
      </c>
      <c r="V34" s="73">
        <f t="shared" si="16"/>
        <v>0.73899999999999999</v>
      </c>
      <c r="W34" s="73">
        <f t="shared" si="16"/>
        <v>0.72699999999999998</v>
      </c>
      <c r="X34" s="73">
        <f t="shared" si="16"/>
        <v>0.72099999999999997</v>
      </c>
    </row>
    <row r="60" spans="2:21" ht="13.15" thickBot="1"/>
    <row r="61" spans="2:21" ht="13.15">
      <c r="N61" s="85"/>
      <c r="O61" s="88"/>
      <c r="P61" s="91"/>
      <c r="Q61" s="81"/>
      <c r="R61" s="90"/>
      <c r="S61" s="102">
        <f>S69/E69</f>
        <v>0.62070000000000003</v>
      </c>
      <c r="U61">
        <f>U68/M68</f>
        <v>0.71463228770857201</v>
      </c>
    </row>
    <row r="62" spans="2:21" ht="13.15">
      <c r="N62" s="83"/>
      <c r="O62" s="88"/>
      <c r="P62" s="91"/>
      <c r="Q62" s="81"/>
      <c r="R62" s="86"/>
      <c r="S62" s="86"/>
    </row>
    <row r="63" spans="2:21" ht="13.15">
      <c r="N63" s="84"/>
      <c r="O63" s="87"/>
      <c r="P63" s="92"/>
      <c r="Q63" s="82"/>
      <c r="R63" s="89"/>
      <c r="S63" s="93"/>
    </row>
    <row r="64" spans="2:21">
      <c r="B64" t="s">
        <v>79</v>
      </c>
      <c r="N64" t="s">
        <v>81</v>
      </c>
      <c r="O64" t="s">
        <v>82</v>
      </c>
      <c r="P64" t="s">
        <v>83</v>
      </c>
      <c r="Q64" t="s">
        <v>80</v>
      </c>
      <c r="R64" t="s">
        <v>84</v>
      </c>
      <c r="S64" t="s">
        <v>85</v>
      </c>
      <c r="T64" t="s">
        <v>90</v>
      </c>
      <c r="U64" t="s">
        <v>91</v>
      </c>
    </row>
    <row r="66" spans="1:22" ht="13.15">
      <c r="A66" s="76" t="s">
        <v>86</v>
      </c>
      <c r="B66" s="78" t="s">
        <v>48</v>
      </c>
      <c r="C66" s="78" t="s">
        <v>49</v>
      </c>
      <c r="D66" s="78" t="s">
        <v>50</v>
      </c>
      <c r="E66" s="78" t="s">
        <v>51</v>
      </c>
      <c r="F66" s="78" t="s">
        <v>52</v>
      </c>
      <c r="G66" s="78" t="s">
        <v>53</v>
      </c>
      <c r="H66" s="78" t="s">
        <v>54</v>
      </c>
      <c r="I66" s="78" t="s">
        <v>55</v>
      </c>
      <c r="J66" s="78" t="s">
        <v>56</v>
      </c>
      <c r="K66" s="78" t="s">
        <v>57</v>
      </c>
      <c r="L66" s="78" t="s">
        <v>58</v>
      </c>
      <c r="M66" s="78" t="s">
        <v>59</v>
      </c>
      <c r="N66" s="78" t="s">
        <v>60</v>
      </c>
      <c r="O66" s="78" t="s">
        <v>74</v>
      </c>
      <c r="P66" s="78" t="s">
        <v>75</v>
      </c>
      <c r="Q66" s="78" t="s">
        <v>76</v>
      </c>
      <c r="R66" s="78" t="s">
        <v>77</v>
      </c>
      <c r="S66" s="101">
        <v>2019</v>
      </c>
      <c r="T66" s="101">
        <v>2020</v>
      </c>
      <c r="U66" s="101">
        <v>2021</v>
      </c>
      <c r="V66" s="78" t="s">
        <v>78</v>
      </c>
    </row>
    <row r="67" spans="1:22">
      <c r="A67" s="68" t="s">
        <v>71</v>
      </c>
      <c r="B67" s="75">
        <v>530364</v>
      </c>
      <c r="C67" s="75">
        <v>545956</v>
      </c>
      <c r="D67" s="75">
        <v>582112</v>
      </c>
      <c r="E67" s="75">
        <v>620800</v>
      </c>
      <c r="F67" s="75">
        <v>640313</v>
      </c>
      <c r="G67" s="75">
        <v>660467</v>
      </c>
      <c r="H67" s="75">
        <v>659396</v>
      </c>
      <c r="I67" s="75">
        <v>633097</v>
      </c>
      <c r="J67" s="75">
        <v>580076</v>
      </c>
      <c r="K67" s="75">
        <v>518196</v>
      </c>
      <c r="L67" s="75">
        <v>458795</v>
      </c>
      <c r="M67" s="75">
        <v>397889</v>
      </c>
      <c r="N67" s="75">
        <v>359178</v>
      </c>
      <c r="O67" s="75">
        <v>329934</v>
      </c>
      <c r="P67" s="75">
        <v>314661</v>
      </c>
      <c r="Q67" s="75">
        <v>322035</v>
      </c>
      <c r="R67" s="75">
        <v>328453</v>
      </c>
      <c r="S67" s="75">
        <v>341656</v>
      </c>
      <c r="T67" s="75">
        <v>366699</v>
      </c>
      <c r="U67" s="75">
        <v>395725</v>
      </c>
      <c r="V67" s="75">
        <v>151440</v>
      </c>
    </row>
    <row r="68" spans="1:22">
      <c r="A68" s="68" t="s">
        <v>72</v>
      </c>
      <c r="B68" s="75">
        <v>1266288</v>
      </c>
      <c r="C68" s="75">
        <v>1300508</v>
      </c>
      <c r="D68" s="75">
        <v>1330717</v>
      </c>
      <c r="E68" s="75">
        <v>1319098</v>
      </c>
      <c r="F68" s="75">
        <v>1287386</v>
      </c>
      <c r="G68" s="75">
        <v>1262249</v>
      </c>
      <c r="H68" s="75">
        <v>1252124</v>
      </c>
      <c r="I68" s="75">
        <v>1247142</v>
      </c>
      <c r="J68" s="75">
        <v>1237457</v>
      </c>
      <c r="K68" s="75">
        <v>1218416</v>
      </c>
      <c r="L68" s="75">
        <v>1217020</v>
      </c>
      <c r="M68" s="75">
        <v>1150859</v>
      </c>
      <c r="N68" s="75">
        <v>1110208</v>
      </c>
      <c r="O68" s="75">
        <v>1075199</v>
      </c>
      <c r="P68" s="75">
        <v>1034161</v>
      </c>
      <c r="Q68" s="75">
        <v>969835</v>
      </c>
      <c r="R68" s="75">
        <v>901801</v>
      </c>
      <c r="S68" s="75">
        <v>862342</v>
      </c>
      <c r="T68" s="75">
        <v>851347</v>
      </c>
      <c r="U68" s="75">
        <v>822441</v>
      </c>
      <c r="V68" s="75">
        <v>1110560</v>
      </c>
    </row>
    <row r="69" spans="1:22" ht="13.15">
      <c r="A69" s="77" t="s">
        <v>73</v>
      </c>
      <c r="B69" s="79">
        <v>1796652</v>
      </c>
      <c r="C69" s="79">
        <v>1846464</v>
      </c>
      <c r="D69" s="79">
        <v>1912829</v>
      </c>
      <c r="E69" s="79">
        <v>1939898</v>
      </c>
      <c r="F69" s="79">
        <v>1927699</v>
      </c>
      <c r="G69" s="79">
        <v>1922716</v>
      </c>
      <c r="H69" s="79">
        <v>1911520</v>
      </c>
      <c r="I69" s="79">
        <v>1880239</v>
      </c>
      <c r="J69" s="79">
        <v>1817533</v>
      </c>
      <c r="K69" s="79">
        <v>1736612</v>
      </c>
      <c r="L69" s="79">
        <v>1675815</v>
      </c>
      <c r="M69" s="79">
        <v>1548748</v>
      </c>
      <c r="N69" s="79">
        <v>1469386</v>
      </c>
      <c r="O69" s="79">
        <v>1405133</v>
      </c>
      <c r="P69" s="79">
        <v>1348822</v>
      </c>
      <c r="Q69" s="79">
        <v>1291870</v>
      </c>
      <c r="R69" s="79">
        <v>1230254</v>
      </c>
      <c r="S69" s="79">
        <v>1203998</v>
      </c>
      <c r="T69" s="79">
        <v>1218046</v>
      </c>
      <c r="U69" s="79">
        <v>1218166</v>
      </c>
      <c r="V69" s="79">
        <v>1262000</v>
      </c>
    </row>
    <row r="70" spans="1:22">
      <c r="A70" t="s">
        <v>87</v>
      </c>
      <c r="B70" s="80">
        <f>B67/B68</f>
        <v>0.42</v>
      </c>
      <c r="C70" s="80">
        <f t="shared" ref="C70:V70" si="17">C67/C68</f>
        <v>0.42</v>
      </c>
      <c r="D70" s="80">
        <f t="shared" si="17"/>
        <v>0.44</v>
      </c>
      <c r="E70" s="80">
        <f t="shared" si="17"/>
        <v>0.47</v>
      </c>
      <c r="F70" s="80">
        <f t="shared" si="17"/>
        <v>0.5</v>
      </c>
      <c r="G70" s="80">
        <f t="shared" si="17"/>
        <v>0.52</v>
      </c>
      <c r="H70" s="80">
        <f t="shared" si="17"/>
        <v>0.53</v>
      </c>
      <c r="I70" s="80">
        <f t="shared" si="17"/>
        <v>0.51</v>
      </c>
      <c r="J70" s="80">
        <f t="shared" si="17"/>
        <v>0.47</v>
      </c>
      <c r="K70" s="80">
        <f t="shared" si="17"/>
        <v>0.43</v>
      </c>
      <c r="L70" s="80">
        <f t="shared" si="17"/>
        <v>0.38</v>
      </c>
      <c r="M70" s="80">
        <f t="shared" si="17"/>
        <v>0.35</v>
      </c>
      <c r="N70" s="80">
        <f t="shared" si="17"/>
        <v>0.32</v>
      </c>
      <c r="O70" s="80">
        <f t="shared" si="17"/>
        <v>0.31</v>
      </c>
      <c r="P70" s="80">
        <f t="shared" si="17"/>
        <v>0.3</v>
      </c>
      <c r="Q70" s="80">
        <f t="shared" si="17"/>
        <v>0.33</v>
      </c>
      <c r="R70" s="80">
        <f t="shared" si="17"/>
        <v>0.36</v>
      </c>
      <c r="S70" s="80">
        <f t="shared" si="17"/>
        <v>0.4</v>
      </c>
      <c r="T70" s="80">
        <f t="shared" si="17"/>
        <v>0.43</v>
      </c>
      <c r="U70" s="80">
        <f t="shared" si="17"/>
        <v>0.48</v>
      </c>
      <c r="V70" s="80">
        <f t="shared" si="17"/>
        <v>0.14000000000000001</v>
      </c>
    </row>
  </sheetData>
  <phoneticPr fontId="12" type="noConversion"/>
  <pageMargins left="0.7" right="0.7" top="0.75" bottom="0.75" header="0.3" footer="0.3"/>
  <pageSetup paperSize="9" scale="95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47"/>
  <sheetViews>
    <sheetView workbookViewId="0">
      <pane xSplit="1" topLeftCell="W1" activePane="topRight" state="frozen"/>
      <selection activeCell="X25" sqref="X25"/>
      <selection pane="topRight" activeCell="W13" sqref="W13"/>
    </sheetView>
  </sheetViews>
  <sheetFormatPr defaultRowHeight="13.9"/>
  <cols>
    <col min="1" max="1" width="37.06640625" style="2" customWidth="1"/>
    <col min="2" max="15" width="9.06640625" style="2"/>
    <col min="16" max="16" width="9.06640625" style="1"/>
    <col min="17" max="18" width="9.06640625" style="2"/>
    <col min="19" max="19" width="9.06640625" style="1"/>
    <col min="20" max="16384" width="9.06640625" style="2"/>
  </cols>
  <sheetData>
    <row r="1" spans="1:32" ht="15.75">
      <c r="A1" s="100" t="s">
        <v>39</v>
      </c>
      <c r="B1" s="100"/>
      <c r="C1" s="100"/>
      <c r="D1" s="100"/>
    </row>
    <row r="2" spans="1:32">
      <c r="A2" s="2" t="s">
        <v>37</v>
      </c>
    </row>
    <row r="3" spans="1:32">
      <c r="A3" s="1" t="s">
        <v>31</v>
      </c>
    </row>
    <row r="5" spans="1:32">
      <c r="A5" s="3" t="s">
        <v>12</v>
      </c>
      <c r="B5" s="5">
        <v>1989</v>
      </c>
      <c r="C5" s="5">
        <v>1990</v>
      </c>
      <c r="D5" s="5">
        <v>1991</v>
      </c>
      <c r="E5" s="5">
        <v>1992</v>
      </c>
      <c r="F5" s="5">
        <v>1993</v>
      </c>
      <c r="G5" s="5">
        <v>1994</v>
      </c>
      <c r="H5" s="5">
        <v>1995</v>
      </c>
      <c r="I5" s="5">
        <v>1996</v>
      </c>
      <c r="J5" s="5">
        <v>1997</v>
      </c>
      <c r="K5" s="5">
        <v>1998</v>
      </c>
      <c r="L5" s="5">
        <v>1999</v>
      </c>
      <c r="M5" s="5">
        <v>2000</v>
      </c>
      <c r="N5" s="5">
        <v>2001</v>
      </c>
      <c r="O5" s="5">
        <v>2002</v>
      </c>
      <c r="P5" s="5">
        <v>2003</v>
      </c>
      <c r="Q5" s="5">
        <v>2004</v>
      </c>
      <c r="R5" s="6">
        <v>2005</v>
      </c>
      <c r="S5" s="6">
        <v>2006</v>
      </c>
      <c r="T5" s="6">
        <v>2007</v>
      </c>
      <c r="U5" s="37">
        <v>2008</v>
      </c>
      <c r="V5" s="6">
        <v>2009</v>
      </c>
      <c r="W5" s="36">
        <v>2010</v>
      </c>
      <c r="X5" s="36">
        <v>2011</v>
      </c>
      <c r="Y5" s="36">
        <v>2012</v>
      </c>
      <c r="Z5" s="36">
        <v>2013</v>
      </c>
      <c r="AA5" s="37">
        <v>2014</v>
      </c>
      <c r="AB5" s="6">
        <v>2015</v>
      </c>
      <c r="AC5" s="39">
        <v>2016</v>
      </c>
      <c r="AD5" s="6">
        <v>2017</v>
      </c>
      <c r="AE5" s="6">
        <v>2018</v>
      </c>
      <c r="AF5" s="46">
        <v>2019</v>
      </c>
    </row>
    <row r="6" spans="1:32">
      <c r="A6" s="55"/>
      <c r="B6" s="94" t="s">
        <v>15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  <c r="Q6" s="28"/>
      <c r="R6" s="32"/>
      <c r="S6" s="14"/>
      <c r="U6" s="9"/>
      <c r="V6" s="9"/>
      <c r="W6" s="9"/>
      <c r="X6" s="9"/>
      <c r="Y6" s="9"/>
      <c r="Z6" s="9"/>
      <c r="AA6" s="9"/>
      <c r="AB6" s="9"/>
      <c r="AC6" s="9"/>
      <c r="AF6" s="51"/>
    </row>
    <row r="7" spans="1:32" ht="19.5" customHeight="1">
      <c r="A7" s="10" t="s">
        <v>13</v>
      </c>
      <c r="B7" s="33">
        <v>23384</v>
      </c>
      <c r="C7" s="12">
        <v>23546</v>
      </c>
      <c r="D7" s="12">
        <v>23648</v>
      </c>
      <c r="E7" s="12">
        <v>23568</v>
      </c>
      <c r="F7" s="12">
        <v>23644</v>
      </c>
      <c r="G7" s="12">
        <v>23672</v>
      </c>
      <c r="H7" s="12">
        <v>23675</v>
      </c>
      <c r="I7" s="12">
        <v>23690</v>
      </c>
      <c r="J7" s="12">
        <v>23696</v>
      </c>
      <c r="K7" s="12">
        <v>23682</v>
      </c>
      <c r="L7" s="13">
        <v>23700.6</v>
      </c>
      <c r="M7" s="13">
        <v>23670.3</v>
      </c>
      <c r="N7" s="13">
        <v>23626.799999999999</v>
      </c>
      <c r="O7" s="13">
        <v>23571.200000000001</v>
      </c>
      <c r="P7" s="13">
        <v>23513.4</v>
      </c>
      <c r="Q7" s="13">
        <v>23470.1</v>
      </c>
      <c r="R7" s="13">
        <v>23423.7</v>
      </c>
      <c r="S7" s="13">
        <v>23368.9</v>
      </c>
      <c r="T7" s="14">
        <v>23316.9</v>
      </c>
      <c r="U7" s="14">
        <v>23288.2</v>
      </c>
      <c r="V7" s="14">
        <v>23278.2</v>
      </c>
      <c r="W7" s="13">
        <v>23429.1</v>
      </c>
      <c r="X7" s="13">
        <v>23385.8</v>
      </c>
      <c r="Y7" s="13">
        <v>23336.3</v>
      </c>
      <c r="Z7" s="13">
        <v>23257.9</v>
      </c>
      <c r="AA7" s="14">
        <v>23216.400000000001</v>
      </c>
      <c r="AB7" s="14">
        <v>23166.400000000001</v>
      </c>
      <c r="AC7" s="14">
        <v>23129.5</v>
      </c>
      <c r="AD7" s="13">
        <v>23109.3</v>
      </c>
      <c r="AE7" s="13">
        <v>23067.200000000001</v>
      </c>
      <c r="AF7" s="49">
        <v>23033.1</v>
      </c>
    </row>
    <row r="8" spans="1:32">
      <c r="A8" s="16" t="s">
        <v>14</v>
      </c>
      <c r="B8" s="31">
        <v>964</v>
      </c>
      <c r="C8" s="18">
        <v>920</v>
      </c>
      <c r="D8" s="18">
        <v>889</v>
      </c>
      <c r="E8" s="18">
        <v>854</v>
      </c>
      <c r="F8" s="18">
        <v>823</v>
      </c>
      <c r="G8" s="18">
        <v>789</v>
      </c>
      <c r="H8" s="18">
        <v>749</v>
      </c>
      <c r="I8" s="18">
        <v>717</v>
      </c>
      <c r="J8" s="18">
        <v>681</v>
      </c>
      <c r="K8" s="18">
        <v>663</v>
      </c>
      <c r="L8" s="19">
        <v>641.29999999999995</v>
      </c>
      <c r="M8" s="19">
        <v>629.32000000000005</v>
      </c>
      <c r="N8" s="19">
        <v>617.70000000000005</v>
      </c>
      <c r="O8" s="19">
        <v>606.79999999999995</v>
      </c>
      <c r="P8" s="19">
        <v>597.5</v>
      </c>
      <c r="Q8" s="19">
        <v>599.6</v>
      </c>
      <c r="R8" s="19">
        <v>612.9</v>
      </c>
      <c r="S8" s="19">
        <v>631</v>
      </c>
      <c r="T8" s="28">
        <v>651.20000000000005</v>
      </c>
      <c r="U8" s="28">
        <v>681.8</v>
      </c>
      <c r="V8" s="2">
        <v>712.2</v>
      </c>
      <c r="W8" s="19">
        <v>742.8</v>
      </c>
      <c r="X8" s="19">
        <v>718.3</v>
      </c>
      <c r="Y8" s="19">
        <v>692</v>
      </c>
      <c r="Z8" s="19">
        <v>664.9</v>
      </c>
      <c r="AA8" s="28">
        <v>653.6</v>
      </c>
      <c r="AB8" s="28">
        <v>646.9</v>
      </c>
      <c r="AC8" s="28">
        <v>660.1</v>
      </c>
      <c r="AD8" s="19">
        <v>679</v>
      </c>
      <c r="AE8" s="19">
        <v>689.9</v>
      </c>
      <c r="AF8" s="50">
        <v>683.1</v>
      </c>
    </row>
    <row r="9" spans="1:32">
      <c r="A9" s="16" t="s">
        <v>0</v>
      </c>
      <c r="B9" s="31">
        <v>1571</v>
      </c>
      <c r="C9" s="18">
        <v>1523</v>
      </c>
      <c r="D9" s="18">
        <v>1454</v>
      </c>
      <c r="E9" s="18">
        <v>1365</v>
      </c>
      <c r="F9" s="18">
        <v>1290</v>
      </c>
      <c r="G9" s="18">
        <v>1234</v>
      </c>
      <c r="H9" s="18">
        <v>1177</v>
      </c>
      <c r="I9" s="18">
        <v>1130</v>
      </c>
      <c r="J9" s="18">
        <v>1090</v>
      </c>
      <c r="K9" s="18">
        <v>1029</v>
      </c>
      <c r="L9" s="19">
        <v>984.5</v>
      </c>
      <c r="M9" s="19">
        <v>942.2</v>
      </c>
      <c r="N9" s="19">
        <v>902.8</v>
      </c>
      <c r="O9" s="19">
        <v>871.6</v>
      </c>
      <c r="P9" s="19">
        <v>847.5</v>
      </c>
      <c r="Q9" s="19">
        <v>830</v>
      </c>
      <c r="R9" s="19">
        <v>814.1</v>
      </c>
      <c r="S9" s="19">
        <v>804.1</v>
      </c>
      <c r="T9" s="2">
        <v>799.5</v>
      </c>
      <c r="U9" s="2">
        <v>807.7</v>
      </c>
      <c r="V9" s="2">
        <v>827</v>
      </c>
      <c r="W9" s="19">
        <v>864.3</v>
      </c>
      <c r="X9" s="19">
        <v>909.5</v>
      </c>
      <c r="Y9" s="19">
        <v>949.6</v>
      </c>
      <c r="Z9" s="19">
        <v>968.5</v>
      </c>
      <c r="AA9" s="2">
        <v>967.4</v>
      </c>
      <c r="AB9" s="2">
        <v>943.6</v>
      </c>
      <c r="AC9" s="2">
        <v>906.4</v>
      </c>
      <c r="AD9" s="19">
        <v>885.6</v>
      </c>
      <c r="AE9" s="19">
        <v>873.9</v>
      </c>
      <c r="AF9" s="50">
        <v>876.2</v>
      </c>
    </row>
    <row r="10" spans="1:32">
      <c r="A10" s="16" t="s">
        <v>1</v>
      </c>
      <c r="B10" s="31">
        <v>3090</v>
      </c>
      <c r="C10" s="18">
        <v>3054</v>
      </c>
      <c r="D10" s="18">
        <v>3018</v>
      </c>
      <c r="E10" s="18">
        <v>2949</v>
      </c>
      <c r="F10" s="18">
        <v>2901</v>
      </c>
      <c r="G10" s="18">
        <v>2847</v>
      </c>
      <c r="H10" s="18">
        <v>2798</v>
      </c>
      <c r="I10" s="18">
        <v>2741</v>
      </c>
      <c r="J10" s="18">
        <v>2681</v>
      </c>
      <c r="K10" s="18">
        <v>2624</v>
      </c>
      <c r="L10" s="19">
        <v>2620.1</v>
      </c>
      <c r="M10" s="19">
        <v>2487</v>
      </c>
      <c r="N10" s="19">
        <v>2374</v>
      </c>
      <c r="O10" s="19">
        <v>2269.4</v>
      </c>
      <c r="P10" s="19">
        <v>2167.8000000000002</v>
      </c>
      <c r="Q10" s="19">
        <v>2068.1999999999998</v>
      </c>
      <c r="R10" s="19">
        <v>1970.3</v>
      </c>
      <c r="S10" s="19">
        <v>1879.4</v>
      </c>
      <c r="T10" s="2">
        <v>1806.8</v>
      </c>
      <c r="U10" s="19">
        <v>1742</v>
      </c>
      <c r="V10" s="2">
        <v>1684.5</v>
      </c>
      <c r="W10" s="19">
        <v>1642.9</v>
      </c>
      <c r="X10" s="19">
        <v>1611.3</v>
      </c>
      <c r="Y10" s="19">
        <v>1597.0550000000001</v>
      </c>
      <c r="Z10" s="19">
        <v>1598.6</v>
      </c>
      <c r="AA10" s="2">
        <v>1620.6</v>
      </c>
      <c r="AB10" s="2">
        <v>1660.5</v>
      </c>
      <c r="AC10" s="2">
        <v>1706.9</v>
      </c>
      <c r="AD10" s="19">
        <v>1750.2</v>
      </c>
      <c r="AE10" s="19">
        <v>1781.9</v>
      </c>
      <c r="AF10" s="50">
        <v>1805.3</v>
      </c>
    </row>
    <row r="11" spans="1:32">
      <c r="A11" s="16" t="s">
        <v>2</v>
      </c>
      <c r="B11" s="31">
        <v>1415</v>
      </c>
      <c r="C11" s="18">
        <v>1446</v>
      </c>
      <c r="D11" s="18">
        <v>1477</v>
      </c>
      <c r="E11" s="18">
        <v>1493</v>
      </c>
      <c r="F11" s="18">
        <v>1520</v>
      </c>
      <c r="G11" s="18">
        <v>1543</v>
      </c>
      <c r="H11" s="18">
        <v>1564</v>
      </c>
      <c r="I11" s="18">
        <v>1587</v>
      </c>
      <c r="J11" s="18">
        <v>1609</v>
      </c>
      <c r="K11" s="18">
        <v>1630</v>
      </c>
      <c r="L11" s="19">
        <v>1678.1</v>
      </c>
      <c r="M11" s="19">
        <v>1666.2</v>
      </c>
      <c r="N11" s="19">
        <v>1604.8</v>
      </c>
      <c r="O11" s="19">
        <v>1513.9</v>
      </c>
      <c r="P11" s="19">
        <v>1427</v>
      </c>
      <c r="Q11" s="19">
        <v>1352.5</v>
      </c>
      <c r="R11" s="19">
        <v>1296.8</v>
      </c>
      <c r="S11" s="19">
        <v>1252.3</v>
      </c>
      <c r="T11" s="19">
        <v>1198.0999999999999</v>
      </c>
      <c r="U11" s="2">
        <v>1143.2</v>
      </c>
      <c r="V11" s="2">
        <v>1086.7</v>
      </c>
      <c r="W11" s="19">
        <v>1020.6</v>
      </c>
      <c r="X11" s="19">
        <v>970.3</v>
      </c>
      <c r="Y11" s="19">
        <v>927.9</v>
      </c>
      <c r="Z11" s="19">
        <v>887.9</v>
      </c>
      <c r="AA11" s="2">
        <v>863.3</v>
      </c>
      <c r="AB11" s="19">
        <v>838</v>
      </c>
      <c r="AC11" s="19">
        <v>818.6</v>
      </c>
      <c r="AD11" s="19">
        <v>802.5</v>
      </c>
      <c r="AE11" s="19">
        <v>791.7</v>
      </c>
      <c r="AF11" s="50">
        <v>789.2</v>
      </c>
    </row>
    <row r="12" spans="1:32">
      <c r="A12" s="16" t="s">
        <v>16</v>
      </c>
      <c r="B12" s="31">
        <v>332</v>
      </c>
      <c r="C12" s="18">
        <v>342</v>
      </c>
      <c r="D12" s="18">
        <v>351</v>
      </c>
      <c r="E12" s="18">
        <v>358</v>
      </c>
      <c r="F12" s="18">
        <v>366</v>
      </c>
      <c r="G12" s="18">
        <v>374</v>
      </c>
      <c r="H12" s="18">
        <v>381</v>
      </c>
      <c r="I12" s="18">
        <v>389</v>
      </c>
      <c r="J12" s="18">
        <v>397</v>
      </c>
      <c r="K12" s="18">
        <v>404</v>
      </c>
      <c r="L12" s="19">
        <v>405.9</v>
      </c>
      <c r="M12" s="19">
        <v>417.5</v>
      </c>
      <c r="N12" s="19">
        <v>427.1</v>
      </c>
      <c r="O12" s="19">
        <v>412.9</v>
      </c>
      <c r="P12" s="19">
        <v>394.8</v>
      </c>
      <c r="Q12" s="19">
        <v>364.3</v>
      </c>
      <c r="R12" s="19">
        <v>340</v>
      </c>
      <c r="S12" s="19">
        <v>329.3</v>
      </c>
      <c r="T12" s="19">
        <v>317</v>
      </c>
      <c r="U12" s="2">
        <v>309.10000000000002</v>
      </c>
      <c r="V12" s="2">
        <v>295.89999999999998</v>
      </c>
      <c r="W12" s="19">
        <v>272.5</v>
      </c>
      <c r="X12" s="19">
        <v>261.7</v>
      </c>
      <c r="Y12" s="19">
        <v>250.1</v>
      </c>
      <c r="Z12" s="19">
        <v>229.1</v>
      </c>
      <c r="AA12" s="2">
        <v>229.3</v>
      </c>
      <c r="AB12" s="2">
        <v>219.5</v>
      </c>
      <c r="AC12" s="2">
        <v>210.7</v>
      </c>
      <c r="AD12" s="19">
        <v>205.2</v>
      </c>
      <c r="AE12" s="19">
        <v>204.9</v>
      </c>
      <c r="AF12" s="50">
        <v>200.6</v>
      </c>
    </row>
    <row r="13" spans="1:32">
      <c r="A13" s="16" t="s">
        <v>3</v>
      </c>
      <c r="B13" s="31">
        <v>1829</v>
      </c>
      <c r="C13" s="18">
        <v>1897</v>
      </c>
      <c r="D13" s="18">
        <v>1966</v>
      </c>
      <c r="E13" s="18">
        <v>2012</v>
      </c>
      <c r="F13" s="18">
        <v>2072</v>
      </c>
      <c r="G13" s="18">
        <v>2128</v>
      </c>
      <c r="H13" s="18">
        <v>2179</v>
      </c>
      <c r="I13" s="18">
        <v>2236</v>
      </c>
      <c r="J13" s="18">
        <v>2290</v>
      </c>
      <c r="K13" s="18">
        <v>2341</v>
      </c>
      <c r="L13" s="19">
        <v>2419</v>
      </c>
      <c r="M13" s="19">
        <v>2438</v>
      </c>
      <c r="N13" s="19">
        <v>2454.1</v>
      </c>
      <c r="O13" s="19">
        <v>2482.6999999999998</v>
      </c>
      <c r="P13" s="19">
        <v>2494.4</v>
      </c>
      <c r="Q13" s="19">
        <v>2477</v>
      </c>
      <c r="R13" s="19">
        <v>2422.5</v>
      </c>
      <c r="S13" s="19">
        <v>2351.6</v>
      </c>
      <c r="T13" s="19">
        <v>2261</v>
      </c>
      <c r="U13" s="19">
        <v>2150.6</v>
      </c>
      <c r="V13" s="2">
        <v>2048.6999999999998</v>
      </c>
      <c r="W13" s="19">
        <v>1975.6</v>
      </c>
      <c r="X13" s="19">
        <v>1882.2</v>
      </c>
      <c r="Y13" s="19">
        <v>1791.35</v>
      </c>
      <c r="Z13" s="19">
        <v>1697.5</v>
      </c>
      <c r="AA13" s="2">
        <v>1601.4</v>
      </c>
      <c r="AB13" s="2">
        <v>1513.5</v>
      </c>
      <c r="AC13" s="2">
        <v>1432.7</v>
      </c>
      <c r="AD13" s="19">
        <v>1372.2</v>
      </c>
      <c r="AE13" s="19">
        <v>1314.5</v>
      </c>
      <c r="AF13" s="50">
        <v>1270.2</v>
      </c>
    </row>
    <row r="14" spans="1:32">
      <c r="A14" s="16" t="s">
        <v>4</v>
      </c>
      <c r="B14" s="31">
        <v>6708</v>
      </c>
      <c r="C14" s="18">
        <v>6600</v>
      </c>
      <c r="D14" s="18">
        <v>6486</v>
      </c>
      <c r="E14" s="18">
        <v>6304</v>
      </c>
      <c r="F14" s="18">
        <v>6167</v>
      </c>
      <c r="G14" s="18">
        <v>6039</v>
      </c>
      <c r="H14" s="18">
        <v>5907</v>
      </c>
      <c r="I14" s="18">
        <v>5785</v>
      </c>
      <c r="J14" s="18">
        <v>5664</v>
      </c>
      <c r="K14" s="18">
        <v>5541</v>
      </c>
      <c r="L14" s="19">
        <v>5518.1</v>
      </c>
      <c r="M14" s="19">
        <v>5307.3</v>
      </c>
      <c r="N14" s="19">
        <v>5072.2</v>
      </c>
      <c r="O14" s="19">
        <v>4848.8</v>
      </c>
      <c r="P14" s="19">
        <v>4644.8999999999996</v>
      </c>
      <c r="Q14" s="19">
        <v>4485.8999999999996</v>
      </c>
      <c r="R14" s="19">
        <v>4354.1000000000004</v>
      </c>
      <c r="S14" s="19">
        <v>4237.5</v>
      </c>
      <c r="T14" s="19">
        <v>4138.6000000000004</v>
      </c>
      <c r="U14" s="19">
        <v>4065.6</v>
      </c>
      <c r="V14" s="2">
        <v>4014.5</v>
      </c>
      <c r="W14" s="19">
        <v>3998.1</v>
      </c>
      <c r="X14" s="19">
        <v>3947.7</v>
      </c>
      <c r="Y14" s="19">
        <v>3916.4</v>
      </c>
      <c r="Z14" s="19">
        <v>3890.8</v>
      </c>
      <c r="AA14" s="2">
        <v>3875.7</v>
      </c>
      <c r="AB14" s="2">
        <v>3869.5</v>
      </c>
      <c r="AC14" s="2">
        <v>3881.2</v>
      </c>
      <c r="AD14" s="19">
        <v>3912.1</v>
      </c>
      <c r="AE14" s="19">
        <v>3932.4</v>
      </c>
      <c r="AF14" s="50">
        <v>3953.2</v>
      </c>
    </row>
    <row r="15" spans="1:32">
      <c r="A15" s="16" t="s">
        <v>5</v>
      </c>
      <c r="B15" s="31">
        <v>14020</v>
      </c>
      <c r="C15" s="18">
        <v>14209</v>
      </c>
      <c r="D15" s="18">
        <v>14342</v>
      </c>
      <c r="E15" s="18">
        <v>14388</v>
      </c>
      <c r="F15" s="18">
        <v>14513</v>
      </c>
      <c r="G15" s="18">
        <v>14612</v>
      </c>
      <c r="H15" s="18">
        <v>14685</v>
      </c>
      <c r="I15" s="18">
        <v>14762</v>
      </c>
      <c r="J15" s="18">
        <v>14832</v>
      </c>
      <c r="K15" s="18">
        <v>14884</v>
      </c>
      <c r="L15" s="19">
        <v>14864.7</v>
      </c>
      <c r="M15" s="19">
        <v>14984.1</v>
      </c>
      <c r="N15" s="19">
        <v>15118.4</v>
      </c>
      <c r="O15" s="19">
        <v>15239.2</v>
      </c>
      <c r="P15" s="19">
        <v>15342.9</v>
      </c>
      <c r="Q15" s="19">
        <v>15411.1</v>
      </c>
      <c r="R15" s="19">
        <v>15450.1</v>
      </c>
      <c r="S15" s="19">
        <v>15425.4</v>
      </c>
      <c r="T15" s="19">
        <v>15382.3</v>
      </c>
      <c r="U15" s="19">
        <v>15327.4</v>
      </c>
      <c r="V15" s="2">
        <v>15265.9</v>
      </c>
      <c r="W15" s="19">
        <v>15302.3</v>
      </c>
      <c r="X15" s="19">
        <v>15155</v>
      </c>
      <c r="Y15" s="19">
        <v>14977.6</v>
      </c>
      <c r="Z15" s="19">
        <v>14763.2</v>
      </c>
      <c r="AA15" s="2">
        <v>14568.5</v>
      </c>
      <c r="AB15" s="2">
        <v>14358.4</v>
      </c>
      <c r="AC15" s="2">
        <v>14142.8</v>
      </c>
      <c r="AD15" s="19">
        <v>13934</v>
      </c>
      <c r="AE15" s="19">
        <v>13729.6</v>
      </c>
      <c r="AF15" s="50">
        <v>13542.2</v>
      </c>
    </row>
    <row r="16" spans="1:32">
      <c r="A16" s="16" t="s">
        <v>25</v>
      </c>
      <c r="B16" s="31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Y16" s="19"/>
      <c r="Z16" s="19"/>
      <c r="AD16" s="19"/>
      <c r="AE16" s="19"/>
      <c r="AF16" s="50"/>
    </row>
    <row r="17" spans="1:32">
      <c r="A17" s="16" t="s">
        <v>6</v>
      </c>
      <c r="B17" s="31">
        <v>9787</v>
      </c>
      <c r="C17" s="18">
        <v>9838</v>
      </c>
      <c r="D17" s="18">
        <v>9862</v>
      </c>
      <c r="E17" s="18">
        <v>9804</v>
      </c>
      <c r="F17" s="18">
        <v>9814</v>
      </c>
      <c r="G17" s="18">
        <v>9799</v>
      </c>
      <c r="H17" s="18">
        <v>9774</v>
      </c>
      <c r="I17" s="18">
        <v>9751</v>
      </c>
      <c r="J17" s="18">
        <v>9726</v>
      </c>
      <c r="K17" s="18">
        <v>9693</v>
      </c>
      <c r="L17" s="19">
        <v>9635.6</v>
      </c>
      <c r="M17" s="19">
        <v>9593.9</v>
      </c>
      <c r="N17" s="19">
        <v>9573.7999999999993</v>
      </c>
      <c r="O17" s="19">
        <v>9540.6</v>
      </c>
      <c r="P17" s="19">
        <v>9505.9</v>
      </c>
      <c r="Q17" s="19">
        <v>9466.7000000000007</v>
      </c>
      <c r="R17" s="19">
        <v>9426.7999999999993</v>
      </c>
      <c r="S17" s="19">
        <v>9395.5</v>
      </c>
      <c r="T17" s="19">
        <v>9371.7999999999993</v>
      </c>
      <c r="U17" s="19">
        <v>9348.9</v>
      </c>
      <c r="V17" s="2">
        <v>9330.5</v>
      </c>
      <c r="W17" s="19">
        <v>9337.5</v>
      </c>
      <c r="X17" s="19">
        <v>9300.2999999999993</v>
      </c>
      <c r="Y17" s="19">
        <v>9248.6</v>
      </c>
      <c r="Z17" s="19">
        <v>9166.57</v>
      </c>
      <c r="AA17" s="2">
        <v>9092.7999999999993</v>
      </c>
      <c r="AB17" s="2">
        <v>8997.9</v>
      </c>
      <c r="AC17" s="2">
        <v>8888.7999999999993</v>
      </c>
      <c r="AD17" s="19">
        <v>8768.2999999999993</v>
      </c>
      <c r="AE17" s="19">
        <v>8633.6</v>
      </c>
      <c r="AF17" s="50">
        <v>8486.4</v>
      </c>
    </row>
    <row r="18" spans="1:32">
      <c r="A18" s="16" t="s">
        <v>7</v>
      </c>
      <c r="B18" s="31">
        <v>4233</v>
      </c>
      <c r="C18" s="18">
        <v>4371</v>
      </c>
      <c r="D18" s="18">
        <v>4481</v>
      </c>
      <c r="E18" s="18">
        <v>4584</v>
      </c>
      <c r="F18" s="18">
        <v>4699</v>
      </c>
      <c r="G18" s="18">
        <v>4814</v>
      </c>
      <c r="H18" s="18">
        <v>4911</v>
      </c>
      <c r="I18" s="18">
        <v>5011</v>
      </c>
      <c r="J18" s="18">
        <v>5105</v>
      </c>
      <c r="K18" s="18">
        <v>5192</v>
      </c>
      <c r="L18" s="19">
        <v>5229.2</v>
      </c>
      <c r="M18" s="19">
        <v>5390.2</v>
      </c>
      <c r="N18" s="19">
        <v>5544.6</v>
      </c>
      <c r="O18" s="19">
        <v>5698.6</v>
      </c>
      <c r="P18" s="19">
        <v>5837.1</v>
      </c>
      <c r="Q18" s="19">
        <v>5944.3</v>
      </c>
      <c r="R18" s="19">
        <v>6023.3</v>
      </c>
      <c r="S18" s="19">
        <v>6029.9</v>
      </c>
      <c r="T18" s="19">
        <v>6010.5</v>
      </c>
      <c r="U18" s="19">
        <v>5978.5</v>
      </c>
      <c r="V18" s="2">
        <v>5935.3</v>
      </c>
      <c r="W18" s="19">
        <v>5964.8</v>
      </c>
      <c r="X18" s="19">
        <v>5854.7</v>
      </c>
      <c r="Y18" s="19">
        <v>5729</v>
      </c>
      <c r="Z18" s="19">
        <v>5596.6</v>
      </c>
      <c r="AA18" s="2">
        <v>5475.7</v>
      </c>
      <c r="AB18" s="2">
        <v>5360.5</v>
      </c>
      <c r="AC18" s="2">
        <v>5253.9</v>
      </c>
      <c r="AD18" s="19">
        <v>5165.7</v>
      </c>
      <c r="AE18" s="19">
        <v>5096</v>
      </c>
      <c r="AF18" s="50">
        <v>5055.8</v>
      </c>
    </row>
    <row r="19" spans="1:32">
      <c r="A19" s="16" t="s">
        <v>11</v>
      </c>
      <c r="B19" s="31">
        <v>2656</v>
      </c>
      <c r="C19" s="18">
        <v>2737</v>
      </c>
      <c r="D19" s="18">
        <v>2819</v>
      </c>
      <c r="E19" s="18">
        <v>2876</v>
      </c>
      <c r="F19" s="18">
        <v>2964</v>
      </c>
      <c r="G19" s="18">
        <v>3021</v>
      </c>
      <c r="H19" s="18">
        <v>3083</v>
      </c>
      <c r="I19" s="18">
        <v>3143</v>
      </c>
      <c r="J19" s="18">
        <v>3200</v>
      </c>
      <c r="K19" s="18">
        <v>3256</v>
      </c>
      <c r="L19" s="19">
        <v>3317.7</v>
      </c>
      <c r="M19" s="19">
        <v>3378.9</v>
      </c>
      <c r="N19" s="19">
        <v>3436.2</v>
      </c>
      <c r="O19" s="19">
        <v>3483.2</v>
      </c>
      <c r="P19" s="19">
        <v>3525.5</v>
      </c>
      <c r="Q19" s="19">
        <v>3573.1</v>
      </c>
      <c r="R19" s="19">
        <v>3619.5</v>
      </c>
      <c r="S19" s="19">
        <v>3705.9</v>
      </c>
      <c r="T19" s="19">
        <v>3796</v>
      </c>
      <c r="U19" s="19">
        <v>3895.2</v>
      </c>
      <c r="V19" s="2">
        <v>3997.8</v>
      </c>
      <c r="W19" s="19">
        <v>4128.72</v>
      </c>
      <c r="X19" s="19">
        <v>4283.12</v>
      </c>
      <c r="Y19" s="19">
        <v>4442.3</v>
      </c>
      <c r="Z19" s="19">
        <v>4604</v>
      </c>
      <c r="AA19" s="2">
        <v>4772.2</v>
      </c>
      <c r="AB19" s="2">
        <v>4938.6000000000004</v>
      </c>
      <c r="AC19" s="2">
        <v>5105.6000000000004</v>
      </c>
      <c r="AD19" s="19">
        <v>5263.2</v>
      </c>
      <c r="AE19" s="19">
        <v>5405.2</v>
      </c>
      <c r="AF19" s="50">
        <v>5537.7</v>
      </c>
    </row>
    <row r="20" spans="1:32">
      <c r="A20" s="16" t="s">
        <v>8</v>
      </c>
      <c r="B20" s="31">
        <v>5626</v>
      </c>
      <c r="C20" s="18">
        <v>5496</v>
      </c>
      <c r="D20" s="18">
        <v>5361</v>
      </c>
      <c r="E20" s="18">
        <v>5169</v>
      </c>
      <c r="F20" s="18">
        <v>5014</v>
      </c>
      <c r="G20" s="18">
        <v>4871</v>
      </c>
      <c r="H20" s="18">
        <v>4724</v>
      </c>
      <c r="I20" s="18">
        <v>4587</v>
      </c>
      <c r="J20" s="18">
        <v>4452</v>
      </c>
      <c r="K20" s="18">
        <v>4316</v>
      </c>
      <c r="L20" s="19">
        <v>4245.8999999999996</v>
      </c>
      <c r="M20" s="19">
        <v>4058.56</v>
      </c>
      <c r="N20" s="19">
        <v>3894.5</v>
      </c>
      <c r="O20" s="19">
        <v>3747.8</v>
      </c>
      <c r="P20" s="19">
        <v>3612.8</v>
      </c>
      <c r="Q20" s="19">
        <v>3497.7</v>
      </c>
      <c r="R20" s="19">
        <v>3397.3</v>
      </c>
      <c r="S20" s="19">
        <v>3314.4</v>
      </c>
      <c r="T20" s="19">
        <v>3257.4</v>
      </c>
      <c r="U20" s="19">
        <v>3231.5</v>
      </c>
      <c r="V20" s="2">
        <v>3223.6</v>
      </c>
      <c r="W20" s="19">
        <v>3250</v>
      </c>
      <c r="X20" s="19">
        <v>3239.1</v>
      </c>
      <c r="Y20" s="19">
        <v>3238.6</v>
      </c>
      <c r="Z20" s="19">
        <v>3232</v>
      </c>
      <c r="AA20" s="2">
        <v>3241.6</v>
      </c>
      <c r="AB20" s="19">
        <v>3251</v>
      </c>
      <c r="AC20" s="19">
        <v>3273.3</v>
      </c>
      <c r="AD20" s="19">
        <v>3314.8</v>
      </c>
      <c r="AE20" s="19">
        <v>3345.7</v>
      </c>
      <c r="AF20" s="50">
        <v>3364.5</v>
      </c>
    </row>
    <row r="21" spans="1:32">
      <c r="A21" s="16" t="s">
        <v>9</v>
      </c>
      <c r="B21" s="31">
        <v>15689</v>
      </c>
      <c r="C21" s="18">
        <v>15904</v>
      </c>
      <c r="D21" s="18">
        <v>16062</v>
      </c>
      <c r="E21" s="18">
        <v>16120</v>
      </c>
      <c r="F21" s="18">
        <v>16265</v>
      </c>
      <c r="G21" s="18">
        <v>16383</v>
      </c>
      <c r="H21" s="18">
        <v>16470</v>
      </c>
      <c r="I21" s="18">
        <v>16561</v>
      </c>
      <c r="J21" s="18">
        <v>16645</v>
      </c>
      <c r="K21" s="18">
        <v>16711</v>
      </c>
      <c r="L21" s="19">
        <v>16743.599999999999</v>
      </c>
      <c r="M21" s="19">
        <v>16834.599999999999</v>
      </c>
      <c r="N21" s="19">
        <v>16885.400000000001</v>
      </c>
      <c r="O21" s="19">
        <v>16913.2</v>
      </c>
      <c r="P21" s="19">
        <v>16934.8</v>
      </c>
      <c r="Q21" s="19">
        <v>16948.3</v>
      </c>
      <c r="R21" s="19">
        <v>16948.2</v>
      </c>
      <c r="S21" s="19">
        <v>16931.400000000001</v>
      </c>
      <c r="T21" s="19">
        <v>16907.2</v>
      </c>
      <c r="U21" s="19">
        <v>16875.400000000001</v>
      </c>
      <c r="V21" s="2">
        <v>16842.400000000001</v>
      </c>
      <c r="W21" s="19">
        <v>16919.099999999999</v>
      </c>
      <c r="X21" s="19">
        <v>16775.099999999999</v>
      </c>
      <c r="Y21" s="19">
        <v>16597</v>
      </c>
      <c r="Z21" s="19">
        <v>16384.8</v>
      </c>
      <c r="AA21" s="2">
        <v>16181.8</v>
      </c>
      <c r="AB21" s="2">
        <v>15971.2</v>
      </c>
      <c r="AC21" s="2">
        <v>15745.6</v>
      </c>
      <c r="AD21" s="19">
        <v>15525</v>
      </c>
      <c r="AE21" s="19">
        <v>15299.3</v>
      </c>
      <c r="AF21" s="50">
        <v>15093.3</v>
      </c>
    </row>
    <row r="22" spans="1:32">
      <c r="A22" s="16" t="s">
        <v>23</v>
      </c>
      <c r="B22" s="31">
        <v>2070</v>
      </c>
      <c r="C22" s="18">
        <v>2147</v>
      </c>
      <c r="D22" s="18">
        <v>2225</v>
      </c>
      <c r="E22" s="18">
        <v>2279</v>
      </c>
      <c r="F22" s="18">
        <v>2365</v>
      </c>
      <c r="G22" s="18">
        <v>2419</v>
      </c>
      <c r="H22" s="18">
        <v>2481</v>
      </c>
      <c r="I22" s="18">
        <v>2542</v>
      </c>
      <c r="J22" s="18">
        <v>2599</v>
      </c>
      <c r="K22" s="18">
        <v>2656</v>
      </c>
      <c r="L22" s="19">
        <v>2711</v>
      </c>
      <c r="M22" s="19">
        <v>2777.1</v>
      </c>
      <c r="N22" s="19">
        <v>2846.9</v>
      </c>
      <c r="O22" s="19">
        <v>2910.2</v>
      </c>
      <c r="P22" s="19">
        <v>2965.8</v>
      </c>
      <c r="Q22" s="19">
        <v>3024.1</v>
      </c>
      <c r="R22" s="19">
        <v>3078.3</v>
      </c>
      <c r="S22" s="19">
        <v>3123.1</v>
      </c>
      <c r="T22" s="19">
        <v>3152.2</v>
      </c>
      <c r="U22" s="19">
        <v>3181.3</v>
      </c>
      <c r="V22" s="2">
        <v>3212.1</v>
      </c>
      <c r="W22" s="19">
        <v>3260.1</v>
      </c>
      <c r="X22" s="19">
        <v>3371.7</v>
      </c>
      <c r="Y22" s="19">
        <v>3500.7</v>
      </c>
      <c r="Z22" s="19">
        <v>3641.18</v>
      </c>
      <c r="AA22" s="2">
        <v>3792.9</v>
      </c>
      <c r="AB22" s="2">
        <v>3944.3</v>
      </c>
      <c r="AC22" s="2">
        <v>4110.6000000000004</v>
      </c>
      <c r="AD22" s="19">
        <v>4269.3999999999996</v>
      </c>
      <c r="AE22" s="19">
        <v>4422.3</v>
      </c>
      <c r="AF22" s="50">
        <v>4575.3</v>
      </c>
    </row>
    <row r="23" spans="1:32">
      <c r="A23" s="16" t="s">
        <v>19</v>
      </c>
      <c r="B23" s="2">
        <v>6182</v>
      </c>
      <c r="C23" s="18">
        <v>6255</v>
      </c>
      <c r="D23" s="18">
        <v>6308</v>
      </c>
      <c r="E23" s="18">
        <v>6332</v>
      </c>
      <c r="F23" s="18">
        <v>6379</v>
      </c>
      <c r="G23" s="18">
        <v>6416</v>
      </c>
      <c r="H23" s="18">
        <v>6444</v>
      </c>
      <c r="I23" s="18">
        <v>6480</v>
      </c>
      <c r="J23" s="18">
        <v>6514</v>
      </c>
      <c r="K23" s="18">
        <v>6540</v>
      </c>
      <c r="L23" s="19">
        <v>6598.5</v>
      </c>
      <c r="M23" s="19">
        <v>6569.1</v>
      </c>
      <c r="N23" s="19">
        <v>6513.1</v>
      </c>
      <c r="O23" s="19">
        <v>6443.2</v>
      </c>
      <c r="P23" s="19">
        <v>6369.4</v>
      </c>
      <c r="Q23" s="19">
        <v>6293.8</v>
      </c>
      <c r="R23" s="19">
        <v>6207</v>
      </c>
      <c r="S23" s="19">
        <v>6116.3</v>
      </c>
      <c r="T23" s="19">
        <v>6020.3</v>
      </c>
      <c r="U23" s="19">
        <v>5927.1</v>
      </c>
      <c r="V23" s="2">
        <v>5846.2</v>
      </c>
      <c r="W23" s="19">
        <v>5789.8</v>
      </c>
      <c r="X23" s="19">
        <v>5722.5</v>
      </c>
      <c r="Y23" s="19">
        <v>5660.5</v>
      </c>
      <c r="Z23" s="19">
        <v>5591</v>
      </c>
      <c r="AA23" s="2">
        <v>5532.7</v>
      </c>
      <c r="AB23" s="19">
        <v>5479</v>
      </c>
      <c r="AC23" s="19">
        <v>5428</v>
      </c>
      <c r="AD23" s="19">
        <v>5382.3</v>
      </c>
      <c r="AE23" s="19">
        <v>5334.8</v>
      </c>
      <c r="AF23" s="50">
        <v>5292.7</v>
      </c>
    </row>
    <row r="24" spans="1:32">
      <c r="A24" s="1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5"/>
      <c r="R24" s="1"/>
      <c r="T24" s="27"/>
      <c r="U24" s="27"/>
      <c r="W24" s="19"/>
      <c r="X24" s="19"/>
      <c r="Y24" s="19"/>
      <c r="Z24" s="19"/>
      <c r="AA24" s="38"/>
      <c r="AB24" s="38"/>
      <c r="AC24" s="38"/>
      <c r="AF24" s="51"/>
    </row>
    <row r="25" spans="1:32">
      <c r="A25" s="55"/>
      <c r="B25" s="97" t="s">
        <v>20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9"/>
      <c r="Q25" s="9"/>
      <c r="R25" s="14"/>
      <c r="S25" s="14"/>
      <c r="T25" s="24"/>
      <c r="U25" s="24"/>
      <c r="V25" s="9"/>
      <c r="W25" s="24"/>
      <c r="X25" s="24"/>
      <c r="Y25" s="24"/>
      <c r="Z25" s="24"/>
      <c r="AA25" s="9"/>
      <c r="AB25" s="9"/>
      <c r="AC25" s="9"/>
      <c r="AD25" s="9"/>
      <c r="AE25" s="9"/>
      <c r="AF25" s="52"/>
    </row>
    <row r="26" spans="1:32" ht="19.5" customHeight="1">
      <c r="A26" s="55" t="s">
        <v>13</v>
      </c>
      <c r="B26" s="34" t="s">
        <v>10</v>
      </c>
      <c r="C26" s="13">
        <v>162</v>
      </c>
      <c r="D26" s="13">
        <v>102</v>
      </c>
      <c r="E26" s="13">
        <v>-80</v>
      </c>
      <c r="F26" s="13">
        <v>76</v>
      </c>
      <c r="G26" s="13">
        <v>28</v>
      </c>
      <c r="H26" s="13">
        <v>3</v>
      </c>
      <c r="I26" s="13">
        <v>15</v>
      </c>
      <c r="J26" s="13">
        <v>6</v>
      </c>
      <c r="K26" s="13">
        <v>-14</v>
      </c>
      <c r="L26" s="13">
        <v>19</v>
      </c>
      <c r="M26" s="13">
        <v>-30.7</v>
      </c>
      <c r="N26" s="13">
        <v>-43.5</v>
      </c>
      <c r="O26" s="13">
        <v>-55.6</v>
      </c>
      <c r="P26" s="13">
        <v>-57.8</v>
      </c>
      <c r="Q26" s="13">
        <v>-43.3</v>
      </c>
      <c r="R26" s="13">
        <v>-46.4</v>
      </c>
      <c r="S26" s="13">
        <v>-54.9</v>
      </c>
      <c r="T26" s="13">
        <v>-52</v>
      </c>
      <c r="U26" s="13">
        <v>-28.7</v>
      </c>
      <c r="V26" s="13">
        <v>-10</v>
      </c>
      <c r="W26" s="40" t="s">
        <v>10</v>
      </c>
      <c r="X26" s="13">
        <v>-43.3</v>
      </c>
      <c r="Y26" s="13">
        <v>-49.5</v>
      </c>
      <c r="Z26" s="13">
        <v>-78.400000000000006</v>
      </c>
      <c r="AA26" s="13">
        <v>-41.5</v>
      </c>
      <c r="AB26" s="13">
        <v>-50</v>
      </c>
      <c r="AC26" s="13">
        <v>-36.9</v>
      </c>
      <c r="AD26" s="15">
        <v>-20.2</v>
      </c>
      <c r="AE26" s="15">
        <v>-42</v>
      </c>
      <c r="AF26" s="50">
        <v>-34.200000000000003</v>
      </c>
    </row>
    <row r="27" spans="1:32">
      <c r="A27" s="3" t="s">
        <v>21</v>
      </c>
      <c r="B27" s="35" t="s">
        <v>10</v>
      </c>
      <c r="C27" s="20">
        <v>-44</v>
      </c>
      <c r="D27" s="20">
        <v>-31</v>
      </c>
      <c r="E27" s="20">
        <v>-35</v>
      </c>
      <c r="F27" s="20">
        <v>-31</v>
      </c>
      <c r="G27" s="20">
        <v>-34</v>
      </c>
      <c r="H27" s="20">
        <v>-40</v>
      </c>
      <c r="I27" s="20">
        <v>-32</v>
      </c>
      <c r="J27" s="20">
        <v>-36</v>
      </c>
      <c r="K27" s="20">
        <v>-18</v>
      </c>
      <c r="L27" s="20">
        <v>-22</v>
      </c>
      <c r="M27" s="20">
        <v>-11.7</v>
      </c>
      <c r="N27" s="20">
        <v>-11.6</v>
      </c>
      <c r="O27" s="20">
        <v>-10.9</v>
      </c>
      <c r="P27" s="20">
        <v>-9.3000000000000007</v>
      </c>
      <c r="Q27" s="20">
        <v>2.1</v>
      </c>
      <c r="R27" s="20">
        <v>13.3</v>
      </c>
      <c r="S27" s="20">
        <v>18.100000000000001</v>
      </c>
      <c r="T27" s="20">
        <v>20.2</v>
      </c>
      <c r="U27" s="20">
        <v>30.6</v>
      </c>
      <c r="V27" s="2">
        <v>30.400000000000102</v>
      </c>
      <c r="W27" s="41" t="s">
        <v>10</v>
      </c>
      <c r="X27" s="19">
        <v>-24.5</v>
      </c>
      <c r="Y27" s="19">
        <v>-26.3</v>
      </c>
      <c r="Z27" s="19">
        <v>-27.1</v>
      </c>
      <c r="AA27" s="19">
        <v>-11.3</v>
      </c>
      <c r="AB27" s="20">
        <v>-6.7</v>
      </c>
      <c r="AC27" s="20">
        <v>13.2</v>
      </c>
      <c r="AD27" s="20">
        <v>18.899999999999999</v>
      </c>
      <c r="AE27" s="20">
        <v>10.9</v>
      </c>
      <c r="AF27" s="53">
        <v>-6.8</v>
      </c>
    </row>
    <row r="28" spans="1:32">
      <c r="A28" s="16" t="s">
        <v>0</v>
      </c>
      <c r="B28" s="25" t="s">
        <v>10</v>
      </c>
      <c r="C28" s="19">
        <v>-48</v>
      </c>
      <c r="D28" s="19">
        <v>-69</v>
      </c>
      <c r="E28" s="19">
        <v>-89</v>
      </c>
      <c r="F28" s="19">
        <v>-75</v>
      </c>
      <c r="G28" s="19">
        <v>-56</v>
      </c>
      <c r="H28" s="19">
        <v>-57</v>
      </c>
      <c r="I28" s="19">
        <v>-47</v>
      </c>
      <c r="J28" s="19">
        <v>-40</v>
      </c>
      <c r="K28" s="19">
        <v>-61</v>
      </c>
      <c r="L28" s="19">
        <v>-44</v>
      </c>
      <c r="M28" s="19">
        <v>-42.8</v>
      </c>
      <c r="N28" s="19">
        <v>-39.4</v>
      </c>
      <c r="O28" s="19">
        <v>-31.2</v>
      </c>
      <c r="P28" s="19">
        <v>-24.1</v>
      </c>
      <c r="Q28" s="19">
        <v>-17.5</v>
      </c>
      <c r="R28" s="19">
        <v>-15.9</v>
      </c>
      <c r="S28" s="19">
        <v>-10</v>
      </c>
      <c r="T28" s="19">
        <v>-4.5999999999999996</v>
      </c>
      <c r="U28" s="19">
        <v>8.1999999999999993</v>
      </c>
      <c r="V28" s="2">
        <v>19.3</v>
      </c>
      <c r="W28" s="42" t="s">
        <v>10</v>
      </c>
      <c r="X28" s="19">
        <v>45.2</v>
      </c>
      <c r="Y28" s="19">
        <v>40.1</v>
      </c>
      <c r="Z28" s="19">
        <v>18.899999999999999</v>
      </c>
      <c r="AA28" s="19">
        <v>-1.1000000000000001</v>
      </c>
      <c r="AB28" s="19">
        <v>-23.8</v>
      </c>
      <c r="AC28" s="19">
        <v>-37.200000000000003</v>
      </c>
      <c r="AD28" s="19">
        <v>-20.8</v>
      </c>
      <c r="AE28" s="19">
        <v>-11.8</v>
      </c>
      <c r="AF28" s="50">
        <v>2.2999999999999998</v>
      </c>
    </row>
    <row r="29" spans="1:32">
      <c r="A29" s="16" t="s">
        <v>1</v>
      </c>
      <c r="B29" s="25" t="s">
        <v>10</v>
      </c>
      <c r="C29" s="19">
        <v>-36</v>
      </c>
      <c r="D29" s="19">
        <v>-36</v>
      </c>
      <c r="E29" s="19">
        <v>-69</v>
      </c>
      <c r="F29" s="19">
        <v>-48</v>
      </c>
      <c r="G29" s="19">
        <v>-54</v>
      </c>
      <c r="H29" s="19">
        <v>-49</v>
      </c>
      <c r="I29" s="19">
        <v>-57</v>
      </c>
      <c r="J29" s="19">
        <v>-60</v>
      </c>
      <c r="K29" s="19">
        <v>-57</v>
      </c>
      <c r="L29" s="19">
        <v>-4</v>
      </c>
      <c r="M29" s="19">
        <v>-133</v>
      </c>
      <c r="N29" s="19">
        <v>-113</v>
      </c>
      <c r="O29" s="19">
        <v>-104.6</v>
      </c>
      <c r="P29" s="19">
        <v>-101.6</v>
      </c>
      <c r="Q29" s="19">
        <v>-99.6</v>
      </c>
      <c r="R29" s="19">
        <v>-97.9</v>
      </c>
      <c r="S29" s="19">
        <v>-90.9</v>
      </c>
      <c r="T29" s="19">
        <v>-72.599999999999994</v>
      </c>
      <c r="U29" s="19">
        <v>-64.8</v>
      </c>
      <c r="V29" s="2">
        <v>-57.5</v>
      </c>
      <c r="W29" s="42" t="s">
        <v>10</v>
      </c>
      <c r="X29" s="19">
        <v>-31.6</v>
      </c>
      <c r="Y29" s="19">
        <v>-14.2</v>
      </c>
      <c r="Z29" s="19">
        <v>1.5</v>
      </c>
      <c r="AA29" s="19">
        <v>22</v>
      </c>
      <c r="AB29" s="19">
        <v>39.9</v>
      </c>
      <c r="AC29" s="19">
        <v>46.4</v>
      </c>
      <c r="AD29" s="19">
        <v>43.3</v>
      </c>
      <c r="AE29" s="19">
        <v>31.7</v>
      </c>
      <c r="AF29" s="50">
        <v>23.4</v>
      </c>
    </row>
    <row r="30" spans="1:32">
      <c r="A30" s="16" t="s">
        <v>2</v>
      </c>
      <c r="B30" s="25" t="s">
        <v>10</v>
      </c>
      <c r="C30" s="19">
        <v>31</v>
      </c>
      <c r="D30" s="19">
        <v>31</v>
      </c>
      <c r="E30" s="19">
        <v>16</v>
      </c>
      <c r="F30" s="19">
        <v>27</v>
      </c>
      <c r="G30" s="19">
        <v>23</v>
      </c>
      <c r="H30" s="19">
        <v>21</v>
      </c>
      <c r="I30" s="19">
        <v>23</v>
      </c>
      <c r="J30" s="19">
        <v>22</v>
      </c>
      <c r="K30" s="19">
        <v>21</v>
      </c>
      <c r="L30" s="19">
        <v>48</v>
      </c>
      <c r="M30" s="19">
        <v>-11.8</v>
      </c>
      <c r="N30" s="19">
        <v>-61.4</v>
      </c>
      <c r="O30" s="19">
        <v>-90.9</v>
      </c>
      <c r="P30" s="19">
        <v>-86.9</v>
      </c>
      <c r="Q30" s="19">
        <v>-74.5</v>
      </c>
      <c r="R30" s="19">
        <v>-55.7</v>
      </c>
      <c r="S30" s="19">
        <v>-44.5</v>
      </c>
      <c r="T30" s="19">
        <v>-54.2</v>
      </c>
      <c r="U30" s="19">
        <v>-54.9</v>
      </c>
      <c r="V30" s="2">
        <v>-56.5</v>
      </c>
      <c r="W30" s="42" t="s">
        <v>10</v>
      </c>
      <c r="X30" s="19">
        <v>-50.3</v>
      </c>
      <c r="Y30" s="19">
        <v>-42.4</v>
      </c>
      <c r="Z30" s="19">
        <v>-40</v>
      </c>
      <c r="AA30" s="19">
        <v>-24.6</v>
      </c>
      <c r="AB30" s="19">
        <v>-25.3</v>
      </c>
      <c r="AC30" s="19">
        <v>-19.399999999999999</v>
      </c>
      <c r="AD30" s="19">
        <v>-16.100000000000001</v>
      </c>
      <c r="AE30" s="19">
        <v>-10.8</v>
      </c>
      <c r="AF30" s="50">
        <v>-2.4</v>
      </c>
    </row>
    <row r="31" spans="1:32">
      <c r="A31" s="16" t="s">
        <v>26</v>
      </c>
      <c r="B31" s="25" t="s">
        <v>10</v>
      </c>
      <c r="C31" s="19">
        <v>10</v>
      </c>
      <c r="D31" s="19">
        <v>9</v>
      </c>
      <c r="E31" s="19">
        <v>7</v>
      </c>
      <c r="F31" s="19">
        <v>8</v>
      </c>
      <c r="G31" s="19">
        <v>8</v>
      </c>
      <c r="H31" s="19">
        <v>7</v>
      </c>
      <c r="I31" s="19">
        <v>8</v>
      </c>
      <c r="J31" s="19">
        <v>8</v>
      </c>
      <c r="K31" s="19">
        <v>7</v>
      </c>
      <c r="L31" s="19">
        <v>2</v>
      </c>
      <c r="M31" s="19">
        <v>11.5</v>
      </c>
      <c r="N31" s="19">
        <v>9.6</v>
      </c>
      <c r="O31" s="19">
        <v>-14.2</v>
      </c>
      <c r="P31" s="19">
        <v>-18.100000000000001</v>
      </c>
      <c r="Q31" s="19">
        <v>-30.5</v>
      </c>
      <c r="R31" s="19">
        <v>-24.3</v>
      </c>
      <c r="S31" s="19">
        <v>-10.7</v>
      </c>
      <c r="T31" s="19">
        <v>-12.3</v>
      </c>
      <c r="U31" s="19">
        <v>-7.9</v>
      </c>
      <c r="V31" s="2">
        <v>-13.2</v>
      </c>
      <c r="W31" s="42" t="s">
        <v>10</v>
      </c>
      <c r="X31" s="19">
        <v>-10.8</v>
      </c>
      <c r="Y31" s="19">
        <v>-11.6</v>
      </c>
      <c r="Z31" s="19">
        <v>-21</v>
      </c>
      <c r="AA31" s="19">
        <v>0.2</v>
      </c>
      <c r="AB31" s="19">
        <v>-9.8000000000000007</v>
      </c>
      <c r="AC31" s="19">
        <v>-8.8000000000000007</v>
      </c>
      <c r="AD31" s="19">
        <v>-5.6</v>
      </c>
      <c r="AE31" s="19">
        <v>-0.3</v>
      </c>
      <c r="AF31" s="50">
        <v>-4.3</v>
      </c>
    </row>
    <row r="32" spans="1:32">
      <c r="A32" s="16" t="s">
        <v>3</v>
      </c>
      <c r="B32" s="25" t="s">
        <v>10</v>
      </c>
      <c r="C32" s="19">
        <v>68</v>
      </c>
      <c r="D32" s="19">
        <v>69</v>
      </c>
      <c r="E32" s="19">
        <v>46</v>
      </c>
      <c r="F32" s="19">
        <v>60</v>
      </c>
      <c r="G32" s="19">
        <v>56</v>
      </c>
      <c r="H32" s="19">
        <v>51</v>
      </c>
      <c r="I32" s="19">
        <v>57</v>
      </c>
      <c r="J32" s="19">
        <v>54</v>
      </c>
      <c r="K32" s="19">
        <v>51</v>
      </c>
      <c r="L32" s="19">
        <v>78</v>
      </c>
      <c r="M32" s="19">
        <v>19</v>
      </c>
      <c r="N32" s="19">
        <v>16.100000000000001</v>
      </c>
      <c r="O32" s="19">
        <v>28.6</v>
      </c>
      <c r="P32" s="19">
        <v>11.7</v>
      </c>
      <c r="Q32" s="19">
        <v>-17.399999999999999</v>
      </c>
      <c r="R32" s="19">
        <v>-54.5</v>
      </c>
      <c r="S32" s="19">
        <v>-71</v>
      </c>
      <c r="T32" s="19">
        <v>-90.6</v>
      </c>
      <c r="U32" s="19">
        <v>-110.4</v>
      </c>
      <c r="V32" s="2">
        <v>-101.9</v>
      </c>
      <c r="W32" s="42" t="s">
        <v>10</v>
      </c>
      <c r="X32" s="19">
        <v>-93.4</v>
      </c>
      <c r="Y32" s="19">
        <v>-90.9</v>
      </c>
      <c r="Z32" s="19">
        <v>-93.9</v>
      </c>
      <c r="AA32" s="19">
        <v>-96.1</v>
      </c>
      <c r="AB32" s="19">
        <v>-87.9</v>
      </c>
      <c r="AC32" s="19">
        <v>-80.8</v>
      </c>
      <c r="AD32" s="19">
        <v>-60.5</v>
      </c>
      <c r="AE32" s="19">
        <v>-57.7</v>
      </c>
      <c r="AF32" s="50">
        <v>-44.4</v>
      </c>
    </row>
    <row r="33" spans="1:32">
      <c r="A33" s="16" t="s">
        <v>4</v>
      </c>
      <c r="B33" s="25" t="s">
        <v>10</v>
      </c>
      <c r="C33" s="19">
        <v>-108</v>
      </c>
      <c r="D33" s="19">
        <v>-114</v>
      </c>
      <c r="E33" s="19">
        <v>-182</v>
      </c>
      <c r="F33" s="19">
        <v>-137</v>
      </c>
      <c r="G33" s="19">
        <v>-128</v>
      </c>
      <c r="H33" s="19">
        <v>-132</v>
      </c>
      <c r="I33" s="19">
        <v>-122</v>
      </c>
      <c r="J33" s="19">
        <v>-121</v>
      </c>
      <c r="K33" s="19">
        <v>-123</v>
      </c>
      <c r="L33" s="19">
        <v>-23</v>
      </c>
      <c r="M33" s="19">
        <v>-210.7</v>
      </c>
      <c r="N33" s="19">
        <v>-235.1</v>
      </c>
      <c r="O33" s="19">
        <v>-223.4</v>
      </c>
      <c r="P33" s="19">
        <v>-203.9</v>
      </c>
      <c r="Q33" s="19">
        <v>-159</v>
      </c>
      <c r="R33" s="19">
        <v>-131.80000000000001</v>
      </c>
      <c r="S33" s="19">
        <v>-116.6</v>
      </c>
      <c r="T33" s="19">
        <v>-98.9</v>
      </c>
      <c r="U33" s="19">
        <v>-73</v>
      </c>
      <c r="V33" s="2">
        <v>-51.099999999999902</v>
      </c>
      <c r="W33" s="42" t="s">
        <v>10</v>
      </c>
      <c r="X33" s="19">
        <v>-50.4</v>
      </c>
      <c r="Y33" s="19">
        <v>-31.3</v>
      </c>
      <c r="Z33" s="19">
        <v>-25.7</v>
      </c>
      <c r="AA33" s="19">
        <v>-15.1</v>
      </c>
      <c r="AB33" s="19">
        <v>-6.2</v>
      </c>
      <c r="AC33" s="19">
        <v>11.7</v>
      </c>
      <c r="AD33" s="19">
        <v>30.9</v>
      </c>
      <c r="AE33" s="19">
        <v>20.399999999999999</v>
      </c>
      <c r="AF33" s="50">
        <v>20.7</v>
      </c>
    </row>
    <row r="34" spans="1:32">
      <c r="A34" s="16" t="s">
        <v>5</v>
      </c>
      <c r="B34" s="25" t="s">
        <v>10</v>
      </c>
      <c r="C34" s="19">
        <v>189</v>
      </c>
      <c r="D34" s="19">
        <v>133</v>
      </c>
      <c r="E34" s="19">
        <v>46</v>
      </c>
      <c r="F34" s="19">
        <v>125</v>
      </c>
      <c r="G34" s="19">
        <v>99</v>
      </c>
      <c r="H34" s="19">
        <v>73</v>
      </c>
      <c r="I34" s="19">
        <v>77</v>
      </c>
      <c r="J34" s="19">
        <v>70</v>
      </c>
      <c r="K34" s="19">
        <v>52</v>
      </c>
      <c r="L34" s="19">
        <v>-19</v>
      </c>
      <c r="M34" s="19">
        <v>119.1</v>
      </c>
      <c r="N34" s="19">
        <v>134.30000000000001</v>
      </c>
      <c r="O34" s="19">
        <v>120.8</v>
      </c>
      <c r="P34" s="19">
        <v>103.7</v>
      </c>
      <c r="Q34" s="19">
        <v>68.2</v>
      </c>
      <c r="R34" s="19">
        <v>39</v>
      </c>
      <c r="S34" s="19">
        <v>-24.7</v>
      </c>
      <c r="T34" s="19">
        <v>-43.1</v>
      </c>
      <c r="U34" s="19">
        <v>-54.9</v>
      </c>
      <c r="V34" s="2">
        <v>-61.5</v>
      </c>
      <c r="W34" s="42" t="s">
        <v>10</v>
      </c>
      <c r="X34" s="19">
        <v>-147.30000000000001</v>
      </c>
      <c r="Y34" s="19">
        <v>-177.4</v>
      </c>
      <c r="Z34" s="19">
        <v>-214.4</v>
      </c>
      <c r="AA34" s="19">
        <v>-194.7</v>
      </c>
      <c r="AB34" s="19">
        <v>-210.1</v>
      </c>
      <c r="AC34" s="19">
        <v>-215.6</v>
      </c>
      <c r="AD34" s="19">
        <v>-208.8</v>
      </c>
      <c r="AE34" s="19">
        <v>-204.4</v>
      </c>
      <c r="AF34" s="50">
        <v>-187.4</v>
      </c>
    </row>
    <row r="35" spans="1:32">
      <c r="A35" s="16" t="s">
        <v>25</v>
      </c>
      <c r="B35" s="25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W35" s="42"/>
      <c r="X35" s="19"/>
      <c r="Y35" s="19"/>
      <c r="Z35" s="19"/>
      <c r="AA35" s="19"/>
      <c r="AB35" s="19"/>
      <c r="AC35" s="19"/>
      <c r="AD35" s="19"/>
      <c r="AE35" s="19"/>
      <c r="AF35" s="50"/>
    </row>
    <row r="36" spans="1:32">
      <c r="A36" s="16" t="s">
        <v>6</v>
      </c>
      <c r="B36" s="25" t="s">
        <v>10</v>
      </c>
      <c r="C36" s="19">
        <v>51</v>
      </c>
      <c r="D36" s="19">
        <v>24</v>
      </c>
      <c r="E36" s="19">
        <v>-58</v>
      </c>
      <c r="F36" s="19">
        <v>10</v>
      </c>
      <c r="G36" s="19">
        <v>-15</v>
      </c>
      <c r="H36" s="19">
        <v>-25</v>
      </c>
      <c r="I36" s="19">
        <v>-23</v>
      </c>
      <c r="J36" s="19">
        <v>-25</v>
      </c>
      <c r="K36" s="19">
        <v>-33</v>
      </c>
      <c r="L36" s="19">
        <v>-57</v>
      </c>
      <c r="M36" s="19">
        <v>-42.1</v>
      </c>
      <c r="N36" s="19">
        <v>-20.100000000000001</v>
      </c>
      <c r="O36" s="19">
        <v>-33.200000000000003</v>
      </c>
      <c r="P36" s="19">
        <v>-34.700000000000003</v>
      </c>
      <c r="Q36" s="19">
        <v>-39.200000000000003</v>
      </c>
      <c r="R36" s="19">
        <v>-39.9</v>
      </c>
      <c r="S36" s="19">
        <v>-31.3</v>
      </c>
      <c r="T36" s="19">
        <v>-23.7</v>
      </c>
      <c r="U36" s="19">
        <v>-22.9</v>
      </c>
      <c r="V36" s="2">
        <v>-18.399999999999601</v>
      </c>
      <c r="W36" s="42" t="s">
        <v>10</v>
      </c>
      <c r="X36" s="19">
        <v>-37.200000000000003</v>
      </c>
      <c r="Y36" s="19">
        <v>-51.7</v>
      </c>
      <c r="Z36" s="19">
        <v>-82</v>
      </c>
      <c r="AA36" s="19">
        <v>-73.8</v>
      </c>
      <c r="AB36" s="19">
        <v>-94.9</v>
      </c>
      <c r="AC36" s="19">
        <v>-109.1</v>
      </c>
      <c r="AD36" s="19">
        <v>-120.5</v>
      </c>
      <c r="AE36" s="19">
        <v>-134.69999999999999</v>
      </c>
      <c r="AF36" s="50">
        <v>-147.19999999999999</v>
      </c>
    </row>
    <row r="37" spans="1:32">
      <c r="A37" s="16" t="s">
        <v>7</v>
      </c>
      <c r="B37" s="25" t="s">
        <v>10</v>
      </c>
      <c r="C37" s="19">
        <v>138</v>
      </c>
      <c r="D37" s="19">
        <v>110</v>
      </c>
      <c r="E37" s="19">
        <v>103</v>
      </c>
      <c r="F37" s="19">
        <v>115</v>
      </c>
      <c r="G37" s="19">
        <v>115</v>
      </c>
      <c r="H37" s="19">
        <v>97</v>
      </c>
      <c r="I37" s="19">
        <v>100</v>
      </c>
      <c r="J37" s="19">
        <v>94</v>
      </c>
      <c r="K37" s="19">
        <v>87</v>
      </c>
      <c r="L37" s="19">
        <v>37</v>
      </c>
      <c r="M37" s="19">
        <v>161.19999999999999</v>
      </c>
      <c r="N37" s="19">
        <v>154.4</v>
      </c>
      <c r="O37" s="19">
        <v>154</v>
      </c>
      <c r="P37" s="19">
        <v>138.5</v>
      </c>
      <c r="Q37" s="19">
        <v>107.2</v>
      </c>
      <c r="R37" s="19">
        <v>79</v>
      </c>
      <c r="S37" s="19">
        <f>S18-R18</f>
        <v>6.6</v>
      </c>
      <c r="T37" s="19">
        <v>-19.399999999999999</v>
      </c>
      <c r="U37" s="19">
        <v>-32</v>
      </c>
      <c r="V37" s="2">
        <v>-43.199999999999797</v>
      </c>
      <c r="W37" s="42" t="s">
        <v>10</v>
      </c>
      <c r="X37" s="19">
        <v>-110.1</v>
      </c>
      <c r="Y37" s="19">
        <v>-125.7</v>
      </c>
      <c r="Z37" s="19">
        <v>-132.4</v>
      </c>
      <c r="AA37" s="19">
        <v>-120.9</v>
      </c>
      <c r="AB37" s="19">
        <v>-115.2</v>
      </c>
      <c r="AC37" s="19">
        <v>-106.6</v>
      </c>
      <c r="AD37" s="19">
        <v>-88.3</v>
      </c>
      <c r="AE37" s="19">
        <v>-69.7</v>
      </c>
      <c r="AF37" s="50">
        <v>-40.200000000000003</v>
      </c>
    </row>
    <row r="38" spans="1:32">
      <c r="A38" s="16" t="s">
        <v>11</v>
      </c>
      <c r="B38" s="25" t="s">
        <v>10</v>
      </c>
      <c r="C38" s="19">
        <v>81</v>
      </c>
      <c r="D38" s="19">
        <v>82</v>
      </c>
      <c r="E38" s="19">
        <v>57</v>
      </c>
      <c r="F38" s="19">
        <v>88</v>
      </c>
      <c r="G38" s="19">
        <v>57</v>
      </c>
      <c r="H38" s="19">
        <v>62</v>
      </c>
      <c r="I38" s="19">
        <v>60</v>
      </c>
      <c r="J38" s="19">
        <v>57</v>
      </c>
      <c r="K38" s="19">
        <v>56</v>
      </c>
      <c r="L38" s="19">
        <v>62</v>
      </c>
      <c r="M38" s="19">
        <v>60.9</v>
      </c>
      <c r="N38" s="19">
        <v>57.3</v>
      </c>
      <c r="O38" s="19">
        <v>47</v>
      </c>
      <c r="P38" s="19">
        <v>42.3</v>
      </c>
      <c r="Q38" s="19">
        <v>47.6</v>
      </c>
      <c r="R38" s="19">
        <v>46.4</v>
      </c>
      <c r="S38" s="19">
        <v>86.4</v>
      </c>
      <c r="T38" s="19">
        <v>90.1</v>
      </c>
      <c r="U38" s="19">
        <v>99.2</v>
      </c>
      <c r="V38" s="2">
        <v>102.6</v>
      </c>
      <c r="W38" s="42" t="s">
        <v>10</v>
      </c>
      <c r="X38" s="19">
        <v>154.4</v>
      </c>
      <c r="Y38" s="19">
        <v>159.19999999999999</v>
      </c>
      <c r="Z38" s="19">
        <v>161.69999999999999</v>
      </c>
      <c r="AA38" s="19">
        <v>168.2</v>
      </c>
      <c r="AB38" s="19">
        <v>166.4</v>
      </c>
      <c r="AC38" s="19">
        <v>167</v>
      </c>
      <c r="AD38" s="19">
        <v>157.6</v>
      </c>
      <c r="AE38" s="19">
        <v>142</v>
      </c>
      <c r="AF38" s="50">
        <v>132.5</v>
      </c>
    </row>
    <row r="39" spans="1:32">
      <c r="A39" s="16" t="s">
        <v>8</v>
      </c>
      <c r="B39" s="25" t="s">
        <v>10</v>
      </c>
      <c r="C39" s="19">
        <v>-130</v>
      </c>
      <c r="D39" s="19">
        <v>-135</v>
      </c>
      <c r="E39" s="19">
        <v>-192</v>
      </c>
      <c r="F39" s="19">
        <v>-155</v>
      </c>
      <c r="G39" s="19">
        <v>-143</v>
      </c>
      <c r="H39" s="19">
        <v>-147</v>
      </c>
      <c r="I39" s="19">
        <v>-137</v>
      </c>
      <c r="J39" s="19">
        <v>-135</v>
      </c>
      <c r="K39" s="19">
        <v>-136</v>
      </c>
      <c r="L39" s="19">
        <v>-70</v>
      </c>
      <c r="M39" s="19">
        <v>-187.44</v>
      </c>
      <c r="N39" s="19">
        <v>-164.1</v>
      </c>
      <c r="O39" s="19">
        <v>-146.69999999999999</v>
      </c>
      <c r="P39" s="19">
        <v>-135</v>
      </c>
      <c r="Q39" s="19">
        <v>-115.1</v>
      </c>
      <c r="R39" s="19">
        <v>-100.4</v>
      </c>
      <c r="S39" s="19">
        <v>-82.8</v>
      </c>
      <c r="T39" s="19">
        <v>-57</v>
      </c>
      <c r="U39" s="19">
        <v>-25.9</v>
      </c>
      <c r="V39" s="2">
        <v>-7.9000000000000901</v>
      </c>
      <c r="W39" s="42" t="s">
        <v>10</v>
      </c>
      <c r="X39" s="19">
        <v>-10.9</v>
      </c>
      <c r="Y39" s="19">
        <v>-0.5</v>
      </c>
      <c r="Z39" s="19">
        <v>-6.6</v>
      </c>
      <c r="AA39" s="19">
        <v>9.6</v>
      </c>
      <c r="AB39" s="19">
        <v>9.4</v>
      </c>
      <c r="AC39" s="19">
        <v>22.3</v>
      </c>
      <c r="AD39" s="19">
        <v>41.5</v>
      </c>
      <c r="AE39" s="19">
        <v>30.9</v>
      </c>
      <c r="AF39" s="50">
        <v>18.899999999999999</v>
      </c>
    </row>
    <row r="40" spans="1:32">
      <c r="A40" s="16" t="s">
        <v>9</v>
      </c>
      <c r="B40" s="25" t="s">
        <v>10</v>
      </c>
      <c r="C40" s="19">
        <v>215</v>
      </c>
      <c r="D40" s="19">
        <v>158</v>
      </c>
      <c r="E40" s="19">
        <v>58</v>
      </c>
      <c r="F40" s="19">
        <v>145</v>
      </c>
      <c r="G40" s="19">
        <v>118</v>
      </c>
      <c r="H40" s="19">
        <v>87</v>
      </c>
      <c r="I40" s="19">
        <v>91</v>
      </c>
      <c r="J40" s="19">
        <v>84</v>
      </c>
      <c r="K40" s="19">
        <v>66</v>
      </c>
      <c r="L40" s="19">
        <v>33</v>
      </c>
      <c r="M40" s="19">
        <v>90.6</v>
      </c>
      <c r="N40" s="19">
        <v>50.8</v>
      </c>
      <c r="O40" s="19">
        <v>27.8</v>
      </c>
      <c r="P40" s="19">
        <v>21.6</v>
      </c>
      <c r="Q40" s="19">
        <v>13.5</v>
      </c>
      <c r="R40" s="19">
        <v>-0.1</v>
      </c>
      <c r="S40" s="19">
        <v>-16.8</v>
      </c>
      <c r="T40" s="19">
        <v>-24.2</v>
      </c>
      <c r="U40" s="19">
        <v>-31.8</v>
      </c>
      <c r="V40" s="19">
        <v>-33</v>
      </c>
      <c r="W40" s="42" t="s">
        <v>10</v>
      </c>
      <c r="X40" s="19">
        <v>-144</v>
      </c>
      <c r="Y40" s="19">
        <v>-178.1</v>
      </c>
      <c r="Z40" s="19">
        <v>-212.3</v>
      </c>
      <c r="AA40" s="19">
        <v>-203</v>
      </c>
      <c r="AB40" s="19">
        <v>-210.6</v>
      </c>
      <c r="AC40" s="19">
        <v>-225.6</v>
      </c>
      <c r="AD40" s="19">
        <v>-220.5</v>
      </c>
      <c r="AE40" s="19">
        <v>-225.8</v>
      </c>
      <c r="AF40" s="50">
        <v>-206</v>
      </c>
    </row>
    <row r="41" spans="1:32">
      <c r="A41" s="16" t="s">
        <v>23</v>
      </c>
      <c r="B41" s="25" t="s">
        <v>10</v>
      </c>
      <c r="C41" s="19">
        <v>77</v>
      </c>
      <c r="D41" s="19">
        <v>78</v>
      </c>
      <c r="E41" s="19">
        <v>54</v>
      </c>
      <c r="F41" s="19">
        <v>86</v>
      </c>
      <c r="G41" s="19">
        <v>54</v>
      </c>
      <c r="H41" s="19">
        <v>62</v>
      </c>
      <c r="I41" s="19">
        <v>61</v>
      </c>
      <c r="J41" s="19">
        <v>57</v>
      </c>
      <c r="K41" s="19">
        <v>57</v>
      </c>
      <c r="L41" s="19">
        <v>55</v>
      </c>
      <c r="M41" s="19">
        <v>66.099999999999994</v>
      </c>
      <c r="N41" s="19">
        <v>69.8</v>
      </c>
      <c r="O41" s="19">
        <v>63.3</v>
      </c>
      <c r="P41" s="19">
        <v>55.6</v>
      </c>
      <c r="Q41" s="19">
        <v>58.3</v>
      </c>
      <c r="R41" s="19">
        <v>54.2</v>
      </c>
      <c r="S41" s="19">
        <v>44.8</v>
      </c>
      <c r="T41" s="19">
        <v>29.1</v>
      </c>
      <c r="U41" s="19">
        <v>29.1</v>
      </c>
      <c r="V41" s="2">
        <v>30.799999999999699</v>
      </c>
      <c r="W41" s="42" t="s">
        <v>10</v>
      </c>
      <c r="X41" s="19">
        <v>111.6</v>
      </c>
      <c r="Y41" s="19">
        <v>129</v>
      </c>
      <c r="Z41" s="19">
        <v>140.5</v>
      </c>
      <c r="AA41" s="19">
        <v>151.69999999999999</v>
      </c>
      <c r="AB41" s="19">
        <v>151.4</v>
      </c>
      <c r="AC41" s="19">
        <v>166.3</v>
      </c>
      <c r="AD41" s="19">
        <v>158.80000000000001</v>
      </c>
      <c r="AE41" s="19">
        <v>152.9</v>
      </c>
      <c r="AF41" s="50">
        <v>153</v>
      </c>
    </row>
    <row r="42" spans="1:32">
      <c r="A42" s="10" t="s">
        <v>24</v>
      </c>
      <c r="B42" s="26" t="s">
        <v>10</v>
      </c>
      <c r="C42" s="27">
        <v>73</v>
      </c>
      <c r="D42" s="27">
        <v>53</v>
      </c>
      <c r="E42" s="27">
        <v>24</v>
      </c>
      <c r="F42" s="27">
        <v>47</v>
      </c>
      <c r="G42" s="27">
        <v>37</v>
      </c>
      <c r="H42" s="27">
        <v>28</v>
      </c>
      <c r="I42" s="27">
        <v>36</v>
      </c>
      <c r="J42" s="27">
        <v>34</v>
      </c>
      <c r="K42" s="27">
        <v>26</v>
      </c>
      <c r="L42" s="27">
        <v>59</v>
      </c>
      <c r="M42" s="27">
        <v>-29.9</v>
      </c>
      <c r="N42" s="27">
        <v>-56</v>
      </c>
      <c r="O42" s="27">
        <v>-69.900000000000006</v>
      </c>
      <c r="P42" s="27">
        <v>-73.8</v>
      </c>
      <c r="Q42" s="27">
        <v>-75.599999999999994</v>
      </c>
      <c r="R42" s="27">
        <v>-86.8</v>
      </c>
      <c r="S42" s="27">
        <v>-90.7</v>
      </c>
      <c r="T42" s="27">
        <v>-96</v>
      </c>
      <c r="U42" s="27">
        <v>-93.2</v>
      </c>
      <c r="V42" s="38">
        <v>-80.900000000000503</v>
      </c>
      <c r="W42" s="43" t="s">
        <v>10</v>
      </c>
      <c r="X42" s="27">
        <v>-67.3</v>
      </c>
      <c r="Y42" s="27">
        <v>-62</v>
      </c>
      <c r="Z42" s="27">
        <v>-69.5</v>
      </c>
      <c r="AA42" s="27">
        <v>-58.3</v>
      </c>
      <c r="AB42" s="27">
        <v>-53.7</v>
      </c>
      <c r="AC42" s="27">
        <v>-51</v>
      </c>
      <c r="AD42" s="27">
        <v>-45.7</v>
      </c>
      <c r="AE42" s="27">
        <v>-47.5</v>
      </c>
      <c r="AF42" s="54">
        <v>-42.1</v>
      </c>
    </row>
    <row r="44" spans="1:32">
      <c r="A44" s="2" t="s">
        <v>33</v>
      </c>
    </row>
    <row r="45" spans="1:32">
      <c r="A45" s="2" t="s">
        <v>34</v>
      </c>
    </row>
    <row r="46" spans="1:32">
      <c r="A46" s="2" t="s">
        <v>35</v>
      </c>
    </row>
    <row r="47" spans="1:32">
      <c r="A47" s="2" t="s">
        <v>38</v>
      </c>
    </row>
  </sheetData>
  <mergeCells count="3">
    <mergeCell ref="B6:P6"/>
    <mergeCell ref="B25:P25"/>
    <mergeCell ref="A1:D1"/>
  </mergeCells>
  <phoneticPr fontId="0" type="noConversion"/>
  <pageMargins left="0.23622047244094491" right="0.47244094488188981" top="0.52" bottom="0.98425196850393704" header="0.51181102362204722" footer="0.51181102362204722"/>
  <pageSetup paperSize="9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47"/>
  <sheetViews>
    <sheetView workbookViewId="0">
      <pane xSplit="1" topLeftCell="W1" activePane="topRight" state="frozen"/>
      <selection activeCell="X25" sqref="X25"/>
      <selection pane="topRight" activeCell="AH6" sqref="AH6"/>
    </sheetView>
  </sheetViews>
  <sheetFormatPr defaultRowHeight="13.9"/>
  <cols>
    <col min="1" max="1" width="37.06640625" style="2" customWidth="1"/>
    <col min="2" max="15" width="9.06640625" style="2"/>
    <col min="16" max="16" width="9.06640625" style="1"/>
    <col min="17" max="30" width="9.06640625" style="2"/>
    <col min="31" max="31" width="9.53125" style="2" bestFit="1" customWidth="1"/>
    <col min="32" max="16384" width="9.06640625" style="2"/>
  </cols>
  <sheetData>
    <row r="1" spans="1:33" ht="15.75">
      <c r="A1" s="100" t="s">
        <v>39</v>
      </c>
      <c r="B1" s="100"/>
      <c r="C1" s="100"/>
      <c r="D1" s="100"/>
    </row>
    <row r="2" spans="1:33">
      <c r="A2" s="2" t="s">
        <v>36</v>
      </c>
    </row>
    <row r="3" spans="1:33">
      <c r="A3" s="1" t="s">
        <v>32</v>
      </c>
    </row>
    <row r="5" spans="1:33">
      <c r="A5" s="55" t="s">
        <v>27</v>
      </c>
      <c r="B5" s="5">
        <v>1989</v>
      </c>
      <c r="C5" s="5">
        <v>1990</v>
      </c>
      <c r="D5" s="5">
        <v>1991</v>
      </c>
      <c r="E5" s="5">
        <v>1992</v>
      </c>
      <c r="F5" s="5">
        <v>1993</v>
      </c>
      <c r="G5" s="5">
        <v>1994</v>
      </c>
      <c r="H5" s="5">
        <v>1995</v>
      </c>
      <c r="I5" s="5">
        <v>1996</v>
      </c>
      <c r="J5" s="5">
        <v>1997</v>
      </c>
      <c r="K5" s="5">
        <v>1998</v>
      </c>
      <c r="L5" s="5">
        <v>1999</v>
      </c>
      <c r="M5" s="5">
        <v>2000</v>
      </c>
      <c r="N5" s="5">
        <v>2001</v>
      </c>
      <c r="O5" s="5">
        <v>2002</v>
      </c>
      <c r="P5" s="5">
        <v>2003</v>
      </c>
      <c r="Q5" s="5">
        <v>2004</v>
      </c>
      <c r="R5" s="5">
        <v>2005</v>
      </c>
      <c r="S5" s="5">
        <v>2006</v>
      </c>
      <c r="T5" s="6">
        <v>2007</v>
      </c>
      <c r="U5" s="6">
        <v>2008</v>
      </c>
      <c r="V5" s="39">
        <v>2009</v>
      </c>
      <c r="W5" s="6">
        <v>2010</v>
      </c>
      <c r="X5" s="36">
        <v>2011</v>
      </c>
      <c r="Y5" s="36">
        <v>2012</v>
      </c>
      <c r="Z5" s="36">
        <v>2013</v>
      </c>
      <c r="AA5" s="37">
        <v>2014</v>
      </c>
      <c r="AB5" s="6">
        <v>2015</v>
      </c>
      <c r="AC5" s="39">
        <v>2016</v>
      </c>
      <c r="AD5" s="6">
        <v>2017</v>
      </c>
      <c r="AE5" s="6">
        <v>2018</v>
      </c>
      <c r="AF5" s="34">
        <v>2019</v>
      </c>
      <c r="AG5" s="31"/>
    </row>
    <row r="6" spans="1:33">
      <c r="A6" s="55"/>
      <c r="B6" s="94" t="s">
        <v>28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  <c r="Q6" s="28"/>
      <c r="R6" s="28"/>
      <c r="S6" s="28"/>
      <c r="T6" s="28"/>
      <c r="U6" s="9"/>
      <c r="V6" s="9"/>
      <c r="W6" s="9"/>
      <c r="X6" s="9"/>
      <c r="Y6" s="9"/>
      <c r="Z6" s="9"/>
      <c r="AA6" s="9"/>
      <c r="AB6" s="9"/>
      <c r="AC6" s="9"/>
      <c r="AG6" s="31"/>
    </row>
    <row r="7" spans="1:33" s="1" customFormat="1" ht="19.5" customHeight="1">
      <c r="A7" s="55" t="s">
        <v>13</v>
      </c>
      <c r="B7" s="11">
        <v>14604</v>
      </c>
      <c r="C7" s="12">
        <v>14527</v>
      </c>
      <c r="D7" s="12">
        <v>14496</v>
      </c>
      <c r="E7" s="12">
        <v>14635</v>
      </c>
      <c r="F7" s="12">
        <v>14595</v>
      </c>
      <c r="G7" s="12">
        <v>14593</v>
      </c>
      <c r="H7" s="12">
        <v>14609</v>
      </c>
      <c r="I7" s="12">
        <v>14604</v>
      </c>
      <c r="J7" s="12">
        <v>14594</v>
      </c>
      <c r="K7" s="12">
        <v>14595</v>
      </c>
      <c r="L7" s="13">
        <v>14562.8</v>
      </c>
      <c r="M7" s="13">
        <v>14583.7</v>
      </c>
      <c r="N7" s="13">
        <v>14615.4</v>
      </c>
      <c r="O7" s="13">
        <v>14647.3</v>
      </c>
      <c r="P7" s="13">
        <v>14677.2</v>
      </c>
      <c r="Q7" s="13">
        <v>14703.7</v>
      </c>
      <c r="R7" s="13">
        <v>14733.4</v>
      </c>
      <c r="S7" s="13">
        <v>14756.6</v>
      </c>
      <c r="T7" s="14">
        <v>14798.7</v>
      </c>
      <c r="U7" s="14">
        <v>14847.7</v>
      </c>
      <c r="V7" s="14">
        <v>14889.1</v>
      </c>
      <c r="W7" s="13">
        <v>15100.8</v>
      </c>
      <c r="X7" s="13">
        <v>15152.6</v>
      </c>
      <c r="Y7" s="13">
        <v>15197</v>
      </c>
      <c r="Z7" s="13">
        <v>15237.8</v>
      </c>
      <c r="AA7" s="14">
        <v>15262.3</v>
      </c>
      <c r="AB7" s="14">
        <v>15270.8</v>
      </c>
      <c r="AC7" s="14">
        <v>15303.5</v>
      </c>
      <c r="AD7" s="13">
        <v>15324.3</v>
      </c>
      <c r="AE7" s="13">
        <v>15343.9</v>
      </c>
      <c r="AF7" s="13">
        <v>15349.5</v>
      </c>
      <c r="AG7" s="56"/>
    </row>
    <row r="8" spans="1:33">
      <c r="A8" s="3" t="s">
        <v>14</v>
      </c>
      <c r="B8" s="29">
        <v>775</v>
      </c>
      <c r="C8" s="30">
        <v>750</v>
      </c>
      <c r="D8" s="30">
        <v>740</v>
      </c>
      <c r="E8" s="30">
        <v>727</v>
      </c>
      <c r="F8" s="30">
        <v>707</v>
      </c>
      <c r="G8" s="30">
        <v>677</v>
      </c>
      <c r="H8" s="30">
        <v>639</v>
      </c>
      <c r="I8" s="30">
        <v>608</v>
      </c>
      <c r="J8" s="30">
        <v>578</v>
      </c>
      <c r="K8" s="30">
        <v>561</v>
      </c>
      <c r="L8" s="19">
        <v>539.70000000000005</v>
      </c>
      <c r="M8" s="19">
        <v>520.58000000000004</v>
      </c>
      <c r="N8" s="19">
        <v>502.5</v>
      </c>
      <c r="O8" s="19">
        <v>484.8</v>
      </c>
      <c r="P8" s="19">
        <v>466.51</v>
      </c>
      <c r="Q8" s="19">
        <v>456</v>
      </c>
      <c r="R8" s="19">
        <v>453</v>
      </c>
      <c r="S8" s="19">
        <v>458</v>
      </c>
      <c r="T8" s="20">
        <v>470</v>
      </c>
      <c r="U8" s="28">
        <v>490.7</v>
      </c>
      <c r="V8" s="2">
        <v>505.7</v>
      </c>
      <c r="W8" s="19">
        <v>535.20000000000005</v>
      </c>
      <c r="X8" s="19">
        <v>517.79999999999995</v>
      </c>
      <c r="Y8" s="19">
        <v>498.1</v>
      </c>
      <c r="Z8" s="19">
        <v>480.7</v>
      </c>
      <c r="AA8" s="28">
        <v>471.2</v>
      </c>
      <c r="AB8" s="28">
        <v>459.2</v>
      </c>
      <c r="AC8" s="28">
        <v>461.5</v>
      </c>
      <c r="AD8" s="19">
        <v>471</v>
      </c>
      <c r="AE8" s="19">
        <v>478</v>
      </c>
      <c r="AF8" s="15">
        <v>476</v>
      </c>
      <c r="AG8" s="31"/>
    </row>
    <row r="9" spans="1:33">
      <c r="A9" s="16" t="s">
        <v>0</v>
      </c>
      <c r="B9" s="17">
        <v>1093</v>
      </c>
      <c r="C9" s="18">
        <v>1061</v>
      </c>
      <c r="D9" s="18">
        <v>1024</v>
      </c>
      <c r="E9" s="18">
        <v>1001</v>
      </c>
      <c r="F9" s="18">
        <v>974</v>
      </c>
      <c r="G9" s="18">
        <v>968</v>
      </c>
      <c r="H9" s="18">
        <v>954</v>
      </c>
      <c r="I9" s="18">
        <v>934</v>
      </c>
      <c r="J9" s="18">
        <v>911</v>
      </c>
      <c r="K9" s="18">
        <v>862</v>
      </c>
      <c r="L9" s="19">
        <v>830.5</v>
      </c>
      <c r="M9" s="19">
        <v>796.31500000000005</v>
      </c>
      <c r="N9" s="19">
        <v>763.2</v>
      </c>
      <c r="O9" s="19">
        <v>735.8</v>
      </c>
      <c r="P9" s="19">
        <v>708.92</v>
      </c>
      <c r="Q9" s="19">
        <v>681.4</v>
      </c>
      <c r="R9" s="19">
        <v>657.6</v>
      </c>
      <c r="S9" s="19">
        <v>634.79999999999995</v>
      </c>
      <c r="T9" s="2">
        <v>616.6</v>
      </c>
      <c r="U9" s="2">
        <v>608.1</v>
      </c>
      <c r="V9" s="2">
        <v>609.6</v>
      </c>
      <c r="W9" s="19">
        <v>652.6</v>
      </c>
      <c r="X9" s="19">
        <v>681.1</v>
      </c>
      <c r="Y9" s="19">
        <v>704.9</v>
      </c>
      <c r="Z9" s="19">
        <v>715.9</v>
      </c>
      <c r="AA9" s="2">
        <v>709.1</v>
      </c>
      <c r="AB9" s="2">
        <v>689.6</v>
      </c>
      <c r="AC9" s="2">
        <v>663.9</v>
      </c>
      <c r="AD9" s="19">
        <v>647</v>
      </c>
      <c r="AE9" s="19">
        <v>635.6</v>
      </c>
      <c r="AF9" s="15">
        <v>631.29999999999995</v>
      </c>
      <c r="AG9" s="31"/>
    </row>
    <row r="10" spans="1:33">
      <c r="A10" s="16" t="s">
        <v>1</v>
      </c>
      <c r="B10" s="17">
        <v>2002</v>
      </c>
      <c r="C10" s="18">
        <v>1989</v>
      </c>
      <c r="D10" s="18">
        <v>1969</v>
      </c>
      <c r="E10" s="18">
        <v>1980</v>
      </c>
      <c r="F10" s="18">
        <v>1968</v>
      </c>
      <c r="G10" s="18">
        <v>1960</v>
      </c>
      <c r="H10" s="18">
        <v>1964</v>
      </c>
      <c r="I10" s="18">
        <v>1958</v>
      </c>
      <c r="J10" s="18">
        <v>1946</v>
      </c>
      <c r="K10" s="18">
        <v>1944</v>
      </c>
      <c r="L10" s="19">
        <v>1965.8</v>
      </c>
      <c r="M10" s="19">
        <v>1919</v>
      </c>
      <c r="N10" s="19">
        <v>1879.1</v>
      </c>
      <c r="O10" s="19">
        <v>1835.9</v>
      </c>
      <c r="P10" s="19">
        <v>1792</v>
      </c>
      <c r="Q10" s="19">
        <v>1742.1</v>
      </c>
      <c r="R10" s="19">
        <v>1681.3</v>
      </c>
      <c r="S10" s="19">
        <v>1615.1</v>
      </c>
      <c r="T10" s="2">
        <v>1556.9</v>
      </c>
      <c r="U10" s="2">
        <v>1499.2</v>
      </c>
      <c r="V10" s="2">
        <v>1443.8</v>
      </c>
      <c r="W10" s="19">
        <v>1418</v>
      </c>
      <c r="X10" s="19">
        <v>1381</v>
      </c>
      <c r="Y10" s="19">
        <v>1355</v>
      </c>
      <c r="Z10" s="19">
        <v>1342.9</v>
      </c>
      <c r="AA10" s="2">
        <v>1342.2</v>
      </c>
      <c r="AB10" s="2">
        <v>1354.8</v>
      </c>
      <c r="AC10" s="2">
        <v>1374.6</v>
      </c>
      <c r="AD10" s="19">
        <v>1391.4</v>
      </c>
      <c r="AE10" s="19">
        <v>1406</v>
      </c>
      <c r="AF10" s="15">
        <v>1416.3</v>
      </c>
      <c r="AG10" s="31"/>
    </row>
    <row r="11" spans="1:33">
      <c r="A11" s="16" t="s">
        <v>2</v>
      </c>
      <c r="B11" s="17">
        <v>833</v>
      </c>
      <c r="C11" s="18">
        <v>851</v>
      </c>
      <c r="D11" s="18">
        <v>865</v>
      </c>
      <c r="E11" s="18">
        <v>892</v>
      </c>
      <c r="F11" s="18">
        <v>908</v>
      </c>
      <c r="G11" s="18">
        <v>926</v>
      </c>
      <c r="H11" s="18">
        <v>945</v>
      </c>
      <c r="I11" s="18">
        <v>965</v>
      </c>
      <c r="J11" s="18">
        <v>983</v>
      </c>
      <c r="K11" s="18">
        <v>1001</v>
      </c>
      <c r="L11" s="19">
        <v>1007.8</v>
      </c>
      <c r="M11" s="19">
        <v>1039.825</v>
      </c>
      <c r="N11" s="19">
        <v>1046.4000000000001</v>
      </c>
      <c r="O11" s="19">
        <v>1024.4000000000001</v>
      </c>
      <c r="P11" s="19">
        <v>1001</v>
      </c>
      <c r="Q11" s="19">
        <v>970.7</v>
      </c>
      <c r="R11" s="19">
        <v>960.3</v>
      </c>
      <c r="S11" s="19">
        <v>954.8</v>
      </c>
      <c r="T11" s="19">
        <v>942.5</v>
      </c>
      <c r="U11" s="19">
        <v>924.5</v>
      </c>
      <c r="V11" s="2">
        <v>895.3</v>
      </c>
      <c r="W11" s="19">
        <v>870.23500000000001</v>
      </c>
      <c r="X11" s="19">
        <v>841.6</v>
      </c>
      <c r="Y11" s="19">
        <v>807.1</v>
      </c>
      <c r="Z11" s="19">
        <v>772.4</v>
      </c>
      <c r="AA11" s="2">
        <v>739.6</v>
      </c>
      <c r="AB11" s="2">
        <v>716.4</v>
      </c>
      <c r="AC11" s="2">
        <v>694.5</v>
      </c>
      <c r="AD11" s="19">
        <v>673.3</v>
      </c>
      <c r="AE11" s="19">
        <v>654.6</v>
      </c>
      <c r="AF11" s="15">
        <v>637.29999999999995</v>
      </c>
      <c r="AG11" s="31"/>
    </row>
    <row r="12" spans="1:33">
      <c r="A12" s="16" t="s">
        <v>16</v>
      </c>
      <c r="B12" s="17">
        <v>204</v>
      </c>
      <c r="C12" s="18">
        <v>208</v>
      </c>
      <c r="D12" s="18">
        <v>211</v>
      </c>
      <c r="E12" s="18">
        <v>217</v>
      </c>
      <c r="F12" s="18">
        <v>221</v>
      </c>
      <c r="G12" s="18">
        <v>225</v>
      </c>
      <c r="H12" s="18">
        <v>229</v>
      </c>
      <c r="I12" s="18">
        <v>233</v>
      </c>
      <c r="J12" s="18">
        <v>237</v>
      </c>
      <c r="K12" s="18">
        <v>241</v>
      </c>
      <c r="L12" s="19">
        <v>231.9</v>
      </c>
      <c r="M12" s="19">
        <v>250.1</v>
      </c>
      <c r="N12" s="19">
        <v>267.2</v>
      </c>
      <c r="O12" s="19">
        <v>266</v>
      </c>
      <c r="P12" s="19">
        <v>263.5</v>
      </c>
      <c r="Q12" s="19">
        <v>249</v>
      </c>
      <c r="R12" s="19">
        <v>242.4</v>
      </c>
      <c r="S12" s="19">
        <v>239.7</v>
      </c>
      <c r="T12" s="19">
        <v>236.6</v>
      </c>
      <c r="U12" s="19">
        <v>238.4</v>
      </c>
      <c r="V12" s="2">
        <v>237.7</v>
      </c>
      <c r="W12" s="19">
        <v>230.9</v>
      </c>
      <c r="X12" s="19">
        <v>222.64</v>
      </c>
      <c r="Y12" s="19">
        <v>214.7</v>
      </c>
      <c r="Z12" s="19">
        <v>207.3</v>
      </c>
      <c r="AA12" s="2">
        <v>194.8</v>
      </c>
      <c r="AB12" s="2">
        <v>187.7</v>
      </c>
      <c r="AC12" s="2">
        <v>179.9</v>
      </c>
      <c r="AD12" s="19">
        <v>174.2</v>
      </c>
      <c r="AE12" s="19">
        <v>171.1</v>
      </c>
      <c r="AF12" s="15">
        <v>165.3</v>
      </c>
      <c r="AG12" s="31"/>
    </row>
    <row r="13" spans="1:33">
      <c r="A13" s="16" t="s">
        <v>3</v>
      </c>
      <c r="B13" s="17">
        <v>1220</v>
      </c>
      <c r="C13" s="18">
        <v>1228</v>
      </c>
      <c r="D13" s="18">
        <v>1228</v>
      </c>
      <c r="E13" s="18">
        <v>1250</v>
      </c>
      <c r="F13" s="18">
        <v>1256</v>
      </c>
      <c r="G13" s="18">
        <v>1266</v>
      </c>
      <c r="H13" s="18">
        <v>1277</v>
      </c>
      <c r="I13" s="18">
        <v>1287</v>
      </c>
      <c r="J13" s="18">
        <v>1295</v>
      </c>
      <c r="K13" s="18">
        <v>1305</v>
      </c>
      <c r="L13" s="19">
        <v>1311</v>
      </c>
      <c r="M13" s="19">
        <v>1327.1</v>
      </c>
      <c r="N13" s="19">
        <v>1357.7</v>
      </c>
      <c r="O13" s="19">
        <v>1407.2</v>
      </c>
      <c r="P13" s="19">
        <v>1450.5</v>
      </c>
      <c r="Q13" s="19">
        <v>1487.1</v>
      </c>
      <c r="R13" s="19">
        <v>1505.7</v>
      </c>
      <c r="S13" s="19">
        <v>1515.5</v>
      </c>
      <c r="T13" s="19">
        <v>1506.1</v>
      </c>
      <c r="U13" s="19">
        <v>1478.7</v>
      </c>
      <c r="V13" s="2">
        <v>1455.5</v>
      </c>
      <c r="W13" s="19">
        <v>1406.42</v>
      </c>
      <c r="X13" s="19">
        <v>1395.7</v>
      </c>
      <c r="Y13" s="19">
        <v>1389.3</v>
      </c>
      <c r="Z13" s="19">
        <v>1376.9749999999999</v>
      </c>
      <c r="AA13" s="2">
        <v>1356.5</v>
      </c>
      <c r="AB13" s="2">
        <v>1321.1</v>
      </c>
      <c r="AC13" s="2">
        <v>1275.9000000000001</v>
      </c>
      <c r="AD13" s="19">
        <v>1224.5</v>
      </c>
      <c r="AE13" s="19">
        <v>1178.0999999999999</v>
      </c>
      <c r="AF13" s="15">
        <v>1134.7</v>
      </c>
      <c r="AG13" s="31"/>
    </row>
    <row r="14" spans="1:33">
      <c r="A14" s="16" t="s">
        <v>4</v>
      </c>
      <c r="B14" s="17">
        <v>4499</v>
      </c>
      <c r="C14" s="18">
        <v>4443</v>
      </c>
      <c r="D14" s="18">
        <v>4387</v>
      </c>
      <c r="E14" s="18">
        <v>4383</v>
      </c>
      <c r="F14" s="18">
        <v>4336</v>
      </c>
      <c r="G14" s="18">
        <v>4307</v>
      </c>
      <c r="H14" s="18">
        <v>4273</v>
      </c>
      <c r="I14" s="18">
        <v>4231</v>
      </c>
      <c r="J14" s="18">
        <v>4181</v>
      </c>
      <c r="K14" s="18">
        <v>4127</v>
      </c>
      <c r="L14" s="19">
        <v>4111.8999999999996</v>
      </c>
      <c r="M14" s="19">
        <v>4025.6</v>
      </c>
      <c r="N14" s="19">
        <v>3924</v>
      </c>
      <c r="O14" s="19">
        <v>3814.9</v>
      </c>
      <c r="P14" s="19">
        <v>3704.9</v>
      </c>
      <c r="Q14" s="19">
        <v>3601.2</v>
      </c>
      <c r="R14" s="19">
        <v>3509.7</v>
      </c>
      <c r="S14" s="19">
        <v>3423.1</v>
      </c>
      <c r="T14" s="19">
        <v>3349.4</v>
      </c>
      <c r="U14" s="19">
        <v>3284.1</v>
      </c>
      <c r="V14" s="2">
        <v>3216.8</v>
      </c>
      <c r="W14" s="19">
        <v>3245.17</v>
      </c>
      <c r="X14" s="19">
        <v>3198.9</v>
      </c>
      <c r="Y14" s="19">
        <v>3150.3</v>
      </c>
      <c r="Z14" s="19">
        <v>3104.6</v>
      </c>
      <c r="AA14" s="2">
        <v>3067.3</v>
      </c>
      <c r="AB14" s="2">
        <v>3032.3</v>
      </c>
      <c r="AC14" s="2">
        <v>3014.7</v>
      </c>
      <c r="AD14" s="19">
        <v>3008.6</v>
      </c>
      <c r="AE14" s="19">
        <v>3003.1</v>
      </c>
      <c r="AF14" s="15">
        <v>2995.5</v>
      </c>
      <c r="AG14" s="31"/>
    </row>
    <row r="15" spans="1:33">
      <c r="A15" s="16" t="s">
        <v>5</v>
      </c>
      <c r="B15" s="17">
        <v>7963</v>
      </c>
      <c r="C15" s="18">
        <v>7937</v>
      </c>
      <c r="D15" s="18">
        <v>7961</v>
      </c>
      <c r="E15" s="18">
        <v>8070</v>
      </c>
      <c r="F15" s="18">
        <v>8070</v>
      </c>
      <c r="G15" s="18">
        <v>8088</v>
      </c>
      <c r="H15" s="18">
        <v>8124</v>
      </c>
      <c r="I15" s="18">
        <v>8151</v>
      </c>
      <c r="J15" s="18">
        <v>8174</v>
      </c>
      <c r="K15" s="18">
        <v>8212</v>
      </c>
      <c r="L15" s="19">
        <v>8176.3</v>
      </c>
      <c r="M15" s="19">
        <v>8276.9</v>
      </c>
      <c r="N15" s="19">
        <v>8408.1</v>
      </c>
      <c r="O15" s="19">
        <v>8550.6</v>
      </c>
      <c r="P15" s="19">
        <v>8695.7999999999993</v>
      </c>
      <c r="Q15" s="19">
        <v>8828.5</v>
      </c>
      <c r="R15" s="19">
        <v>8954.9</v>
      </c>
      <c r="S15" s="19">
        <v>9056.2000000000007</v>
      </c>
      <c r="T15" s="19">
        <v>9162.9</v>
      </c>
      <c r="U15" s="19">
        <v>9263.1</v>
      </c>
      <c r="V15" s="2">
        <v>9358.6</v>
      </c>
      <c r="W15" s="19">
        <v>9528.7000000000007</v>
      </c>
      <c r="X15" s="19">
        <v>9583.5</v>
      </c>
      <c r="Y15" s="19">
        <v>9628</v>
      </c>
      <c r="Z15" s="19">
        <v>9659</v>
      </c>
      <c r="AA15" s="2">
        <v>9661.7000000000007</v>
      </c>
      <c r="AB15" s="2">
        <v>9643.7999999999993</v>
      </c>
      <c r="AC15" s="2">
        <v>9624.9</v>
      </c>
      <c r="AD15" s="19">
        <v>9583.7000000000007</v>
      </c>
      <c r="AE15" s="19">
        <v>9540.1</v>
      </c>
      <c r="AF15" s="15">
        <v>9483.7000000000007</v>
      </c>
      <c r="AG15" s="31"/>
    </row>
    <row r="16" spans="1:33">
      <c r="A16" s="16" t="s">
        <v>22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Y16" s="19"/>
      <c r="Z16" s="19"/>
      <c r="AD16" s="19"/>
      <c r="AE16" s="19"/>
      <c r="AF16" s="15"/>
      <c r="AG16" s="31"/>
    </row>
    <row r="17" spans="1:33">
      <c r="A17" s="16" t="s">
        <v>6</v>
      </c>
      <c r="B17" s="17">
        <v>5433</v>
      </c>
      <c r="C17" s="18">
        <v>5418</v>
      </c>
      <c r="D17" s="18">
        <v>5427</v>
      </c>
      <c r="E17" s="18">
        <v>5500</v>
      </c>
      <c r="F17" s="18">
        <v>5495</v>
      </c>
      <c r="G17" s="18">
        <v>5510</v>
      </c>
      <c r="H17" s="18">
        <v>5533</v>
      </c>
      <c r="I17" s="18">
        <v>5549</v>
      </c>
      <c r="J17" s="18">
        <v>5563</v>
      </c>
      <c r="K17" s="18">
        <v>5580</v>
      </c>
      <c r="L17" s="19">
        <v>5595.3</v>
      </c>
      <c r="M17" s="19">
        <v>5624.27</v>
      </c>
      <c r="N17" s="19">
        <v>5672.4</v>
      </c>
      <c r="O17" s="19">
        <v>5716.4</v>
      </c>
      <c r="P17" s="19">
        <v>5758.7</v>
      </c>
      <c r="Q17" s="19">
        <v>5789.9</v>
      </c>
      <c r="R17" s="19">
        <v>5824.1</v>
      </c>
      <c r="S17" s="19">
        <v>5854.8</v>
      </c>
      <c r="T17" s="19">
        <v>5895.6</v>
      </c>
      <c r="U17" s="19">
        <v>5941.1</v>
      </c>
      <c r="V17" s="19">
        <v>5991</v>
      </c>
      <c r="W17" s="19">
        <v>6086.4</v>
      </c>
      <c r="X17" s="19">
        <v>6118.1</v>
      </c>
      <c r="Y17" s="19">
        <v>6148.375</v>
      </c>
      <c r="Z17" s="19">
        <v>6171.3</v>
      </c>
      <c r="AA17" s="2">
        <v>6169.3</v>
      </c>
      <c r="AB17" s="2">
        <v>6155.3</v>
      </c>
      <c r="AC17" s="2">
        <v>6133.1</v>
      </c>
      <c r="AD17" s="19">
        <v>6091.5</v>
      </c>
      <c r="AE17" s="19">
        <v>6042.2</v>
      </c>
      <c r="AF17" s="15">
        <v>5974.9</v>
      </c>
      <c r="AG17" s="31"/>
    </row>
    <row r="18" spans="1:33">
      <c r="A18" s="16" t="s">
        <v>7</v>
      </c>
      <c r="B18" s="17">
        <v>2530</v>
      </c>
      <c r="C18" s="18">
        <v>2519</v>
      </c>
      <c r="D18" s="18">
        <v>2534</v>
      </c>
      <c r="E18" s="18">
        <v>2571</v>
      </c>
      <c r="F18" s="18">
        <v>2575</v>
      </c>
      <c r="G18" s="18">
        <v>2577</v>
      </c>
      <c r="H18" s="18">
        <v>2591</v>
      </c>
      <c r="I18" s="18">
        <v>2602</v>
      </c>
      <c r="J18" s="18">
        <v>2612</v>
      </c>
      <c r="K18" s="18">
        <v>2632</v>
      </c>
      <c r="L18" s="19">
        <v>2581.1</v>
      </c>
      <c r="M18" s="19">
        <v>2652.6</v>
      </c>
      <c r="N18" s="19">
        <v>2735.7</v>
      </c>
      <c r="O18" s="19">
        <v>2834.2</v>
      </c>
      <c r="P18" s="19">
        <v>2937.1</v>
      </c>
      <c r="Q18" s="19">
        <v>3038.6</v>
      </c>
      <c r="R18" s="19">
        <v>3130.8</v>
      </c>
      <c r="S18" s="19">
        <v>3201.5</v>
      </c>
      <c r="T18" s="19">
        <v>3267.3</v>
      </c>
      <c r="U18" s="19">
        <v>3321.9</v>
      </c>
      <c r="V18" s="2">
        <v>3367.6</v>
      </c>
      <c r="W18" s="19">
        <v>3442.3</v>
      </c>
      <c r="X18" s="19">
        <v>3465.4</v>
      </c>
      <c r="Y18" s="19">
        <v>3479.6</v>
      </c>
      <c r="Z18" s="19">
        <v>3487.7</v>
      </c>
      <c r="AA18" s="2">
        <v>3492.4</v>
      </c>
      <c r="AB18" s="2">
        <v>3488.5</v>
      </c>
      <c r="AC18" s="2">
        <v>3491.7</v>
      </c>
      <c r="AD18" s="19">
        <v>3492.2</v>
      </c>
      <c r="AE18" s="19">
        <v>3497.9</v>
      </c>
      <c r="AF18" s="15">
        <v>3508.8</v>
      </c>
      <c r="AG18" s="31"/>
    </row>
    <row r="19" spans="1:33">
      <c r="A19" s="16" t="s">
        <v>11</v>
      </c>
      <c r="B19" s="17">
        <v>2142</v>
      </c>
      <c r="C19" s="18">
        <v>2147</v>
      </c>
      <c r="D19" s="18">
        <v>2149</v>
      </c>
      <c r="E19" s="18">
        <v>2182</v>
      </c>
      <c r="F19" s="18">
        <v>2189</v>
      </c>
      <c r="G19" s="18">
        <v>2199</v>
      </c>
      <c r="H19" s="18">
        <v>2212</v>
      </c>
      <c r="I19" s="18">
        <v>2221</v>
      </c>
      <c r="J19" s="18">
        <v>2238</v>
      </c>
      <c r="K19" s="18">
        <v>2256</v>
      </c>
      <c r="L19" s="19">
        <v>2274.5</v>
      </c>
      <c r="M19" s="19">
        <v>2281.1999999999998</v>
      </c>
      <c r="N19" s="19">
        <v>2283.3000000000002</v>
      </c>
      <c r="O19" s="19">
        <v>2281.8000000000002</v>
      </c>
      <c r="P19" s="19">
        <v>2276.5</v>
      </c>
      <c r="Q19" s="19">
        <v>2274</v>
      </c>
      <c r="R19" s="19">
        <v>2268.6999999999998</v>
      </c>
      <c r="S19" s="19">
        <v>2277.3000000000002</v>
      </c>
      <c r="T19" s="19">
        <v>2286.5</v>
      </c>
      <c r="U19" s="19">
        <v>2300.5</v>
      </c>
      <c r="V19" s="2">
        <v>2313.8000000000002</v>
      </c>
      <c r="W19" s="19">
        <v>2326.9</v>
      </c>
      <c r="X19" s="19">
        <v>2370.1999999999998</v>
      </c>
      <c r="Y19" s="19">
        <v>2418.6999999999998</v>
      </c>
      <c r="Z19" s="19">
        <v>2474.1999999999998</v>
      </c>
      <c r="AA19" s="2">
        <v>2533.3000000000002</v>
      </c>
      <c r="AB19" s="2">
        <v>2594.6999999999998</v>
      </c>
      <c r="AC19" s="2">
        <v>2663.9</v>
      </c>
      <c r="AD19" s="19">
        <v>2732.1</v>
      </c>
      <c r="AE19" s="19">
        <v>2800.7</v>
      </c>
      <c r="AF19" s="15">
        <v>2870.3</v>
      </c>
      <c r="AG19" s="31"/>
    </row>
    <row r="20" spans="1:33">
      <c r="A20" s="16" t="s">
        <v>8</v>
      </c>
      <c r="B20" s="17">
        <v>3870</v>
      </c>
      <c r="C20" s="18">
        <v>3800</v>
      </c>
      <c r="D20" s="18">
        <v>3733</v>
      </c>
      <c r="E20" s="18">
        <v>3709</v>
      </c>
      <c r="F20" s="18">
        <v>3649</v>
      </c>
      <c r="G20" s="18">
        <v>3605</v>
      </c>
      <c r="H20" s="18">
        <v>3557</v>
      </c>
      <c r="I20" s="18">
        <v>3500</v>
      </c>
      <c r="J20" s="18">
        <v>3436</v>
      </c>
      <c r="K20" s="18">
        <v>3367</v>
      </c>
      <c r="L20" s="19">
        <v>3336</v>
      </c>
      <c r="M20" s="19">
        <v>3235.9</v>
      </c>
      <c r="N20" s="19">
        <v>3144.8</v>
      </c>
      <c r="O20" s="19">
        <v>3056.5</v>
      </c>
      <c r="P20" s="19">
        <v>2967.4</v>
      </c>
      <c r="Q20" s="19">
        <v>2879.5</v>
      </c>
      <c r="R20" s="19">
        <v>2791.9</v>
      </c>
      <c r="S20" s="19">
        <v>2707.9</v>
      </c>
      <c r="T20" s="19">
        <v>2643.5</v>
      </c>
      <c r="U20" s="19">
        <v>2597.9</v>
      </c>
      <c r="V20" s="2">
        <v>2559.1</v>
      </c>
      <c r="W20" s="19">
        <v>2605.8000000000002</v>
      </c>
      <c r="X20" s="19">
        <v>2579.9</v>
      </c>
      <c r="Y20" s="19">
        <v>2558</v>
      </c>
      <c r="Z20" s="19">
        <v>2539.46</v>
      </c>
      <c r="AA20" s="2">
        <v>2522.5</v>
      </c>
      <c r="AB20" s="2">
        <v>2503.6</v>
      </c>
      <c r="AC20" s="19">
        <v>2500</v>
      </c>
      <c r="AD20" s="19">
        <v>2509.4</v>
      </c>
      <c r="AE20" s="19">
        <v>2519.6</v>
      </c>
      <c r="AF20" s="15">
        <v>2523.6</v>
      </c>
      <c r="AG20" s="31"/>
    </row>
    <row r="21" spans="1:33">
      <c r="A21" s="16" t="s">
        <v>9</v>
      </c>
      <c r="B21" s="17">
        <v>9008</v>
      </c>
      <c r="C21" s="18">
        <v>8987</v>
      </c>
      <c r="D21" s="18">
        <v>9013</v>
      </c>
      <c r="E21" s="18">
        <v>9138</v>
      </c>
      <c r="F21" s="18">
        <v>9142</v>
      </c>
      <c r="G21" s="18">
        <v>9165</v>
      </c>
      <c r="H21" s="18">
        <v>9210</v>
      </c>
      <c r="I21" s="18">
        <v>9244</v>
      </c>
      <c r="J21" s="18">
        <v>9273</v>
      </c>
      <c r="K21" s="18">
        <v>9319</v>
      </c>
      <c r="L21" s="19">
        <v>9293.7000000000007</v>
      </c>
      <c r="M21" s="19">
        <v>9399.2000000000007</v>
      </c>
      <c r="N21" s="19">
        <v>9506.6</v>
      </c>
      <c r="O21" s="19">
        <v>9613.4</v>
      </c>
      <c r="P21" s="19">
        <v>9724.2999999999993</v>
      </c>
      <c r="Q21" s="19">
        <v>9830</v>
      </c>
      <c r="R21" s="19">
        <v>9943.9</v>
      </c>
      <c r="S21" s="19">
        <v>10055.299999999999</v>
      </c>
      <c r="T21" s="19">
        <v>10176.1</v>
      </c>
      <c r="U21" s="19">
        <v>10284.700000000001</v>
      </c>
      <c r="V21" s="2">
        <v>10380.6</v>
      </c>
      <c r="W21" s="19">
        <v>10564.6</v>
      </c>
      <c r="X21" s="19">
        <v>10619.4</v>
      </c>
      <c r="Y21" s="19">
        <v>10651.9</v>
      </c>
      <c r="Z21" s="19">
        <v>10666.9</v>
      </c>
      <c r="AA21" s="2">
        <v>10658.6</v>
      </c>
      <c r="AB21" s="2">
        <v>10635.1</v>
      </c>
      <c r="AC21" s="2">
        <v>10610.7</v>
      </c>
      <c r="AD21" s="19">
        <v>10564.1</v>
      </c>
      <c r="AE21" s="19">
        <v>10514.3</v>
      </c>
      <c r="AF21" s="15">
        <v>10454.200000000001</v>
      </c>
      <c r="AG21" s="31"/>
    </row>
    <row r="22" spans="1:33">
      <c r="A22" s="16" t="s">
        <v>23</v>
      </c>
      <c r="B22" s="17">
        <v>1726</v>
      </c>
      <c r="C22" s="18">
        <v>1740</v>
      </c>
      <c r="D22" s="18">
        <v>1751</v>
      </c>
      <c r="E22" s="18">
        <v>1788</v>
      </c>
      <c r="F22" s="18">
        <v>1805</v>
      </c>
      <c r="G22" s="18">
        <v>1823</v>
      </c>
      <c r="H22" s="18">
        <v>1843</v>
      </c>
      <c r="I22" s="18">
        <v>1860</v>
      </c>
      <c r="J22" s="18">
        <v>1885</v>
      </c>
      <c r="K22" s="18">
        <v>1908</v>
      </c>
      <c r="L22" s="19">
        <v>1933</v>
      </c>
      <c r="M22" s="19">
        <v>1948.6</v>
      </c>
      <c r="N22" s="19">
        <v>1964</v>
      </c>
      <c r="O22" s="19">
        <v>1977.4</v>
      </c>
      <c r="P22" s="19">
        <v>1985.5</v>
      </c>
      <c r="Q22" s="19">
        <v>1994.2</v>
      </c>
      <c r="R22" s="19">
        <v>1997.5</v>
      </c>
      <c r="S22" s="19">
        <v>1993.4</v>
      </c>
      <c r="T22" s="19">
        <v>1979.1</v>
      </c>
      <c r="U22" s="19">
        <v>1965</v>
      </c>
      <c r="V22" s="2">
        <v>1949.4</v>
      </c>
      <c r="W22" s="19">
        <v>1930.4</v>
      </c>
      <c r="X22" s="19">
        <v>1953.35</v>
      </c>
      <c r="Y22" s="19">
        <v>1987.1</v>
      </c>
      <c r="Z22" s="19">
        <v>2031.4</v>
      </c>
      <c r="AA22" s="2">
        <v>2081.1</v>
      </c>
      <c r="AB22" s="2">
        <v>2132.1</v>
      </c>
      <c r="AC22" s="2">
        <v>2192.8000000000002</v>
      </c>
      <c r="AD22" s="19">
        <v>2250.8000000000002</v>
      </c>
      <c r="AE22" s="19">
        <v>2310</v>
      </c>
      <c r="AF22" s="15">
        <v>2371.6999999999998</v>
      </c>
      <c r="AG22" s="31"/>
    </row>
    <row r="23" spans="1:33">
      <c r="A23" s="16" t="s">
        <v>19</v>
      </c>
      <c r="B23" s="17">
        <v>3172</v>
      </c>
      <c r="C23" s="18">
        <v>3186</v>
      </c>
      <c r="D23" s="18">
        <v>3218</v>
      </c>
      <c r="E23" s="18">
        <v>3269</v>
      </c>
      <c r="F23" s="18">
        <v>3290</v>
      </c>
      <c r="G23" s="18">
        <v>3318</v>
      </c>
      <c r="H23" s="18">
        <v>3352</v>
      </c>
      <c r="I23" s="18">
        <v>3385</v>
      </c>
      <c r="J23" s="18">
        <v>3416</v>
      </c>
      <c r="K23" s="18">
        <v>3451</v>
      </c>
      <c r="L23" s="19">
        <v>3487.7</v>
      </c>
      <c r="M23" s="19">
        <v>3525.2</v>
      </c>
      <c r="N23" s="19">
        <v>3559.2</v>
      </c>
      <c r="O23" s="19">
        <v>3587.4</v>
      </c>
      <c r="P23" s="19">
        <v>3615.3</v>
      </c>
      <c r="Q23" s="19">
        <v>3636.9</v>
      </c>
      <c r="R23" s="19">
        <v>3658.3</v>
      </c>
      <c r="S23" s="19">
        <v>3673.7</v>
      </c>
      <c r="T23" s="19">
        <v>3686.3</v>
      </c>
      <c r="U23" s="19">
        <v>3692.7</v>
      </c>
      <c r="V23" s="2">
        <v>3694.2</v>
      </c>
      <c r="W23" s="19">
        <v>3724.6</v>
      </c>
      <c r="X23" s="19">
        <v>3727.3</v>
      </c>
      <c r="Y23" s="19">
        <v>3727.8</v>
      </c>
      <c r="Z23" s="19">
        <v>3725.9</v>
      </c>
      <c r="AA23" s="2">
        <v>3717.2</v>
      </c>
      <c r="AB23" s="2">
        <v>3708.4</v>
      </c>
      <c r="AC23" s="2">
        <v>3700.6</v>
      </c>
      <c r="AD23" s="19">
        <v>3683.3</v>
      </c>
      <c r="AE23" s="19">
        <v>3665.5</v>
      </c>
      <c r="AF23" s="15">
        <v>3641.5</v>
      </c>
      <c r="AG23" s="31"/>
    </row>
    <row r="24" spans="1:33">
      <c r="A24" s="10"/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5"/>
      <c r="T24" s="27"/>
      <c r="U24" s="27"/>
      <c r="W24" s="19"/>
      <c r="X24" s="19"/>
      <c r="Y24" s="19"/>
      <c r="Z24" s="19"/>
      <c r="AA24" s="38"/>
      <c r="AB24" s="38"/>
      <c r="AC24" s="38"/>
      <c r="AG24" s="31"/>
    </row>
    <row r="25" spans="1:33">
      <c r="A25" s="55"/>
      <c r="B25" s="97" t="s">
        <v>20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9"/>
      <c r="Q25" s="9"/>
      <c r="R25" s="9"/>
      <c r="S25" s="9"/>
      <c r="T25" s="24"/>
      <c r="U25" s="24"/>
      <c r="V25" s="9"/>
      <c r="W25" s="24"/>
      <c r="X25" s="24"/>
      <c r="Y25" s="24"/>
      <c r="Z25" s="24"/>
      <c r="AA25" s="9"/>
      <c r="AB25" s="9"/>
      <c r="AC25" s="9"/>
      <c r="AD25" s="9"/>
      <c r="AE25" s="9"/>
      <c r="AF25" s="9"/>
      <c r="AG25" s="31"/>
    </row>
    <row r="26" spans="1:33" s="1" customFormat="1" ht="19.5" customHeight="1">
      <c r="A26" s="55" t="s">
        <v>13</v>
      </c>
      <c r="B26" s="23" t="s">
        <v>10</v>
      </c>
      <c r="C26" s="13">
        <v>-77</v>
      </c>
      <c r="D26" s="13">
        <v>-31</v>
      </c>
      <c r="E26" s="13">
        <v>139</v>
      </c>
      <c r="F26" s="13">
        <v>-40</v>
      </c>
      <c r="G26" s="13">
        <v>-2</v>
      </c>
      <c r="H26" s="13">
        <v>16</v>
      </c>
      <c r="I26" s="13">
        <v>-5</v>
      </c>
      <c r="J26" s="13">
        <v>-10</v>
      </c>
      <c r="K26" s="13">
        <v>1</v>
      </c>
      <c r="L26" s="13">
        <v>-33</v>
      </c>
      <c r="M26" s="13">
        <v>21.7</v>
      </c>
      <c r="N26" s="13">
        <v>31.7</v>
      </c>
      <c r="O26" s="13">
        <v>31.9</v>
      </c>
      <c r="P26" s="13">
        <v>29.9</v>
      </c>
      <c r="Q26" s="13">
        <v>26.5</v>
      </c>
      <c r="R26" s="13">
        <v>29.7</v>
      </c>
      <c r="S26" s="13">
        <v>23.3</v>
      </c>
      <c r="T26" s="13">
        <f>T7-S7</f>
        <v>42.1</v>
      </c>
      <c r="U26" s="13">
        <f>U7-T7</f>
        <v>49</v>
      </c>
      <c r="V26" s="14">
        <f>V7-U7</f>
        <v>41.399999999999601</v>
      </c>
      <c r="W26" s="40" t="s">
        <v>10</v>
      </c>
      <c r="X26" s="13">
        <v>51.9</v>
      </c>
      <c r="Y26" s="13">
        <v>44.4</v>
      </c>
      <c r="Z26" s="13">
        <v>40.700000000000003</v>
      </c>
      <c r="AA26" s="13">
        <v>24.5</v>
      </c>
      <c r="AB26" s="13">
        <v>33</v>
      </c>
      <c r="AC26" s="13">
        <v>32.700000000000003</v>
      </c>
      <c r="AD26" s="15">
        <v>20.8</v>
      </c>
      <c r="AE26" s="15">
        <v>19.600000000000001</v>
      </c>
      <c r="AF26" s="15">
        <v>5.6</v>
      </c>
      <c r="AG26" s="56"/>
    </row>
    <row r="27" spans="1:33">
      <c r="A27" s="3" t="s">
        <v>21</v>
      </c>
      <c r="B27" s="25" t="s">
        <v>10</v>
      </c>
      <c r="C27" s="19">
        <v>-25</v>
      </c>
      <c r="D27" s="19">
        <v>-10</v>
      </c>
      <c r="E27" s="19">
        <v>-13</v>
      </c>
      <c r="F27" s="19">
        <v>-20</v>
      </c>
      <c r="G27" s="19">
        <v>-30</v>
      </c>
      <c r="H27" s="19">
        <v>-38</v>
      </c>
      <c r="I27" s="19">
        <v>-31</v>
      </c>
      <c r="J27" s="19">
        <v>-30</v>
      </c>
      <c r="K27" s="19">
        <v>-17</v>
      </c>
      <c r="L27" s="19">
        <v>-21</v>
      </c>
      <c r="M27" s="19">
        <v>-19.420000000000002</v>
      </c>
      <c r="N27" s="19">
        <v>-18.100000000000001</v>
      </c>
      <c r="O27" s="19">
        <v>-17.7</v>
      </c>
      <c r="P27" s="19">
        <v>-18.3</v>
      </c>
      <c r="Q27" s="19">
        <v>-10.5</v>
      </c>
      <c r="R27" s="19">
        <v>-3</v>
      </c>
      <c r="S27" s="20">
        <v>5</v>
      </c>
      <c r="T27" s="20">
        <v>12</v>
      </c>
      <c r="U27" s="20">
        <v>20.7</v>
      </c>
      <c r="V27" s="20">
        <f t="shared" ref="V27:V34" si="0">V8-U8</f>
        <v>15</v>
      </c>
      <c r="W27" s="41" t="s">
        <v>10</v>
      </c>
      <c r="X27" s="20">
        <v>-17.399999999999999</v>
      </c>
      <c r="Y27" s="20">
        <v>-19.8</v>
      </c>
      <c r="Z27" s="20">
        <v>-17.399999999999999</v>
      </c>
      <c r="AA27" s="20">
        <v>-9.5</v>
      </c>
      <c r="AB27" s="20">
        <v>-21.5</v>
      </c>
      <c r="AC27" s="20">
        <v>2.2999999999999998</v>
      </c>
      <c r="AD27" s="47">
        <v>9.5</v>
      </c>
      <c r="AE27" s="20">
        <v>7</v>
      </c>
      <c r="AF27" s="20">
        <v>-2</v>
      </c>
      <c r="AG27" s="31"/>
    </row>
    <row r="28" spans="1:33">
      <c r="A28" s="16" t="s">
        <v>0</v>
      </c>
      <c r="B28" s="25" t="s">
        <v>10</v>
      </c>
      <c r="C28" s="19">
        <v>-32</v>
      </c>
      <c r="D28" s="19">
        <v>-37</v>
      </c>
      <c r="E28" s="19">
        <v>-23</v>
      </c>
      <c r="F28" s="19">
        <v>-27</v>
      </c>
      <c r="G28" s="19">
        <v>-6</v>
      </c>
      <c r="H28" s="19">
        <v>-14</v>
      </c>
      <c r="I28" s="19">
        <v>-20</v>
      </c>
      <c r="J28" s="19">
        <v>-23</v>
      </c>
      <c r="K28" s="19">
        <v>-49</v>
      </c>
      <c r="L28" s="19">
        <v>-32</v>
      </c>
      <c r="M28" s="19">
        <v>-33.700000000000003</v>
      </c>
      <c r="N28" s="19">
        <v>-33.1</v>
      </c>
      <c r="O28" s="19">
        <v>-27.4</v>
      </c>
      <c r="P28" s="19">
        <v>-26.9</v>
      </c>
      <c r="Q28" s="19">
        <v>-27.5</v>
      </c>
      <c r="R28" s="19">
        <v>-23.8</v>
      </c>
      <c r="S28" s="19">
        <v>-22.8</v>
      </c>
      <c r="T28" s="19">
        <v>-18.2</v>
      </c>
      <c r="U28" s="19">
        <v>-8.5</v>
      </c>
      <c r="V28" s="2">
        <f t="shared" si="0"/>
        <v>1.5</v>
      </c>
      <c r="W28" s="42" t="s">
        <v>10</v>
      </c>
      <c r="X28" s="19">
        <v>28.5</v>
      </c>
      <c r="Y28" s="19">
        <v>23.9</v>
      </c>
      <c r="Z28" s="19">
        <v>11</v>
      </c>
      <c r="AA28" s="19">
        <v>-6.8</v>
      </c>
      <c r="AB28" s="19">
        <v>-26.3</v>
      </c>
      <c r="AC28" s="19">
        <v>-25.7</v>
      </c>
      <c r="AD28" s="19">
        <v>-16.899999999999999</v>
      </c>
      <c r="AE28" s="19">
        <v>-11.4</v>
      </c>
      <c r="AF28" s="19">
        <v>-4.3</v>
      </c>
      <c r="AG28" s="31"/>
    </row>
    <row r="29" spans="1:33">
      <c r="A29" s="16" t="s">
        <v>1</v>
      </c>
      <c r="B29" s="25" t="s">
        <v>10</v>
      </c>
      <c r="C29" s="19">
        <v>-13</v>
      </c>
      <c r="D29" s="19">
        <v>-20</v>
      </c>
      <c r="E29" s="19">
        <v>11</v>
      </c>
      <c r="F29" s="19">
        <v>-12</v>
      </c>
      <c r="G29" s="19">
        <v>-8</v>
      </c>
      <c r="H29" s="19">
        <v>4</v>
      </c>
      <c r="I29" s="19">
        <v>-6</v>
      </c>
      <c r="J29" s="19">
        <v>-12</v>
      </c>
      <c r="K29" s="19">
        <v>-2</v>
      </c>
      <c r="L29" s="19">
        <v>22</v>
      </c>
      <c r="M29" s="19">
        <v>-47</v>
      </c>
      <c r="N29" s="19">
        <v>-39.9</v>
      </c>
      <c r="O29" s="19">
        <v>-43.2</v>
      </c>
      <c r="P29" s="19">
        <v>-43.9</v>
      </c>
      <c r="Q29" s="19">
        <v>-49.9</v>
      </c>
      <c r="R29" s="19">
        <v>-60.8</v>
      </c>
      <c r="S29" s="19">
        <v>-66.2</v>
      </c>
      <c r="T29" s="19">
        <v>-58.2</v>
      </c>
      <c r="U29" s="19">
        <v>-57.7</v>
      </c>
      <c r="V29" s="2">
        <f t="shared" si="0"/>
        <v>-55.400000000000098</v>
      </c>
      <c r="W29" s="42" t="s">
        <v>10</v>
      </c>
      <c r="X29" s="19">
        <v>-37.1</v>
      </c>
      <c r="Y29" s="19">
        <v>-26</v>
      </c>
      <c r="Z29" s="19">
        <v>-12.1</v>
      </c>
      <c r="AA29" s="19">
        <v>-0.7</v>
      </c>
      <c r="AB29" s="19">
        <v>11.9</v>
      </c>
      <c r="AC29" s="19">
        <v>19.8</v>
      </c>
      <c r="AD29" s="19">
        <v>16.8</v>
      </c>
      <c r="AE29" s="19">
        <v>14.6</v>
      </c>
      <c r="AF29" s="19">
        <v>10.3</v>
      </c>
      <c r="AG29" s="31"/>
    </row>
    <row r="30" spans="1:33">
      <c r="A30" s="16" t="s">
        <v>2</v>
      </c>
      <c r="B30" s="25" t="s">
        <v>10</v>
      </c>
      <c r="C30" s="19">
        <v>18</v>
      </c>
      <c r="D30" s="19">
        <v>14</v>
      </c>
      <c r="E30" s="19">
        <v>27</v>
      </c>
      <c r="F30" s="19">
        <v>16</v>
      </c>
      <c r="G30" s="19">
        <v>18</v>
      </c>
      <c r="H30" s="19">
        <v>19</v>
      </c>
      <c r="I30" s="19">
        <v>20</v>
      </c>
      <c r="J30" s="19">
        <v>18</v>
      </c>
      <c r="K30" s="19">
        <v>18</v>
      </c>
      <c r="L30" s="19">
        <v>7</v>
      </c>
      <c r="M30" s="19">
        <v>31.824999999999999</v>
      </c>
      <c r="N30" s="19">
        <v>6.6</v>
      </c>
      <c r="O30" s="19">
        <v>-22</v>
      </c>
      <c r="P30" s="19">
        <v>-23.4</v>
      </c>
      <c r="Q30" s="19">
        <v>-30.3</v>
      </c>
      <c r="R30" s="19">
        <v>-10.4</v>
      </c>
      <c r="S30" s="19">
        <v>-5.4</v>
      </c>
      <c r="T30" s="19">
        <v>-12.3</v>
      </c>
      <c r="U30" s="19">
        <v>-18</v>
      </c>
      <c r="V30" s="2">
        <f t="shared" si="0"/>
        <v>-29.2</v>
      </c>
      <c r="W30" s="42" t="s">
        <v>10</v>
      </c>
      <c r="X30" s="19">
        <v>-28.6</v>
      </c>
      <c r="Y30" s="19">
        <v>-34.6</v>
      </c>
      <c r="Z30" s="19">
        <v>-34.700000000000003</v>
      </c>
      <c r="AA30" s="19">
        <v>-32.799999999999997</v>
      </c>
      <c r="AB30" s="19">
        <v>-56</v>
      </c>
      <c r="AC30" s="19">
        <v>-21.9</v>
      </c>
      <c r="AD30" s="19">
        <v>-21.2</v>
      </c>
      <c r="AE30" s="19">
        <v>-18.7</v>
      </c>
      <c r="AF30" s="19">
        <v>-17.3</v>
      </c>
      <c r="AG30" s="31"/>
    </row>
    <row r="31" spans="1:33">
      <c r="A31" s="16" t="s">
        <v>16</v>
      </c>
      <c r="B31" s="25" t="s">
        <v>10</v>
      </c>
      <c r="C31" s="19">
        <v>4</v>
      </c>
      <c r="D31" s="19">
        <v>3</v>
      </c>
      <c r="E31" s="19">
        <v>6</v>
      </c>
      <c r="F31" s="19">
        <v>4</v>
      </c>
      <c r="G31" s="19">
        <v>4</v>
      </c>
      <c r="H31" s="19">
        <v>4</v>
      </c>
      <c r="I31" s="19">
        <v>4</v>
      </c>
      <c r="J31" s="19">
        <v>4</v>
      </c>
      <c r="K31" s="19">
        <v>4</v>
      </c>
      <c r="L31" s="19">
        <v>-9</v>
      </c>
      <c r="M31" s="19">
        <v>18.100000000000001</v>
      </c>
      <c r="N31" s="19">
        <v>17.100000000000001</v>
      </c>
      <c r="O31" s="19">
        <v>-1.2</v>
      </c>
      <c r="P31" s="19">
        <v>-2.5</v>
      </c>
      <c r="Q31" s="19">
        <v>-14.5</v>
      </c>
      <c r="R31" s="19">
        <v>-6.6</v>
      </c>
      <c r="S31" s="19">
        <v>-2.8</v>
      </c>
      <c r="T31" s="19">
        <v>-3.1</v>
      </c>
      <c r="U31" s="19">
        <v>1.8</v>
      </c>
      <c r="V31" s="2">
        <f t="shared" si="0"/>
        <v>-0.70000000000001705</v>
      </c>
      <c r="W31" s="42" t="s">
        <v>10</v>
      </c>
      <c r="X31" s="19">
        <v>-8.1999999999999993</v>
      </c>
      <c r="Y31" s="19">
        <v>-7.9</v>
      </c>
      <c r="Z31" s="19">
        <v>-7.5</v>
      </c>
      <c r="AA31" s="19">
        <v>-12.5</v>
      </c>
      <c r="AB31" s="19">
        <v>-19.600000000000001</v>
      </c>
      <c r="AC31" s="19">
        <v>-7.8</v>
      </c>
      <c r="AD31" s="19">
        <v>-5.7</v>
      </c>
      <c r="AE31" s="19">
        <v>-3.1</v>
      </c>
      <c r="AF31" s="19">
        <v>-5.8</v>
      </c>
      <c r="AG31" s="31"/>
    </row>
    <row r="32" spans="1:33">
      <c r="A32" s="16" t="s">
        <v>3</v>
      </c>
      <c r="B32" s="25" t="s">
        <v>10</v>
      </c>
      <c r="C32" s="19">
        <v>8</v>
      </c>
      <c r="D32" s="19">
        <v>0</v>
      </c>
      <c r="E32" s="19">
        <v>22</v>
      </c>
      <c r="F32" s="19">
        <v>6</v>
      </c>
      <c r="G32" s="19">
        <v>10</v>
      </c>
      <c r="H32" s="19">
        <v>11</v>
      </c>
      <c r="I32" s="19">
        <v>10</v>
      </c>
      <c r="J32" s="19">
        <v>8</v>
      </c>
      <c r="K32" s="19">
        <v>10</v>
      </c>
      <c r="L32" s="19">
        <v>6</v>
      </c>
      <c r="M32" s="19">
        <v>16.100000000000001</v>
      </c>
      <c r="N32" s="19">
        <v>30.6</v>
      </c>
      <c r="O32" s="19">
        <v>49.5</v>
      </c>
      <c r="P32" s="19">
        <v>43.3</v>
      </c>
      <c r="Q32" s="19">
        <v>36.6</v>
      </c>
      <c r="R32" s="19">
        <v>18.600000000000001</v>
      </c>
      <c r="S32" s="19">
        <v>9.6999999999999993</v>
      </c>
      <c r="T32" s="19">
        <v>-9.4</v>
      </c>
      <c r="U32" s="19">
        <v>-27.4</v>
      </c>
      <c r="V32" s="2">
        <f t="shared" si="0"/>
        <v>-23.2</v>
      </c>
      <c r="W32" s="42" t="s">
        <v>10</v>
      </c>
      <c r="X32" s="19">
        <v>-10.7</v>
      </c>
      <c r="Y32" s="19">
        <v>-6.4</v>
      </c>
      <c r="Z32" s="19">
        <v>-12.4</v>
      </c>
      <c r="AA32" s="19">
        <v>-20.5</v>
      </c>
      <c r="AB32" s="19">
        <v>-55.9</v>
      </c>
      <c r="AC32" s="19">
        <v>-45.2</v>
      </c>
      <c r="AD32" s="19">
        <v>-51.4</v>
      </c>
      <c r="AE32" s="19">
        <v>-46.4</v>
      </c>
      <c r="AF32" s="19">
        <v>-43.4</v>
      </c>
      <c r="AG32" s="31"/>
    </row>
    <row r="33" spans="1:33">
      <c r="A33" s="16" t="s">
        <v>4</v>
      </c>
      <c r="B33" s="25" t="s">
        <v>10</v>
      </c>
      <c r="C33" s="19">
        <v>-56</v>
      </c>
      <c r="D33" s="19">
        <v>-56</v>
      </c>
      <c r="E33" s="19">
        <v>-4</v>
      </c>
      <c r="F33" s="19">
        <v>-47</v>
      </c>
      <c r="G33" s="19">
        <v>-29</v>
      </c>
      <c r="H33" s="19">
        <v>-34</v>
      </c>
      <c r="I33" s="19">
        <v>-42</v>
      </c>
      <c r="J33" s="19">
        <v>-50</v>
      </c>
      <c r="K33" s="19">
        <v>-54</v>
      </c>
      <c r="L33" s="19">
        <v>-15</v>
      </c>
      <c r="M33" s="19">
        <v>-86.4</v>
      </c>
      <c r="N33" s="19">
        <v>-101.6</v>
      </c>
      <c r="O33" s="19">
        <v>-109.1</v>
      </c>
      <c r="P33" s="19">
        <v>-110</v>
      </c>
      <c r="Q33" s="19">
        <v>-103.7</v>
      </c>
      <c r="R33" s="19">
        <v>-91.5</v>
      </c>
      <c r="S33" s="19">
        <v>-86.6</v>
      </c>
      <c r="T33" s="19">
        <v>-73.7</v>
      </c>
      <c r="U33" s="19">
        <v>-65.3</v>
      </c>
      <c r="V33" s="2">
        <f t="shared" si="0"/>
        <v>-67.299999999999699</v>
      </c>
      <c r="W33" s="42" t="s">
        <v>10</v>
      </c>
      <c r="X33" s="19">
        <v>-46.3</v>
      </c>
      <c r="Y33" s="19">
        <v>-48.5</v>
      </c>
      <c r="Z33" s="19">
        <v>-45.7</v>
      </c>
      <c r="AA33" s="19">
        <v>-37.299999999999997</v>
      </c>
      <c r="AB33" s="19">
        <v>-72.3</v>
      </c>
      <c r="AC33" s="19">
        <v>-17.600000000000001</v>
      </c>
      <c r="AD33" s="19">
        <v>-6.1</v>
      </c>
      <c r="AE33" s="19">
        <v>-5.5</v>
      </c>
      <c r="AF33" s="19">
        <v>-7.6</v>
      </c>
      <c r="AG33" s="31"/>
    </row>
    <row r="34" spans="1:33">
      <c r="A34" s="16" t="s">
        <v>5</v>
      </c>
      <c r="B34" s="25" t="s">
        <v>10</v>
      </c>
      <c r="C34" s="19">
        <v>-26</v>
      </c>
      <c r="D34" s="19">
        <v>24</v>
      </c>
      <c r="E34" s="19">
        <v>109</v>
      </c>
      <c r="F34" s="19">
        <v>0</v>
      </c>
      <c r="G34" s="19">
        <v>18</v>
      </c>
      <c r="H34" s="19">
        <v>36</v>
      </c>
      <c r="I34" s="19">
        <v>27</v>
      </c>
      <c r="J34" s="19">
        <v>23</v>
      </c>
      <c r="K34" s="19">
        <v>38</v>
      </c>
      <c r="L34" s="19">
        <v>-36</v>
      </c>
      <c r="M34" s="19">
        <v>100.9</v>
      </c>
      <c r="N34" s="19">
        <v>131.19999999999999</v>
      </c>
      <c r="O34" s="19">
        <v>142.5</v>
      </c>
      <c r="P34" s="19">
        <v>145.19999999999999</v>
      </c>
      <c r="Q34" s="19">
        <v>132.69999999999999</v>
      </c>
      <c r="R34" s="19">
        <v>126.4</v>
      </c>
      <c r="S34" s="19">
        <v>101.3</v>
      </c>
      <c r="T34" s="19">
        <v>106.7</v>
      </c>
      <c r="U34" s="19">
        <v>100.2</v>
      </c>
      <c r="V34" s="2">
        <f t="shared" si="0"/>
        <v>95.5</v>
      </c>
      <c r="W34" s="42" t="s">
        <v>10</v>
      </c>
      <c r="X34" s="19">
        <v>54.8</v>
      </c>
      <c r="Y34" s="19">
        <v>44.5</v>
      </c>
      <c r="Z34" s="19">
        <v>31</v>
      </c>
      <c r="AA34" s="19">
        <v>2.7</v>
      </c>
      <c r="AB34" s="19">
        <v>-15.2</v>
      </c>
      <c r="AC34" s="19">
        <v>-18.899999999999999</v>
      </c>
      <c r="AD34" s="19">
        <v>-41.2</v>
      </c>
      <c r="AE34" s="19">
        <v>-43.5</v>
      </c>
      <c r="AF34" s="19">
        <v>-56.4</v>
      </c>
      <c r="AG34" s="31"/>
    </row>
    <row r="35" spans="1:33">
      <c r="A35" s="16" t="s">
        <v>29</v>
      </c>
      <c r="B35" s="25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W35" s="42"/>
      <c r="X35" s="19"/>
      <c r="Y35" s="19"/>
      <c r="Z35" s="19"/>
      <c r="AA35" s="19"/>
      <c r="AB35" s="19"/>
      <c r="AC35" s="19"/>
      <c r="AD35" s="19"/>
      <c r="AE35" s="19"/>
      <c r="AF35" s="19"/>
      <c r="AG35" s="31"/>
    </row>
    <row r="36" spans="1:33">
      <c r="A36" s="16" t="s">
        <v>6</v>
      </c>
      <c r="B36" s="25" t="s">
        <v>10</v>
      </c>
      <c r="C36" s="19">
        <v>-15</v>
      </c>
      <c r="D36" s="19">
        <v>9</v>
      </c>
      <c r="E36" s="19">
        <v>73</v>
      </c>
      <c r="F36" s="19">
        <v>-5</v>
      </c>
      <c r="G36" s="19">
        <v>15</v>
      </c>
      <c r="H36" s="19">
        <v>23</v>
      </c>
      <c r="I36" s="19">
        <v>16</v>
      </c>
      <c r="J36" s="19">
        <v>14</v>
      </c>
      <c r="K36" s="19">
        <v>17</v>
      </c>
      <c r="L36" s="19">
        <v>15</v>
      </c>
      <c r="M36" s="19">
        <v>29.3</v>
      </c>
      <c r="N36" s="19">
        <v>48.1</v>
      </c>
      <c r="O36" s="19">
        <v>44</v>
      </c>
      <c r="P36" s="19">
        <v>42.3</v>
      </c>
      <c r="Q36" s="19">
        <v>31.2</v>
      </c>
      <c r="R36" s="19">
        <v>34.200000000000003</v>
      </c>
      <c r="S36" s="19">
        <v>30.6</v>
      </c>
      <c r="T36" s="19">
        <v>40.799999999999997</v>
      </c>
      <c r="U36" s="19">
        <v>45.5</v>
      </c>
      <c r="V36" s="2">
        <f t="shared" ref="V36:V42" si="1">V17-U17</f>
        <v>49.899999999999601</v>
      </c>
      <c r="W36" s="42" t="s">
        <v>10</v>
      </c>
      <c r="X36" s="19">
        <v>31.7</v>
      </c>
      <c r="Y36" s="19">
        <v>30.3</v>
      </c>
      <c r="Z36" s="19">
        <v>22.9</v>
      </c>
      <c r="AA36" s="19">
        <v>-2</v>
      </c>
      <c r="AB36" s="19">
        <v>-16</v>
      </c>
      <c r="AC36" s="19">
        <v>-22.2</v>
      </c>
      <c r="AD36" s="19">
        <v>-41.6</v>
      </c>
      <c r="AE36" s="19">
        <v>-49.3</v>
      </c>
      <c r="AF36" s="19">
        <v>-67.3</v>
      </c>
      <c r="AG36" s="31"/>
    </row>
    <row r="37" spans="1:33">
      <c r="A37" s="16" t="s">
        <v>7</v>
      </c>
      <c r="B37" s="25" t="s">
        <v>10</v>
      </c>
      <c r="C37" s="19">
        <v>-11</v>
      </c>
      <c r="D37" s="19">
        <v>15</v>
      </c>
      <c r="E37" s="19">
        <v>37</v>
      </c>
      <c r="F37" s="19">
        <v>4</v>
      </c>
      <c r="G37" s="19">
        <v>2</v>
      </c>
      <c r="H37" s="19">
        <v>14</v>
      </c>
      <c r="I37" s="19">
        <v>11</v>
      </c>
      <c r="J37" s="19">
        <v>10</v>
      </c>
      <c r="K37" s="19">
        <v>20</v>
      </c>
      <c r="L37" s="19">
        <v>-51</v>
      </c>
      <c r="M37" s="19">
        <v>71.599999999999994</v>
      </c>
      <c r="N37" s="19">
        <v>83.1</v>
      </c>
      <c r="O37" s="19">
        <v>98.5</v>
      </c>
      <c r="P37" s="19">
        <v>102.9</v>
      </c>
      <c r="Q37" s="19">
        <v>101.5</v>
      </c>
      <c r="R37" s="19">
        <v>92.2</v>
      </c>
      <c r="S37" s="19">
        <v>70.7</v>
      </c>
      <c r="T37" s="19">
        <v>65.8</v>
      </c>
      <c r="U37" s="19">
        <v>54.6</v>
      </c>
      <c r="V37" s="2">
        <f t="shared" si="1"/>
        <v>45.699999999999797</v>
      </c>
      <c r="W37" s="42" t="s">
        <v>10</v>
      </c>
      <c r="X37" s="19">
        <v>23.2</v>
      </c>
      <c r="Y37" s="19">
        <v>14.2</v>
      </c>
      <c r="Z37" s="19">
        <v>8.1</v>
      </c>
      <c r="AA37" s="19">
        <v>4.7</v>
      </c>
      <c r="AB37" s="19">
        <v>0.8</v>
      </c>
      <c r="AC37" s="19">
        <v>3.2</v>
      </c>
      <c r="AD37" s="19">
        <v>0.5</v>
      </c>
      <c r="AE37" s="19">
        <v>5.7</v>
      </c>
      <c r="AF37" s="19">
        <v>10.9</v>
      </c>
      <c r="AG37" s="31"/>
    </row>
    <row r="38" spans="1:33">
      <c r="A38" s="16" t="s">
        <v>11</v>
      </c>
      <c r="B38" s="25" t="s">
        <v>10</v>
      </c>
      <c r="C38" s="19">
        <v>5</v>
      </c>
      <c r="D38" s="19">
        <v>2</v>
      </c>
      <c r="E38" s="19">
        <v>33</v>
      </c>
      <c r="F38" s="19">
        <v>7</v>
      </c>
      <c r="G38" s="19">
        <v>10</v>
      </c>
      <c r="H38" s="19">
        <v>13</v>
      </c>
      <c r="I38" s="19">
        <v>9</v>
      </c>
      <c r="J38" s="19">
        <v>17</v>
      </c>
      <c r="K38" s="19">
        <v>18</v>
      </c>
      <c r="L38" s="19">
        <v>18</v>
      </c>
      <c r="M38" s="19">
        <v>7.2</v>
      </c>
      <c r="N38" s="19">
        <v>2.1</v>
      </c>
      <c r="O38" s="19">
        <v>-1.5</v>
      </c>
      <c r="P38" s="19">
        <v>-5.3</v>
      </c>
      <c r="Q38" s="19">
        <v>-2.5</v>
      </c>
      <c r="R38" s="19">
        <v>-5.3</v>
      </c>
      <c r="S38" s="19">
        <v>8.6</v>
      </c>
      <c r="T38" s="19">
        <v>9.1999999999999993</v>
      </c>
      <c r="U38" s="19">
        <v>14</v>
      </c>
      <c r="V38" s="2">
        <f t="shared" si="1"/>
        <v>13.3000000000002</v>
      </c>
      <c r="W38" s="42" t="s">
        <v>10</v>
      </c>
      <c r="X38" s="19">
        <v>43.3</v>
      </c>
      <c r="Y38" s="19">
        <v>48.4</v>
      </c>
      <c r="Z38" s="19">
        <v>55.5</v>
      </c>
      <c r="AA38" s="19">
        <v>59.1</v>
      </c>
      <c r="AB38" s="19">
        <v>120.5</v>
      </c>
      <c r="AC38" s="19">
        <v>69.2</v>
      </c>
      <c r="AD38" s="19">
        <v>68.099999999999994</v>
      </c>
      <c r="AE38" s="19">
        <v>68.599999999999994</v>
      </c>
      <c r="AF38" s="19">
        <v>69.599999999999994</v>
      </c>
      <c r="AG38" s="31"/>
    </row>
    <row r="39" spans="1:33">
      <c r="A39" s="16" t="s">
        <v>8</v>
      </c>
      <c r="B39" s="25" t="s">
        <v>10</v>
      </c>
      <c r="C39" s="19">
        <v>-70</v>
      </c>
      <c r="D39" s="19">
        <v>-67</v>
      </c>
      <c r="E39" s="19">
        <v>-24</v>
      </c>
      <c r="F39" s="19">
        <v>-60</v>
      </c>
      <c r="G39" s="19">
        <v>-44</v>
      </c>
      <c r="H39" s="19">
        <v>-48</v>
      </c>
      <c r="I39" s="19">
        <v>-57</v>
      </c>
      <c r="J39" s="19">
        <v>-64</v>
      </c>
      <c r="K39" s="19">
        <v>-69</v>
      </c>
      <c r="L39" s="19">
        <v>-31</v>
      </c>
      <c r="M39" s="19">
        <v>-100.1</v>
      </c>
      <c r="N39" s="19">
        <v>-91.1</v>
      </c>
      <c r="O39" s="19">
        <v>-88.3</v>
      </c>
      <c r="P39" s="19">
        <v>-89.1</v>
      </c>
      <c r="Q39" s="19">
        <v>-87.9</v>
      </c>
      <c r="R39" s="19">
        <v>-87.6</v>
      </c>
      <c r="S39" s="19">
        <v>-84</v>
      </c>
      <c r="T39" s="19">
        <v>-64.400000000000006</v>
      </c>
      <c r="U39" s="19">
        <v>-45.6</v>
      </c>
      <c r="V39" s="2">
        <f t="shared" si="1"/>
        <v>-38.800000000000203</v>
      </c>
      <c r="W39" s="42" t="s">
        <v>10</v>
      </c>
      <c r="X39" s="19">
        <v>-25.9</v>
      </c>
      <c r="Y39" s="19">
        <v>-21.9</v>
      </c>
      <c r="Z39" s="19">
        <v>-18.5</v>
      </c>
      <c r="AA39" s="19">
        <v>-17</v>
      </c>
      <c r="AB39" s="19">
        <v>-35.9</v>
      </c>
      <c r="AC39" s="19">
        <v>-3.6</v>
      </c>
      <c r="AD39" s="19">
        <v>9.4</v>
      </c>
      <c r="AE39" s="19">
        <v>10.199999999999999</v>
      </c>
      <c r="AF39" s="19">
        <v>4</v>
      </c>
      <c r="AG39" s="31"/>
    </row>
    <row r="40" spans="1:33">
      <c r="A40" s="16" t="s">
        <v>9</v>
      </c>
      <c r="B40" s="25" t="s">
        <v>10</v>
      </c>
      <c r="C40" s="19">
        <v>-21</v>
      </c>
      <c r="D40" s="19">
        <v>26</v>
      </c>
      <c r="E40" s="19">
        <v>125</v>
      </c>
      <c r="F40" s="19">
        <v>4</v>
      </c>
      <c r="G40" s="19">
        <v>23</v>
      </c>
      <c r="H40" s="19">
        <v>45</v>
      </c>
      <c r="I40" s="19">
        <v>34</v>
      </c>
      <c r="J40" s="19">
        <v>29</v>
      </c>
      <c r="K40" s="19">
        <v>46</v>
      </c>
      <c r="L40" s="19">
        <v>-25</v>
      </c>
      <c r="M40" s="19">
        <v>105.2</v>
      </c>
      <c r="N40" s="19">
        <v>107.4</v>
      </c>
      <c r="O40" s="19">
        <v>106.8</v>
      </c>
      <c r="P40" s="19">
        <v>110.9</v>
      </c>
      <c r="Q40" s="19">
        <v>105.7</v>
      </c>
      <c r="R40" s="19">
        <v>113.9</v>
      </c>
      <c r="S40" s="19">
        <v>111.4</v>
      </c>
      <c r="T40" s="19">
        <v>120.8</v>
      </c>
      <c r="U40" s="19">
        <v>108.6</v>
      </c>
      <c r="V40" s="2">
        <f t="shared" si="1"/>
        <v>95.899999999999594</v>
      </c>
      <c r="W40" s="42" t="s">
        <v>10</v>
      </c>
      <c r="X40" s="19">
        <v>54.8</v>
      </c>
      <c r="Y40" s="19">
        <v>32.6</v>
      </c>
      <c r="Z40" s="19">
        <v>14.9</v>
      </c>
      <c r="AA40" s="19">
        <v>-8.3000000000000007</v>
      </c>
      <c r="AB40" s="19">
        <v>-31.8</v>
      </c>
      <c r="AC40" s="19">
        <v>-24.4</v>
      </c>
      <c r="AD40" s="19">
        <v>-46.6</v>
      </c>
      <c r="AE40" s="19">
        <v>-49.8</v>
      </c>
      <c r="AF40" s="19">
        <v>-60.1</v>
      </c>
      <c r="AG40" s="31"/>
    </row>
    <row r="41" spans="1:33">
      <c r="A41" s="16" t="s">
        <v>23</v>
      </c>
      <c r="B41" s="25" t="s">
        <v>10</v>
      </c>
      <c r="C41" s="19">
        <v>14</v>
      </c>
      <c r="D41" s="19">
        <v>11</v>
      </c>
      <c r="E41" s="19">
        <v>37</v>
      </c>
      <c r="F41" s="19">
        <v>17</v>
      </c>
      <c r="G41" s="19">
        <v>18</v>
      </c>
      <c r="H41" s="19">
        <v>20</v>
      </c>
      <c r="I41" s="19">
        <v>17</v>
      </c>
      <c r="J41" s="19">
        <v>25</v>
      </c>
      <c r="K41" s="19">
        <v>23</v>
      </c>
      <c r="L41" s="19">
        <v>25</v>
      </c>
      <c r="M41" s="19">
        <v>15.6</v>
      </c>
      <c r="N41" s="19">
        <v>15.4</v>
      </c>
      <c r="O41" s="19">
        <v>13.4</v>
      </c>
      <c r="P41" s="19">
        <v>8.1</v>
      </c>
      <c r="Q41" s="19">
        <v>8.6999999999999993</v>
      </c>
      <c r="R41" s="19">
        <v>3.3</v>
      </c>
      <c r="S41" s="19">
        <v>-4.0999999999999996</v>
      </c>
      <c r="T41" s="19">
        <v>-14.3</v>
      </c>
      <c r="U41" s="19">
        <v>-14.1</v>
      </c>
      <c r="V41" s="2">
        <f t="shared" si="1"/>
        <v>-15.5999999999999</v>
      </c>
      <c r="W41" s="42" t="s">
        <v>10</v>
      </c>
      <c r="X41" s="19">
        <v>23</v>
      </c>
      <c r="Y41" s="19">
        <v>33.700000000000003</v>
      </c>
      <c r="Z41" s="19">
        <v>44.4</v>
      </c>
      <c r="AA41" s="19">
        <v>49.7</v>
      </c>
      <c r="AB41" s="19">
        <v>100.7</v>
      </c>
      <c r="AC41" s="19">
        <v>60.7</v>
      </c>
      <c r="AD41" s="19">
        <v>58</v>
      </c>
      <c r="AE41" s="19">
        <v>59.2</v>
      </c>
      <c r="AF41" s="19">
        <v>61.7</v>
      </c>
      <c r="AG41" s="31"/>
    </row>
    <row r="42" spans="1:33">
      <c r="A42" s="10" t="s">
        <v>24</v>
      </c>
      <c r="B42" s="26" t="s">
        <v>10</v>
      </c>
      <c r="C42" s="27">
        <v>14</v>
      </c>
      <c r="D42" s="27">
        <v>32</v>
      </c>
      <c r="E42" s="27">
        <v>51</v>
      </c>
      <c r="F42" s="27">
        <v>21</v>
      </c>
      <c r="G42" s="27">
        <v>28</v>
      </c>
      <c r="H42" s="27">
        <v>34</v>
      </c>
      <c r="I42" s="27">
        <v>33</v>
      </c>
      <c r="J42" s="27">
        <v>31</v>
      </c>
      <c r="K42" s="27">
        <v>35</v>
      </c>
      <c r="L42" s="27">
        <v>37</v>
      </c>
      <c r="M42" s="27">
        <v>37.200000000000003</v>
      </c>
      <c r="N42" s="27">
        <v>34</v>
      </c>
      <c r="O42" s="27">
        <v>28.2</v>
      </c>
      <c r="P42" s="27">
        <v>27.9</v>
      </c>
      <c r="Q42" s="27">
        <v>21.6</v>
      </c>
      <c r="R42" s="27">
        <v>21.4</v>
      </c>
      <c r="S42" s="27">
        <v>15.4</v>
      </c>
      <c r="T42" s="27">
        <v>12.6</v>
      </c>
      <c r="U42" s="27">
        <v>6.4</v>
      </c>
      <c r="V42" s="38">
        <f t="shared" si="1"/>
        <v>1.5</v>
      </c>
      <c r="W42" s="43" t="s">
        <v>10</v>
      </c>
      <c r="X42" s="27">
        <v>2.7</v>
      </c>
      <c r="Y42" s="27">
        <v>0.5</v>
      </c>
      <c r="Z42" s="27">
        <v>-1.9</v>
      </c>
      <c r="AA42" s="27">
        <v>-8.6999999999999993</v>
      </c>
      <c r="AB42" s="27">
        <v>-17.5</v>
      </c>
      <c r="AC42" s="27">
        <v>-7.8</v>
      </c>
      <c r="AD42" s="27">
        <v>-17.3</v>
      </c>
      <c r="AE42" s="27">
        <v>-17.8</v>
      </c>
      <c r="AF42" s="27">
        <v>-24</v>
      </c>
      <c r="AG42" s="31"/>
    </row>
    <row r="44" spans="1:33">
      <c r="A44" s="2" t="s">
        <v>33</v>
      </c>
    </row>
    <row r="45" spans="1:33">
      <c r="A45" s="2" t="s">
        <v>34</v>
      </c>
    </row>
    <row r="46" spans="1:33">
      <c r="A46" s="2" t="s">
        <v>35</v>
      </c>
    </row>
    <row r="47" spans="1:33">
      <c r="A47" s="2" t="s">
        <v>38</v>
      </c>
    </row>
  </sheetData>
  <mergeCells count="3">
    <mergeCell ref="B6:P6"/>
    <mergeCell ref="B25:P25"/>
    <mergeCell ref="A1:D1"/>
  </mergeCells>
  <phoneticPr fontId="0" type="noConversion"/>
  <pageMargins left="0.23622047244094491" right="0.47244094488188981" top="0.5" bottom="0.98425196850393704" header="0.51181102362204722" footer="0.51181102362204722"/>
  <pageSetup paperSize="9" scale="8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azwaPliku xmlns="8C029B3F-2CC4-4A59-AF0D-A90575FA3373">tablica_1.xls.xls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STAT\FRANECKAA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3376CD-359E-47F9-AEA5-A14028D9900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E40952B-FBBC-4647-9CD4-5D0C046B71C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C029B3F-2CC4-4A59-AF0D-A90575FA3373"/>
  </ds:schemaRefs>
</ds:datastoreItem>
</file>

<file path=customXml/itemProps3.xml><?xml version="1.0" encoding="utf-8"?>
<ds:datastoreItem xmlns:ds="http://schemas.openxmlformats.org/officeDocument/2006/customXml" ds:itemID="{BD695C88-BE97-4863-A283-EFBBD960D1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029B3F-2CC4-4A59-AF0D-A90575FA3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tabl.1_ogółem</vt:lpstr>
      <vt:lpstr>ObliczeniaJPSZ</vt:lpstr>
      <vt:lpstr>tabl.1_miasta</vt:lpstr>
      <vt:lpstr>tabl.1_wieś</vt:lpstr>
    </vt:vector>
  </TitlesOfParts>
  <Company>GUS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Stan i struktura ludności według wieku w latach 1989 - 2008. Stan w dniu 31.XII</dc:title>
  <dc:subject>Stan i struktura ludności według wieku w latach 1989 - 2008. Stan w dniu 31.XII</dc:subject>
  <dc:creator>Franecka Agata</dc:creator>
  <cp:keywords>Stan i struktura ludności według wieku w latach 1989 - 2008. Stan w dniu 31.XII</cp:keywords>
  <dc:description>Stan i struktura ludności według wieku w latach 1989 - 2008. Stan w dniu 31.XII</dc:description>
  <cp:lastModifiedBy>JPSZ</cp:lastModifiedBy>
  <cp:lastPrinted>2023-07-08T10:04:55Z</cp:lastPrinted>
  <dcterms:created xsi:type="dcterms:W3CDTF">2001-06-22T08:11:37Z</dcterms:created>
  <dcterms:modified xsi:type="dcterms:W3CDTF">2023-07-08T10:35:05Z</dcterms:modified>
  <cp:category>Stan i struktura ludności według wieku w latach 1989 - 2008. Stan w dniu 31.XII</cp:category>
</cp:coreProperties>
</file>