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704AAC68-CE3C-41E2-858F-3E65D1B72FC9}" xr6:coauthVersionLast="47" xr6:coauthVersionMax="47" xr10:uidLastSave="{00000000-0000-0000-0000-000000000000}"/>
  <bookViews>
    <workbookView xWindow="983" yWindow="-98" windowWidth="23115" windowHeight="13695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F646" i="7" l="1"/>
  <c r="F656" i="7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N141" i="5"/>
  <c r="EN142" i="5" s="1"/>
  <c r="EM141" i="5"/>
  <c r="EM142" i="5" s="1"/>
  <c r="EL141" i="5"/>
  <c r="EL142" i="5" s="1"/>
  <c r="EK141" i="5"/>
  <c r="EK142" i="5" s="1"/>
  <c r="EJ141" i="5"/>
  <c r="EJ142" i="5" s="1"/>
  <c r="EI141" i="5"/>
  <c r="EI142" i="5" s="1"/>
  <c r="EH141" i="5"/>
  <c r="EO141" i="5" s="1"/>
  <c r="EG142" i="5"/>
  <c r="EF142" i="5"/>
  <c r="EE142" i="5"/>
  <c r="ED142" i="5"/>
  <c r="EC142" i="5"/>
  <c r="EB142" i="5"/>
  <c r="EA142" i="5"/>
  <c r="DZ142" i="5"/>
  <c r="EG141" i="5"/>
  <c r="EF141" i="5"/>
  <c r="EE141" i="5"/>
  <c r="ED141" i="5"/>
  <c r="EC141" i="5"/>
  <c r="EB141" i="5"/>
  <c r="EA141" i="5"/>
  <c r="DZ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A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HC92" i="5"/>
  <c r="HC67" i="5"/>
  <c r="HC84" i="5"/>
  <c r="HC49" i="5"/>
  <c r="HC66" i="5"/>
  <c r="HC86" i="5"/>
  <c r="HC11" i="5"/>
  <c r="HC27" i="5"/>
  <c r="HC93" i="5"/>
  <c r="HC94" i="5"/>
  <c r="HC95" i="5"/>
  <c r="HC116" i="5"/>
  <c r="HC117" i="5"/>
  <c r="HC3" i="5"/>
  <c r="HC98" i="5"/>
  <c r="HC88" i="5"/>
  <c r="HC50" i="5"/>
  <c r="HC47" i="5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HC53" i="5"/>
  <c r="HC21" i="5"/>
  <c r="HC54" i="5"/>
  <c r="HC51" i="5"/>
  <c r="HC31" i="5"/>
  <c r="HC109" i="5"/>
  <c r="HC36" i="5"/>
  <c r="HC15" i="5"/>
  <c r="HC4" i="5"/>
  <c r="HC55" i="5"/>
  <c r="HC76" i="5"/>
  <c r="HC119" i="5"/>
  <c r="HC24" i="5"/>
  <c r="HC25" i="5"/>
  <c r="HC71" i="5"/>
  <c r="HC37" i="5"/>
  <c r="HC10" i="5"/>
  <c r="HC12" i="5"/>
  <c r="HC38" i="5"/>
  <c r="HC62" i="5"/>
  <c r="HC56" i="5"/>
  <c r="HC39" i="5"/>
  <c r="HC68" i="5"/>
  <c r="HC100" i="5"/>
  <c r="HC120" i="5"/>
  <c r="HC26" i="5"/>
  <c r="HC132" i="5"/>
  <c r="HC17" i="5"/>
  <c r="HC121" i="5"/>
  <c r="HC75" i="5"/>
  <c r="HC46" i="5"/>
  <c r="HC72" i="5"/>
  <c r="HC32" i="5"/>
  <c r="HC20" i="5"/>
  <c r="HC101" i="5"/>
  <c r="HC7" i="5"/>
  <c r="HC8" i="5"/>
  <c r="HC85" i="5"/>
  <c r="HC18" i="5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HC97" i="5"/>
  <c r="HC111" i="5"/>
  <c r="HC103" i="5"/>
  <c r="HC104" i="5"/>
  <c r="HC105" i="5"/>
  <c r="HC29" i="5"/>
  <c r="HC19" i="5"/>
  <c r="HC65" i="5"/>
  <c r="HC5" i="5"/>
  <c r="HC83" i="5"/>
  <c r="HC42" i="5"/>
  <c r="C42" i="5" s="1"/>
  <c r="HC110" i="5"/>
  <c r="HC9" i="5"/>
  <c r="HC106" i="5"/>
  <c r="HC43" i="5"/>
  <c r="HC44" i="5"/>
  <c r="HC113" i="5"/>
  <c r="HC114" i="5"/>
  <c r="HC115" i="5"/>
  <c r="HC124" i="5"/>
  <c r="HC125" i="5"/>
  <c r="HC58" i="5"/>
  <c r="HC80" i="5"/>
  <c r="HC59" i="5"/>
  <c r="HC127" i="5"/>
  <c r="HC60" i="5"/>
  <c r="HC63" i="5"/>
  <c r="HC48" i="5"/>
  <c r="HC57" i="5"/>
  <c r="HC126" i="5"/>
  <c r="HC107" i="5"/>
  <c r="HC14" i="5"/>
  <c r="HC30" i="5"/>
  <c r="HC74" i="5"/>
  <c r="HC131" i="5"/>
  <c r="HC77" i="5"/>
  <c r="HC133" i="5"/>
  <c r="HC134" i="5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EH142" i="5" l="1"/>
  <c r="EO142" i="5" s="1"/>
  <c r="C9" i="5"/>
  <c r="C61" i="5"/>
  <c r="D49" i="8"/>
  <c r="C8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" i="5"/>
  <c r="C134" i="5"/>
  <c r="C126" i="5"/>
  <c r="C58" i="5"/>
  <c r="C18" i="5"/>
  <c r="C92" i="5"/>
  <c r="HA140" i="5"/>
  <c r="C75" i="5"/>
  <c r="C13" i="5"/>
  <c r="C127" i="5"/>
  <c r="C21" i="5"/>
  <c r="C32" i="5"/>
  <c r="C43" i="5"/>
  <c r="C100" i="5"/>
  <c r="C47" i="5"/>
  <c r="C94" i="5"/>
  <c r="C36" i="5"/>
  <c r="C50" i="5"/>
  <c r="J215" i="7"/>
  <c r="G226" i="7"/>
  <c r="J226" i="7" s="1"/>
  <c r="C91" i="5"/>
  <c r="C31" i="5"/>
  <c r="C96" i="5"/>
  <c r="J217" i="7"/>
  <c r="C71" i="5"/>
  <c r="C10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77" i="5"/>
  <c r="C82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K333" i="7" l="1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D144" i="7" l="1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F181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J219" i="7" l="1"/>
  <c r="J502" i="7"/>
  <c r="F18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J324" i="7" s="1"/>
  <c r="K324" i="7" s="1"/>
  <c r="L324" i="7" s="1"/>
  <c r="M324" i="7" s="1"/>
  <c r="N324" i="7" s="1"/>
  <c r="H325" i="7"/>
  <c r="I325" i="7" s="1"/>
  <c r="H326" i="7"/>
  <c r="I326" i="7" s="1"/>
  <c r="J326" i="7" s="1"/>
  <c r="K326" i="7" s="1"/>
  <c r="L326" i="7" s="1"/>
  <c r="M326" i="7" s="1"/>
  <c r="N326" i="7" s="1"/>
  <c r="H327" i="7"/>
  <c r="I327" i="7" s="1"/>
  <c r="H328" i="7"/>
  <c r="I328" i="7" s="1"/>
  <c r="J328" i="7" s="1"/>
  <c r="K328" i="7" s="1"/>
  <c r="L328" i="7" s="1"/>
  <c r="M328" i="7" s="1"/>
  <c r="N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H140" i="7"/>
  <c r="H139" i="7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I139" i="7"/>
  <c r="I140" i="7"/>
  <c r="J140" i="7" s="1"/>
  <c r="K140" i="7" s="1"/>
  <c r="L140" i="7" s="1"/>
  <c r="M140" i="7" s="1"/>
  <c r="N140" i="7" s="1"/>
  <c r="I138" i="7"/>
  <c r="G540" i="7"/>
  <c r="E540" i="7"/>
  <c r="E406" i="7"/>
  <c r="G406" i="7"/>
  <c r="E333" i="7"/>
  <c r="G333" i="7"/>
  <c r="G334" i="7" s="1"/>
  <c r="G260" i="7"/>
  <c r="E260" i="7"/>
  <c r="G183" i="7"/>
  <c r="G184" i="7" s="1"/>
  <c r="E183" i="7"/>
  <c r="G144" i="7"/>
  <c r="G145" i="7" s="1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J323" i="7" l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P215" i="7" s="1"/>
  <c r="Q215" i="7" s="1"/>
  <c r="R215" i="7" s="1"/>
  <c r="S215" i="7" s="1"/>
  <c r="T215" i="7" s="1"/>
  <c r="N211" i="7"/>
  <c r="O211" i="7" s="1"/>
  <c r="P211" i="7" s="1"/>
  <c r="Q211" i="7" s="1"/>
  <c r="R211" i="7" s="1"/>
  <c r="S211" i="7" s="1"/>
  <c r="T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M221" i="7" s="1"/>
  <c r="L526" i="7"/>
  <c r="L527" i="7" s="1"/>
  <c r="L514" i="7"/>
  <c r="L515" i="7" s="1"/>
  <c r="L501" i="7"/>
  <c r="L502" i="7" s="1"/>
  <c r="L243" i="7"/>
  <c r="L244" i="7" s="1"/>
  <c r="L231" i="7"/>
  <c r="L232" i="7" s="1"/>
  <c r="P213" i="7" l="1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P497" i="7" s="1"/>
  <c r="Q497" i="7" s="1"/>
  <c r="R497" i="7" s="1"/>
  <c r="S497" i="7" s="1"/>
  <c r="T497" i="7" s="1"/>
  <c r="N493" i="7"/>
  <c r="O493" i="7" s="1"/>
  <c r="P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s="1"/>
  <c r="P496" i="7" l="1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493" i="7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<sst xmlns="http://schemas.openxmlformats.org/spreadsheetml/2006/main" count="27217" uniqueCount="2452">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</sst>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49" type="button" dataOnly="0" labelOnly="1" outline="0" axis="axisRow" fieldPosition="0"/>
    </format>
    <format dxfId="347">
      <pivotArea dataOnly="0" labelOnly="1" fieldPosition="0">
        <references count="1">
          <reference field="49" count="0"/>
        </references>
      </pivotArea>
    </format>
    <format dxfId="346">
      <pivotArea dataOnly="0" labelOnly="1" grandRow="1" outline="0" fieldPosition="0"/>
    </format>
    <format dxfId="34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31" type="button" dataOnly="0" labelOnly="1" outline="0" axis="axisRow" fieldPosition="0"/>
    </format>
    <format dxfId="353">
      <pivotArea dataOnly="0" labelOnly="1" fieldPosition="0">
        <references count="1">
          <reference field="31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15" type="button" dataOnly="0" labelOnly="1" outline="0" axis="axisRow" fieldPosition="0"/>
    </format>
    <format dxfId="359">
      <pivotArea dataOnly="0" labelOnly="1" fieldPosition="0">
        <references count="1">
          <reference field="115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44" type="button" dataOnly="0" labelOnly="1" outline="0" axis="axisRow" fieldPosition="0"/>
    </format>
    <format dxfId="365">
      <pivotArea dataOnly="0" labelOnly="1" fieldPosition="0">
        <references count="1">
          <reference field="144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73">
      <pivotArea type="all" dataOnly="0" outline="0" fieldPosition="0"/>
    </format>
    <format dxfId="372">
      <pivotArea outline="0" collapsedLevelsAreSubtotals="1" fieldPosition="0"/>
    </format>
    <format dxfId="371">
      <pivotArea field="49" type="button" dataOnly="0" labelOnly="1" outline="0" axis="axisRow" fieldPosition="0"/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79">
      <pivotArea type="all" dataOnly="0" outline="0" fieldPosition="0"/>
    </format>
    <format dxfId="378">
      <pivotArea outline="0" collapsedLevelsAreSubtotals="1" fieldPosition="0"/>
    </format>
    <format dxfId="377">
      <pivotArea field="15" type="button" dataOnly="0" labelOnly="1" outline="0" axis="axisRow" fieldPosition="0"/>
    </format>
    <format dxfId="376">
      <pivotArea dataOnly="0" labelOnly="1" fieldPosition="0">
        <references count="1">
          <reference field="15" count="0"/>
        </references>
      </pivotArea>
    </format>
    <format dxfId="375">
      <pivotArea dataOnly="0" labelOnly="1" grandRow="1" outline="0" fieldPosition="0"/>
    </format>
    <format dxfId="37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85">
      <pivotArea type="all" dataOnly="0" outline="0" fieldPosition="0"/>
    </format>
    <format dxfId="384">
      <pivotArea outline="0" collapsedLevelsAreSubtotals="1" fieldPosition="0"/>
    </format>
    <format dxfId="383">
      <pivotArea field="95" type="button" dataOnly="0" labelOnly="1" outline="0" axis="axisRow" fieldPosition="0"/>
    </format>
    <format dxfId="382">
      <pivotArea dataOnly="0" labelOnly="1" fieldPosition="0">
        <references count="1">
          <reference field="95" count="0"/>
        </references>
      </pivotArea>
    </format>
    <format dxfId="381">
      <pivotArea dataOnly="0" labelOnly="1" grandRow="1" outline="0" fieldPosition="0"/>
    </format>
    <format dxfId="38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170" type="button" dataOnly="0" labelOnly="1" outline="0" axis="axisRow" fieldPosition="0"/>
    </format>
    <format dxfId="388">
      <pivotArea dataOnly="0" labelOnly="1" fieldPosition="0">
        <references count="1">
          <reference field="170" count="0"/>
        </references>
      </pivotArea>
    </format>
    <format dxfId="387">
      <pivotArea dataOnly="0" labelOnly="1" grandRow="1" outline="0" fieldPosition="0"/>
    </format>
    <format dxfId="38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05" type="button" dataOnly="0" labelOnly="1" outline="0" axis="axisRow" fieldPosition="0"/>
    </format>
    <format dxfId="394">
      <pivotArea dataOnly="0" labelOnly="1" fieldPosition="0">
        <references count="1">
          <reference field="105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116">
      <filters>
        <filter val="Tak (kontynuowanie badania przedstawicieli władz uczelni)"/>
      </filters>
    </filterColumn>
  </autoFilter>
  <tableColumns count="216">
    <tableColumn id="1" xr3:uid="{37199E79-F22A-49C0-B1C3-8001D68B6905}" name="Lp."/>
    <tableColumn id="214" xr3:uid="{15F16F1A-B79B-4E98-AC9F-5DC850A3D9F6}" name="ID_zakończone" dataDxfId="516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15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514">
      <totalsRowFormula>COUNTA((O3:O135))</totalsRowFormula>
    </tableColumn>
    <tableColumn id="14" xr3:uid="{A75D7BB0-BDD4-4F9E-BFE1-A35FFDAA2A35}" name="Czy jesteś studentem uczelni wyższej?" totalsRowFunction="custom" dataDxfId="513" totalsRowDxfId="512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511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510">
      <totalsRowFormula>COUNTA((R3:R135))</totalsRowFormula>
    </tableColumn>
    <tableColumn id="17" xr3:uid="{C6F68B54-181D-4E6B-90DE-3758AC28643F}" name="Jak się nazywa kierunek, na którym studiujesz?" totalsRowFunction="custom" totalsRowDxfId="509">
      <totalsRowFormula>COUNTA((S3:S135))</totalsRowFormula>
    </tableColumn>
    <tableColumn id="18" xr3:uid="{4009F8D5-0845-4794-BD7B-DEDD90E1035F}" name="Moja satysfakcja z usług edukacyjnych ocenianej uczelni jest wysoka." totalsRowFunction="custom" totalsRowDxfId="508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507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506">
      <totalsRowFormula>COUNTA((V3:V135))</totalsRowFormula>
    </tableColumn>
    <tableColumn id="21" xr3:uid="{29A03634-DD01-47E7-9082-570B2CBA75AC}" name="Kolumna1" totalsRowFunction="custom" totalsRowDxfId="505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504">
      <totalsRowFormula>COUNTA((X3:X135))</totalsRowFormula>
    </tableColumn>
    <tableColumn id="23" xr3:uid="{62967F23-9856-4DFD-AADC-42AC36B2CDB1}" name="w 3 lata po ukończeniu studiów : wybierz wartość z listy rozwijanej" totalsRowFunction="custom" totalsRowDxfId="503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502">
      <totalsRowFormula>COUNTA((Z3:Z135))</totalsRowFormula>
    </tableColumn>
    <tableColumn id="25" xr3:uid="{70C7E301-ECA2-4DF8-B78C-6550E2B616A1}" name="Jakie elementy lub cechy sprawiały, że Tobie studiowało się dobrze?" totalsRowFunction="custom" totalsRowDxfId="501">
      <totalsRowFormula>COUNTA((AA3:AA135))</totalsRowFormula>
    </tableColumn>
    <tableColumn id="26" xr3:uid="{86CB3A73-27F1-4FCF-B9E3-8D590DC2DB33}" name="Jakie elementy lub cechy sprawiały, że Tobie studiowało się źle?" totalsRowFunction="custom" totalsRowDxfId="500">
      <totalsRowFormula>COUNTA((AB3:AB135))</totalsRowFormula>
    </tableColumn>
    <tableColumn id="27" xr3:uid="{8DCB6BDF-C860-4D73-8953-D14EF0C8F0AA}" name="Jakiego rodzaju są Twoje studia?" totalsRowFunction="custom" totalsRowDxfId="499">
      <totalsRowFormula>COUNTA((AC3:AC135))</totalsRowFormula>
    </tableColumn>
    <tableColumn id="28" xr3:uid="{F292FE47-988D-4A95-932D-2E3B34B7BF0B}" name="Pole dodatkowe" totalsRowFunction="custom" totalsRowDxfId="498">
      <totalsRowFormula>COUNTA((AD3:AD135))</totalsRowFormula>
    </tableColumn>
    <tableColumn id="29" xr3:uid="{4225184D-873A-4CF3-B8D1-575C3D6A2435}" name="Na którym semestrze studiujesz obecnie?" totalsRowFunction="custom" totalsRowDxfId="497">
      <totalsRowFormula>COUNTA((AE3:AE135))</totalsRowFormula>
    </tableColumn>
    <tableColumn id="30" xr3:uid="{41979390-06F4-463C-ADB5-F98E8C311CBA}" name="Czy jesteś absolwentem uczelni wyższej?" totalsRowFunction="custom" dataDxfId="496" totalsRowDxfId="495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94">
      <totalsRowFormula>COUNTA((AG3:AG135))</totalsRowFormula>
    </tableColumn>
    <tableColumn id="216" xr3:uid="{72DEEBC7-088A-46A4-9999-AE96ED74030A}" name="KategoriaUczelni" dataDxfId="493" totalsRowDxfId="492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91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90">
      <totalsRowFormula>COUNTA((AJ3:AJ135))</totalsRowFormula>
    </tableColumn>
    <tableColumn id="34" xr3:uid="{B85DD2EE-D5F2-46D3-9E33-DA992576E185}" name="Jak się nazywa kierunek, który ukończyłaś/eś?" totalsRowFunction="custom" totalsRowDxfId="489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88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87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86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85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84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83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82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81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80">
      <totalsRowFormula>COUNTA((AT3:AT135))</totalsRowFormula>
    </tableColumn>
    <tableColumn id="44" xr3:uid="{6B48263B-8F26-4FBA-9F9A-424993C5E3ED}" name="Co wpływało na twoją satysfakcję ze studiowania?_x000a_" totalsRowFunction="custom" totalsRowDxfId="479">
      <totalsRowFormula>COUNTA((AU3:AU135))</totalsRowFormula>
    </tableColumn>
    <tableColumn id="45" xr3:uid="{52ED1FC9-CD2D-42A5-B204-567F0483F099}" name="Kolumna6" totalsRowFunction="custom" totalsRowDxfId="478">
      <totalsRowFormula>COUNTA((AV3:AV135))</totalsRowFormula>
    </tableColumn>
    <tableColumn id="46" xr3:uid="{3D74590B-7E93-443E-BE1C-FD99ECE16017}" name="Jakiego rodzaju były Twoje studia?" totalsRowFunction="custom" totalsRowDxfId="477">
      <totalsRowFormula>COUNTA((AW3:AW135))</totalsRowFormula>
    </tableColumn>
    <tableColumn id="47" xr3:uid="{E8CA34F5-D9E4-418D-8BF9-050444C4061E}" name="Pole dodatkowe7" totalsRowFunction="custom" totalsRowDxfId="476">
      <totalsRowFormula>COUNTA((AX3:AX135))</totalsRowFormula>
    </tableColumn>
    <tableColumn id="48" xr3:uid="{A48EA897-6002-486C-94A2-3071DE7EB5AD}" name="Czy jesteś rodzicem / opiekunem absolwenta uczelni wyższej?" totalsRowFunction="custom" dataDxfId="475" totalsRowDxfId="474">
      <totalsRowFormula>COUNTA((AY3:AY135))</totalsRowFormula>
    </tableColumn>
    <tableColumn id="49" xr3:uid="{FEE5A281-6D4B-4D31-93CD-509A968E7773}" name="Uczelnie ilu podopiecznych będziesz oceniać?" totalsRowFunction="custom" totalsRowDxfId="473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72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71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70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69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68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67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66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65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64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3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62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61">
      <totalsRowFormula>COUNTA((BL3:BL135))</totalsRowFormula>
    </tableColumn>
    <tableColumn id="62" xr3:uid="{F0DE0B1C-928B-4581-8D63-11188CD95233}" name="Pole dodatkowe10" totalsRowFunction="custom" totalsRowDxfId="460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59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58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57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56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455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454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453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52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51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0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49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48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447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446">
      <totalsRowFormula>COUNTA((CA3:CA135))</totalsRowFormula>
    </tableColumn>
    <tableColumn id="77" xr3:uid="{C2670D09-B14E-48CE-8D3B-FD4F08474C2E}" name="Pole dodatkowe23" totalsRowFunction="custom" totalsRowDxfId="445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44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443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42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41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440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439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438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37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36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35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34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33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432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431">
      <totalsRowFormula>COUNTA((CP3:CP135))</totalsRowFormula>
    </tableColumn>
    <tableColumn id="92" xr3:uid="{86B9680A-4D70-4DFA-8189-827F813E4B73}" name="Pole dodatkowe37" totalsRowFunction="custom" totalsRowDxfId="430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29">
      <totalsRowFormula>COUNTA((CR3:CR135))</totalsRowFormula>
    </tableColumn>
    <tableColumn id="94" xr3:uid="{BA461F2C-93E1-4AB3-B06B-BCD05B9B9AA2}" name="Czy jesteś aktualnie pracownikiem administracyjnym uczelni wyższej?" totalsRowFunction="custom" dataDxfId="428" totalsRowDxfId="427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26" totalsRowDxfId="425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24" totalsRowDxfId="423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22" totalsRowDxfId="421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20" totalsRowDxfId="419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18">
      <totalsRowFormula>COUNTA((HA3:HA135))</totalsRowFormula>
    </tableColumn>
    <tableColumn id="207" xr3:uid="{2B31368C-8BB4-45F5-A368-4A4E1AFFFE2E}" name="Rok urodzenia" totalsRowFunction="custom" totalsRowDxfId="417">
      <totalsRowFormula>COUNTA((HB3:HB135))</totalsRowFormula>
    </tableColumn>
    <tableColumn id="215" xr3:uid="{0DA27BC3-BCA7-4CF6-A54C-77E28EA17827}" name="GrupaWiekowa" dataDxfId="416" totalsRowDxfId="41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14">
      <totalsRowFormula>COUNTA((HD3:HD135))</totalsRowFormula>
    </tableColumn>
    <tableColumn id="209" xr3:uid="{40C0F4A2-88CA-4804-AB61-0C883C5C9CF7}" name="Pole dodatkowe52" totalsRowFunction="custom" totalsRowDxfId="413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12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11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10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09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407">
  <autoFilter ref="B11:C41" xr:uid="{153EF96D-20D3-4BD5-AB25-706F6B338490}"/>
  <tableColumns count="2">
    <tableColumn id="1" xr3:uid="{F3934641-58AD-451D-A35B-5D57D7E0E414}" name="Nazwa uczelni" dataDxfId="406"/>
    <tableColumn id="2" xr3:uid="{011F8DAE-7C60-444B-B4A2-78D05A325532}" name="Kategoria uczelni" dataDxfId="40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04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03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402">
  <autoFilter ref="C56:J176" xr:uid="{5D26DE38-F7A2-4F97-87CE-56F2D813A5B5}"/>
  <tableColumns count="8">
    <tableColumn id="1" xr3:uid="{87EDC6F7-8950-491A-8CAF-CF6610BCA33B}" name="Poziom istotności / _x000a_stopnie swobody" dataDxfId="401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00">
  <autoFilter ref="F44:G51" xr:uid="{0B0D128A-46C3-497C-A070-B19EDC90314A}"/>
  <tableColumns count="2">
    <tableColumn id="1" xr3:uid="{85BFDFE9-FEF0-48BD-8D34-235474A93582}" name="Wartość graniczna" dataDxfId="399"/>
    <tableColumn id="2" xr3:uid="{1807328A-696A-4241-94CB-E1EC739F6F81}" name="Interpretacja średniej" dataDxfId="39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3" totalsRowDxfId="342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1" totalsRowDxfId="340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39">
      <totalsRowFormula>COUNTA((O3:O159))</totalsRowFormula>
    </tableColumn>
    <tableColumn id="14" xr3:uid="{0BD7A98F-1F10-4FB8-B054-37BDD3B56396}" name="Czy jesteś studentem uczelni wyższej?" totalsRowFunction="custom" dataDxfId="338" totalsRowDxfId="337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36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35">
      <totalsRowFormula>COUNTA((R3:R159))</totalsRowFormula>
    </tableColumn>
    <tableColumn id="17" xr3:uid="{24BCBB34-34C1-4984-962F-C53466F3EF8F}" name="Jak się nazywa kierunek, na którym studiujesz?" totalsRowFunction="custom" totalsRowDxfId="334">
      <totalsRowFormula>COUNTA((S3:S159))</totalsRowFormula>
    </tableColumn>
    <tableColumn id="18" xr3:uid="{9ADB9BCC-C1C9-4FDD-A2DF-FCC26DBEB749}" name="Moja satysfakcja z usług edukacyjnych ocenianej uczelni jest wysoka." totalsRowFunction="custom" totalsRowDxfId="333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2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1">
      <totalsRowFormula>COUNTA((V3:V159))</totalsRowFormula>
    </tableColumn>
    <tableColumn id="21" xr3:uid="{EAC188BA-5A2E-4D44-97B7-481328766AE0}" name="Kolumna1" totalsRowFunction="custom" totalsRowDxfId="330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29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28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27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26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25">
      <totalsRowFormula>COUNTA((AB3:AB159))</totalsRowFormula>
    </tableColumn>
    <tableColumn id="27" xr3:uid="{D0177BE1-4E02-4595-8669-95C494930B5B}" name="Jakiego rodzaju są Twoje studia?" totalsRowFunction="custom" totalsRowDxfId="324">
      <totalsRowFormula>COUNTA((AC3:AC159))</totalsRowFormula>
    </tableColumn>
    <tableColumn id="28" xr3:uid="{3597DDE1-E56A-406C-8EDD-22E18D515174}" name="Pole dodatkowe" totalsRowFunction="custom" totalsRowDxfId="323">
      <totalsRowFormula>COUNTA((AD3:AD159))</totalsRowFormula>
    </tableColumn>
    <tableColumn id="29" xr3:uid="{66ED4699-908F-4DD2-BD11-F0A6AA4499D4}" name="Na którym semestrze studiujesz obecnie?" totalsRowFunction="custom" totalsRowDxfId="322">
      <totalsRowFormula>COUNTA((AE3:AE159))</totalsRowFormula>
    </tableColumn>
    <tableColumn id="30" xr3:uid="{665AE932-5635-468D-B539-28624FF56492}" name="Czy jesteś absolwentem uczelni wyższej?" totalsRowFunction="custom" dataDxfId="321" totalsRowDxfId="320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19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18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17">
      <totalsRowFormula>COUNTA((AI3:AI159))</totalsRowFormula>
    </tableColumn>
    <tableColumn id="34" xr3:uid="{ADAE23AC-8F73-4453-AC5D-FE2116FA8AF9}" name="Jak się nazywa kierunek, który ukończyłaś/eś?" totalsRowFunction="custom" totalsRowDxfId="316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15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14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3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2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1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0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09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08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07">
      <totalsRowFormula>COUNTA((AS3:AS159))</totalsRowFormula>
    </tableColumn>
    <tableColumn id="44" xr3:uid="{C9AA4BEA-8991-4F56-A7E1-DA0762C2B486}" name="Co wpływało na twoją satysfakcję ze studiowania?_x000a_" totalsRowFunction="custom" totalsRowDxfId="306">
      <totalsRowFormula>COUNTA((AT3:AT159))</totalsRowFormula>
    </tableColumn>
    <tableColumn id="45" xr3:uid="{00A5350A-103D-4E86-99F7-01E1F081E96E}" name="Kolumna6" totalsRowFunction="custom" totalsRowDxfId="305">
      <totalsRowFormula>COUNTA((AU3:AU159))</totalsRowFormula>
    </tableColumn>
    <tableColumn id="46" xr3:uid="{AB30AA0A-ADAF-4A76-852B-9C6171DBA36D}" name="Jakiego rodzaju były Twoje studia?" totalsRowFunction="custom" totalsRowDxfId="304">
      <totalsRowFormula>COUNTA((AV3:AV159))</totalsRowFormula>
    </tableColumn>
    <tableColumn id="47" xr3:uid="{156EF4B8-4A3F-4406-9CDE-324D32F939BA}" name="Pole dodatkowe7" totalsRowFunction="custom" totalsRowDxfId="303">
      <totalsRowFormula>COUNTA((AW3:AW159))</totalsRowFormula>
    </tableColumn>
    <tableColumn id="48" xr3:uid="{085D3107-411D-41F8-A270-88DCB1EAF46B}" name="Czy jesteś rodzicem / opiekunem absolwenta uczelni wyższej?" totalsRowFunction="custom" dataDxfId="302" totalsRowDxfId="301">
      <totalsRowFormula>COUNTA((AX3:AX159))</totalsRowFormula>
    </tableColumn>
    <tableColumn id="49" xr3:uid="{373F08C1-1889-416C-AADD-9D721E98EE00}" name="Uczelnie ilu podopiecznych będziesz oceniać?" totalsRowFunction="custom" totalsRowDxfId="300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299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298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297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296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295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294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3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2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1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0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89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88">
      <totalsRowFormula>COUNTA((BK3:BK159))</totalsRowFormula>
    </tableColumn>
    <tableColumn id="62" xr3:uid="{D7A10314-D8C8-4D47-9939-D597680A8D89}" name="Pole dodatkowe10" totalsRowFunction="custom" totalsRowDxfId="287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86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85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84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3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2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1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0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79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78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77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76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75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74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3">
      <totalsRowFormula>COUNTA((BZ3:BZ159))</totalsRowFormula>
    </tableColumn>
    <tableColumn id="77" xr3:uid="{6FCF6001-0320-49B2-98E4-DBE8BE04E809}" name="Pole dodatkowe23" totalsRowFunction="custom" totalsRowDxfId="272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1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0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69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68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67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66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65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64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3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2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1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0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59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58">
      <totalsRowFormula>COUNTA((CO3:CO159))</totalsRowFormula>
    </tableColumn>
    <tableColumn id="92" xr3:uid="{D87D6F17-9A18-4BD2-82A2-E153AE86B37C}" name="Pole dodatkowe37" totalsRowFunction="custom" totalsRowDxfId="257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56">
      <totalsRowFormula>COUNTA((CQ3:CQ159))</totalsRowFormula>
    </tableColumn>
    <tableColumn id="94" xr3:uid="{E7DDA408-1945-4BDE-9B5A-12AAC3E05194}" name="Czy jesteś aktualnie pracownikiem administracyjnym uczelni wyższej?" totalsRowFunction="custom" dataDxfId="255" totalsRowDxfId="254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3"/>
    <tableColumn id="96" xr3:uid="{F959B9F3-C53C-4C63-A092-AF4A70D45B06}" name="Na jakim wydziale pracujesz?" totalsRowDxfId="252"/>
    <tableColumn id="97" xr3:uid="{19273B31-1872-4994-B739-304F1E7FBD34}" name="Moja satysfakcja z pracy na ocenianej uczelni jest wysoka." totalsRowDxfId="251"/>
    <tableColumn id="98" xr3:uid="{EE7C1371-E788-4978-B01E-B5870F3E97D1}" name="Atmosfera w zespole współpracowników jest dobra." totalsRowDxfId="250"/>
    <tableColumn id="99" xr3:uid="{04B25BDB-5FFA-42B5-AEBA-FC863BEDBC77}" name="Moje zarobki są satysfakcjonujące." totalsRowDxfId="249"/>
    <tableColumn id="100" xr3:uid="{DAD2DC5B-8DF9-49D3-A852-672969268131}" name="Praca na ocenianej uczelni daje mi duże szanse rozwoju." totalsRowDxfId="248"/>
    <tableColumn id="101" xr3:uid="{27C35901-3DF8-4B77-BEB2-58D43C8B6871}" name="Wartość wykształcenia zdobywanego przez studentów ocenianej uczelni jest wysoka." totalsRowDxfId="247"/>
    <tableColumn id="102" xr3:uid="{4669105C-8E5E-4FD6-97C5-3F5E1BE9CAE4}" name="Zdobyte na ocenianej uczelni wykształcenie ma pozytywny wpływ na zwiększenie zarobków absolwentów." totalsRowDxfId="246"/>
    <tableColumn id="103" xr3:uid="{C2B9909A-91DF-4FB2-B673-AACC920851EA}" name="Jakie inne (poza zarobkami) efekty kształcenia na ocenianej uczelni się dostrzegasz obecnie?39" totalsRowDxfId="245"/>
    <tableColumn id="104" xr3:uid="{1F0E0013-CC4E-4656-BDA5-9028148E569A}" name="Czy jesteś aktualnie pracownikiem naukowym lub dydaktycznym uczelni wyższej?" totalsRowFunction="custom" dataDxfId="244" totalsRowDxfId="243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2"/>
    <tableColumn id="106" xr3:uid="{FAD00E10-66DF-401D-8721-330410755C4C}" name="Na jakim wydziale pracujesz?41" totalsRowDxfId="241"/>
    <tableColumn id="107" xr3:uid="{3ED79AD9-3A2A-4796-A7F7-27B53055A7C5}" name="Moja satysfakcja z pracy na ocenianej uczelni jest wysoka.42" totalsRowDxfId="240"/>
    <tableColumn id="108" xr3:uid="{88F3FD29-277A-4D3B-9F35-812F832A00F4}" name="Atmosfera w zespole współpracowników jest dobra.43" totalsRowDxfId="239"/>
    <tableColumn id="109" xr3:uid="{DC511D2A-6FF2-4B52-B52A-324E6688C5E0}" name="Moje zarobki są satysfakcjonujące.44" totalsRowDxfId="238"/>
    <tableColumn id="110" xr3:uid="{3C031862-BB50-46FB-A01C-928A7B955B19}" name="Praca na ocenianej uczelni daje mi duże szanse rozwoju.45" totalsRowDxfId="237"/>
    <tableColumn id="111" xr3:uid="{26178753-38CF-4749-A317-A1E5F425DF12}" name="Wartość wykształcenia zdobywanego przez studentów ocenianej uczelni jest wysoka.46" totalsRowDxfId="236"/>
    <tableColumn id="112" xr3:uid="{889B113B-59F9-4196-9536-C41274799622}" name="Zdobyte na ocenianej uczelni wykształcenie ma pozytywny wpływ na zwiększenie zarobków absolwentów.47" totalsRowDxfId="235"/>
    <tableColumn id="113" xr3:uid="{018446A9-87AE-432A-96CE-C29A37692C27}" name="Jakie inne (poza zarobkami) efekty kształcenia na ocenianej uczelni dostrzegasz obecnie?48" totalsRowDxfId="234"/>
    <tableColumn id="114" xr3:uid="{D11A2879-2C85-42C1-9C08-4BA4A9592DB0}" name="Czy jesteś przedstawicielem władz uczelni z grupy rektorów, prorektorów, dziekanów, prodziekanów, członków senatu lub członków rady uczelni?" totalsRowFunction="custom" dataDxfId="233" totalsRowDxfId="232">
      <totalsRowFormula>COUNTA((DL3:DL159))</totalsRowFormula>
    </tableColumn>
    <tableColumn id="115" xr3:uid="{758B3CD0-0C56-4596-8D61-D90700A05DA1}" name="Proszę podać pełnioną funkcję" totalsRowDxfId="231"/>
    <tableColumn id="116" xr3:uid="{E904AED4-A38D-42EF-9D38-709BB163A619}" name="Kolumna3" totalsRowDxfId="230"/>
    <tableColumn id="117" xr3:uid="{AF0D4680-ECCA-4738-825E-AB146FC0FF8F}" name="Kolumna4" totalsRowDxfId="229"/>
    <tableColumn id="118" xr3:uid="{65A15536-DE99-4D16-A20B-206F127C5BFB}" name="Kolumna5" totalsRowDxfId="228"/>
    <tableColumn id="119" xr3:uid="{E05782FB-7FE9-42ED-94C4-B7F653167A0F}" name="Jak się nazywa uczelnia którą będziesz oceniać (jako przedstawiciel jej władz)?" totalsRowDxfId="227"/>
    <tableColumn id="120" xr3:uid="{1B7FA187-1663-4FBF-A3C5-EA8D6A053A25}" name="Efekty działań ocenianej uczelni na rzesz jakości edukacji są dobre" totalsRowDxfId="226"/>
    <tableColumn id="121" xr3:uid="{8A6C2138-0511-4784-9BCB-D7F056FD5756}" name="Wartość wykształcenia zdobywanego przez studentów na ocenianej uczelni jest wysoka." totalsRowDxfId="225"/>
    <tableColumn id="122" xr3:uid="{33664698-CEF8-4115-B63B-828882A6D501}" name="Zdobyte przez studentów ocenianej uczelni wykształcenie miało/ma pozytywny wpływ na ich zarobki." totalsRowDxfId="224"/>
    <tableColumn id="123" xr3:uid="{6548C317-5775-47D8-8BB5-03CE96ABFB2C}" name="Efekty działań ocenianej uczelni na rzecz jakości edukacji mają dobry wpływ na rozwój regionu." totalsRowDxfId="223"/>
    <tableColumn id="124" xr3:uid="{04271A5C-5560-4CF8-90D9-89BA9B015FBC}" name="Efekty działań ocenianej uczelni na rzecz jakości edukacji mają dobry wpływ na rozwój Polski." totalsRowDxfId="222"/>
    <tableColumn id="125" xr3:uid="{123DE0DC-02B2-4F9B-BEEB-704DB06821EE}" name="Współpraca ocenianej uczelni z biznesem ma pozytywne efekty dla rozwoju regionu / kraju." totalsRowDxfId="221"/>
    <tableColumn id="126" xr3:uid="{A0DF07F0-161A-4193-A1E6-2065A1C8B63E}" name="Ogólny poziom mojej satysfakcji z jakości usług edukacyjnych ocenianej uczelni jest wysoki." totalsRowDxfId="220"/>
    <tableColumn id="127" xr3:uid="{78D52D23-A055-4089-AEA3-0D0030CEAC4A}" name="Studenci : wybierz wartość z listy rozwijanej" totalsRowDxfId="219"/>
    <tableColumn id="128" xr3:uid="{3C88D815-7B36-4940-B457-1D4916A18A9A}" name="Absolwenci : wybierz wartość z listy rozwijanej" totalsRowDxfId="218"/>
    <tableColumn id="129" xr3:uid="{B7AADA93-8D0B-47F3-BCD2-912D3D3EFF96}" name="Rodzice absolwentów : wybierz wartość z listy rozwijanej" totalsRowDxfId="217"/>
    <tableColumn id="130" xr3:uid="{2419B54D-E941-464A-ABB8-3A728F2F5596}" name="Pracownicy administracyjni : wybierz wartość z listy rozwijanej" totalsRowDxfId="216"/>
    <tableColumn id="131" xr3:uid="{BAB27B7B-2698-4085-8E82-FA14AF164B29}" name="Pracownicy naukowi i dydaktyczni : wybierz wartość z listy rozwijanej" totalsRowDxfId="215"/>
    <tableColumn id="132" xr3:uid="{6A6F970F-B3EB-4E50-9DE6-C8C4C7CAA18A}" name="Pracodawcy : wybierz wartość z listy rozwijanej" totalsRowDxfId="214"/>
    <tableColumn id="133" xr3:uid="{09A6A719-E450-4AC4-8182-90B1F383E84C}" name="Władze samorządowe i centralne : wybierz wartość z listy rozwijanej" totalsRowDxfId="213"/>
    <tableColumn id="134" xr3:uid="{2E207BF2-E2F1-4F2B-9DAE-D3B78D867559}" name="Pole dodatkowe4" totalsRowDxfId="212"/>
    <tableColumn id="135" xr3:uid="{EEB77D73-5571-4E17-8266-02BB1710B8F0}" name="Studenci : wybierz wartość z listy rozwijanej5" totalsRowDxfId="211"/>
    <tableColumn id="136" xr3:uid="{81EA592A-292B-42BA-AA88-85A430ABBA5B}" name="Absolwenci : wybierz wartość z listy rozwijanej6" totalsRowDxfId="210"/>
    <tableColumn id="137" xr3:uid="{AC693E91-1370-42E2-8C6B-A2DEAEDAD6D8}" name="Rodzice absolwentów : wybierz wartość z listy rozwijanej7" totalsRowDxfId="209"/>
    <tableColumn id="138" xr3:uid="{C972A3A6-50AF-4CF0-9221-51F3F1B825B5}" name="Pracownicy administracyjni : wybierz wartość z listy rozwijanej8" totalsRowDxfId="208"/>
    <tableColumn id="139" xr3:uid="{8A17F47D-C5DA-4436-9144-E5A1DC2CE401}" name="Pracownicy naukowi i dydaktyczni : wybierz wartość z listy rozwijanej9" totalsRowDxfId="207"/>
    <tableColumn id="140" xr3:uid="{9C9F0784-2723-4BBD-AE36-08FD5221319D}" name="Pracodawcy : wybierz wartość z listy rozwijanej10" totalsRowDxfId="206"/>
    <tableColumn id="141" xr3:uid="{AAE33EE1-D3BE-432C-9A2D-5D55BE9F26EC}" name="Władze samorządowe i centralne : wybierz wartość z listy rozwijanej11" totalsRowDxfId="205"/>
    <tableColumn id="142" xr3:uid="{C7BCF657-B75F-43D7-A19C-E0A38F71C79A}" name="Pole dodatkowe12" totalsRowDxfId="204"/>
    <tableColumn id="143" xr3:uid="{027BA0BD-D7CE-4B61-BD34-CD9336762A59}" name="Czy jesteś przedstawicielem firmy, w której są zatrudniani absolwenci uczelni wyższych (tytuł licencjata, magistra lub wyższy)?" totalsRowFunction="custom" dataDxfId="203" totalsRowDxfId="202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1"/>
    <tableColumn id="145" xr3:uid="{A9C11981-CE44-482B-9485-624EB4CFA91B}" name="Ile uczelni będziesz oceniać?" totalsRowDxfId="200"/>
    <tableColumn id="146" xr3:uid="{822F037D-C81E-4AA1-A477-75B7599C4C4E}" name="Jak się nazywa uczelnia, którą ocenisz? " totalsRowDxfId="199"/>
    <tableColumn id="147" xr3:uid="{B879E027-4001-4F17-98A9-1FF6DD06C0F9}" name="Moja satysfakcja z (efektów) usług edukacyjnych na ocenianej uczelni jest wysoka." totalsRowDxfId="198"/>
    <tableColumn id="148" xr3:uid="{887E2640-884A-454A-B596-856E217BE2DD}" name="Kompetencje absolwentów ocenianej uczelni są wysokie." totalsRowDxfId="197"/>
    <tableColumn id="149" xr3:uid="{478F5E65-AE32-4F52-99FA-3830D9323C3C}" name="Zarobki absolwentów ocenianej uczelni zatrudnionych w mojej firmie są wyższe od zarobków absolwentów innych polskich uczelni." totalsRowDxfId="196"/>
    <tableColumn id="150" xr3:uid="{E5D4AD52-FA66-4019-983E-25DC2AF5A5A8}" name="Czy w Twojej firmie są zatrudniani absolwenci uczelni w pierwszym roku po ukończeniu studiów (do 12 miesięcy od uzyskania dyplomu)?" totalsRowDxfId="195"/>
    <tableColumn id="151" xr3:uid="{FDC480C9-E39B-4D41-9995-A191329D3555}" name="Jakie kompetencje absolwentów ocenianej uczelni są w Twojej firmie najwyżej wyceniane?" totalsRowDxfId="194"/>
    <tableColumn id="152" xr3:uid="{558E6650-0292-450C-9D81-46BC7B7FA1C9}" name="Jakiego rodzaju prace wykonują absolwenci ocenianej uczelni w Twojej firmie?" totalsRowDxfId="193"/>
    <tableColumn id="153" xr3:uid="{9E8CE1F9-05B3-4737-AC9A-FAE812FD292C}" name="Czy będziesz oceniał drugą uczelnię?" totalsRowDxfId="192"/>
    <tableColumn id="154" xr3:uid="{CEB66B10-0E60-4952-A1B0-1E5C8784E791}" name="Jak się nazywa uczelnia, którą ocenisz? 13" totalsRowDxfId="191"/>
    <tableColumn id="155" xr3:uid="{2864E703-440A-477E-8352-68DEA39F85CD}" name="Moja satysfakcja z (efektów) usług edukacyjnych na ocenianej uczelni jest wysoka.14" totalsRowDxfId="190"/>
    <tableColumn id="156" xr3:uid="{B38513D8-CC85-41E0-85A1-82AC6807323C}" name="Kompetencje absolwentów ocenianej uczelni są wysokie.15" totalsRowDxfId="189"/>
    <tableColumn id="157" xr3:uid="{204ADF47-FBCC-47A6-95D9-5D3E03854768}" name="Zarobki absolwentów ocenianej uczelni zatrudnionych w mojej firmie są wyższe od zarobków absolwentów innych polskich uczelni.16" totalsRowDxfId="188"/>
    <tableColumn id="158" xr3:uid="{7E6A13F3-C53A-4FC9-B3AE-9EA25D9CBCE6}" name="Czy w Twojej firmie są zatrudniani absolwenci uczelni w pierwszym roku po ukończeniu studiów (do 12 miesięcy od uzyskania dyplomu)?17" totalsRowDxfId="187"/>
    <tableColumn id="159" xr3:uid="{83E7A1CC-295A-477E-8CD0-1E43143ACFF6}" name="Jakie kompetencje absolwentów ocenianej uczelni są w Twojej firmie najwyżej wyceniane?18" totalsRowDxfId="186"/>
    <tableColumn id="160" xr3:uid="{C3F49389-F342-4110-8A16-536B6EC87EC2}" name="Jakiego rodzaju prace wykonują absolwenci ocenianej uczelni w Twojej firmie?19" totalsRowDxfId="185"/>
    <tableColumn id="161" xr3:uid="{2BBFB49D-5EDF-4AC5-9179-70BCC6FA0B96}" name="Czy będziesz oceniał trzecią uczelnię techniczną?" totalsRowDxfId="184"/>
    <tableColumn id="162" xr3:uid="{829F7D1E-D133-43C4-A756-6D0B7542D44F}" name="Jak się nazywa uczelnia, którą ocenisz? 20" totalsRowDxfId="183"/>
    <tableColumn id="163" xr3:uid="{8758E395-9800-4CA8-BF43-3BFBF9507549}" name="Moja satysfakcja z (efektów) usług edukacyjnych na ocenianej uczelni jest wysoka.21" totalsRowDxfId="182"/>
    <tableColumn id="164" xr3:uid="{14ABF48C-A9EC-4153-B011-421959501B3A}" name="Kompetencje absolwentów ocenianej uczelni są wysokie.22" totalsRowDxfId="181"/>
    <tableColumn id="165" xr3:uid="{E8A014C5-F146-4C5D-B50B-6E968A7F8B46}" name="Zarobki absolwentów ocenianej uczelni zatrudnionych w mojej firmie są wyższe od zarobków absolwentów innych polskich uczelni.23" totalsRowDxfId="180"/>
    <tableColumn id="166" xr3:uid="{1FF6D355-AF16-4EB9-8805-4741E5F2867E}" name="Czy w Twojej firmie są zatrudniani absolwenci uczelni w pierwszym roku po ukończeniu studiów (do 12 miesięcy od uzyskania dyplomu)?24" totalsRowDxfId="179"/>
    <tableColumn id="167" xr3:uid="{71809E9D-42EC-47FD-9E58-0596DB8FD07D}" name="Jakie kompetencje absolwentów ocenianej uczelni są w Twojej firmie najwyżej wyceniane?25" totalsRowDxfId="178"/>
    <tableColumn id="168" xr3:uid="{6CA2A8B4-3095-459E-BDF0-43522EA7E403}" name="Jakiego rodzaju prace wykonują absolwenci ocenianej uczelni są w Twojej firmie?" totalsRowDxfId="177"/>
    <tableColumn id="169" xr3:uid="{6AEC3D33-E058-4E5E-AEC6-C091FCB970C9}" name="Czy jesteś przedstawicielem władz samorządowych lub centralnych Rzeczypospolitej Polskiej?" totalsRowFunction="custom" dataDxfId="176" totalsRowDxfId="175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74">
      <totalsRowFormula>COUNTA((GZ3:GZ159))</totalsRowFormula>
    </tableColumn>
    <tableColumn id="207" xr3:uid="{17374C0D-5C50-4F2D-9998-48F1A5105C49}" name="Rok urodzenia" totalsRowFunction="custom" totalsRowDxfId="173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2">
      <totalsRowFormula>COUNTA((HB3:HB159))</totalsRowFormula>
    </tableColumn>
    <tableColumn id="209" xr3:uid="{12CD2E72-E534-4809-A75E-AF29F5F5F088}" name="Pole dodatkowe52" totalsRowFunction="custom" totalsRowDxfId="171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0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69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68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66" totalsRowDxfId="165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64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3" totalsRowDxfId="162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1"/>
    <tableColumn id="16" xr3:uid="{AA3DBEFA-9D73-475E-A9A5-2D42522C9072}" name="Czy studiujesz na kierunku technicznym, tzn. takim, po którym uzyskasz tytuł inżyniera?" totalsRowDxfId="160"/>
    <tableColumn id="17" xr3:uid="{8AAAEBAF-D354-47D3-8A57-BF9F06131A1E}" name="Jak się nazywa kierunek, na którym studiujesz?" totalsRowDxfId="159"/>
    <tableColumn id="18" xr3:uid="{CD9C7D41-ABD7-4C41-89ED-89A659BAC655}" name="Moja satysfakcja z usług edukacyjnych ocenianej uczelni jest wysoka." totalsRowDxfId="158"/>
    <tableColumn id="19" xr3:uid="{31FED63E-2530-44F3-A0E2-6B96989E02A8}" name="Usługi edukacyjne ocenianej uczelni mają wysoką wartość (okazja / szansa rozwoju własnego lub kariery)." totalsRowDxfId="157"/>
    <tableColumn id="20" xr3:uid="{378DDC9B-58A3-4DE4-A300-A19FD721A037}" name="Kształcenie na ocenianej uczelni ma/będzie miało pozytywny wpływ na zwiększenie moich zarobków." totalsRowDxfId="156"/>
    <tableColumn id="21" xr3:uid="{C6A24480-7451-49D9-8645-BC69D7F99331}" name="Kolumna1" totalsRowDxfId="155"/>
    <tableColumn id="22" xr3:uid="{D80E567D-CCDD-4B11-B18B-072D893C7687}" name="w pierwszym roku po ukończeniu studiów : wybierz wartość z listy rozwijanej" totalsRowDxfId="154"/>
    <tableColumn id="23" xr3:uid="{CF51D676-6C20-46B0-A565-D78CD8D4C947}" name="w 3 lata po ukończeniu studiów : wybierz wartość z listy rozwijanej" totalsRowDxfId="153"/>
    <tableColumn id="24" xr3:uid="{0F1B2099-4D7F-463D-AC59-617503BC5E14}" name="Jakich innych (poza zarobkami) efektów kształcenia na ocenianej uczelni się spodziewasz?" totalsRowDxfId="152"/>
    <tableColumn id="25" xr3:uid="{35D57207-52B7-455E-A9ED-A6AD95338EC7}" name="Co wpływa na Twoją satysfakcję ze studiowania?" totalsRowDxfId="151"/>
    <tableColumn id="26" xr3:uid="{CAD83457-32FA-404F-A708-C1B3C759AC6E}" name="Kolumna2" totalsRowDxfId="150"/>
    <tableColumn id="27" xr3:uid="{ADC35906-6D65-48D1-81AC-C4B4957B05D5}" name="Jakiego rodzaju są Twoje studia?" totalsRowDxfId="149"/>
    <tableColumn id="28" xr3:uid="{E068B642-DF74-4CAA-A88E-B517DC5FC386}" name="Pole dodatkowe" totalsRowDxfId="148"/>
    <tableColumn id="29" xr3:uid="{38F90488-07A7-4B7C-882D-784B03584081}" name="Na którym semestrze studiujesz obecnie?" totalsRowDxfId="147"/>
    <tableColumn id="30" xr3:uid="{5A578F2D-0AA4-4797-8F97-B23C8F9552C7}" name="Czy jesteś absolwentem uczelni wyższej?" totalsRowFunction="custom" dataDxfId="146" totalsRowDxfId="145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44"/>
    <tableColumn id="32" xr3:uid="{E591DDF7-3A8B-45B3-9972-7C4BB854C0A9}" name="W którym roku ukończyłaś/eś studia (rok w którym uzyskano dyplom ukończenia studiów drugiego stopnia, albo pierwszego stopnia, jeśli nie uzyskano dyplomu 2. stopnia)?" totalsRowDxfId="143"/>
    <tableColumn id="33" xr3:uid="{B826B930-988D-4AF8-9D52-5EF6AF6A7F20}" name="Czy ukończony kierunek był kierunkiem technicznym, tzn. takim, po którym uzyskałaś/eś tytuł inżyniera?" totalsRowDxfId="142"/>
    <tableColumn id="34" xr3:uid="{0507FF43-58D2-4683-81A2-9CE2C2FA5844}" name="Jak się nazywa kierunek, który ukończyłaś/eś?" totalsRowDxfId="141"/>
    <tableColumn id="35" xr3:uid="{AC65CB7E-A5EF-4C79-B96D-EA85400721B9}" name="Moja satysfakcja z (efektów) usług edukacyjnych ocenianej uczelni jest wysoka." totalsRowDxfId="140"/>
    <tableColumn id="36" xr3:uid="{36BB94DA-A6A2-46AA-A0C4-3AAE4ADCC084}" name="Usługi edukacyjne ocenianej uczelni mają wysoką wartość (okazja / szansa rozwoju własnego lub kariery).3" totalsRowDxfId="139"/>
    <tableColumn id="37" xr3:uid="{46DF242C-10FA-47FE-BC6B-045B295812CA}" name="Kształcenie na ocenianej uczelni ma/miało pozytywny wpływ na zwiększenie moich zarobków." totalsRowDxfId="138"/>
    <tableColumn id="38" xr3:uid="{22DB960F-1A91-4EB9-90EA-0C8BB104EBCF}" name="Moje zarobki w pierwszym roku po ukończeniu studiów były satysfakcjonujące." totalsRowDxfId="137"/>
    <tableColumn id="39" xr3:uid="{1AC1C2EA-FD9C-42F6-8732-E88F90068CC4}" name="Moje zarobki po 3. latach po ukończeniu studiów były satysfakcjonujące." totalsRowDxfId="136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35"/>
    <tableColumn id="41" xr3:uid="{53D325CD-E5E6-4C9E-81B0-775315EF4E8E}" name="w pierwszym roku po ukończeniu studiów : wybierz wartość z listy rozwijanej4" totalsRowDxfId="134"/>
    <tableColumn id="42" xr3:uid="{A6B799C8-D5F2-4C68-B71E-F83C3A6075B7}" name="w 3 lata po ukończeniu studiów : wybierz wartość z listy rozwijanej5" totalsRowDxfId="133"/>
    <tableColumn id="43" xr3:uid="{BC589F24-9BD1-4C2F-9397-D51311E5EC39}" name="Jakie inne (poza zarobkami) efekty kształcenia na ocenianej uczelni dostrzegasz obecnie?" totalsRowDxfId="132"/>
    <tableColumn id="44" xr3:uid="{A11C2A67-EC51-4621-92CF-198235F6DDC5}" name="Co wpływało na twoją satysfakcję ze studiowania?_x000a_" totalsRowDxfId="131"/>
    <tableColumn id="45" xr3:uid="{D388932F-1A0A-4689-AB91-4A4F282D3CA9}" name="Kolumna6" totalsRowDxfId="130"/>
    <tableColumn id="46" xr3:uid="{F488CAF2-B800-439E-8332-DDBED1146AB6}" name="Jakiego rodzaju były Twoje studia?" totalsRowDxfId="129"/>
    <tableColumn id="47" xr3:uid="{00FDD7E1-EBD3-4653-98C4-D74FA980AF99}" name="Pole dodatkowe7" totalsRowDxfId="128"/>
    <tableColumn id="48" xr3:uid="{E33AE7B1-7892-48E4-9DBC-AE5EF9034B4E}" name="Czy jesteś rodzicem / opiekunem absolwenta uczelni wyższej?" totalsRowFunction="custom" dataDxfId="127" totalsRowDxfId="126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25"/>
    <tableColumn id="50" xr3:uid="{6BB0F22F-B640-446D-B936-91DFADFA81F1}" name="Jak się nazywa uczelnia, którą ukończył/a Twoja/Twój podopieczna/podopieczny? (proszę o wybranie jednej uczelni podlegającej ocenie)" totalsRowDxfId="124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3"/>
    <tableColumn id="52" xr3:uid="{26244E73-3F31-4ED7-99CC-718C75773980}" name="Czy ukończony kierunek był kierunkiem technicznym, tzn. takim, po którym uzyskano tytuł inżyniera?" totalsRowDxfId="122"/>
    <tableColumn id="53" xr3:uid="{F00033CF-BE1C-4649-B99E-A3FC496AF05C}" name="Jak się nazywa kierunek, który ukończył/a Twoja/Twój podopieczna/podopieczny?" totalsRowDxfId="121"/>
    <tableColumn id="54" xr3:uid="{8AE8E0B0-E59A-4253-8E89-6503DDEE44E9}" name="Moja satysfakcja z (efektów) usług edukacyjnych ocenianej uczelni jest wysoka.8" totalsRowDxfId="120"/>
    <tableColumn id="55" xr3:uid="{D72C8628-4CEE-4A6D-BD58-0114E59C605E}" name="Usługi edukacyjne ocenianej uczelni mają wysoką wartość (okazja / szansa rozwoju własnego lub kariery).9" totalsRowDxfId="119"/>
    <tableColumn id="56" xr3:uid="{53B5753F-3212-43BB-931D-3559FF6976DF}" name="Kształcenie na ocenianej uczelni ma/będzie miało pozytywny wpływ na zwiększenie zarobków mojej/mojego podopiecznej/podopiecznego." totalsRowDxfId="118"/>
    <tableColumn id="57" xr3:uid="{A9563BF9-19A1-46BF-9F31-4690E6A2385C}" name="Zarobki uzyskiwane przez mojego/moją podopieczną/podopiecznego w pierwszym roku po ukończeniu studiów były satysfakcjonujące (z mojego punktu widzenia)" totalsRowDxfId="117"/>
    <tableColumn id="58" xr3:uid="{BCC66B2D-86FD-4227-A5E9-2164B45893B0}" name="Zarobki uzyskiwane przez mojego/moją podopieczną/podopiecznego w 3 lata po ukończeniu studiów były satysfakcjonujące (z mojego punktu widzenia)" totalsRowDxfId="116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15"/>
    <tableColumn id="60" xr3:uid="{94345A4F-9EAB-4FE8-A337-CCC43CF7D9D3}" name="Jakie inne (poza zarobkami) efekty kształcenia na ocenianej uczelni się dostrzegasz obecnie?" totalsRowDxfId="114"/>
    <tableColumn id="61" xr3:uid="{05A46EBB-09E0-4294-881F-C45E3B66E515}" name="Jakiego rodzaju były studia, które ukończył/a Twoja/Twój podopieczna/podopieczny?" totalsRowDxfId="113"/>
    <tableColumn id="62" xr3:uid="{FE0A86D0-775F-435F-8B90-2A7B29B0B462}" name="Pole dodatkowe10" totalsRowDxfId="112"/>
    <tableColumn id="63" xr3:uid="{3C426FB0-5F3F-46C5-9E34-DD901FAA5A82}" name="Jeśli Twoja/Twój podopieczna/podopieczny ukończył/a również inne szkoły / kierunki studiów to proszę wpisz je tutaj." totalsRowDxfId="111"/>
    <tableColumn id="64" xr3:uid="{7B6238C1-79C7-4C59-B174-F693B78A54C8}" name="Czy będziesz oceniał uczelnię ukończoną przez drugiego podopiecznego?" totalsRowDxfId="110"/>
    <tableColumn id="65" xr3:uid="{72E69603-FDA8-458A-B355-C3F6177E2961}" name="Jak się nazywa uczelnia, którą ukończył/a Twoja/Twój podopieczna/podopieczny? (proszę o wybranie jednej uczelni podlegającej ocenie)11" totalsRowDxfId="109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08"/>
    <tableColumn id="67" xr3:uid="{51123307-FDE7-45CE-81D3-F8045A68CEB5}" name="Czy ukończony kierunek był kierunkiem technicznym, tzn. takim, po którym uzyskano tytuł inżyniera?13" totalsRowDxfId="107"/>
    <tableColumn id="68" xr3:uid="{E4E7F2FA-608F-4A76-95F9-FC633CF4A850}" name="Jak się nazywa kierunek, który ukończył/a Twoja/Twój podopieczna/podopieczny?14" totalsRowDxfId="106"/>
    <tableColumn id="69" xr3:uid="{2E0E2D92-CA45-4C29-AD1B-4107E60D2F5C}" name="Moja satysfakcja z (efektów) usług edukacyjnych ocenianej uczelni jest wysoka.15" totalsRowDxfId="105"/>
    <tableColumn id="70" xr3:uid="{22160B39-79EF-424B-9B2E-4205C1098DC4}" name="Usługi edukacyjne ocenianej uczelni mają wysoką wartość (okazja / szansa rozwoju własnego lub kariery).16" totalsRowDxfId="104"/>
    <tableColumn id="71" xr3:uid="{C5566328-CB9E-4672-AFA5-9A52C7FB1583}" name="Kształcenie na ocenianej uczelni ma/będzie miało pozytywny wpływ na zwiększenie zarobków mojej/mojego podopiecznej/podopiecznego.17" totalsRowDxfId="103"/>
    <tableColumn id="72" xr3:uid="{ED11287D-6F12-40C0-8EAE-0190C96B2475}" name="Zarobki uzyskiwane przez mojego/moją podopieczną/podopiecznego w pierwszym roku po ukończeniu studiów były satysfakcjonujące (z mojego punktu widzenia)18" totalsRowDxfId="102"/>
    <tableColumn id="73" xr3:uid="{5767066B-CB1E-4AC7-93CC-8721926057A1}" name="Zarobki uzyskiwane przez mojego/moją podopieczną/podopiecznego w 3 lata po ukończeniu studiów były satysfakcjonujące (z mojego punktu widzenia)19" totalsRowDxfId="101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0"/>
    <tableColumn id="75" xr3:uid="{91099E12-4AAE-4B3A-8B21-456B23B8E9C4}" name="Jakie inne (poza zarobkami) efekty kształcenia na ocenianej uczelni się dostrzegasz obecnie?21" totalsRowDxfId="99"/>
    <tableColumn id="76" xr3:uid="{F99FCD0E-141B-4162-9375-D912B829669B}" name="Jakiego rodzaju były studia, które ukończył/a Twoja/Twój podopieczna/podopieczny?22" totalsRowDxfId="98"/>
    <tableColumn id="77" xr3:uid="{9A935095-7069-4B79-9C19-ABCE05DB2953}" name="Pole dodatkowe23" totalsRowDxfId="97"/>
    <tableColumn id="78" xr3:uid="{73C50495-9837-4BA7-BE74-ED58E001D39F}" name="Jeśli Twoja/Twój podopieczna/podopieczny ukończył/a również inne szkoły / kierunki studiów to proszę wpisz je tutaj.24" totalsRowDxfId="96"/>
    <tableColumn id="79" xr3:uid="{2D9E6799-1116-4EBA-A4A6-EC67B715E65E}" name="Czy będziesz oceniał uczelnię ukończoną przez trzeciego podopiecznego?" totalsRowDxfId="95"/>
    <tableColumn id="80" xr3:uid="{98900E64-17FE-4566-98C9-57CB606D4413}" name="Jak się nazywa uczelnia, którą ukończył/a Twoja/Twój podopieczna/podopieczny? (proszę o wybranie jednej uczelni podlegającej ocenie)25" totalsRowDxfId="94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3"/>
    <tableColumn id="82" xr3:uid="{367FC414-3E67-4B03-A303-77F5139ABED4}" name="Czy ukończony kierunek był kierunkiem technicznym, tzn. takim, po którym uzyskano tytuł inżyniera?27" totalsRowDxfId="92"/>
    <tableColumn id="83" xr3:uid="{641F2969-C09A-425E-81A7-806949B38666}" name="Jak się nazywa kierunek, który ukończył/a Twoja/Twój podopieczna/podopieczny?28" totalsRowDxfId="91"/>
    <tableColumn id="84" xr3:uid="{6B2F3F5A-F4BF-41A2-85FA-BAC6E179E9A9}" name="Moja satysfakcja z (efektów) usług edukacyjnych ocenianej uczelni jest wysoka.29" totalsRowDxfId="90"/>
    <tableColumn id="85" xr3:uid="{792FE0EC-454A-47B2-9DEE-09E82A55AC5F}" name="Usługi edukacyjne ocenianej uczelni mają wysoką wartość (okazja / szansa rozwoju własnego lub kariery).30" totalsRowDxfId="89"/>
    <tableColumn id="86" xr3:uid="{4BD46113-3AB9-405D-8A53-F153B50E863D}" name="Kształcenie na ocenianej uczelni ma/będzie miało pozytywny wpływ na zwiększenie zarobków mojej/mojego podopiecznej/podopiecznego.31" totalsRowDxfId="88"/>
    <tableColumn id="87" xr3:uid="{4CA1C5A8-3427-428B-B7BA-106EBBA85C17}" name="Zarobki uzyskiwane przez mojego/moją podopieczną/podopiecznego w pierwszym roku po ukończeniu studiów były satysfakcjonujące (z mojego punktu widzenia)32" totalsRowDxfId="87"/>
    <tableColumn id="88" xr3:uid="{C37B06BC-EDB5-471E-9C95-05232AC9EACD}" name="Zarobki uzyskiwane przez mojego/moją podopieczną/podopiecznego w 3 lata po ukończeniu studiów były satysfakcjonujące (z mojego punktu widzenia)33" totalsRowDxfId="86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85"/>
    <tableColumn id="90" xr3:uid="{CEEBCBE8-4DF4-40BE-ADF0-2750A2BF2609}" name="Jakie inne (poza zarobkami) efekty kształcenia na ocenianej uczelni się dostrzegasz obecnie?35" totalsRowDxfId="84"/>
    <tableColumn id="91" xr3:uid="{F1A613DC-A59A-419D-8838-D041B4273E91}" name="Jakiego rodzaju były studia, które ukończył/a Twoja/Twój podopieczna/podopieczny?36" totalsRowDxfId="83"/>
    <tableColumn id="92" xr3:uid="{E26BB465-B221-4E80-9D41-43786B72F743}" name="Pole dodatkowe37" totalsRowDxfId="82"/>
    <tableColumn id="93" xr3:uid="{12E07FC6-6ACA-44C4-A376-689F504EB460}" name="Jeśli Twoja/Twój podopieczna/podopieczny ukończył/a również inne szkoły / kierunki studiów to proszę wpisz je tutaj.38" totalsRowDxfId="81"/>
    <tableColumn id="94" xr3:uid="{4FBA703D-33E9-44C4-BD22-B3FC7B168C76}" name="Czy jesteś aktualnie pracownikiem administracyjnym uczelni wyższej?" totalsRowFunction="custom" dataDxfId="80" totalsRowDxfId="79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78"/>
    <tableColumn id="96" xr3:uid="{43902112-5836-47AC-AA75-A65F0D4C7817}" name="Na jakim wydziale pracujesz?" totalsRowDxfId="77"/>
    <tableColumn id="97" xr3:uid="{68D4A5FB-B6F1-410C-BBCE-5D895E75D7EF}" name="Moja satysfakcja z pracy na ocenianej uczelni jest wysoka." totalsRowDxfId="76"/>
    <tableColumn id="98" xr3:uid="{097FDF01-C103-4396-9EE5-DC463D453E58}" name="Atmosfera w zespole współpracowników jest dobra." totalsRowDxfId="75"/>
    <tableColumn id="99" xr3:uid="{5B99CA3A-6D7C-4D3E-B448-2EDAF4856B42}" name="Moje zarobki są satysfakcjonujące." totalsRowDxfId="74"/>
    <tableColumn id="100" xr3:uid="{90B0699F-2BC7-4D96-9800-8B1DB165F81E}" name="Praca na ocenianej uczelni daje mi duże szanse rozwoju." totalsRowDxfId="73"/>
    <tableColumn id="101" xr3:uid="{5CB95189-87A6-4F97-B291-A05336B23F22}" name="Wartość wykształcenia zdobywanego przez studentów ocenianej uczelni jest wysoka." totalsRowDxfId="72"/>
    <tableColumn id="102" xr3:uid="{056CF7BB-B947-41A0-AC24-42A1CBCF15BD}" name="Zdobyte na ocenianej uczelni wykształcenie ma pozytywny wpływ na zwiększenie zarobków absolwentów." totalsRowDxfId="71"/>
    <tableColumn id="103" xr3:uid="{2AB65CA7-05ED-4EB7-B603-B864E6D6745F}" name="Jakie inne (poza zarobkami) efekty kształcenia na ocenianej uczelni się dostrzegasz obecnie?39" totalsRowDxfId="70"/>
    <tableColumn id="104" xr3:uid="{DC472BA3-8D88-44A6-B5C1-5BF9558627FA}" name="Czy jesteś aktualnie pracownikiem naukowym lub dydaktycznym uczelni wyższej?" totalsRowFunction="custom" dataDxfId="69" totalsRowDxfId="68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67"/>
    <tableColumn id="106" xr3:uid="{2E39D77C-CC0F-41F1-8F10-30523EA3DE78}" name="Na jakim wydziale pracujesz?41" totalsRowDxfId="66"/>
    <tableColumn id="107" xr3:uid="{B9CFBDFF-9DC1-4556-855E-D4463D760A19}" name="Moja satysfakcja z pracy na ocenianej uczelni jest wysoka.42" totalsRowDxfId="65"/>
    <tableColumn id="108" xr3:uid="{158CA86A-249B-4193-A207-D38756E887C7}" name="Atmosfera w zespole współpracowników jest dobra.43" totalsRowDxfId="64"/>
    <tableColumn id="109" xr3:uid="{AC3090A9-EC3C-4C62-8AA9-F261EAB7887F}" name="Moje zarobki są satysfakcjonujące.44" totalsRowDxfId="63"/>
    <tableColumn id="110" xr3:uid="{9E04970F-962C-490E-A570-2D0912A5E57D}" name="Praca na ocenianej uczelni daje mi duże szanse rozwoju.45" totalsRowDxfId="62"/>
    <tableColumn id="111" xr3:uid="{C148AE52-9ADC-45EF-8DBC-27F0F1F05355}" name="Wartość wykształcenia zdobywanego przez studentów ocenianej uczelni jest wysoka.46" totalsRowDxfId="61"/>
    <tableColumn id="112" xr3:uid="{63921520-0FA3-4905-ACEB-02AFFB69B471}" name="Zdobyte na ocenianej uczelni wykształcenie ma pozytywny wpływ na zwiększenie zarobków absolwentów.47" totalsRowDxfId="60"/>
    <tableColumn id="113" xr3:uid="{E32B227A-B5B2-41A4-9CEB-B75A56696D75}" name="Jakie inne (poza zarobkami) efekty kształcenia na ocenianej uczelni dostrzegasz obecnie?48" totalsRowDxfId="59"/>
    <tableColumn id="114" xr3:uid="{98E95A67-6B14-4A2E-AB34-682AE1A049DC}" name="Czy jesteś przedstawicielem władz uczelni z grupy rektorów, prorektorów, dziekanów, prodziekanów, członków senatu lub członków rady uczelni?" totalsRowFunction="custom" dataDxfId="58" totalsRowDxfId="57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56"/>
    <tableColumn id="116" xr3:uid="{55CD3327-D03D-49EA-AD7A-8A8492F8FF76}" name="Kolumna3" totalsRowDxfId="55"/>
    <tableColumn id="117" xr3:uid="{BF356D61-903B-4604-89F3-2B471880C5B8}" name="Kolumna4" totalsRowDxfId="54"/>
    <tableColumn id="118" xr3:uid="{7173EDEB-5382-4DCE-AA15-A72B322560D6}" name="Kolumna5" totalsRowDxfId="53"/>
    <tableColumn id="119" xr3:uid="{6200F07F-FA1F-4A3F-B8ED-B934678483AF}" name="Jak się nazywa uczelnia którą będziesz oceniać (jako przedstawiciel jej władz)?" totalsRowDxfId="52"/>
    <tableColumn id="120" xr3:uid="{E6250DE6-1A12-41F3-90EE-1B4F673F6E58}" name="Efekty działań ocenianej uczelni na rzesz jakości edukacji są dobre" totalsRowDxfId="51"/>
    <tableColumn id="121" xr3:uid="{8AE05FEE-B731-4F93-90B6-915E5774E346}" name="Wartość wykształcenia zdobywanego przez studentów na ocenianej uczelni jest wysoka." totalsRowDxfId="50"/>
    <tableColumn id="122" xr3:uid="{E115058D-8C9C-450E-8DA2-D64EB971F57D}" name="Zdobyte przez studentów ocenianej uczelni wykształcenie miało/ma pozytywny wpływ na ich zarobki." totalsRowDxfId="49"/>
    <tableColumn id="123" xr3:uid="{6FEBB446-227D-4EA1-B507-206156E53809}" name="Efekty działań ocenianej uczelni na rzecz jakości edukacji mają dobry wpływ na rozwój regionu." totalsRowDxfId="48"/>
    <tableColumn id="124" xr3:uid="{01E38E74-9E44-4BFF-97FF-3B0FF3F7CDD0}" name="Efekty działań ocenianej uczelni na rzecz jakości edukacji mają dobry wpływ na rozwój Polski." totalsRowDxfId="47"/>
    <tableColumn id="125" xr3:uid="{F17A6FA5-F0F2-48AD-B639-9161F59ACD49}" name="Współpraca ocenianej uczelni z biznesem ma pozytywne efekty dla rozwoju regionu / kraju." totalsRowDxfId="46"/>
    <tableColumn id="126" xr3:uid="{81D0BDE5-B5BD-41AD-AE49-0F05E206FF4F}" name="Ogólny poziom mojej satysfakcji z jakości usług edukacyjnych ocenianej uczelni jest wysoki." totalsRowDxfId="45"/>
    <tableColumn id="127" xr3:uid="{E1B74221-E8AC-4764-9FBA-17BC7A8DAB4F}" name="Studenci : wybierz wartość z listy rozwijanej" totalsRowDxfId="44"/>
    <tableColumn id="128" xr3:uid="{9521E128-6D78-41F6-9BED-3F1F3009376D}" name="Absolwenci : wybierz wartość z listy rozwijanej" totalsRowDxfId="43"/>
    <tableColumn id="129" xr3:uid="{F972B7F0-4237-45DD-B8D9-6E5F80BC382C}" name="Rodzice absolwentów : wybierz wartość z listy rozwijanej" totalsRowDxfId="42"/>
    <tableColumn id="130" xr3:uid="{D18127FA-4AAC-43F7-8718-648B089DA3AE}" name="Pracownicy administracyjni : wybierz wartość z listy rozwijanej" totalsRowDxfId="41"/>
    <tableColumn id="131" xr3:uid="{9AD30943-8FF3-4081-BC52-0A68F33FA1E6}" name="Pracownicy naukowi i dydaktyczni : wybierz wartość z listy rozwijanej" totalsRowDxfId="40"/>
    <tableColumn id="132" xr3:uid="{F15383FF-5030-41F2-B790-DA1B9ACCD614}" name="Pracodawcy : wybierz wartość z listy rozwijanej" totalsRowDxfId="39"/>
    <tableColumn id="133" xr3:uid="{A113041C-1CEA-48AE-A9F9-6427226B931F}" name="Władze samorządowe i centralne : wybierz wartość z listy rozwijanej" totalsRowDxfId="38"/>
    <tableColumn id="134" xr3:uid="{2391059C-06A8-4E9F-9A30-2923C913E592}" name="Pole dodatkowe4" totalsRowDxfId="37"/>
    <tableColumn id="135" xr3:uid="{87323607-8918-4675-942B-66DDA6ACC52D}" name="Studenci : wybierz wartość z listy rozwijanej5" totalsRowDxfId="36"/>
    <tableColumn id="136" xr3:uid="{575464E3-342E-4010-A0B5-F16E0DA7F25D}" name="Absolwenci : wybierz wartość z listy rozwijanej6" totalsRowDxfId="35"/>
    <tableColumn id="137" xr3:uid="{3C4E7A29-9534-46F7-9E09-353DAEA57455}" name="Rodzice absolwentów : wybierz wartość z listy rozwijanej7" totalsRowDxfId="34"/>
    <tableColumn id="138" xr3:uid="{5EFF4867-813D-4D19-AFD2-41795D704E9D}" name="Pracownicy administracyjni : wybierz wartość z listy rozwijanej8" totalsRowDxfId="33"/>
    <tableColumn id="139" xr3:uid="{BD3A3545-6744-40C8-B6F9-128B604A0016}" name="Pracownicy naukowi i dydaktyczni : wybierz wartość z listy rozwijanej9" totalsRowDxfId="32"/>
    <tableColumn id="140" xr3:uid="{A370427A-746A-432F-8439-DE3E0F05E90C}" name="Pracodawcy : wybierz wartość z listy rozwijanej10" totalsRowDxfId="31"/>
    <tableColumn id="141" xr3:uid="{A6D0879A-E0B6-4F9C-B8AB-CCB9C168853D}" name="Władze samorządowe i centralne : wybierz wartość z listy rozwijanej11" totalsRowDxfId="30"/>
    <tableColumn id="142" xr3:uid="{ED69D784-3A72-4212-8A94-FFF937BB5636}" name="Pole dodatkowe12" totalsRowDxfId="29"/>
    <tableColumn id="143" xr3:uid="{F9376235-C8DC-451D-B95A-275409F154F3}" name="Czy jesteś przedstawicielem firmy, w której są zatrudniani absolwenci uczelni wyższych (tytuł licencjata, magistra lub wyższy)?" totalsRowFunction="custom" dataDxfId="28" totalsRowDxfId="27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26"/>
    <tableColumn id="145" xr3:uid="{FEA12265-815B-4115-947C-C4D7389958E8}" name="Ile uczelni będziesz oceniać?" totalsRowDxfId="25"/>
    <tableColumn id="146" xr3:uid="{26F5BBF0-E63C-4FC8-A2F3-F0ADC728D5E4}" name="Jak się nazywa uczelnia, którą ocenisz? " totalsRowDxfId="24"/>
    <tableColumn id="147" xr3:uid="{61714612-8B24-4377-BCF5-066C33634E6F}" name="Moja satysfakcja z (efektów) usług edukacyjnych na ocenianej uczelni jest wysoka." totalsRowDxfId="23"/>
    <tableColumn id="148" xr3:uid="{043BF385-CFC6-4AC5-BD7D-2DC21351418F}" name="Kompetencje absolwentów ocenianej uczelni są wysokie." totalsRowDxfId="22"/>
    <tableColumn id="149" xr3:uid="{35B1450E-E76E-4137-923C-C1196FE6A242}" name="Zarobki absolwentów ocenianej uczelni zatrudnionych w mojej firmie są wyższe od zarobków absolwentów innych polskich uczelni." totalsRowDxfId="21"/>
    <tableColumn id="150" xr3:uid="{46264593-E5FF-4A8E-9E32-B5CDAD83DB38}" name="Czy w Twojej firmie są zatrudniani absolwenci uczelni w pierwszym roku po ukończeniu studiów (do 12 miesięcy od uzyskania dyplomu)?" totalsRowDxfId="20"/>
    <tableColumn id="151" xr3:uid="{AFEC3724-7638-4FBB-9B74-E3C5F372DFD7}" name="Jakie kompetencje absolwentów ocenianej uczelni są w Twojej firmie najwyżej wyceniane?" totalsRowDxfId="19"/>
    <tableColumn id="152" xr3:uid="{7C41F20E-87DA-419A-A4DC-8FC7E15280E1}" name="Jakiego rodzaju prace wykonują absolwenci ocenianej uczelni w Twojej firmie?" totalsRowDxfId="18"/>
    <tableColumn id="153" xr3:uid="{A53B26E4-0EB5-4875-918F-C84DFA999490}" name="Czy będziesz oceniał drugą uczelnię?" totalsRowDxfId="17"/>
    <tableColumn id="154" xr3:uid="{C51996BB-6F72-462D-AF3A-889816D9376D}" name="Jak się nazywa uczelnia, którą ocenisz? 13" totalsRowDxfId="16"/>
    <tableColumn id="155" xr3:uid="{C4DC7D31-6CB7-4667-BEF7-8EFAA1443E26}" name="Moja satysfakcja z (efektów) usług edukacyjnych na ocenianej uczelni jest wysoka.14" totalsRowDxfId="15"/>
    <tableColumn id="156" xr3:uid="{6BE5AEB2-D87C-4FAD-8A78-12F3665EA35B}" name="Kompetencje absolwentów ocenianej uczelni są wysokie.15" totalsRowDxfId="14"/>
    <tableColumn id="157" xr3:uid="{E68B03D6-C361-4634-B98C-870BC31CEDD8}" name="Zarobki absolwentów ocenianej uczelni zatrudnionych w mojej firmie są wyższe od zarobków absolwentów innych polskich uczelni.16" totalsRowDxfId="13"/>
    <tableColumn id="158" xr3:uid="{7AE77260-6064-4321-A8D8-8F0B2D560514}" name="Czy w Twojej firmie są zatrudniani absolwenci uczelni w pierwszym roku po ukończeniu studiów (do 12 miesięcy od uzyskania dyplomu)?17" totalsRowDxfId="12"/>
    <tableColumn id="159" xr3:uid="{02179DC7-236C-405B-9717-3820DB37DCDE}" name="Jakie kompetencje absolwentów ocenianej uczelni są w Twojej firmie najwyżej wyceniane?18" totalsRowDxfId="11"/>
    <tableColumn id="160" xr3:uid="{ACD9DA00-A265-43F3-A8CD-4AB9D52D21A7}" name="Jakiego rodzaju prace wykonują absolwenci ocenianej uczelni w Twojej firmie?19" totalsRowDxfId="10"/>
    <tableColumn id="161" xr3:uid="{40C65435-9246-41B9-9D13-8617AD0D615B}" name="Czy będziesz oceniał trzecią uczelnię techniczną?" totalsRowDxfId="9"/>
    <tableColumn id="162" xr3:uid="{6D52B5AA-D38E-4A9C-9FC4-C5F27711E4B2}" name="Jak się nazywa uczelnia, którą ocenisz? 20" totalsRowDxfId="8"/>
    <tableColumn id="163" xr3:uid="{121D311A-63E4-4EF2-A0DA-FAA985067046}" name="Moja satysfakcja z (efektów) usług edukacyjnych na ocenianej uczelni jest wysoka.21" totalsRowDxfId="7"/>
    <tableColumn id="164" xr3:uid="{F282EA05-D156-4529-9BC1-8600524F81FD}" name="Kompetencje absolwentów ocenianej uczelni są wysokie.22" totalsRowDxfId="6"/>
    <tableColumn id="165" xr3:uid="{58F11C5E-414B-4C75-8CE5-1580D3F448A9}" name="Zarobki absolwentów ocenianej uczelni zatrudnionych w mojej firmie są wyższe od zarobków absolwentów innych polskich uczelni.23" totalsRowDxfId="5"/>
    <tableColumn id="166" xr3:uid="{3E1C84AB-DCF6-4B96-B25A-E3AA8A32B928}" name="Czy w Twojej firmie są zatrudniani absolwenci uczelni w pierwszym roku po ukończeniu studiów (do 12 miesięcy od uzyskania dyplomu)?24" totalsRowDxfId="4"/>
    <tableColumn id="167" xr3:uid="{4C87DA44-3851-4B6F-8471-F5B274EEF69E}" name="Jakie kompetencje absolwentów ocenianej uczelni są w Twojej firmie najwyżej wyceniane?25" totalsRowDxfId="3"/>
    <tableColumn id="168" xr3:uid="{4889D3B6-442C-490C-9642-B9781EC55E1C}" name="Jakiego rodzaju prace wykonują absolwenci ocenianej uczelni są w Twojej firmie?" totalsRowDxfId="2"/>
    <tableColumn id="169" xr3:uid="{370CF6EE-F46C-4CFF-9496-7844071DF992}" name="Czy jesteś przedstawicielem władz samorządowych lub centralnych Rzeczypospolitej Polskiej?" totalsRowFunction="custom" dataDxfId="1" totalsRowDxfId="0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56"/>
  <sheetViews>
    <sheetView tabSelected="1" topLeftCell="A631" workbookViewId="0">
      <selection activeCell="F656" sqref="F656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2352</v>
      </c>
      <c r="C133" t="s">
        <v>2353</v>
      </c>
      <c r="E133" s="20" t="s">
        <v>2367</v>
      </c>
      <c r="F133" s="20" t="s">
        <v>2368</v>
      </c>
      <c r="G133" s="20" t="s">
        <v>2435</v>
      </c>
      <c r="H133" s="20" t="s">
        <v>2423</v>
      </c>
      <c r="I133" s="20" t="s">
        <v>2424</v>
      </c>
      <c r="J133" s="20" t="s">
        <v>2425</v>
      </c>
      <c r="K133" s="20" t="s">
        <v>2426</v>
      </c>
      <c r="L133" s="20" t="s">
        <v>2427</v>
      </c>
      <c r="M133" s="20" t="s">
        <v>2428</v>
      </c>
      <c r="N133" s="20" t="s">
        <v>2429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2430</v>
      </c>
    </row>
    <row r="141" spans="1:15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2431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2356</v>
      </c>
      <c r="C142" s="29">
        <f>SUM(C134:C141)</f>
        <v>14</v>
      </c>
      <c r="D142" s="44">
        <f>SUM(D134:D141)/C143</f>
        <v>5.0714285714285712</v>
      </c>
      <c r="E142" s="20" t="s">
        <v>2358</v>
      </c>
      <c r="F142" s="44">
        <f>SUM(F134:F141)/(C143-1)</f>
        <v>2.2252747252747254</v>
      </c>
      <c r="H142" s="20" t="s">
        <v>2410</v>
      </c>
      <c r="N142" s="20" t="s">
        <v>2432</v>
      </c>
    </row>
    <row r="143" spans="1:15" x14ac:dyDescent="0.45">
      <c r="B143" s="20" t="s">
        <v>2357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2411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2412</v>
      </c>
      <c r="I144">
        <v>0.05</v>
      </c>
      <c r="J144" s="20" t="s">
        <v>2422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2365</v>
      </c>
      <c r="C146" t="s">
        <v>2353</v>
      </c>
      <c r="E146" s="20" t="s">
        <v>2367</v>
      </c>
      <c r="F146" s="20" t="s">
        <v>2368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2333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2356</v>
      </c>
      <c r="C155" s="29">
        <f>SUM(C147:C154)</f>
        <v>14</v>
      </c>
      <c r="D155" s="44">
        <f>SUM(D147:D153)/C156</f>
        <v>4.7857142857142856</v>
      </c>
      <c r="E155" s="20" t="s">
        <v>2358</v>
      </c>
      <c r="F155" s="44">
        <f>SUM(F147:F154)/(C156-1)</f>
        <v>2.9505494505494507</v>
      </c>
      <c r="G155" s="20" t="s">
        <v>2354</v>
      </c>
    </row>
    <row r="156" spans="1:7" x14ac:dyDescent="0.45">
      <c r="B156" s="20" t="s">
        <v>2357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2409</v>
      </c>
    </row>
    <row r="158" spans="1:7" x14ac:dyDescent="0.45">
      <c r="A158" s="29" t="s">
        <v>2366</v>
      </c>
      <c r="C158" t="s">
        <v>2353</v>
      </c>
      <c r="E158" s="20" t="s">
        <v>2367</v>
      </c>
      <c r="F158" s="20" t="s">
        <v>2368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2333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2356</v>
      </c>
      <c r="C167" s="29">
        <f>SUM(C159:C166)</f>
        <v>14</v>
      </c>
      <c r="D167" s="44">
        <f>SUM(D159:D166)/C168</f>
        <v>4.5714285714285712</v>
      </c>
      <c r="E167" s="20" t="s">
        <v>2358</v>
      </c>
      <c r="F167" s="44">
        <f>SUM(F159:F166)/(C168-1)</f>
        <v>2.5714285714285712</v>
      </c>
      <c r="G167" s="20" t="s">
        <v>2354</v>
      </c>
    </row>
    <row r="168" spans="1:14" x14ac:dyDescent="0.45">
      <c r="B168" s="20" t="s">
        <v>2357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2409</v>
      </c>
    </row>
    <row r="172" spans="1:14" x14ac:dyDescent="0.45">
      <c r="A172" s="29" t="s">
        <v>2355</v>
      </c>
      <c r="C172" t="s">
        <v>2353</v>
      </c>
      <c r="E172" s="20" t="s">
        <v>2367</v>
      </c>
      <c r="F172" s="20" t="s">
        <v>2368</v>
      </c>
      <c r="G172" s="20" t="s">
        <v>2435</v>
      </c>
      <c r="H172" s="20" t="s">
        <v>2423</v>
      </c>
      <c r="I172" s="20" t="s">
        <v>2424</v>
      </c>
      <c r="J172" s="20" t="s">
        <v>2425</v>
      </c>
      <c r="K172" s="20" t="s">
        <v>2426</v>
      </c>
      <c r="L172" s="20" t="s">
        <v>2427</v>
      </c>
      <c r="M172" s="20" t="s">
        <v>2428</v>
      </c>
      <c r="N172" s="20" t="s">
        <v>2429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2430</v>
      </c>
    </row>
    <row r="180" spans="1:15" x14ac:dyDescent="0.45">
      <c r="A180" t="s">
        <v>2333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2431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2356</v>
      </c>
      <c r="C181" s="29">
        <f>SUM(C173:C180)</f>
        <v>120</v>
      </c>
      <c r="D181" s="44">
        <f>SUM(D173:D179)/C182</f>
        <v>5.1932773109243699</v>
      </c>
      <c r="E181" s="20" t="s">
        <v>2358</v>
      </c>
      <c r="F181" s="44">
        <f>SUM(F173:F180)/(C182-1)</f>
        <v>1.9708018800740637</v>
      </c>
      <c r="G181" s="20" t="s">
        <v>2354</v>
      </c>
      <c r="N181" s="20" t="s">
        <v>2433</v>
      </c>
    </row>
    <row r="182" spans="1:15" x14ac:dyDescent="0.45">
      <c r="B182" s="20" t="s">
        <v>2357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2409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2412</v>
      </c>
      <c r="I183">
        <v>0.05</v>
      </c>
      <c r="J183" s="20" t="s">
        <v>2422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2369</v>
      </c>
      <c r="C185" t="s">
        <v>2353</v>
      </c>
      <c r="E185" s="20" t="s">
        <v>2367</v>
      </c>
      <c r="F185" s="20" t="s">
        <v>2368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2333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2356</v>
      </c>
      <c r="C194" s="29">
        <f>SUM(C186:C193)</f>
        <v>120</v>
      </c>
      <c r="D194" s="44">
        <f>SUM(D186:D192)/C195</f>
        <v>5.1092436974789912</v>
      </c>
      <c r="E194" s="20" t="s">
        <v>2358</v>
      </c>
      <c r="F194" s="44">
        <f>SUM(F186:F193)/(C195-1)</f>
        <v>2.0303375587523145</v>
      </c>
      <c r="G194" s="20" t="s">
        <v>2354</v>
      </c>
    </row>
    <row r="195" spans="1:7" x14ac:dyDescent="0.45">
      <c r="B195" s="20" t="s">
        <v>2357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2409</v>
      </c>
    </row>
    <row r="196" spans="1:7" x14ac:dyDescent="0.45">
      <c r="B196" s="20"/>
      <c r="D196" s="33"/>
    </row>
    <row r="197" spans="1:7" x14ac:dyDescent="0.45">
      <c r="A197" s="29" t="s">
        <v>2370</v>
      </c>
      <c r="C197" t="s">
        <v>2353</v>
      </c>
      <c r="E197" s="20" t="s">
        <v>2367</v>
      </c>
      <c r="F197" s="20" t="s">
        <v>2368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2333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2356</v>
      </c>
      <c r="C206" s="29">
        <f>SUM(C198:C205)</f>
        <v>120</v>
      </c>
      <c r="D206" s="44">
        <f>SUM(D198:D204)/C207</f>
        <v>4.9579831932773111</v>
      </c>
      <c r="E206" s="20" t="s">
        <v>2358</v>
      </c>
      <c r="F206" s="44">
        <f>SUM(F198:F205)/(C207-1)</f>
        <v>3.1422874234439537</v>
      </c>
      <c r="G206" s="20" t="s">
        <v>2354</v>
      </c>
    </row>
    <row r="207" spans="1:7" x14ac:dyDescent="0.45">
      <c r="B207" s="20" t="s">
        <v>2357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2409</v>
      </c>
    </row>
    <row r="208" spans="1:7" x14ac:dyDescent="0.45">
      <c r="B208" s="20"/>
      <c r="D208" s="33"/>
    </row>
    <row r="209" spans="1:21" x14ac:dyDescent="0.45">
      <c r="A209" s="29" t="s">
        <v>2359</v>
      </c>
      <c r="C209" t="s">
        <v>2372</v>
      </c>
      <c r="D209" t="s">
        <v>2373</v>
      </c>
      <c r="E209" t="s">
        <v>2374</v>
      </c>
      <c r="F209" s="20" t="s">
        <v>2379</v>
      </c>
      <c r="G209" s="20" t="s">
        <v>2375</v>
      </c>
      <c r="H209" s="20" t="s">
        <v>2376</v>
      </c>
      <c r="I209" s="20" t="s">
        <v>2377</v>
      </c>
      <c r="J209" s="20" t="s">
        <v>2378</v>
      </c>
      <c r="K209" s="20" t="s">
        <v>2367</v>
      </c>
      <c r="L209" s="20" t="s">
        <v>2368</v>
      </c>
      <c r="M209" s="20" t="s">
        <v>2435</v>
      </c>
      <c r="N209" s="20" t="s">
        <v>2423</v>
      </c>
      <c r="O209" s="20" t="s">
        <v>2424</v>
      </c>
      <c r="P209" s="20" t="s">
        <v>2425</v>
      </c>
      <c r="Q209" s="20" t="s">
        <v>2426</v>
      </c>
      <c r="R209" s="20" t="s">
        <v>2427</v>
      </c>
      <c r="S209" s="20" t="s">
        <v>2428</v>
      </c>
      <c r="T209" s="20" t="s">
        <v>2429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2430</v>
      </c>
    </row>
    <row r="217" spans="1:21" x14ac:dyDescent="0.45">
      <c r="A217" t="s">
        <v>2333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2431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2356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2358</v>
      </c>
      <c r="L218" s="44">
        <f>SUM(L210:L217)/(F219-1)</f>
        <v>1.8577075098814229</v>
      </c>
      <c r="M218" s="20" t="s">
        <v>2354</v>
      </c>
      <c r="T218" s="20" t="s">
        <v>2432</v>
      </c>
    </row>
    <row r="219" spans="1:21" x14ac:dyDescent="0.45">
      <c r="B219" s="20" t="s">
        <v>2357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2409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2412</v>
      </c>
      <c r="O220">
        <v>0.05</v>
      </c>
      <c r="P220" s="20" t="s">
        <v>2422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2371</v>
      </c>
      <c r="C222" t="s">
        <v>2372</v>
      </c>
      <c r="D222" t="s">
        <v>2373</v>
      </c>
      <c r="E222" t="s">
        <v>2374</v>
      </c>
      <c r="F222" s="20" t="s">
        <v>2379</v>
      </c>
      <c r="G222" s="20" t="s">
        <v>2375</v>
      </c>
      <c r="H222" s="20" t="s">
        <v>2376</v>
      </c>
      <c r="I222" s="20" t="s">
        <v>2377</v>
      </c>
      <c r="J222" s="20" t="s">
        <v>2378</v>
      </c>
      <c r="K222" s="20" t="s">
        <v>2367</v>
      </c>
      <c r="L222" s="20" t="s">
        <v>2368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2333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2356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2358</v>
      </c>
      <c r="L231" s="44">
        <f>SUM(L223:L230)/(F232-1)</f>
        <v>1.6640316205533594</v>
      </c>
      <c r="M231" s="20" t="s">
        <v>2354</v>
      </c>
    </row>
    <row r="232" spans="1:13" x14ac:dyDescent="0.45">
      <c r="B232" s="20" t="s">
        <v>2357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2409</v>
      </c>
    </row>
    <row r="233" spans="1:13" x14ac:dyDescent="0.45">
      <c r="B233" s="20"/>
      <c r="D233" s="33"/>
      <c r="F233" s="44"/>
    </row>
    <row r="234" spans="1:13" x14ac:dyDescent="0.45">
      <c r="A234" s="29" t="s">
        <v>2380</v>
      </c>
      <c r="C234" t="s">
        <v>2372</v>
      </c>
      <c r="D234" t="s">
        <v>2373</v>
      </c>
      <c r="E234" t="s">
        <v>2374</v>
      </c>
      <c r="F234" s="20" t="s">
        <v>2379</v>
      </c>
      <c r="G234" s="20" t="s">
        <v>2375</v>
      </c>
      <c r="H234" s="20" t="s">
        <v>2376</v>
      </c>
      <c r="I234" s="20" t="s">
        <v>2377</v>
      </c>
      <c r="J234" s="20" t="s">
        <v>2378</v>
      </c>
      <c r="K234" s="20" t="s">
        <v>2367</v>
      </c>
      <c r="L234" s="20" t="s">
        <v>2368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2333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2356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2358</v>
      </c>
      <c r="L243" s="44">
        <f>SUM(L235:L242)/(F244-1)</f>
        <v>3.1699604743082999</v>
      </c>
      <c r="M243" s="20" t="s">
        <v>2354</v>
      </c>
    </row>
    <row r="244" spans="1:13" x14ac:dyDescent="0.45">
      <c r="B244" s="20" t="s">
        <v>2357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2409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2360</v>
      </c>
      <c r="C249" t="s">
        <v>2353</v>
      </c>
      <c r="E249" s="20" t="s">
        <v>2367</v>
      </c>
      <c r="F249" s="20" t="s">
        <v>2368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2333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2356</v>
      </c>
      <c r="C258" s="29">
        <f>SUM(C250:C257)</f>
        <v>4</v>
      </c>
      <c r="D258" s="44">
        <f>SUM(D250:D256)/C259</f>
        <v>6.75</v>
      </c>
      <c r="E258" s="20" t="s">
        <v>2358</v>
      </c>
      <c r="F258" s="44">
        <f>SUM(F250:F257)/(C259-1)</f>
        <v>0.25</v>
      </c>
      <c r="G258" s="20" t="s">
        <v>2354</v>
      </c>
    </row>
    <row r="259" spans="1:11" x14ac:dyDescent="0.45">
      <c r="B259" s="20" t="s">
        <v>2357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2409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2412</v>
      </c>
      <c r="I260">
        <v>0.05</v>
      </c>
      <c r="J260" s="20" t="s">
        <v>2422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2381</v>
      </c>
      <c r="C262" t="s">
        <v>2353</v>
      </c>
      <c r="E262" s="20" t="s">
        <v>2367</v>
      </c>
      <c r="F262" s="20" t="s">
        <v>2368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2333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2356</v>
      </c>
      <c r="C271" s="29">
        <f>SUM(C263:C270)</f>
        <v>4</v>
      </c>
      <c r="D271" s="44">
        <f>SUM(D263:D269)/C272</f>
        <v>6.25</v>
      </c>
      <c r="E271" s="20" t="s">
        <v>2358</v>
      </c>
      <c r="F271" s="44">
        <f>SUM(F263:F270)/(C272-1)</f>
        <v>0.91666666666666663</v>
      </c>
      <c r="G271" s="20" t="s">
        <v>2354</v>
      </c>
    </row>
    <row r="272" spans="1:11" x14ac:dyDescent="0.45">
      <c r="B272" s="20" t="s">
        <v>2357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2409</v>
      </c>
    </row>
    <row r="273" spans="1:7" x14ac:dyDescent="0.45">
      <c r="B273" s="20"/>
      <c r="D273" s="33"/>
      <c r="F273" s="44"/>
    </row>
    <row r="274" spans="1:7" x14ac:dyDescent="0.45">
      <c r="A274" s="29" t="s">
        <v>2382</v>
      </c>
      <c r="C274" t="s">
        <v>2353</v>
      </c>
      <c r="E274" s="20" t="s">
        <v>2367</v>
      </c>
      <c r="F274" s="20" t="s">
        <v>2368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2333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2356</v>
      </c>
      <c r="C283" s="29">
        <f>SUM(C275:C282)</f>
        <v>4</v>
      </c>
      <c r="D283" s="44">
        <f>SUM(D275:D281)/C284</f>
        <v>6</v>
      </c>
      <c r="E283" s="20" t="s">
        <v>2358</v>
      </c>
      <c r="F283" s="44">
        <f>SUM(F275:F282)/(C284-1)</f>
        <v>4</v>
      </c>
      <c r="G283" s="20" t="s">
        <v>2354</v>
      </c>
    </row>
    <row r="284" spans="1:7" x14ac:dyDescent="0.45">
      <c r="B284" s="20" t="s">
        <v>2357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2409</v>
      </c>
    </row>
    <row r="285" spans="1:7" x14ac:dyDescent="0.45">
      <c r="B285" s="20"/>
      <c r="D285" s="33"/>
      <c r="F285" s="44"/>
    </row>
    <row r="286" spans="1:7" x14ac:dyDescent="0.45">
      <c r="A286" s="29" t="s">
        <v>2383</v>
      </c>
      <c r="C286" t="s">
        <v>2353</v>
      </c>
      <c r="E286" s="20" t="s">
        <v>2367</v>
      </c>
      <c r="F286" s="20" t="s">
        <v>2368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2333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2356</v>
      </c>
      <c r="C295" s="29">
        <f>SUM(C287:C294)</f>
        <v>4</v>
      </c>
      <c r="D295" s="44">
        <f>SUM(D287:D293)/C296</f>
        <v>6.75</v>
      </c>
      <c r="E295" s="20" t="s">
        <v>2358</v>
      </c>
      <c r="F295" s="44">
        <f>SUM(F287:F294)/(C296-1)</f>
        <v>0.25</v>
      </c>
      <c r="G295" s="20" t="s">
        <v>2354</v>
      </c>
    </row>
    <row r="296" spans="1:7" x14ac:dyDescent="0.45">
      <c r="B296" s="20" t="s">
        <v>2357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2409</v>
      </c>
    </row>
    <row r="297" spans="1:7" x14ac:dyDescent="0.45">
      <c r="B297" s="20"/>
      <c r="D297" s="33"/>
      <c r="F297" s="44"/>
    </row>
    <row r="298" spans="1:7" x14ac:dyDescent="0.45">
      <c r="A298" s="29" t="s">
        <v>2383</v>
      </c>
      <c r="C298" t="s">
        <v>2353</v>
      </c>
      <c r="E298" s="20" t="s">
        <v>2367</v>
      </c>
      <c r="F298" s="20" t="s">
        <v>2368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2333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2356</v>
      </c>
      <c r="C307" s="29">
        <f>SUM(C299:C306)</f>
        <v>4</v>
      </c>
      <c r="D307" s="44">
        <f>SUM(D299:D305)/C308</f>
        <v>6.5</v>
      </c>
      <c r="E307" s="20" t="s">
        <v>2358</v>
      </c>
      <c r="F307" s="44">
        <f>SUM(F299:F306)/(C308-1)</f>
        <v>0.33333333333333331</v>
      </c>
      <c r="G307" s="20" t="s">
        <v>2354</v>
      </c>
    </row>
    <row r="308" spans="1:7" x14ac:dyDescent="0.45">
      <c r="B308" s="20" t="s">
        <v>2357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2409</v>
      </c>
    </row>
    <row r="309" spans="1:7" x14ac:dyDescent="0.45">
      <c r="B309" s="20"/>
      <c r="D309" s="33"/>
      <c r="F309" s="44"/>
    </row>
    <row r="310" spans="1:7" x14ac:dyDescent="0.45">
      <c r="A310" s="29" t="s">
        <v>2383</v>
      </c>
      <c r="C310" t="s">
        <v>2353</v>
      </c>
      <c r="E310" s="20" t="s">
        <v>2367</v>
      </c>
      <c r="F310" s="20" t="s">
        <v>2368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2333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2356</v>
      </c>
      <c r="C319" s="29">
        <f>SUM(C311:C318)</f>
        <v>4</v>
      </c>
      <c r="D319" s="44">
        <f>SUM(D311:D317)/C320</f>
        <v>6.5</v>
      </c>
      <c r="E319" s="20" t="s">
        <v>2358</v>
      </c>
      <c r="F319" s="44">
        <f>SUM(F311:F318)/(C320-1)</f>
        <v>0.33333333333333331</v>
      </c>
      <c r="G319" s="20" t="s">
        <v>2354</v>
      </c>
    </row>
    <row r="320" spans="1:7" x14ac:dyDescent="0.45">
      <c r="B320" s="20" t="s">
        <v>2357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2409</v>
      </c>
    </row>
    <row r="322" spans="1:15" x14ac:dyDescent="0.45">
      <c r="A322" s="29" t="s">
        <v>2361</v>
      </c>
      <c r="C322" t="s">
        <v>2353</v>
      </c>
      <c r="E322" s="20" t="s">
        <v>2367</v>
      </c>
      <c r="F322" s="20" t="s">
        <v>2368</v>
      </c>
      <c r="G322" s="20" t="s">
        <v>2435</v>
      </c>
      <c r="H322" s="20" t="s">
        <v>2423</v>
      </c>
      <c r="I322" s="20" t="s">
        <v>2424</v>
      </c>
      <c r="J322" s="20" t="s">
        <v>2425</v>
      </c>
      <c r="K322" s="20" t="s">
        <v>2426</v>
      </c>
      <c r="L322" s="20" t="s">
        <v>2427</v>
      </c>
      <c r="M322" s="20" t="s">
        <v>2428</v>
      </c>
      <c r="N322" s="20" t="s">
        <v>2429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2430</v>
      </c>
    </row>
    <row r="330" spans="1:15" x14ac:dyDescent="0.45">
      <c r="A330" t="s">
        <v>2333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2431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2356</v>
      </c>
      <c r="C331" s="29">
        <f>SUM(C323:C330)</f>
        <v>16</v>
      </c>
      <c r="D331" s="44">
        <f>SUM(D323:D329)/C332</f>
        <v>6</v>
      </c>
      <c r="E331" s="20" t="s">
        <v>2358</v>
      </c>
      <c r="F331" s="44">
        <f>SUM(F323:F330)/(C332-1)</f>
        <v>2.2666666666666666</v>
      </c>
      <c r="H331" s="20" t="s">
        <v>2410</v>
      </c>
      <c r="N331" s="20" t="s">
        <v>2433</v>
      </c>
    </row>
    <row r="332" spans="1:15" x14ac:dyDescent="0.45">
      <c r="B332" s="20" t="s">
        <v>2357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2409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2412</v>
      </c>
      <c r="I333">
        <v>0.05</v>
      </c>
      <c r="J333" s="20" t="s">
        <v>2422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2384</v>
      </c>
      <c r="C335" t="s">
        <v>2353</v>
      </c>
      <c r="E335" s="20" t="s">
        <v>2367</v>
      </c>
      <c r="F335" s="20" t="s">
        <v>2368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2333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2356</v>
      </c>
      <c r="C344" s="29">
        <f>SUM(C336:C343)</f>
        <v>16</v>
      </c>
      <c r="D344" s="44">
        <f>SUM(D336:D342)/C345</f>
        <v>6.0625</v>
      </c>
      <c r="E344" s="20" t="s">
        <v>2358</v>
      </c>
      <c r="F344" s="44">
        <f>SUM(F336:F343)/(C345-1)</f>
        <v>0.59583333333333333</v>
      </c>
      <c r="G344" s="20" t="s">
        <v>2354</v>
      </c>
    </row>
    <row r="345" spans="1:7" x14ac:dyDescent="0.45">
      <c r="B345" s="20" t="s">
        <v>2357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2409</v>
      </c>
    </row>
    <row r="347" spans="1:7" x14ac:dyDescent="0.45">
      <c r="A347" s="29" t="s">
        <v>2385</v>
      </c>
      <c r="C347" t="s">
        <v>2353</v>
      </c>
      <c r="E347" s="20" t="s">
        <v>2367</v>
      </c>
      <c r="F347" s="20" t="s">
        <v>2368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2333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2356</v>
      </c>
      <c r="C356" s="29">
        <f>SUM(C348:C355)</f>
        <v>16</v>
      </c>
      <c r="D356" s="44">
        <f>SUM(D348:D354)/C357</f>
        <v>5.4375</v>
      </c>
      <c r="E356" s="20" t="s">
        <v>2358</v>
      </c>
      <c r="F356" s="44">
        <f>SUM(F348:F355)/(C357-1)</f>
        <v>2.9291666666666667</v>
      </c>
      <c r="G356" s="20" t="s">
        <v>2354</v>
      </c>
    </row>
    <row r="357" spans="1:7" x14ac:dyDescent="0.45">
      <c r="B357" s="20" t="s">
        <v>2357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2409</v>
      </c>
    </row>
    <row r="358" spans="1:7" x14ac:dyDescent="0.45">
      <c r="B358" s="20"/>
      <c r="D358" s="33"/>
      <c r="F358" s="44"/>
    </row>
    <row r="359" spans="1:7" x14ac:dyDescent="0.45">
      <c r="A359" s="29" t="s">
        <v>2386</v>
      </c>
      <c r="C359" t="s">
        <v>2353</v>
      </c>
      <c r="E359" s="20" t="s">
        <v>2367</v>
      </c>
      <c r="F359" s="20" t="s">
        <v>2368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2333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2356</v>
      </c>
      <c r="C368" s="29">
        <f>SUM(C360:C367)</f>
        <v>16</v>
      </c>
      <c r="D368" s="44">
        <f>SUM(D360:D366)/C369</f>
        <v>5.875</v>
      </c>
      <c r="E368" s="20" t="s">
        <v>2358</v>
      </c>
      <c r="F368" s="44">
        <f>SUM(F360:F367)/(C369-1)</f>
        <v>1.7166666666666666</v>
      </c>
      <c r="G368" s="20" t="s">
        <v>2354</v>
      </c>
    </row>
    <row r="369" spans="1:7" x14ac:dyDescent="0.45">
      <c r="B369" s="20" t="s">
        <v>2357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2409</v>
      </c>
    </row>
    <row r="370" spans="1:7" x14ac:dyDescent="0.45">
      <c r="B370" s="20"/>
      <c r="D370" s="33"/>
      <c r="F370" s="44"/>
    </row>
    <row r="371" spans="1:7" x14ac:dyDescent="0.45">
      <c r="A371" s="29" t="s">
        <v>2387</v>
      </c>
      <c r="C371" t="s">
        <v>2353</v>
      </c>
      <c r="E371" s="20" t="s">
        <v>2367</v>
      </c>
      <c r="F371" s="20" t="s">
        <v>2368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2333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2356</v>
      </c>
      <c r="C380" s="29">
        <f>SUM(C372:C379)</f>
        <v>16</v>
      </c>
      <c r="D380" s="44">
        <f>SUM(D372:D378)/C381</f>
        <v>5.6875</v>
      </c>
      <c r="E380" s="20" t="s">
        <v>2358</v>
      </c>
      <c r="F380" s="44">
        <f>SUM(F372:F379)/(C381-1)</f>
        <v>1.6958333333333333</v>
      </c>
      <c r="G380" s="20" t="s">
        <v>2354</v>
      </c>
    </row>
    <row r="381" spans="1:7" x14ac:dyDescent="0.45">
      <c r="B381" s="20" t="s">
        <v>2357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2409</v>
      </c>
    </row>
    <row r="382" spans="1:7" x14ac:dyDescent="0.45">
      <c r="B382" s="20"/>
      <c r="D382" s="33"/>
      <c r="F382" s="44"/>
    </row>
    <row r="383" spans="1:7" x14ac:dyDescent="0.45">
      <c r="A383" s="29" t="s">
        <v>2388</v>
      </c>
      <c r="C383" t="s">
        <v>2353</v>
      </c>
      <c r="E383" s="20" t="s">
        <v>2367</v>
      </c>
      <c r="F383" s="20" t="s">
        <v>2368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2333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2356</v>
      </c>
      <c r="C392" s="29">
        <f>SUM(C384:C391)</f>
        <v>16</v>
      </c>
      <c r="D392" s="44">
        <f>SUM(D384:D390)/C393</f>
        <v>5.4375</v>
      </c>
      <c r="E392" s="20" t="s">
        <v>2358</v>
      </c>
      <c r="F392" s="44">
        <f>SUM(F384:F391)/(C393-1)</f>
        <v>1.7291666666666667</v>
      </c>
      <c r="G392" s="20" t="s">
        <v>2354</v>
      </c>
    </row>
    <row r="393" spans="1:7" x14ac:dyDescent="0.45">
      <c r="B393" s="20" t="s">
        <v>2357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2409</v>
      </c>
    </row>
    <row r="394" spans="1:7" x14ac:dyDescent="0.45">
      <c r="B394" s="20"/>
      <c r="D394" s="33"/>
      <c r="F394" s="44"/>
    </row>
    <row r="395" spans="1:7" x14ac:dyDescent="0.45">
      <c r="A395" s="29" t="s">
        <v>2389</v>
      </c>
      <c r="C395" t="s">
        <v>2353</v>
      </c>
      <c r="E395" s="20" t="s">
        <v>2367</v>
      </c>
      <c r="F395" s="20" t="s">
        <v>2368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2333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2356</v>
      </c>
      <c r="C404" s="29">
        <f>SUM(C396:C403)</f>
        <v>5</v>
      </c>
      <c r="D404" s="44">
        <f>SUM(D396:D402)/C405</f>
        <v>5.8</v>
      </c>
      <c r="E404" s="20" t="s">
        <v>2358</v>
      </c>
      <c r="F404" s="44">
        <f>SUM(F396:F403)/(C405-1)</f>
        <v>0.7</v>
      </c>
      <c r="G404" s="20" t="s">
        <v>2354</v>
      </c>
    </row>
    <row r="405" spans="1:11" x14ac:dyDescent="0.45">
      <c r="B405" s="20" t="s">
        <v>2357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2409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2412</v>
      </c>
      <c r="I406">
        <v>0.05</v>
      </c>
      <c r="J406" s="20" t="s">
        <v>2422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2362</v>
      </c>
      <c r="C408" t="s">
        <v>2353</v>
      </c>
      <c r="E408" s="20" t="s">
        <v>2367</v>
      </c>
      <c r="F408" s="20" t="s">
        <v>2368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2333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2356</v>
      </c>
      <c r="C417" s="29">
        <f>SUM(C409:C416)</f>
        <v>5</v>
      </c>
      <c r="D417" s="44">
        <f>SUM(D409:D415)/C418</f>
        <v>5.8</v>
      </c>
      <c r="E417" s="20" t="s">
        <v>2358</v>
      </c>
      <c r="F417" s="44">
        <f>SUM(F409:F416)/(C418-1)</f>
        <v>0.7</v>
      </c>
      <c r="G417" s="20" t="s">
        <v>2354</v>
      </c>
    </row>
    <row r="418" spans="1:7" x14ac:dyDescent="0.45">
      <c r="B418" s="20" t="s">
        <v>2357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2409</v>
      </c>
    </row>
    <row r="419" spans="1:7" x14ac:dyDescent="0.45">
      <c r="B419" s="20"/>
      <c r="D419" s="33"/>
      <c r="F419" s="44"/>
    </row>
    <row r="420" spans="1:7" x14ac:dyDescent="0.45">
      <c r="A420" s="29" t="s">
        <v>2390</v>
      </c>
      <c r="C420" t="s">
        <v>2353</v>
      </c>
      <c r="E420" s="20" t="s">
        <v>2367</v>
      </c>
      <c r="F420" s="20" t="s">
        <v>2368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2333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2356</v>
      </c>
      <c r="C429" s="29">
        <f>SUM(C421:C428)</f>
        <v>5</v>
      </c>
      <c r="D429" s="44">
        <f>SUM(D421:D427)/C430</f>
        <v>6</v>
      </c>
      <c r="E429" s="20" t="s">
        <v>2358</v>
      </c>
      <c r="F429" s="44">
        <f>SUM(F421:F428)/(C430-1)</f>
        <v>0.5</v>
      </c>
      <c r="G429" s="20" t="s">
        <v>2354</v>
      </c>
    </row>
    <row r="430" spans="1:7" x14ac:dyDescent="0.45">
      <c r="B430" s="20" t="s">
        <v>2357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2409</v>
      </c>
    </row>
    <row r="431" spans="1:7" x14ac:dyDescent="0.45">
      <c r="B431" s="20"/>
      <c r="D431" s="33"/>
      <c r="F431" s="44"/>
    </row>
    <row r="432" spans="1:7" x14ac:dyDescent="0.45">
      <c r="A432" s="29" t="s">
        <v>2391</v>
      </c>
      <c r="C432" t="s">
        <v>2353</v>
      </c>
      <c r="E432" s="20" t="s">
        <v>2367</v>
      </c>
      <c r="F432" s="20" t="s">
        <v>2368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2333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2356</v>
      </c>
      <c r="C441" s="29">
        <f>SUM(C433:C440)</f>
        <v>5</v>
      </c>
      <c r="D441" s="44">
        <f>SUM(D433:D439)/C442</f>
        <v>5.6</v>
      </c>
      <c r="E441" s="20" t="s">
        <v>2358</v>
      </c>
      <c r="F441" s="44">
        <f>SUM(F433:F440)/(C442-1)</f>
        <v>1.2999999999999998</v>
      </c>
      <c r="G441" s="20" t="s">
        <v>2354</v>
      </c>
    </row>
    <row r="442" spans="1:7" x14ac:dyDescent="0.45">
      <c r="B442" s="20" t="s">
        <v>2357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2409</v>
      </c>
    </row>
    <row r="443" spans="1:7" x14ac:dyDescent="0.45">
      <c r="B443" s="20"/>
      <c r="D443" s="33"/>
      <c r="F443" s="44"/>
    </row>
    <row r="444" spans="1:7" x14ac:dyDescent="0.45">
      <c r="A444" s="29" t="s">
        <v>2392</v>
      </c>
      <c r="C444" t="s">
        <v>2353</v>
      </c>
      <c r="E444" s="20" t="s">
        <v>2367</v>
      </c>
      <c r="F444" s="20" t="s">
        <v>2368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2333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2356</v>
      </c>
      <c r="C453" s="29">
        <f>SUM(C445:C452)</f>
        <v>5</v>
      </c>
      <c r="D453" s="44">
        <f>SUM(D445:D451)/C454</f>
        <v>5.75</v>
      </c>
      <c r="E453" s="20" t="s">
        <v>2358</v>
      </c>
      <c r="F453" s="44">
        <f>SUM(F445:F452)/(C454-1)</f>
        <v>1.5833333333333333</v>
      </c>
      <c r="G453" s="20" t="s">
        <v>2354</v>
      </c>
    </row>
    <row r="454" spans="1:7" x14ac:dyDescent="0.45">
      <c r="B454" s="20" t="s">
        <v>2357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2409</v>
      </c>
    </row>
    <row r="455" spans="1:7" x14ac:dyDescent="0.45">
      <c r="B455" s="20"/>
      <c r="D455" s="33"/>
      <c r="F455" s="44"/>
    </row>
    <row r="456" spans="1:7" x14ac:dyDescent="0.45">
      <c r="A456" s="29" t="s">
        <v>2393</v>
      </c>
      <c r="C456" t="s">
        <v>2353</v>
      </c>
      <c r="E456" s="20" t="s">
        <v>2367</v>
      </c>
      <c r="F456" s="20" t="s">
        <v>2368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2333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2356</v>
      </c>
      <c r="C465" s="29">
        <f>SUM(C457:C464)</f>
        <v>5</v>
      </c>
      <c r="D465" s="44">
        <f>SUM(D457:D463)/C466</f>
        <v>5.75</v>
      </c>
      <c r="E465" s="20" t="s">
        <v>2358</v>
      </c>
      <c r="F465" s="44">
        <f>SUM(F457:F464)/(C466-1)</f>
        <v>0.91666666666666663</v>
      </c>
      <c r="G465" s="20" t="s">
        <v>2354</v>
      </c>
    </row>
    <row r="466" spans="1:7" x14ac:dyDescent="0.45">
      <c r="B466" s="20" t="s">
        <v>2357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2409</v>
      </c>
    </row>
    <row r="467" spans="1:7" x14ac:dyDescent="0.45">
      <c r="B467" s="20"/>
      <c r="D467" s="33"/>
      <c r="F467" s="44"/>
    </row>
    <row r="468" spans="1:7" x14ac:dyDescent="0.45">
      <c r="A468" s="29" t="s">
        <v>2394</v>
      </c>
      <c r="C468" t="s">
        <v>2353</v>
      </c>
      <c r="E468" s="20" t="s">
        <v>2367</v>
      </c>
      <c r="F468" s="20" t="s">
        <v>2368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2333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2356</v>
      </c>
      <c r="C477" s="29">
        <f>SUM(C469:C476)</f>
        <v>5</v>
      </c>
      <c r="D477" s="44">
        <f>SUM(D469:D475)/C478</f>
        <v>6</v>
      </c>
      <c r="E477" s="20" t="s">
        <v>2358</v>
      </c>
      <c r="F477" s="44">
        <f>SUM(F469:F476)/(C478-1)</f>
        <v>1.3333333333333333</v>
      </c>
      <c r="G477" s="20" t="s">
        <v>2354</v>
      </c>
    </row>
    <row r="478" spans="1:7" x14ac:dyDescent="0.45">
      <c r="B478" s="20" t="s">
        <v>2357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2409</v>
      </c>
    </row>
    <row r="479" spans="1:7" x14ac:dyDescent="0.45">
      <c r="B479" s="20"/>
      <c r="D479" s="33"/>
      <c r="F479" s="44"/>
    </row>
    <row r="480" spans="1:7" x14ac:dyDescent="0.45">
      <c r="A480" s="29" t="s">
        <v>2363</v>
      </c>
      <c r="C480" t="s">
        <v>2353</v>
      </c>
      <c r="E480" s="20" t="s">
        <v>2367</v>
      </c>
      <c r="F480" s="20" t="s">
        <v>2368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2333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2356</v>
      </c>
      <c r="C489" s="29">
        <f>SUM(C481:C488)</f>
        <v>18</v>
      </c>
      <c r="D489" s="44">
        <f>SUM(D481:D487)/C490</f>
        <v>5.117647058823529</v>
      </c>
      <c r="E489" s="20" t="s">
        <v>2358</v>
      </c>
      <c r="F489" s="44">
        <f>SUM(F481:F488)/(C490-1)</f>
        <v>3.2352941176470589</v>
      </c>
      <c r="G489" s="20" t="s">
        <v>2354</v>
      </c>
    </row>
    <row r="490" spans="1:20" x14ac:dyDescent="0.45">
      <c r="B490" s="20" t="s">
        <v>2357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2409</v>
      </c>
    </row>
    <row r="491" spans="1:20" x14ac:dyDescent="0.45">
      <c r="B491" s="20"/>
      <c r="D491" s="33"/>
      <c r="F491" s="44"/>
    </row>
    <row r="492" spans="1:20" x14ac:dyDescent="0.45">
      <c r="A492" s="29" t="s">
        <v>2363</v>
      </c>
      <c r="C492" s="20" t="s">
        <v>2395</v>
      </c>
      <c r="D492" s="20" t="s">
        <v>2396</v>
      </c>
      <c r="E492" s="20" t="s">
        <v>2397</v>
      </c>
      <c r="F492" s="20" t="s">
        <v>2379</v>
      </c>
      <c r="G492" s="20" t="s">
        <v>2398</v>
      </c>
      <c r="H492" s="20" t="s">
        <v>2399</v>
      </c>
      <c r="I492" s="20" t="s">
        <v>2400</v>
      </c>
      <c r="J492" s="20" t="s">
        <v>2378</v>
      </c>
      <c r="K492" s="20" t="s">
        <v>2367</v>
      </c>
      <c r="L492" s="20" t="s">
        <v>2368</v>
      </c>
      <c r="M492" s="20" t="s">
        <v>2435</v>
      </c>
      <c r="N492" s="20" t="s">
        <v>2423</v>
      </c>
      <c r="O492" s="20" t="s">
        <v>2424</v>
      </c>
      <c r="P492" s="20" t="s">
        <v>2425</v>
      </c>
      <c r="Q492" s="20" t="s">
        <v>2426</v>
      </c>
      <c r="R492" s="20" t="s">
        <v>2427</v>
      </c>
      <c r="S492" s="20" t="s">
        <v>2428</v>
      </c>
      <c r="T492" s="20" t="s">
        <v>2429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2430</v>
      </c>
    </row>
    <row r="500" spans="1:21" x14ac:dyDescent="0.45">
      <c r="A500" t="s">
        <v>2333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2431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2356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2358</v>
      </c>
      <c r="L501" s="44">
        <f>SUM(L493:L500)/(F502-1)</f>
        <v>3.7473684210526317</v>
      </c>
      <c r="M501" s="20" t="s">
        <v>2354</v>
      </c>
      <c r="T501" s="20" t="s">
        <v>2433</v>
      </c>
    </row>
    <row r="502" spans="1:21" x14ac:dyDescent="0.45">
      <c r="B502" s="20" t="s">
        <v>2357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2409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2412</v>
      </c>
      <c r="O503">
        <v>0.05</v>
      </c>
      <c r="P503" s="20" t="s">
        <v>2422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2401</v>
      </c>
      <c r="C505" s="20" t="s">
        <v>2395</v>
      </c>
      <c r="D505" s="20" t="s">
        <v>2396</v>
      </c>
      <c r="E505" s="20" t="s">
        <v>2397</v>
      </c>
      <c r="F505" s="20" t="s">
        <v>2379</v>
      </c>
      <c r="G505" s="20" t="s">
        <v>2398</v>
      </c>
      <c r="H505" s="20" t="s">
        <v>2399</v>
      </c>
      <c r="I505" s="20" t="s">
        <v>2400</v>
      </c>
      <c r="J505" s="20" t="s">
        <v>2378</v>
      </c>
      <c r="K505" s="20" t="s">
        <v>2367</v>
      </c>
      <c r="L505" s="20" t="s">
        <v>2368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2333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2356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2358</v>
      </c>
      <c r="L514" s="44">
        <f>SUM(L506:L513)/(F515-1)</f>
        <v>3.986842105263158</v>
      </c>
      <c r="M514" s="20" t="s">
        <v>2354</v>
      </c>
    </row>
    <row r="515" spans="1:13" x14ac:dyDescent="0.45">
      <c r="B515" s="20" t="s">
        <v>2357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2409</v>
      </c>
    </row>
    <row r="516" spans="1:13" x14ac:dyDescent="0.45">
      <c r="B516" s="20"/>
      <c r="D516" s="33"/>
      <c r="F516" s="44"/>
    </row>
    <row r="517" spans="1:13" x14ac:dyDescent="0.45">
      <c r="A517" s="29" t="s">
        <v>2402</v>
      </c>
      <c r="C517" s="20" t="s">
        <v>2395</v>
      </c>
      <c r="D517" s="20" t="s">
        <v>2396</v>
      </c>
      <c r="E517" s="20" t="s">
        <v>2397</v>
      </c>
      <c r="F517" s="20" t="s">
        <v>2379</v>
      </c>
      <c r="G517" s="20" t="s">
        <v>2398</v>
      </c>
      <c r="H517" s="20" t="s">
        <v>2399</v>
      </c>
      <c r="I517" s="20" t="s">
        <v>2400</v>
      </c>
      <c r="J517" s="20" t="s">
        <v>2378</v>
      </c>
      <c r="K517" s="20" t="s">
        <v>2367</v>
      </c>
      <c r="L517" s="20" t="s">
        <v>2368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2333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2356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2358</v>
      </c>
      <c r="L526" s="44">
        <f>SUM(L518:L525)/(F527-1)</f>
        <v>2.344736842105263</v>
      </c>
      <c r="M526" s="20" t="s">
        <v>2354</v>
      </c>
    </row>
    <row r="527" spans="1:13" x14ac:dyDescent="0.45">
      <c r="B527" s="20" t="s">
        <v>2357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2409</v>
      </c>
    </row>
    <row r="528" spans="1:13" x14ac:dyDescent="0.45">
      <c r="B528" s="20"/>
      <c r="D528" s="33"/>
      <c r="F528" s="44"/>
    </row>
    <row r="529" spans="1:11" x14ac:dyDescent="0.45">
      <c r="A529" s="29" t="s">
        <v>2408</v>
      </c>
      <c r="C529" t="s">
        <v>2353</v>
      </c>
      <c r="E529" s="20" t="s">
        <v>2367</v>
      </c>
      <c r="F529" s="20" t="s">
        <v>2368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2333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2356</v>
      </c>
      <c r="C538" s="29">
        <f>SUM(C530:C537)</f>
        <v>2</v>
      </c>
      <c r="D538" s="44">
        <f>SUM(D530:D536)/C539</f>
        <v>6.5</v>
      </c>
      <c r="E538" s="20" t="s">
        <v>2358</v>
      </c>
      <c r="F538" s="44">
        <f>SUM(F530:F537)/(C539-1)</f>
        <v>0.5</v>
      </c>
      <c r="G538" s="20" t="s">
        <v>2354</v>
      </c>
    </row>
    <row r="539" spans="1:11" x14ac:dyDescent="0.45">
      <c r="B539" s="20" t="s">
        <v>2357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2409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2412</v>
      </c>
      <c r="I540">
        <v>0.05</v>
      </c>
      <c r="J540" s="20" t="s">
        <v>2422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2364</v>
      </c>
      <c r="C543" t="s">
        <v>2353</v>
      </c>
      <c r="E543" s="20" t="s">
        <v>2367</v>
      </c>
      <c r="F543" s="20" t="s">
        <v>2368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2333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2356</v>
      </c>
      <c r="C552" s="29">
        <f>SUM(C544:C551)</f>
        <v>2</v>
      </c>
      <c r="D552" s="44">
        <f>SUM(D544:D550)/C553</f>
        <v>6</v>
      </c>
      <c r="E552" s="20" t="s">
        <v>2358</v>
      </c>
      <c r="F552" s="44">
        <f>SUM(F544:F551)/(C553-1)</f>
        <v>0</v>
      </c>
      <c r="G552" s="20" t="s">
        <v>2354</v>
      </c>
    </row>
    <row r="553" spans="1:7" x14ac:dyDescent="0.45">
      <c r="B553" s="20" t="s">
        <v>2357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2409</v>
      </c>
    </row>
    <row r="555" spans="1:7" x14ac:dyDescent="0.45">
      <c r="A555" s="29" t="s">
        <v>2403</v>
      </c>
      <c r="C555" t="s">
        <v>2353</v>
      </c>
      <c r="E555" s="20" t="s">
        <v>2367</v>
      </c>
      <c r="F555" s="20" t="s">
        <v>2368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2333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2356</v>
      </c>
      <c r="C564" s="29">
        <f>SUM(C556:C563)</f>
        <v>2</v>
      </c>
      <c r="D564" s="44">
        <f>SUM(D556:D562)/C565</f>
        <v>6</v>
      </c>
      <c r="E564" s="20" t="s">
        <v>2358</v>
      </c>
      <c r="F564" s="44">
        <f>SUM(F556:F563)/(C565-1)</f>
        <v>0</v>
      </c>
      <c r="G564" s="20" t="s">
        <v>2354</v>
      </c>
    </row>
    <row r="565" spans="1:7" x14ac:dyDescent="0.45">
      <c r="B565" s="20" t="s">
        <v>2357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2409</v>
      </c>
    </row>
    <row r="567" spans="1:7" x14ac:dyDescent="0.45">
      <c r="A567" s="29" t="s">
        <v>2404</v>
      </c>
      <c r="C567" t="s">
        <v>2353</v>
      </c>
      <c r="E567" s="20" t="s">
        <v>2367</v>
      </c>
      <c r="F567" s="20" t="s">
        <v>2368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2333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2356</v>
      </c>
      <c r="C576" s="29">
        <f>SUM(C568:C575)</f>
        <v>2</v>
      </c>
      <c r="D576" s="44">
        <f>SUM(D568:D574)/C577</f>
        <v>6.5</v>
      </c>
      <c r="E576" s="20" t="s">
        <v>2358</v>
      </c>
      <c r="F576" s="44">
        <f>SUM(F568:F575)/(C577-1)</f>
        <v>0.5</v>
      </c>
      <c r="G576" s="20" t="s">
        <v>2354</v>
      </c>
    </row>
    <row r="577" spans="1:7" x14ac:dyDescent="0.45">
      <c r="B577" s="20" t="s">
        <v>2357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2409</v>
      </c>
    </row>
    <row r="579" spans="1:7" x14ac:dyDescent="0.45">
      <c r="A579" s="29" t="s">
        <v>2405</v>
      </c>
      <c r="C579" t="s">
        <v>2353</v>
      </c>
      <c r="E579" s="20" t="s">
        <v>2367</v>
      </c>
      <c r="F579" s="20" t="s">
        <v>2368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2333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2356</v>
      </c>
      <c r="C588" s="29">
        <f>SUM(C580:C587)</f>
        <v>2</v>
      </c>
      <c r="D588" s="44">
        <f>SUM(D580:D586)/C589</f>
        <v>6.5</v>
      </c>
      <c r="E588" s="20" t="s">
        <v>2358</v>
      </c>
      <c r="F588" s="44">
        <f>SUM(F580:F587)/(C589-1)</f>
        <v>0.5</v>
      </c>
      <c r="G588" s="20" t="s">
        <v>2354</v>
      </c>
    </row>
    <row r="589" spans="1:7" x14ac:dyDescent="0.45">
      <c r="B589" s="20" t="s">
        <v>2357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2409</v>
      </c>
    </row>
    <row r="591" spans="1:7" x14ac:dyDescent="0.45">
      <c r="A591" s="29" t="s">
        <v>2406</v>
      </c>
      <c r="C591" t="s">
        <v>2353</v>
      </c>
      <c r="E591" s="20" t="s">
        <v>2367</v>
      </c>
      <c r="F591" s="20" t="s">
        <v>2368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2333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2356</v>
      </c>
      <c r="C600" s="29">
        <f>SUM(C592:C599)</f>
        <v>2</v>
      </c>
      <c r="D600" s="44">
        <f>SUM(D592:D598)/C601</f>
        <v>6</v>
      </c>
      <c r="E600" s="20" t="s">
        <v>2358</v>
      </c>
      <c r="F600" s="44" t="e">
        <f>SUM(F592:F599)/(C601-1)</f>
        <v>#DIV/0!</v>
      </c>
      <c r="G600" s="20" t="s">
        <v>2354</v>
      </c>
    </row>
    <row r="601" spans="1:7" x14ac:dyDescent="0.45">
      <c r="B601" s="20" t="s">
        <v>2357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2409</v>
      </c>
    </row>
    <row r="603" spans="1:7" x14ac:dyDescent="0.45">
      <c r="A603" s="29" t="s">
        <v>2407</v>
      </c>
      <c r="C603" t="s">
        <v>2353</v>
      </c>
      <c r="E603" s="20" t="s">
        <v>2367</v>
      </c>
      <c r="F603" s="20" t="s">
        <v>2368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2333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2356</v>
      </c>
      <c r="C612" s="29">
        <f>SUM(C604:C611)</f>
        <v>2</v>
      </c>
      <c r="D612" s="44">
        <f>SUM(D604:D610)/C613</f>
        <v>6</v>
      </c>
      <c r="E612" s="20" t="s">
        <v>2358</v>
      </c>
      <c r="F612" s="44" t="e">
        <f>SUM(F604:F611)/(C613-1)</f>
        <v>#DIV/0!</v>
      </c>
      <c r="G612" s="20" t="s">
        <v>2354</v>
      </c>
    </row>
    <row r="613" spans="1:7" x14ac:dyDescent="0.45">
      <c r="B613" s="20" t="s">
        <v>2357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2409</v>
      </c>
    </row>
    <row r="618" spans="1:7" x14ac:dyDescent="0.45">
      <c r="B618" s="20" t="s">
        <v>2439</v>
      </c>
      <c r="C618" s="53">
        <v>5.0709999999999997</v>
      </c>
    </row>
    <row r="619" spans="1:7" x14ac:dyDescent="0.45">
      <c r="B619" s="20" t="s">
        <v>2440</v>
      </c>
      <c r="C619" s="53">
        <v>5.1929999999999996</v>
      </c>
    </row>
    <row r="620" spans="1:7" x14ac:dyDescent="0.45">
      <c r="B620" s="20" t="s">
        <v>2441</v>
      </c>
      <c r="C620" s="53">
        <v>5.6959999999999997</v>
      </c>
    </row>
    <row r="621" spans="1:7" x14ac:dyDescent="0.45">
      <c r="B621" s="20" t="s">
        <v>2442</v>
      </c>
      <c r="C621" s="53">
        <v>6.75</v>
      </c>
    </row>
    <row r="622" spans="1:7" x14ac:dyDescent="0.45">
      <c r="B622" s="20" t="s">
        <v>2443</v>
      </c>
      <c r="C622" s="53">
        <v>6</v>
      </c>
    </row>
    <row r="623" spans="1:7" x14ac:dyDescent="0.45">
      <c r="B623" s="20" t="s">
        <v>2444</v>
      </c>
      <c r="C623" s="53">
        <v>5.8</v>
      </c>
    </row>
    <row r="624" spans="1:7" x14ac:dyDescent="0.45">
      <c r="B624" s="20" t="s">
        <v>2445</v>
      </c>
      <c r="C624" s="53">
        <v>4.8</v>
      </c>
    </row>
    <row r="625" spans="1:16" x14ac:dyDescent="0.45">
      <c r="B625" s="20" t="s">
        <v>2446</v>
      </c>
      <c r="C625" s="53">
        <v>6.5</v>
      </c>
    </row>
    <row r="628" spans="1:16" x14ac:dyDescent="0.45">
      <c r="B628" s="20" t="s">
        <v>2438</v>
      </c>
      <c r="C628" s="44">
        <f>AVERAGE(C618:C625)</f>
        <v>5.7262499999999994</v>
      </c>
    </row>
    <row r="631" spans="1:16" x14ac:dyDescent="0.45">
      <c r="A631" t="s">
        <v>2447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2448</v>
      </c>
      <c r="B637" t="s">
        <v>2449</v>
      </c>
      <c r="F637" s="20" t="s">
        <v>2450</v>
      </c>
    </row>
    <row r="638" spans="1:16" x14ac:dyDescent="0.45">
      <c r="A638" s="20" t="s">
        <v>2296</v>
      </c>
      <c r="B638" s="30">
        <v>0.22</v>
      </c>
      <c r="D638" s="20" t="s">
        <v>2439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2440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2441</v>
      </c>
      <c r="E640" s="53">
        <v>5.6959999999999997</v>
      </c>
      <c r="F640" s="44">
        <f t="shared" si="182"/>
        <v>2.2783999999999999E-2</v>
      </c>
    </row>
    <row r="641" spans="1:6" x14ac:dyDescent="0.45">
      <c r="A641" t="s">
        <v>2299</v>
      </c>
      <c r="B641" s="30">
        <v>0.12</v>
      </c>
      <c r="D641" s="20" t="s">
        <v>2442</v>
      </c>
      <c r="E641" s="53">
        <v>6.75</v>
      </c>
      <c r="F641" s="44">
        <f t="shared" si="182"/>
        <v>0.80999999999999994</v>
      </c>
    </row>
    <row r="642" spans="1:6" x14ac:dyDescent="0.45">
      <c r="A642" t="s">
        <v>2300</v>
      </c>
      <c r="B642" s="30">
        <v>0.17599999999999999</v>
      </c>
      <c r="D642" s="20" t="s">
        <v>2443</v>
      </c>
      <c r="E642" s="53">
        <v>6</v>
      </c>
      <c r="F642" s="44">
        <f t="shared" si="182"/>
        <v>1.056</v>
      </c>
    </row>
    <row r="643" spans="1:6" x14ac:dyDescent="0.45">
      <c r="A643" t="s">
        <v>2301</v>
      </c>
      <c r="B643" s="30">
        <v>0</v>
      </c>
      <c r="D643" s="20" t="s">
        <v>2444</v>
      </c>
      <c r="E643" s="53">
        <v>5.8</v>
      </c>
      <c r="F643" s="44">
        <f t="shared" si="182"/>
        <v>0</v>
      </c>
    </row>
    <row r="644" spans="1:6" x14ac:dyDescent="0.45">
      <c r="A644" t="s">
        <v>2302</v>
      </c>
      <c r="B644" s="30">
        <v>0.14000000000000001</v>
      </c>
      <c r="D644" s="20" t="s">
        <v>2445</v>
      </c>
      <c r="E644" s="53">
        <v>4.8</v>
      </c>
      <c r="F644" s="44">
        <f t="shared" si="182"/>
        <v>0.67200000000000004</v>
      </c>
    </row>
    <row r="645" spans="1:6" x14ac:dyDescent="0.45">
      <c r="A645" t="s">
        <v>2303</v>
      </c>
      <c r="B645" s="30">
        <v>0.1</v>
      </c>
      <c r="D645" s="20" t="s">
        <v>2446</v>
      </c>
      <c r="E645" s="53">
        <v>6.5</v>
      </c>
      <c r="F645" s="44">
        <f t="shared" si="182"/>
        <v>0.65</v>
      </c>
    </row>
    <row r="646" spans="1:6" x14ac:dyDescent="0.45">
      <c r="F646" s="54">
        <f>SUM(F638:F645)</f>
        <v>5.572724</v>
      </c>
    </row>
    <row r="647" spans="1:6" ht="28.5" x14ac:dyDescent="0.45">
      <c r="A647" s="28" t="s">
        <v>2451</v>
      </c>
      <c r="B647" t="s">
        <v>2449</v>
      </c>
      <c r="F647" s="20" t="s">
        <v>2450</v>
      </c>
    </row>
    <row r="648" spans="1:6" x14ac:dyDescent="0.45">
      <c r="A648" s="20" t="s">
        <v>2296</v>
      </c>
      <c r="B648" s="30">
        <v>0.18</v>
      </c>
      <c r="D648" s="20" t="s">
        <v>2439</v>
      </c>
      <c r="E648" s="53">
        <v>5.0709999999999997</v>
      </c>
      <c r="F648" s="44">
        <f t="shared" ref="F648:F655" si="183">B648*E648</f>
        <v>0.91277999999999992</v>
      </c>
    </row>
    <row r="649" spans="1:6" x14ac:dyDescent="0.45">
      <c r="A649" t="s">
        <v>2297</v>
      </c>
      <c r="B649" s="30">
        <v>0.23</v>
      </c>
      <c r="D649" s="20" t="s">
        <v>2440</v>
      </c>
      <c r="E649" s="53">
        <v>5.1929999999999996</v>
      </c>
      <c r="F649" s="44">
        <f t="shared" si="183"/>
        <v>1.1943900000000001</v>
      </c>
    </row>
    <row r="650" spans="1:6" x14ac:dyDescent="0.45">
      <c r="A650" t="s">
        <v>2298</v>
      </c>
      <c r="B650" s="30">
        <v>2E-3</v>
      </c>
      <c r="D650" s="20" t="s">
        <v>2441</v>
      </c>
      <c r="E650" s="53">
        <v>5.6959999999999997</v>
      </c>
      <c r="F650" s="44">
        <f t="shared" si="183"/>
        <v>1.1391999999999999E-2</v>
      </c>
    </row>
    <row r="651" spans="1:6" x14ac:dyDescent="0.45">
      <c r="A651" t="s">
        <v>2299</v>
      </c>
      <c r="B651" s="30">
        <v>9.8000000000000004E-2</v>
      </c>
      <c r="D651" s="20" t="s">
        <v>2442</v>
      </c>
      <c r="E651" s="53">
        <v>6.75</v>
      </c>
      <c r="F651" s="44">
        <f t="shared" si="183"/>
        <v>0.66149999999999998</v>
      </c>
    </row>
    <row r="652" spans="1:6" x14ac:dyDescent="0.45">
      <c r="A652" t="s">
        <v>2300</v>
      </c>
      <c r="B652" s="30">
        <v>0.25</v>
      </c>
      <c r="D652" s="20" t="s">
        <v>2443</v>
      </c>
      <c r="E652" s="53">
        <v>6</v>
      </c>
      <c r="F652" s="44">
        <f t="shared" si="183"/>
        <v>1.5</v>
      </c>
    </row>
    <row r="653" spans="1:6" x14ac:dyDescent="0.45">
      <c r="A653" t="s">
        <v>2301</v>
      </c>
      <c r="B653" s="30">
        <v>0</v>
      </c>
      <c r="D653" s="20" t="s">
        <v>2444</v>
      </c>
      <c r="E653" s="53">
        <v>5.8</v>
      </c>
      <c r="F653" s="44">
        <f t="shared" si="183"/>
        <v>0</v>
      </c>
    </row>
    <row r="654" spans="1:6" x14ac:dyDescent="0.45">
      <c r="A654" t="s">
        <v>2302</v>
      </c>
      <c r="B654" s="30">
        <v>0.12</v>
      </c>
      <c r="D654" s="20" t="s">
        <v>2445</v>
      </c>
      <c r="E654" s="53">
        <v>4.8</v>
      </c>
      <c r="F654" s="44">
        <f t="shared" si="183"/>
        <v>0.57599999999999996</v>
      </c>
    </row>
    <row r="655" spans="1:6" x14ac:dyDescent="0.45">
      <c r="A655" t="s">
        <v>2303</v>
      </c>
      <c r="B655" s="30">
        <v>0.12</v>
      </c>
      <c r="D655" s="20" t="s">
        <v>2446</v>
      </c>
      <c r="E655" s="53">
        <v>6.5</v>
      </c>
      <c r="F655" s="44">
        <f t="shared" si="183"/>
        <v>0.78</v>
      </c>
    </row>
    <row r="656" spans="1:6" x14ac:dyDescent="0.45">
      <c r="F656" s="54">
        <f>SUM(F648:F655)</f>
        <v>5.6360619999999999</v>
      </c>
    </row>
  </sheetData>
  <conditionalFormatting sqref="N141">
    <cfRule type="cellIs" dxfId="522" priority="6" operator="lessThan">
      <formula>O141</formula>
    </cfRule>
  </conditionalFormatting>
  <conditionalFormatting sqref="N180">
    <cfRule type="cellIs" dxfId="521" priority="5" operator="lessThan">
      <formula>O180</formula>
    </cfRule>
  </conditionalFormatting>
  <conditionalFormatting sqref="T217">
    <cfRule type="cellIs" dxfId="520" priority="3" operator="lessThan">
      <formula>U217</formula>
    </cfRule>
  </conditionalFormatting>
  <conditionalFormatting sqref="N330">
    <cfRule type="cellIs" dxfId="519" priority="2" operator="lessThan">
      <formula>O330</formula>
    </cfRule>
  </conditionalFormatting>
  <conditionalFormatting sqref="T500">
    <cfRule type="cellIs" dxfId="518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2"/>
  <sheetViews>
    <sheetView topLeftCell="DR1" workbookViewId="0">
      <pane ySplit="2" topLeftCell="A3" activePane="bottomLeft" state="frozen"/>
      <selection activeCell="J1" sqref="J1"/>
      <selection pane="bottomLeft" activeCell="DZ142" activeCellId="1" sqref="DZ1:EO2 DZ142:EO142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customWidth="1" outlineLevel="1"/>
    <col min="146" max="146" width="11.796875" customWidth="1"/>
    <col min="147" max="171" width="8.1328125" hidden="1" customWidth="1" outlineLevel="1"/>
    <col min="172" max="172" width="11.796875" customWidth="1" collapsed="1"/>
    <col min="173" max="208" width="8.1328125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s="20" t="s">
        <v>95</v>
      </c>
      <c r="CY2" s="20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s="20" t="s">
        <v>2110</v>
      </c>
      <c r="DH2" s="20" t="s">
        <v>2111</v>
      </c>
      <c r="DI2" s="20" t="s">
        <v>2112</v>
      </c>
      <c r="DJ2" s="20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s="20" t="s">
        <v>99</v>
      </c>
      <c r="DT2" s="20" t="s">
        <v>100</v>
      </c>
      <c r="DU2" s="20" t="s">
        <v>101</v>
      </c>
      <c r="DV2" t="s">
        <v>102</v>
      </c>
      <c r="DW2" t="s">
        <v>103</v>
      </c>
      <c r="DX2" s="20" t="s">
        <v>104</v>
      </c>
      <c r="DY2" s="20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hidden="1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hidden="1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hidden="1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hidden="1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hidden="1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hidden="1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hidden="1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hidden="1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hidden="1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hidden="1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hidden="1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hidden="1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hidden="1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hidden="1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hidden="1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hidden="1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hidden="1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hidden="1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hidden="1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hidden="1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hidden="1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hidden="1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hidden="1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hidden="1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hidden="1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hidden="1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hidden="1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hidden="1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hidden="1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hidden="1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hidden="1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hidden="1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hidden="1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hidden="1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hidden="1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hidden="1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hidden="1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hidden="1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hidden="1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hidden="1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hidden="1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hidden="1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hidden="1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hidden="1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hidden="1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hidden="1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hidden="1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hidden="1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hidden="1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hidden="1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hidden="1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hidden="1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hidden="1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hidden="1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hidden="1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hidden="1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hidden="1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hidden="1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hidden="1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hidden="1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hidden="1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hidden="1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hidden="1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hidden="1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hidden="1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hidden="1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hidden="1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hidden="1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hidden="1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hidden="1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hidden="1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hidden="1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hidden="1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hidden="1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hidden="1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hidden="1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hidden="1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hidden="1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hidden="1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hidden="1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hidden="1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hidden="1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hidden="1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hidden="1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hidden="1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hidden="1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hidden="1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hidden="1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hidden="1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hidden="1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hidden="1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hidden="1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hidden="1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hidden="1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hidden="1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hidden="1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hidden="1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hidden="1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hidden="1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hidden="1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hidden="1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hidden="1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hidden="1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hidden="1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hidden="1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hidden="1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hidden="1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hidden="1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hidden="1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hidden="1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hidden="1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hidden="1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hidden="1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hidden="1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hidden="1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hidden="1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hidden="1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hidden="1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hidden="1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hidden="1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hidden="1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hidden="1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hidden="1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hidden="1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hidden="1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hidden="1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hidden="1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hidden="1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  <c r="DZ141">
        <f t="shared" ref="DZ141:EF141" si="12">SUM(DZ66,DZ67,DZ74,DZ84,DZ87)</f>
        <v>110</v>
      </c>
      <c r="EA141">
        <f t="shared" si="12"/>
        <v>120</v>
      </c>
      <c r="EB141">
        <f t="shared" si="12"/>
        <v>2</v>
      </c>
      <c r="EC141">
        <f t="shared" si="12"/>
        <v>60</v>
      </c>
      <c r="ED141">
        <f t="shared" si="12"/>
        <v>88</v>
      </c>
      <c r="EE141">
        <f t="shared" si="12"/>
        <v>70</v>
      </c>
      <c r="EF141">
        <f t="shared" si="12"/>
        <v>50</v>
      </c>
      <c r="EG141">
        <f>SUM(DZ141:EF141)</f>
        <v>500</v>
      </c>
      <c r="EH141">
        <f t="shared" ref="EH141:EN141" si="13">SUM(EH66,EH67,EH74,EH84,EH87)</f>
        <v>90</v>
      </c>
      <c r="EI141">
        <f t="shared" si="13"/>
        <v>115</v>
      </c>
      <c r="EJ141">
        <f t="shared" si="13"/>
        <v>1</v>
      </c>
      <c r="EK141">
        <f t="shared" si="13"/>
        <v>49</v>
      </c>
      <c r="EL141">
        <f t="shared" si="13"/>
        <v>125</v>
      </c>
      <c r="EM141">
        <f t="shared" si="13"/>
        <v>60</v>
      </c>
      <c r="EN141">
        <f t="shared" si="13"/>
        <v>60</v>
      </c>
      <c r="EO141">
        <f>SUM(EH141:EN141)</f>
        <v>500</v>
      </c>
    </row>
    <row r="142" spans="1:216" x14ac:dyDescent="0.45">
      <c r="DZ142" s="33">
        <f t="shared" ref="DZ142:EF142" si="14">DZ141/$EG$141</f>
        <v>0.22</v>
      </c>
      <c r="EA142" s="33">
        <f t="shared" si="14"/>
        <v>0.24</v>
      </c>
      <c r="EB142" s="33">
        <f t="shared" si="14"/>
        <v>4.0000000000000001E-3</v>
      </c>
      <c r="EC142" s="33">
        <f t="shared" si="14"/>
        <v>0.12</v>
      </c>
      <c r="ED142" s="33">
        <f t="shared" si="14"/>
        <v>0.17599999999999999</v>
      </c>
      <c r="EE142" s="33">
        <f t="shared" si="14"/>
        <v>0.14000000000000001</v>
      </c>
      <c r="EF142" s="33">
        <f t="shared" si="14"/>
        <v>0.1</v>
      </c>
      <c r="EG142" s="33">
        <f>SUM(DZ142:EF142)</f>
        <v>1</v>
      </c>
      <c r="EH142" s="33">
        <f t="shared" ref="EH142:EN142" si="15">EH141/$EG$141</f>
        <v>0.18</v>
      </c>
      <c r="EI142" s="33">
        <f t="shared" si="15"/>
        <v>0.23</v>
      </c>
      <c r="EJ142" s="33">
        <f t="shared" si="15"/>
        <v>2E-3</v>
      </c>
      <c r="EK142" s="33">
        <f t="shared" si="15"/>
        <v>9.8000000000000004E-2</v>
      </c>
      <c r="EL142" s="33">
        <f t="shared" si="15"/>
        <v>0.25</v>
      </c>
      <c r="EM142" s="33">
        <f t="shared" si="15"/>
        <v>0.12</v>
      </c>
      <c r="EN142" s="33">
        <f t="shared" si="15"/>
        <v>0.12</v>
      </c>
      <c r="EO142" s="33">
        <f>SUM(EH142:EN142)</f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517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topLeftCell="A35" workbookViewId="0">
      <selection activeCell="G56" sqref="G56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7" ht="28.5" x14ac:dyDescent="0.45">
      <c r="B33" s="28" t="s">
        <v>2272</v>
      </c>
      <c r="C33" s="20" t="s">
        <v>2325</v>
      </c>
    </row>
    <row r="34" spans="2:7" x14ac:dyDescent="0.45">
      <c r="B34" s="28" t="s">
        <v>813</v>
      </c>
      <c r="C34" s="20" t="s">
        <v>2325</v>
      </c>
    </row>
    <row r="35" spans="2:7" x14ac:dyDescent="0.45">
      <c r="B35" s="28" t="s">
        <v>1712</v>
      </c>
      <c r="C35" s="20" t="s">
        <v>2325</v>
      </c>
    </row>
    <row r="36" spans="2:7" ht="28.5" x14ac:dyDescent="0.45">
      <c r="B36" s="28" t="s">
        <v>1636</v>
      </c>
      <c r="C36" s="20" t="s">
        <v>2325</v>
      </c>
    </row>
    <row r="37" spans="2:7" x14ac:dyDescent="0.45">
      <c r="B37" s="28" t="s">
        <v>975</v>
      </c>
      <c r="C37" s="20" t="s">
        <v>2325</v>
      </c>
    </row>
    <row r="38" spans="2:7" x14ac:dyDescent="0.45">
      <c r="B38" s="28" t="s">
        <v>701</v>
      </c>
      <c r="C38" s="20" t="s">
        <v>2325</v>
      </c>
    </row>
    <row r="39" spans="2:7" x14ac:dyDescent="0.45">
      <c r="B39" s="28" t="s">
        <v>800</v>
      </c>
      <c r="C39" s="20" t="s">
        <v>2325</v>
      </c>
    </row>
    <row r="40" spans="2:7" x14ac:dyDescent="0.45">
      <c r="B40" s="28" t="s">
        <v>160</v>
      </c>
      <c r="C40" s="20" t="s">
        <v>2325</v>
      </c>
    </row>
    <row r="41" spans="2:7" x14ac:dyDescent="0.45">
      <c r="B41" s="28" t="s">
        <v>1439</v>
      </c>
      <c r="C41" s="20" t="s">
        <v>2327</v>
      </c>
    </row>
    <row r="43" spans="2:7" x14ac:dyDescent="0.45">
      <c r="B43" s="29" t="s">
        <v>2332</v>
      </c>
    </row>
    <row r="44" spans="2:7" x14ac:dyDescent="0.45">
      <c r="B44" s="20" t="s">
        <v>2334</v>
      </c>
      <c r="C44" s="20" t="s">
        <v>2335</v>
      </c>
      <c r="D44" s="20" t="s">
        <v>2434</v>
      </c>
      <c r="F44" s="20" t="s">
        <v>2437</v>
      </c>
      <c r="G44" s="20" t="s">
        <v>2436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2333</v>
      </c>
    </row>
    <row r="55" spans="2:10" x14ac:dyDescent="0.45">
      <c r="C55" t="s">
        <v>2413</v>
      </c>
    </row>
    <row r="56" spans="2:10" ht="28.5" x14ac:dyDescent="0.45">
      <c r="C56" s="46" t="s">
        <v>2414</v>
      </c>
      <c r="D56" s="29" t="s">
        <v>2415</v>
      </c>
      <c r="E56" s="29" t="s">
        <v>2416</v>
      </c>
      <c r="F56" s="29" t="s">
        <v>2417</v>
      </c>
      <c r="G56" s="29" t="s">
        <v>2418</v>
      </c>
      <c r="H56" s="29" t="s">
        <v>2419</v>
      </c>
      <c r="I56" s="29" t="s">
        <v>2420</v>
      </c>
      <c r="J56" s="29" t="s">
        <v>2421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44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6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2023-04-07T10:04:55Z</dcterms:modified>
  <cp:category>wyniki indywidualne</cp:category>
</cp:coreProperties>
</file>