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ACEAA1CF-363A-4FF2-8B2A-A850817F1ACB}" xr6:coauthVersionLast="47" xr6:coauthVersionMax="47" xr10:uidLastSave="{00000000-0000-0000-0000-000000000000}"/>
  <bookViews>
    <workbookView xWindow="-1850" yWindow="-21730" windowWidth="37420" windowHeight="21860" firstSheet="3"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Tekstowe474" sheetId="10" r:id="rId10"/>
    <sheet name="Kategorie" sheetId="11" r:id="rId11"/>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 name="_xlnm.Print_Area" localSheetId="5">Liczności!$A$1:$DF$243</definedName>
  </definedNames>
  <calcPr calcId="191029"/>
  <pivotCaches>
    <pivotCache cacheId="11"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8" i="4" l="1"/>
  <c r="G48" i="4"/>
  <c r="H48" i="4" s="1"/>
  <c r="T37" i="4"/>
  <c r="U37" i="4"/>
  <c r="F47" i="4"/>
  <c r="G47" i="4"/>
  <c r="H47" i="4" s="1"/>
  <c r="T36" i="4"/>
  <c r="U36" i="4"/>
  <c r="F46" i="4"/>
  <c r="G46" i="4"/>
  <c r="H46" i="4" s="1"/>
  <c r="T35" i="4"/>
  <c r="U35" i="4"/>
  <c r="F44" i="4"/>
  <c r="G44" i="4"/>
  <c r="H44" i="4" s="1"/>
  <c r="T33" i="4"/>
  <c r="U33" i="4"/>
  <c r="F43" i="4"/>
  <c r="G43" i="4"/>
  <c r="H43" i="4" s="1"/>
  <c r="T32" i="4"/>
  <c r="U32" i="4"/>
  <c r="F42" i="4"/>
  <c r="G42" i="4"/>
  <c r="H42" i="4" s="1"/>
  <c r="T31" i="4"/>
  <c r="U31" i="4"/>
  <c r="F40" i="4"/>
  <c r="G40" i="4"/>
  <c r="H40" i="4" s="1"/>
  <c r="T29" i="4"/>
  <c r="U29" i="4"/>
  <c r="F39" i="4"/>
  <c r="G39" i="4"/>
  <c r="H39" i="4" s="1"/>
  <c r="T28" i="4"/>
  <c r="U28" i="4"/>
  <c r="F38" i="4"/>
  <c r="G38" i="4"/>
  <c r="H38" i="4" s="1"/>
  <c r="T27" i="4"/>
  <c r="U27" i="4"/>
  <c r="F238" i="4"/>
  <c r="G238" i="4"/>
  <c r="H238" i="4" s="1"/>
  <c r="T24" i="4"/>
  <c r="U24" i="4"/>
  <c r="F237" i="4"/>
  <c r="G237" i="4"/>
  <c r="H237" i="4" s="1"/>
  <c r="T23" i="4"/>
  <c r="U23" i="4"/>
  <c r="F227" i="4"/>
  <c r="G227" i="4"/>
  <c r="H227" i="4" s="1"/>
  <c r="T21" i="4"/>
  <c r="U21" i="4"/>
  <c r="F226" i="4"/>
  <c r="G226" i="4"/>
  <c r="H226" i="4" s="1"/>
  <c r="T20" i="4"/>
  <c r="U20" i="4"/>
  <c r="F67" i="4"/>
  <c r="G67" i="4"/>
  <c r="H67" i="4" s="1"/>
  <c r="T18" i="4"/>
  <c r="U18" i="4"/>
  <c r="F66" i="4"/>
  <c r="G66" i="4"/>
  <c r="H66" i="4" s="1"/>
  <c r="T17" i="4"/>
  <c r="U17" i="4"/>
  <c r="F206" i="4"/>
  <c r="G206" i="4"/>
  <c r="H206" i="4" s="1"/>
  <c r="T15" i="4"/>
  <c r="U15" i="4"/>
  <c r="F205" i="4"/>
  <c r="G205" i="4"/>
  <c r="H205" i="4" s="1"/>
  <c r="T14" i="4"/>
  <c r="U14" i="4"/>
  <c r="G523" i="4"/>
  <c r="F523" i="4"/>
  <c r="G520" i="4"/>
  <c r="F520" i="4"/>
  <c r="G517" i="4"/>
  <c r="F517" i="4"/>
  <c r="G507" i="4"/>
  <c r="F507" i="4"/>
  <c r="G495" i="4"/>
  <c r="F495" i="4"/>
  <c r="G494" i="4"/>
  <c r="F494" i="4"/>
  <c r="G489" i="4"/>
  <c r="F489" i="4"/>
  <c r="G484" i="4"/>
  <c r="F484" i="4"/>
  <c r="G475" i="4"/>
  <c r="F475" i="4"/>
  <c r="G474" i="4"/>
  <c r="F474" i="4"/>
  <c r="G471" i="4"/>
  <c r="F471" i="4"/>
  <c r="G470" i="4"/>
  <c r="F470" i="4"/>
  <c r="G464" i="4"/>
  <c r="F464" i="4"/>
  <c r="G463" i="4"/>
  <c r="F463" i="4"/>
  <c r="G462" i="4"/>
  <c r="F462" i="4"/>
  <c r="G461" i="4"/>
  <c r="F461" i="4"/>
  <c r="G460" i="4"/>
  <c r="F460" i="4"/>
  <c r="G459" i="4"/>
  <c r="F459" i="4"/>
  <c r="G454" i="4"/>
  <c r="F454" i="4"/>
  <c r="G452" i="4"/>
  <c r="H452" i="4" s="1"/>
  <c r="F452" i="4"/>
  <c r="G451" i="4"/>
  <c r="F451" i="4"/>
  <c r="G439" i="4"/>
  <c r="H439" i="4" s="1"/>
  <c r="F439" i="4"/>
  <c r="G438" i="4"/>
  <c r="F438" i="4"/>
  <c r="G437" i="4"/>
  <c r="H437" i="4" s="1"/>
  <c r="F437" i="4"/>
  <c r="G436" i="4"/>
  <c r="F436" i="4"/>
  <c r="G434" i="4"/>
  <c r="H434" i="4" s="1"/>
  <c r="F434" i="4"/>
  <c r="G433" i="4"/>
  <c r="F433" i="4"/>
  <c r="G428" i="4"/>
  <c r="H428" i="4" s="1"/>
  <c r="F428" i="4"/>
  <c r="G424" i="4"/>
  <c r="F424" i="4"/>
  <c r="G422" i="4"/>
  <c r="F422" i="4"/>
  <c r="G421" i="4"/>
  <c r="F421" i="4"/>
  <c r="G417" i="4"/>
  <c r="F417" i="4"/>
  <c r="G414" i="4"/>
  <c r="H414" i="4" s="1"/>
  <c r="F414" i="4"/>
  <c r="G410" i="4"/>
  <c r="H410" i="4" s="1"/>
  <c r="F410" i="4"/>
  <c r="G403" i="4"/>
  <c r="F403" i="4"/>
  <c r="G395" i="4"/>
  <c r="F395" i="4"/>
  <c r="G394" i="4"/>
  <c r="F394" i="4"/>
  <c r="G393" i="4"/>
  <c r="H393" i="4" s="1"/>
  <c r="F393" i="4"/>
  <c r="G392" i="4"/>
  <c r="F392" i="4"/>
  <c r="G388" i="4"/>
  <c r="F388" i="4"/>
  <c r="G372" i="4"/>
  <c r="F372" i="4"/>
  <c r="G371" i="4"/>
  <c r="H371" i="4" s="1"/>
  <c r="F371" i="4"/>
  <c r="G369" i="4"/>
  <c r="F369" i="4"/>
  <c r="G360" i="4"/>
  <c r="F360" i="4"/>
  <c r="G355" i="4"/>
  <c r="H355" i="4" s="1"/>
  <c r="F355" i="4"/>
  <c r="G332" i="4"/>
  <c r="H332" i="4" s="1"/>
  <c r="F332" i="4"/>
  <c r="G330" i="4"/>
  <c r="H330" i="4" s="1"/>
  <c r="F330" i="4"/>
  <c r="G326" i="4"/>
  <c r="F326" i="4"/>
  <c r="G317" i="4"/>
  <c r="F317" i="4"/>
  <c r="G316" i="4"/>
  <c r="F316" i="4"/>
  <c r="G309" i="4"/>
  <c r="F309" i="4"/>
  <c r="G304" i="4"/>
  <c r="F304" i="4"/>
  <c r="G303" i="4"/>
  <c r="F303" i="4"/>
  <c r="G302" i="4"/>
  <c r="F302" i="4"/>
  <c r="G297" i="4"/>
  <c r="F297" i="4"/>
  <c r="G296" i="4"/>
  <c r="F296" i="4"/>
  <c r="G284" i="4"/>
  <c r="F284" i="4"/>
  <c r="G276" i="4"/>
  <c r="F276" i="4"/>
  <c r="G272" i="4"/>
  <c r="F272" i="4"/>
  <c r="G263" i="4"/>
  <c r="F263" i="4"/>
  <c r="G257" i="4"/>
  <c r="F257" i="4"/>
  <c r="G256" i="4"/>
  <c r="F256" i="4"/>
  <c r="G250" i="4"/>
  <c r="F250" i="4"/>
  <c r="G378" i="4"/>
  <c r="F378" i="4"/>
  <c r="G374" i="4"/>
  <c r="F374" i="4"/>
  <c r="G530" i="4"/>
  <c r="F530" i="4"/>
  <c r="G529" i="4"/>
  <c r="F529" i="4"/>
  <c r="G524" i="4"/>
  <c r="F524" i="4"/>
  <c r="G522" i="4"/>
  <c r="F522" i="4"/>
  <c r="G521" i="4"/>
  <c r="F521" i="4"/>
  <c r="G512" i="4"/>
  <c r="F512" i="4"/>
  <c r="G511" i="4"/>
  <c r="F511" i="4"/>
  <c r="G509" i="4"/>
  <c r="F509" i="4"/>
  <c r="G508" i="4"/>
  <c r="F508" i="4"/>
  <c r="G506" i="4"/>
  <c r="F506" i="4"/>
  <c r="G504" i="4"/>
  <c r="F504" i="4"/>
  <c r="G503" i="4"/>
  <c r="F503" i="4"/>
  <c r="G502" i="4"/>
  <c r="F502" i="4"/>
  <c r="G501" i="4"/>
  <c r="F501" i="4"/>
  <c r="G500" i="4"/>
  <c r="F500" i="4"/>
  <c r="G499" i="4"/>
  <c r="F499" i="4"/>
  <c r="G493" i="4"/>
  <c r="F493" i="4"/>
  <c r="G491" i="4"/>
  <c r="F491" i="4"/>
  <c r="G488" i="4"/>
  <c r="F488" i="4"/>
  <c r="G486" i="4"/>
  <c r="F486" i="4"/>
  <c r="G483" i="4"/>
  <c r="F483" i="4"/>
  <c r="G482" i="4"/>
  <c r="F482" i="4"/>
  <c r="G481" i="4"/>
  <c r="F481" i="4"/>
  <c r="G480" i="4"/>
  <c r="F480" i="4"/>
  <c r="G479" i="4"/>
  <c r="F479" i="4"/>
  <c r="G478" i="4"/>
  <c r="F478" i="4"/>
  <c r="G476" i="4"/>
  <c r="F476" i="4"/>
  <c r="G473" i="4"/>
  <c r="F473" i="4"/>
  <c r="G472" i="4"/>
  <c r="F472" i="4"/>
  <c r="G469" i="4"/>
  <c r="H469" i="4" s="1"/>
  <c r="F469" i="4"/>
  <c r="G468" i="4"/>
  <c r="F468" i="4"/>
  <c r="G467" i="4"/>
  <c r="H467" i="4" s="1"/>
  <c r="F467" i="4"/>
  <c r="G458" i="4"/>
  <c r="H458" i="4" s="1"/>
  <c r="F458" i="4"/>
  <c r="G457" i="4"/>
  <c r="F457" i="4"/>
  <c r="G456" i="4"/>
  <c r="F456" i="4"/>
  <c r="G453" i="4"/>
  <c r="F453" i="4"/>
  <c r="G450" i="4"/>
  <c r="F450" i="4"/>
  <c r="G449" i="4"/>
  <c r="F449" i="4"/>
  <c r="G448" i="4"/>
  <c r="F448" i="4"/>
  <c r="G447" i="4"/>
  <c r="H447" i="4" s="1"/>
  <c r="F447" i="4"/>
  <c r="G446" i="4"/>
  <c r="H446" i="4" s="1"/>
  <c r="F446" i="4"/>
  <c r="G445" i="4"/>
  <c r="H445" i="4" s="1"/>
  <c r="F445" i="4"/>
  <c r="G443" i="4"/>
  <c r="H443" i="4" s="1"/>
  <c r="F443" i="4"/>
  <c r="G442" i="4"/>
  <c r="H442" i="4" s="1"/>
  <c r="F442" i="4"/>
  <c r="G441" i="4"/>
  <c r="H441" i="4" s="1"/>
  <c r="F441" i="4"/>
  <c r="G432" i="4"/>
  <c r="H432" i="4" s="1"/>
  <c r="F432" i="4"/>
  <c r="G431" i="4"/>
  <c r="F431" i="4"/>
  <c r="G430" i="4"/>
  <c r="F430" i="4"/>
  <c r="G429" i="4"/>
  <c r="H429" i="4" s="1"/>
  <c r="F429" i="4"/>
  <c r="G420" i="4"/>
  <c r="H420" i="4" s="1"/>
  <c r="F420" i="4"/>
  <c r="G419" i="4"/>
  <c r="H419" i="4" s="1"/>
  <c r="F419" i="4"/>
  <c r="G413" i="4"/>
  <c r="F413" i="4"/>
  <c r="G411" i="4"/>
  <c r="F411" i="4"/>
  <c r="G405" i="4"/>
  <c r="F405" i="4"/>
  <c r="G404" i="4"/>
  <c r="F404" i="4"/>
  <c r="G400" i="4"/>
  <c r="F400" i="4"/>
  <c r="G398" i="4"/>
  <c r="F398" i="4"/>
  <c r="G390" i="4"/>
  <c r="F390" i="4"/>
  <c r="G389" i="4"/>
  <c r="F389" i="4"/>
  <c r="G387" i="4"/>
  <c r="F387" i="4"/>
  <c r="G386" i="4"/>
  <c r="F386" i="4"/>
  <c r="G385" i="4"/>
  <c r="F385" i="4"/>
  <c r="G384" i="4"/>
  <c r="F384" i="4"/>
  <c r="G383" i="4"/>
  <c r="F383" i="4"/>
  <c r="G382" i="4"/>
  <c r="F382" i="4"/>
  <c r="G381" i="4"/>
  <c r="F381" i="4"/>
  <c r="G379" i="4"/>
  <c r="F379" i="4"/>
  <c r="G376" i="4"/>
  <c r="F376" i="4"/>
  <c r="G375" i="4"/>
  <c r="F375" i="4"/>
  <c r="G373" i="4"/>
  <c r="F373" i="4"/>
  <c r="G367" i="4"/>
  <c r="F367" i="4"/>
  <c r="G365" i="4"/>
  <c r="F365" i="4"/>
  <c r="G364" i="4"/>
  <c r="F364" i="4"/>
  <c r="G363" i="4"/>
  <c r="F363" i="4"/>
  <c r="G362" i="4"/>
  <c r="F362" i="4"/>
  <c r="G359" i="4"/>
  <c r="F359" i="4"/>
  <c r="G358" i="4"/>
  <c r="F358" i="4"/>
  <c r="G357" i="4"/>
  <c r="F357" i="4"/>
  <c r="G353" i="4"/>
  <c r="F353" i="4"/>
  <c r="G350" i="4"/>
  <c r="F350" i="4"/>
  <c r="G347" i="4"/>
  <c r="F347" i="4"/>
  <c r="G343" i="4"/>
  <c r="F343" i="4"/>
  <c r="G341" i="4"/>
  <c r="F341" i="4"/>
  <c r="G337" i="4"/>
  <c r="F337" i="4"/>
  <c r="G336" i="4"/>
  <c r="F336" i="4"/>
  <c r="G333" i="4"/>
  <c r="F333" i="4"/>
  <c r="G329" i="4"/>
  <c r="F329" i="4"/>
  <c r="G327" i="4"/>
  <c r="F327" i="4"/>
  <c r="G325" i="4"/>
  <c r="F325" i="4"/>
  <c r="G324" i="4"/>
  <c r="F324" i="4"/>
  <c r="G323" i="4"/>
  <c r="F323" i="4"/>
  <c r="G321" i="4"/>
  <c r="F321" i="4"/>
  <c r="G320" i="4"/>
  <c r="F320" i="4"/>
  <c r="G311" i="4"/>
  <c r="F311" i="4"/>
  <c r="G310" i="4"/>
  <c r="F310" i="4"/>
  <c r="G308" i="4"/>
  <c r="F308" i="4"/>
  <c r="G307" i="4"/>
  <c r="F307" i="4"/>
  <c r="G306" i="4"/>
  <c r="F306" i="4"/>
  <c r="G300" i="4"/>
  <c r="F300" i="4"/>
  <c r="G299" i="4"/>
  <c r="F299" i="4"/>
  <c r="G298" i="4"/>
  <c r="F298" i="4"/>
  <c r="G295" i="4"/>
  <c r="F295" i="4"/>
  <c r="G294" i="4"/>
  <c r="F294" i="4"/>
  <c r="G293" i="4"/>
  <c r="F293" i="4"/>
  <c r="G292" i="4"/>
  <c r="F292" i="4"/>
  <c r="G291" i="4"/>
  <c r="F291" i="4"/>
  <c r="G287" i="4"/>
  <c r="F287" i="4"/>
  <c r="G283" i="4"/>
  <c r="F283" i="4"/>
  <c r="G280" i="4"/>
  <c r="F280" i="4"/>
  <c r="G279" i="4"/>
  <c r="F279" i="4"/>
  <c r="G278" i="4"/>
  <c r="F278" i="4"/>
  <c r="G277" i="4"/>
  <c r="F277" i="4"/>
  <c r="G275" i="4"/>
  <c r="F275" i="4"/>
  <c r="G273" i="4"/>
  <c r="F273" i="4"/>
  <c r="G271" i="4"/>
  <c r="F271" i="4"/>
  <c r="G270" i="4"/>
  <c r="F270" i="4"/>
  <c r="G269" i="4"/>
  <c r="F269" i="4"/>
  <c r="G268" i="4"/>
  <c r="F268" i="4"/>
  <c r="G267" i="4"/>
  <c r="F267" i="4"/>
  <c r="G266" i="4"/>
  <c r="F266" i="4"/>
  <c r="G265" i="4"/>
  <c r="F265" i="4"/>
  <c r="G264" i="4"/>
  <c r="F264" i="4"/>
  <c r="G261" i="4"/>
  <c r="F261" i="4"/>
  <c r="G260" i="4"/>
  <c r="F260" i="4"/>
  <c r="G259" i="4"/>
  <c r="F259" i="4"/>
  <c r="G258" i="4"/>
  <c r="F258" i="4"/>
  <c r="G255" i="4"/>
  <c r="F255" i="4"/>
  <c r="G254" i="4"/>
  <c r="F254" i="4"/>
  <c r="G252" i="4"/>
  <c r="F252" i="4"/>
  <c r="G251" i="4"/>
  <c r="F251" i="4"/>
  <c r="G248" i="4"/>
  <c r="F248" i="4"/>
  <c r="G247" i="4"/>
  <c r="F247" i="4"/>
  <c r="G527" i="4"/>
  <c r="F527" i="4"/>
  <c r="G525" i="4"/>
  <c r="F525" i="4"/>
  <c r="G513" i="4"/>
  <c r="F513" i="4"/>
  <c r="G505" i="4"/>
  <c r="F505" i="4"/>
  <c r="G487" i="4"/>
  <c r="F487" i="4"/>
  <c r="G466" i="4"/>
  <c r="F466" i="4"/>
  <c r="G465" i="4"/>
  <c r="F465" i="4"/>
  <c r="G440" i="4"/>
  <c r="F440" i="4"/>
  <c r="G418" i="4"/>
  <c r="F418" i="4"/>
  <c r="G416" i="4"/>
  <c r="F416" i="4"/>
  <c r="G415" i="4"/>
  <c r="F415" i="4"/>
  <c r="G409" i="4"/>
  <c r="F409" i="4"/>
  <c r="G391" i="4"/>
  <c r="F391" i="4"/>
  <c r="G370" i="4"/>
  <c r="F370" i="4"/>
  <c r="G361" i="4"/>
  <c r="F361" i="4"/>
  <c r="G352" i="4"/>
  <c r="F352" i="4"/>
  <c r="G342" i="4"/>
  <c r="F342" i="4"/>
  <c r="G338" i="4"/>
  <c r="F338" i="4"/>
  <c r="G335" i="4"/>
  <c r="F335" i="4"/>
  <c r="G331" i="4"/>
  <c r="F331" i="4"/>
  <c r="G328" i="4"/>
  <c r="F328" i="4"/>
  <c r="G322" i="4"/>
  <c r="F322" i="4"/>
  <c r="G314" i="4"/>
  <c r="F314" i="4"/>
  <c r="G305" i="4"/>
  <c r="F305" i="4"/>
  <c r="G286" i="4"/>
  <c r="F286" i="4"/>
  <c r="G281" i="4"/>
  <c r="F281" i="4"/>
  <c r="G515" i="4"/>
  <c r="F515" i="4"/>
  <c r="G510" i="4"/>
  <c r="F510" i="4"/>
  <c r="G490" i="4"/>
  <c r="H490" i="4" s="1"/>
  <c r="F490" i="4"/>
  <c r="G427" i="4"/>
  <c r="F427" i="4"/>
  <c r="G426" i="4"/>
  <c r="F426" i="4"/>
  <c r="G377" i="4"/>
  <c r="F377" i="4"/>
  <c r="G366" i="4"/>
  <c r="H366" i="4" s="1"/>
  <c r="F366" i="4"/>
  <c r="G340" i="4"/>
  <c r="F340" i="4"/>
  <c r="G339" i="4"/>
  <c r="F339" i="4"/>
  <c r="G290" i="4"/>
  <c r="F290" i="4"/>
  <c r="G282" i="4"/>
  <c r="F282" i="4"/>
  <c r="G531" i="4"/>
  <c r="F531" i="4"/>
  <c r="G528" i="4"/>
  <c r="F528" i="4"/>
  <c r="G425" i="4"/>
  <c r="F425" i="4"/>
  <c r="G412" i="4"/>
  <c r="F412" i="4"/>
  <c r="G406" i="4"/>
  <c r="F406" i="4"/>
  <c r="G396" i="4"/>
  <c r="H396" i="4" s="1"/>
  <c r="F396" i="4"/>
  <c r="G351" i="4"/>
  <c r="F351" i="4"/>
  <c r="G348" i="4"/>
  <c r="F348" i="4"/>
  <c r="G289" i="4"/>
  <c r="F289" i="4"/>
  <c r="G253" i="4"/>
  <c r="H253" i="4" s="1"/>
  <c r="F253" i="4"/>
  <c r="G516" i="4"/>
  <c r="F516" i="4"/>
  <c r="G497" i="4"/>
  <c r="F497" i="4"/>
  <c r="G380" i="4"/>
  <c r="F380" i="4"/>
  <c r="G402" i="4"/>
  <c r="H402" i="4" s="1"/>
  <c r="F402" i="4"/>
  <c r="G397" i="4"/>
  <c r="H397" i="4" s="1"/>
  <c r="F397" i="4"/>
  <c r="G368" i="4"/>
  <c r="F368" i="4"/>
  <c r="G346" i="4"/>
  <c r="F346" i="4"/>
  <c r="G344" i="4"/>
  <c r="F344" i="4"/>
  <c r="G301" i="4"/>
  <c r="H301" i="4" s="1"/>
  <c r="F301" i="4"/>
  <c r="G288" i="4"/>
  <c r="H288" i="4" s="1"/>
  <c r="F288" i="4"/>
  <c r="G274" i="4"/>
  <c r="F274" i="4"/>
  <c r="G354" i="4"/>
  <c r="F354" i="4"/>
  <c r="G514" i="4"/>
  <c r="F514" i="4"/>
  <c r="G477" i="4"/>
  <c r="H477" i="4" s="1"/>
  <c r="F477" i="4"/>
  <c r="G408" i="4"/>
  <c r="F408" i="4"/>
  <c r="G423" i="4"/>
  <c r="H423" i="4" s="1"/>
  <c r="F423" i="4"/>
  <c r="G399" i="4"/>
  <c r="F399" i="4"/>
  <c r="G444" i="4"/>
  <c r="H444" i="4" s="1"/>
  <c r="F444" i="4"/>
  <c r="G349" i="4"/>
  <c r="H349" i="4" s="1"/>
  <c r="F349" i="4"/>
  <c r="G435" i="4"/>
  <c r="H435" i="4" s="1"/>
  <c r="F435" i="4"/>
  <c r="G312" i="4"/>
  <c r="F312" i="4"/>
  <c r="G455" i="4"/>
  <c r="H455" i="4" s="1"/>
  <c r="F455" i="4"/>
  <c r="G315" i="4"/>
  <c r="H315" i="4" s="1"/>
  <c r="F315" i="4"/>
  <c r="G313" i="4"/>
  <c r="H313" i="4" s="1"/>
  <c r="F313" i="4"/>
  <c r="G498" i="4"/>
  <c r="F498" i="4"/>
  <c r="G401" i="4"/>
  <c r="F401" i="4"/>
  <c r="G319" i="4"/>
  <c r="F319" i="4"/>
  <c r="G496" i="4"/>
  <c r="F496" i="4"/>
  <c r="G356" i="4"/>
  <c r="F356" i="4"/>
  <c r="G492" i="4"/>
  <c r="F492" i="4"/>
  <c r="G485" i="4"/>
  <c r="F485" i="4"/>
  <c r="G345" i="4"/>
  <c r="F345" i="4"/>
  <c r="G334" i="4"/>
  <c r="F334" i="4"/>
  <c r="G526" i="4"/>
  <c r="F526" i="4"/>
  <c r="G518" i="4"/>
  <c r="F518" i="4"/>
  <c r="E518" i="4"/>
  <c r="G407" i="4"/>
  <c r="F407" i="4"/>
  <c r="G285" i="4"/>
  <c r="F285" i="4"/>
  <c r="G249" i="4"/>
  <c r="F249" i="4"/>
  <c r="G262" i="4"/>
  <c r="F262" i="4"/>
  <c r="G318" i="4"/>
  <c r="F318" i="4"/>
  <c r="G519" i="4"/>
  <c r="F519" i="4"/>
  <c r="E519" i="4"/>
  <c r="F123" i="4"/>
  <c r="G123" i="4"/>
  <c r="F121" i="4"/>
  <c r="G121" i="4"/>
  <c r="F120" i="4"/>
  <c r="G120" i="4"/>
  <c r="F119" i="4"/>
  <c r="G119" i="4"/>
  <c r="E229" i="4"/>
  <c r="E230" i="4"/>
  <c r="F241" i="4"/>
  <c r="G241" i="4"/>
  <c r="F240" i="4"/>
  <c r="G240" i="4"/>
  <c r="F235" i="4"/>
  <c r="G235" i="4"/>
  <c r="F232" i="4"/>
  <c r="G232" i="4"/>
  <c r="F231" i="4"/>
  <c r="G231" i="4"/>
  <c r="F219" i="4"/>
  <c r="G219" i="4"/>
  <c r="F211" i="4"/>
  <c r="G211" i="4"/>
  <c r="F214" i="4"/>
  <c r="G214" i="4"/>
  <c r="F212" i="4"/>
  <c r="G212" i="4"/>
  <c r="F210" i="4"/>
  <c r="G210" i="4"/>
  <c r="F221" i="4"/>
  <c r="G221" i="4"/>
  <c r="F222" i="4"/>
  <c r="G222" i="4"/>
  <c r="F213" i="4"/>
  <c r="G213" i="4"/>
  <c r="F228" i="4"/>
  <c r="G228" i="4"/>
  <c r="F130" i="4"/>
  <c r="G130" i="4"/>
  <c r="F70" i="4"/>
  <c r="G70" i="4"/>
  <c r="F65" i="4"/>
  <c r="G65" i="4"/>
  <c r="F37" i="4"/>
  <c r="G37" i="4"/>
  <c r="F34" i="4"/>
  <c r="G34" i="4"/>
  <c r="F29" i="4"/>
  <c r="G29" i="4"/>
  <c r="F22" i="4"/>
  <c r="G22" i="4"/>
  <c r="F93" i="4"/>
  <c r="G93" i="4"/>
  <c r="F91" i="4"/>
  <c r="G91" i="4"/>
  <c r="F92" i="4"/>
  <c r="G92" i="4"/>
  <c r="F216" i="4"/>
  <c r="G216" i="4"/>
  <c r="F55" i="4"/>
  <c r="G55" i="4"/>
  <c r="F204" i="4"/>
  <c r="G204" i="4"/>
  <c r="F168" i="4"/>
  <c r="G168" i="4"/>
  <c r="F199" i="4"/>
  <c r="G199" i="4"/>
  <c r="F200" i="4"/>
  <c r="G200" i="4"/>
  <c r="F198" i="4"/>
  <c r="G198" i="4"/>
  <c r="F172" i="4"/>
  <c r="G172" i="4"/>
  <c r="F176" i="4"/>
  <c r="G176" i="4"/>
  <c r="F175" i="4"/>
  <c r="G175" i="4"/>
  <c r="F171" i="4"/>
  <c r="G171" i="4"/>
  <c r="F173" i="4"/>
  <c r="G173" i="4"/>
  <c r="F174" i="4"/>
  <c r="G174" i="4"/>
  <c r="F197" i="4"/>
  <c r="G197" i="4"/>
  <c r="F170" i="4"/>
  <c r="G170" i="4"/>
  <c r="F193" i="4"/>
  <c r="G193" i="4"/>
  <c r="F195" i="4"/>
  <c r="G195" i="4"/>
  <c r="F192" i="4"/>
  <c r="G192" i="4"/>
  <c r="F194" i="4"/>
  <c r="G194" i="4"/>
  <c r="F191" i="4"/>
  <c r="G191" i="4"/>
  <c r="F190" i="4"/>
  <c r="G190" i="4"/>
  <c r="F187" i="4"/>
  <c r="G187" i="4"/>
  <c r="F188" i="4"/>
  <c r="G188" i="4"/>
  <c r="F186" i="4"/>
  <c r="G186" i="4"/>
  <c r="F185" i="4"/>
  <c r="G185" i="4"/>
  <c r="F184" i="4"/>
  <c r="G184" i="4"/>
  <c r="F182" i="4"/>
  <c r="G182" i="4"/>
  <c r="F183" i="4"/>
  <c r="G183" i="4"/>
  <c r="F179" i="4"/>
  <c r="G179" i="4"/>
  <c r="F180" i="4"/>
  <c r="G180" i="4"/>
  <c r="F178" i="4"/>
  <c r="G178" i="4"/>
  <c r="F167" i="4"/>
  <c r="G167" i="4"/>
  <c r="F166" i="4"/>
  <c r="G166" i="4"/>
  <c r="F164" i="4"/>
  <c r="G164" i="4"/>
  <c r="F162" i="4"/>
  <c r="G162" i="4"/>
  <c r="F108" i="4"/>
  <c r="G108" i="4"/>
  <c r="F163" i="4"/>
  <c r="G163" i="4"/>
  <c r="F160" i="4"/>
  <c r="G160" i="4"/>
  <c r="F159" i="4"/>
  <c r="G159" i="4"/>
  <c r="F158" i="4"/>
  <c r="G158" i="4"/>
  <c r="F154" i="4"/>
  <c r="G154" i="4"/>
  <c r="F155" i="4"/>
  <c r="G155" i="4"/>
  <c r="F156" i="4"/>
  <c r="G156" i="4"/>
  <c r="F153" i="4"/>
  <c r="G153" i="4"/>
  <c r="F151" i="4"/>
  <c r="G151" i="4"/>
  <c r="F149" i="4"/>
  <c r="G149" i="4"/>
  <c r="F143" i="4"/>
  <c r="G143" i="4"/>
  <c r="F144" i="4"/>
  <c r="G144" i="4"/>
  <c r="F146" i="4"/>
  <c r="G146" i="4"/>
  <c r="F145" i="4"/>
  <c r="G145" i="4"/>
  <c r="F140" i="4"/>
  <c r="G140" i="4"/>
  <c r="F142" i="4"/>
  <c r="G142" i="4"/>
  <c r="F139" i="4"/>
  <c r="G139" i="4"/>
  <c r="F218" i="4"/>
  <c r="G218" i="4"/>
  <c r="F138" i="4"/>
  <c r="G138" i="4"/>
  <c r="F137" i="4"/>
  <c r="G137" i="4"/>
  <c r="F136" i="4"/>
  <c r="G136" i="4"/>
  <c r="F141" i="4"/>
  <c r="G141" i="4"/>
  <c r="F54" i="4"/>
  <c r="G54" i="4"/>
  <c r="F53" i="4"/>
  <c r="G53" i="4"/>
  <c r="F135" i="4"/>
  <c r="G135" i="4"/>
  <c r="F134" i="4"/>
  <c r="G134" i="4"/>
  <c r="F133" i="4"/>
  <c r="G133" i="4"/>
  <c r="F122" i="4"/>
  <c r="G122" i="4"/>
  <c r="F127" i="4"/>
  <c r="G127" i="4"/>
  <c r="F124" i="4"/>
  <c r="G124" i="4"/>
  <c r="F129" i="4"/>
  <c r="G129" i="4"/>
  <c r="F118" i="4"/>
  <c r="G118" i="4"/>
  <c r="F128" i="4"/>
  <c r="G128" i="4"/>
  <c r="F131" i="4"/>
  <c r="G131" i="4"/>
  <c r="F132" i="4"/>
  <c r="G132" i="4"/>
  <c r="F126" i="4"/>
  <c r="G126" i="4"/>
  <c r="F110" i="4"/>
  <c r="G110" i="4"/>
  <c r="F111" i="4"/>
  <c r="G111" i="4"/>
  <c r="F114" i="4"/>
  <c r="G114" i="4"/>
  <c r="F109" i="4"/>
  <c r="G109" i="4"/>
  <c r="F113" i="4"/>
  <c r="G113" i="4"/>
  <c r="F115" i="4"/>
  <c r="G115" i="4"/>
  <c r="F112" i="4"/>
  <c r="G112" i="4"/>
  <c r="F107" i="4"/>
  <c r="G107" i="4"/>
  <c r="F106" i="4"/>
  <c r="G106" i="4"/>
  <c r="F103" i="4"/>
  <c r="G103" i="4"/>
  <c r="F100" i="4"/>
  <c r="G100" i="4"/>
  <c r="F97" i="4"/>
  <c r="G97" i="4"/>
  <c r="F96" i="4"/>
  <c r="G96" i="4"/>
  <c r="F102" i="4"/>
  <c r="G102" i="4"/>
  <c r="F99" i="4"/>
  <c r="G99" i="4"/>
  <c r="F98" i="4"/>
  <c r="G98" i="4"/>
  <c r="F95" i="4"/>
  <c r="G95" i="4"/>
  <c r="F101" i="4"/>
  <c r="G101" i="4"/>
  <c r="F88" i="4"/>
  <c r="G88" i="4"/>
  <c r="F87" i="4"/>
  <c r="G87" i="4"/>
  <c r="F86" i="4"/>
  <c r="G86" i="4"/>
  <c r="F89" i="4"/>
  <c r="G89" i="4"/>
  <c r="F85" i="4"/>
  <c r="G85" i="4"/>
  <c r="F90" i="4"/>
  <c r="G90" i="4"/>
  <c r="F83" i="4"/>
  <c r="G83" i="4"/>
  <c r="F81" i="4"/>
  <c r="G81" i="4"/>
  <c r="F77" i="4"/>
  <c r="G77" i="4"/>
  <c r="F76" i="4"/>
  <c r="G76" i="4"/>
  <c r="F24" i="4"/>
  <c r="G24" i="4"/>
  <c r="F73" i="4"/>
  <c r="G73" i="4"/>
  <c r="F78" i="4"/>
  <c r="G78" i="4"/>
  <c r="F72" i="4"/>
  <c r="G72" i="4"/>
  <c r="F62" i="4"/>
  <c r="G62" i="4"/>
  <c r="F61" i="4"/>
  <c r="G61" i="4"/>
  <c r="F60" i="4"/>
  <c r="G60" i="4"/>
  <c r="F59" i="4"/>
  <c r="G59" i="4"/>
  <c r="F50" i="4"/>
  <c r="G50" i="4"/>
  <c r="F51" i="4"/>
  <c r="G51" i="4"/>
  <c r="F49" i="4"/>
  <c r="G49" i="4"/>
  <c r="F52" i="4"/>
  <c r="G52" i="4"/>
  <c r="F45" i="4"/>
  <c r="G45" i="4"/>
  <c r="F41" i="4"/>
  <c r="G41" i="4"/>
  <c r="F36" i="4"/>
  <c r="G36" i="4"/>
  <c r="F35" i="4"/>
  <c r="G35" i="4"/>
  <c r="F28" i="4"/>
  <c r="G28" i="4"/>
  <c r="F27" i="4"/>
  <c r="G27" i="4"/>
  <c r="F104" i="4"/>
  <c r="G104" i="4"/>
  <c r="F23" i="4"/>
  <c r="G23" i="4"/>
  <c r="F21" i="4"/>
  <c r="G21" i="4"/>
  <c r="F20" i="4"/>
  <c r="G20" i="4"/>
  <c r="F19" i="4"/>
  <c r="G19" i="4"/>
  <c r="F18" i="4"/>
  <c r="G18" i="4"/>
  <c r="F17" i="4"/>
  <c r="G17" i="4"/>
  <c r="F13" i="4"/>
  <c r="G13" i="4"/>
  <c r="F14" i="4"/>
  <c r="G14" i="4"/>
  <c r="F15" i="4"/>
  <c r="G15" i="4"/>
  <c r="F12" i="4"/>
  <c r="G12" i="4"/>
  <c r="F10" i="4"/>
  <c r="G10" i="4"/>
  <c r="F9" i="4"/>
  <c r="G9" i="4"/>
  <c r="F150" i="4"/>
  <c r="G150" i="4"/>
  <c r="F236" i="4"/>
  <c r="G236" i="4"/>
  <c r="F33" i="4"/>
  <c r="G33" i="4"/>
  <c r="F79" i="4"/>
  <c r="G79" i="4"/>
  <c r="F31" i="4"/>
  <c r="G31" i="4"/>
  <c r="F147" i="4"/>
  <c r="G147" i="4"/>
  <c r="F148" i="4"/>
  <c r="G148" i="4"/>
  <c r="F8" i="4"/>
  <c r="G8" i="4"/>
  <c r="F117" i="4"/>
  <c r="G117" i="4"/>
  <c r="F68" i="4"/>
  <c r="G68" i="4"/>
  <c r="F105" i="4"/>
  <c r="G105" i="4"/>
  <c r="F80" i="4"/>
  <c r="G80" i="4"/>
  <c r="F181" i="4"/>
  <c r="G181" i="4"/>
  <c r="F189" i="4"/>
  <c r="G189" i="4"/>
  <c r="F25" i="4"/>
  <c r="G25" i="4"/>
  <c r="F157" i="4"/>
  <c r="G157" i="4"/>
  <c r="F30" i="4"/>
  <c r="G30" i="4"/>
  <c r="F177" i="4"/>
  <c r="G177" i="4"/>
  <c r="F230" i="4"/>
  <c r="G230" i="4"/>
  <c r="F201" i="4"/>
  <c r="G201" i="4"/>
  <c r="L2" i="9"/>
  <c r="M2" i="9" s="1"/>
  <c r="D2" i="9" s="1"/>
  <c r="L3" i="9"/>
  <c r="M3" i="9" s="1"/>
  <c r="D3" i="9" s="1"/>
  <c r="L4" i="9"/>
  <c r="M4" i="9" s="1"/>
  <c r="D4" i="9" s="1"/>
  <c r="L5" i="9"/>
  <c r="M5" i="9" s="1"/>
  <c r="D5" i="9" s="1"/>
  <c r="L6" i="9"/>
  <c r="M6" i="9" s="1"/>
  <c r="D6" i="9" s="1"/>
  <c r="L7" i="9"/>
  <c r="M7" i="9" s="1"/>
  <c r="D7" i="9" s="1"/>
  <c r="L8" i="9"/>
  <c r="M8" i="9" s="1"/>
  <c r="D8" i="9" s="1"/>
  <c r="L9" i="9"/>
  <c r="M9" i="9" s="1"/>
  <c r="D9" i="9" s="1"/>
  <c r="L10" i="9"/>
  <c r="M10" i="9" s="1"/>
  <c r="D10" i="9" s="1"/>
  <c r="L11" i="9"/>
  <c r="M11" i="9" s="1"/>
  <c r="D11" i="9" s="1"/>
  <c r="L12" i="9"/>
  <c r="M12" i="9" s="1"/>
  <c r="D12" i="9" s="1"/>
  <c r="L13" i="9"/>
  <c r="M13" i="9" s="1"/>
  <c r="D13" i="9" s="1"/>
  <c r="L14" i="9"/>
  <c r="M14" i="9" s="1"/>
  <c r="D14" i="9" s="1"/>
  <c r="L15" i="9"/>
  <c r="M15" i="9" s="1"/>
  <c r="D15" i="9" s="1"/>
  <c r="L16" i="9"/>
  <c r="M16" i="9" s="1"/>
  <c r="D16" i="9" s="1"/>
  <c r="L17" i="9"/>
  <c r="M17" i="9" s="1"/>
  <c r="D17" i="9" s="1"/>
  <c r="L18" i="9"/>
  <c r="M18" i="9" s="1"/>
  <c r="D18" i="9" s="1"/>
  <c r="L19" i="9"/>
  <c r="M19" i="9" s="1"/>
  <c r="D19" i="9" s="1"/>
  <c r="L20" i="9"/>
  <c r="M20" i="9" s="1"/>
  <c r="D20" i="9" s="1"/>
  <c r="L21" i="9"/>
  <c r="M21" i="9" s="1"/>
  <c r="D21" i="9" s="1"/>
  <c r="L22" i="9"/>
  <c r="M22" i="9" s="1"/>
  <c r="D22" i="9" s="1"/>
  <c r="L23" i="9"/>
  <c r="M23" i="9" s="1"/>
  <c r="D23" i="9" s="1"/>
  <c r="L24" i="9"/>
  <c r="M24" i="9" s="1"/>
  <c r="D24" i="9" s="1"/>
  <c r="L25" i="9"/>
  <c r="M25" i="9" s="1"/>
  <c r="D25" i="9" s="1"/>
  <c r="L26" i="9"/>
  <c r="M26" i="9" s="1"/>
  <c r="D26" i="9" s="1"/>
  <c r="L27" i="9"/>
  <c r="M27" i="9" s="1"/>
  <c r="D27" i="9" s="1"/>
  <c r="L28" i="9"/>
  <c r="M28" i="9" s="1"/>
  <c r="D28" i="9" s="1"/>
  <c r="L29" i="9"/>
  <c r="M29" i="9" s="1"/>
  <c r="D29" i="9" s="1"/>
  <c r="L30" i="9"/>
  <c r="M30" i="9" s="1"/>
  <c r="D30" i="9" s="1"/>
  <c r="L31" i="9"/>
  <c r="M31" i="9" s="1"/>
  <c r="D31" i="9" s="1"/>
  <c r="L32" i="9"/>
  <c r="M32" i="9" s="1"/>
  <c r="D32" i="9" s="1"/>
  <c r="L33" i="9"/>
  <c r="M33" i="9" s="1"/>
  <c r="D33" i="9" s="1"/>
  <c r="L34" i="9"/>
  <c r="M34" i="9" s="1"/>
  <c r="D34" i="9" s="1"/>
  <c r="L35" i="9"/>
  <c r="M35" i="9" s="1"/>
  <c r="D35" i="9" s="1"/>
  <c r="L36" i="9"/>
  <c r="M36" i="9" s="1"/>
  <c r="D36" i="9" s="1"/>
  <c r="L37" i="9"/>
  <c r="M37" i="9" s="1"/>
  <c r="D37" i="9" s="1"/>
  <c r="L38" i="9"/>
  <c r="M38" i="9" s="1"/>
  <c r="D38" i="9" s="1"/>
  <c r="L39" i="9"/>
  <c r="M39" i="9" s="1"/>
  <c r="D39" i="9" s="1"/>
  <c r="L40" i="9"/>
  <c r="M40" i="9" s="1"/>
  <c r="D40" i="9" s="1"/>
  <c r="L41" i="9"/>
  <c r="M41" i="9" s="1"/>
  <c r="D41" i="9" s="1"/>
  <c r="L42" i="9"/>
  <c r="M42" i="9" s="1"/>
  <c r="D42" i="9" s="1"/>
  <c r="L43" i="9"/>
  <c r="M43" i="9" s="1"/>
  <c r="D43" i="9" s="1"/>
  <c r="L44" i="9"/>
  <c r="M44" i="9" s="1"/>
  <c r="D44" i="9" s="1"/>
  <c r="L45" i="9"/>
  <c r="M45" i="9" s="1"/>
  <c r="D45" i="9" s="1"/>
  <c r="L46" i="9"/>
  <c r="M46" i="9" s="1"/>
  <c r="D46" i="9" s="1"/>
  <c r="L47" i="9"/>
  <c r="M47" i="9" s="1"/>
  <c r="D47" i="9" s="1"/>
  <c r="L48" i="9"/>
  <c r="M48" i="9" s="1"/>
  <c r="D48" i="9" s="1"/>
  <c r="L49" i="9"/>
  <c r="M49" i="9" s="1"/>
  <c r="D49" i="9" s="1"/>
  <c r="L50" i="9"/>
  <c r="M50" i="9" s="1"/>
  <c r="D50" i="9" s="1"/>
  <c r="L51" i="9"/>
  <c r="M51" i="9" s="1"/>
  <c r="D51" i="9" s="1"/>
  <c r="L52" i="9"/>
  <c r="M52" i="9" s="1"/>
  <c r="D52" i="9" s="1"/>
  <c r="L53" i="9"/>
  <c r="M53" i="9" s="1"/>
  <c r="D53" i="9" s="1"/>
  <c r="L54" i="9"/>
  <c r="M54" i="9" s="1"/>
  <c r="D54" i="9" s="1"/>
  <c r="L55" i="9"/>
  <c r="M55" i="9" s="1"/>
  <c r="D55" i="9" s="1"/>
  <c r="L56" i="9"/>
  <c r="M56" i="9" s="1"/>
  <c r="D56" i="9" s="1"/>
  <c r="L57" i="9"/>
  <c r="M57" i="9" s="1"/>
  <c r="D57" i="9" s="1"/>
  <c r="L58" i="9"/>
  <c r="M58" i="9" s="1"/>
  <c r="D58" i="9" s="1"/>
  <c r="L59" i="9"/>
  <c r="M59" i="9" s="1"/>
  <c r="D59" i="9" s="1"/>
  <c r="L60" i="9"/>
  <c r="M60" i="9" s="1"/>
  <c r="D60" i="9" s="1"/>
  <c r="L61" i="9"/>
  <c r="M61" i="9" s="1"/>
  <c r="D61" i="9" s="1"/>
  <c r="L62" i="9"/>
  <c r="M62" i="9" s="1"/>
  <c r="D62" i="9" s="1"/>
  <c r="L63" i="9"/>
  <c r="M63" i="9" s="1"/>
  <c r="D63" i="9" s="1"/>
  <c r="L64" i="9"/>
  <c r="M64" i="9" s="1"/>
  <c r="D64" i="9" s="1"/>
  <c r="L65" i="9"/>
  <c r="M65" i="9" s="1"/>
  <c r="D65" i="9" s="1"/>
  <c r="L66" i="9"/>
  <c r="M66" i="9" s="1"/>
  <c r="D66" i="9" s="1"/>
  <c r="L67" i="9"/>
  <c r="M67" i="9" s="1"/>
  <c r="D67" i="9" s="1"/>
  <c r="L68" i="9"/>
  <c r="M68" i="9" s="1"/>
  <c r="D68" i="9" s="1"/>
  <c r="L69" i="9"/>
  <c r="M69" i="9" s="1"/>
  <c r="D69" i="9" s="1"/>
  <c r="L70" i="9"/>
  <c r="M70" i="9" s="1"/>
  <c r="D70" i="9" s="1"/>
  <c r="L71" i="9"/>
  <c r="M71" i="9" s="1"/>
  <c r="D71" i="9" s="1"/>
  <c r="L72" i="9"/>
  <c r="M72" i="9" s="1"/>
  <c r="D72" i="9" s="1"/>
  <c r="L73" i="9"/>
  <c r="M73" i="9" s="1"/>
  <c r="D73" i="9" s="1"/>
  <c r="L74" i="9"/>
  <c r="M74" i="9" s="1"/>
  <c r="D74" i="9" s="1"/>
  <c r="L75" i="9"/>
  <c r="M75" i="9" s="1"/>
  <c r="D75" i="9" s="1"/>
  <c r="L76" i="9"/>
  <c r="M76" i="9" s="1"/>
  <c r="D76" i="9" s="1"/>
  <c r="L77" i="9"/>
  <c r="M77" i="9" s="1"/>
  <c r="D77" i="9" s="1"/>
  <c r="L78" i="9"/>
  <c r="M78" i="9" s="1"/>
  <c r="D78" i="9" s="1"/>
  <c r="L79" i="9"/>
  <c r="M79" i="9" s="1"/>
  <c r="D79" i="9" s="1"/>
  <c r="L80" i="9"/>
  <c r="M80" i="9" s="1"/>
  <c r="D80" i="9" s="1"/>
  <c r="L81" i="9"/>
  <c r="M81" i="9" s="1"/>
  <c r="D81" i="9" s="1"/>
  <c r="L82" i="9"/>
  <c r="M82" i="9" s="1"/>
  <c r="D82" i="9" s="1"/>
  <c r="L83" i="9"/>
  <c r="M83" i="9" s="1"/>
  <c r="D83" i="9" s="1"/>
  <c r="L84" i="9"/>
  <c r="M84" i="9" s="1"/>
  <c r="D84" i="9" s="1"/>
  <c r="L85" i="9"/>
  <c r="M85" i="9" s="1"/>
  <c r="D85" i="9" s="1"/>
  <c r="L86" i="9"/>
  <c r="M86" i="9" s="1"/>
  <c r="D86" i="9" s="1"/>
  <c r="L87" i="9"/>
  <c r="M87" i="9" s="1"/>
  <c r="D87" i="9" s="1"/>
  <c r="L88" i="9"/>
  <c r="M88" i="9" s="1"/>
  <c r="D88" i="9" s="1"/>
  <c r="L89" i="9"/>
  <c r="M89" i="9" s="1"/>
  <c r="D89" i="9" s="1"/>
  <c r="L90" i="9"/>
  <c r="M90" i="9" s="1"/>
  <c r="D90" i="9" s="1"/>
  <c r="L91" i="9"/>
  <c r="M91" i="9" s="1"/>
  <c r="D91" i="9" s="1"/>
  <c r="L92" i="9"/>
  <c r="M92" i="9" s="1"/>
  <c r="D92" i="9" s="1"/>
  <c r="L93" i="9"/>
  <c r="M93" i="9" s="1"/>
  <c r="D93" i="9" s="1"/>
  <c r="L94" i="9"/>
  <c r="M94" i="9" s="1"/>
  <c r="D94" i="9" s="1"/>
  <c r="L95" i="9"/>
  <c r="M95" i="9" s="1"/>
  <c r="D95" i="9" s="1"/>
  <c r="L96" i="9"/>
  <c r="M96" i="9" s="1"/>
  <c r="D96" i="9" s="1"/>
  <c r="L97" i="9"/>
  <c r="M97" i="9" s="1"/>
  <c r="D97" i="9" s="1"/>
  <c r="L98" i="9"/>
  <c r="M98" i="9" s="1"/>
  <c r="D98" i="9" s="1"/>
  <c r="L99" i="9"/>
  <c r="M99" i="9" s="1"/>
  <c r="D99" i="9" s="1"/>
  <c r="L100" i="9"/>
  <c r="M100" i="9" s="1"/>
  <c r="D100" i="9" s="1"/>
  <c r="L101" i="9"/>
  <c r="M101" i="9" s="1"/>
  <c r="D101" i="9" s="1"/>
  <c r="L102" i="9"/>
  <c r="M102" i="9" s="1"/>
  <c r="D102" i="9" s="1"/>
  <c r="L103" i="9"/>
  <c r="M103" i="9" s="1"/>
  <c r="D103" i="9" s="1"/>
  <c r="L104" i="9"/>
  <c r="M104" i="9" s="1"/>
  <c r="D104" i="9" s="1"/>
  <c r="L105" i="9"/>
  <c r="M105" i="9" s="1"/>
  <c r="D105" i="9" s="1"/>
  <c r="L106" i="9"/>
  <c r="M106" i="9" s="1"/>
  <c r="D106" i="9" s="1"/>
  <c r="L107" i="9"/>
  <c r="M107" i="9" s="1"/>
  <c r="D107" i="9" s="1"/>
  <c r="L108" i="9"/>
  <c r="M108" i="9" s="1"/>
  <c r="D108" i="9" s="1"/>
  <c r="L109" i="9"/>
  <c r="M109" i="9" s="1"/>
  <c r="D109" i="9" s="1"/>
  <c r="L110" i="9"/>
  <c r="M110" i="9" s="1"/>
  <c r="D110" i="9" s="1"/>
  <c r="L111" i="9"/>
  <c r="M111" i="9" s="1"/>
  <c r="D111" i="9" s="1"/>
  <c r="L112" i="9"/>
  <c r="M112" i="9" s="1"/>
  <c r="D112" i="9" s="1"/>
  <c r="L113" i="9"/>
  <c r="M113" i="9" s="1"/>
  <c r="D113" i="9" s="1"/>
  <c r="L114" i="9"/>
  <c r="M114" i="9" s="1"/>
  <c r="D114" i="9" s="1"/>
  <c r="L115" i="9"/>
  <c r="M115" i="9" s="1"/>
  <c r="D115" i="9" s="1"/>
  <c r="L116" i="9"/>
  <c r="M116" i="9" s="1"/>
  <c r="D116" i="9" s="1"/>
  <c r="L117" i="9"/>
  <c r="M117" i="9" s="1"/>
  <c r="D117" i="9" s="1"/>
  <c r="L118" i="9"/>
  <c r="M118" i="9" s="1"/>
  <c r="D118" i="9" s="1"/>
  <c r="L119" i="9"/>
  <c r="M119" i="9" s="1"/>
  <c r="D119" i="9" s="1"/>
  <c r="L120" i="9"/>
  <c r="M120" i="9" s="1"/>
  <c r="D120" i="9" s="1"/>
  <c r="L121" i="9"/>
  <c r="M121" i="9" s="1"/>
  <c r="D121" i="9" s="1"/>
  <c r="L122" i="9"/>
  <c r="M122" i="9" s="1"/>
  <c r="D122" i="9" s="1"/>
  <c r="L123" i="9"/>
  <c r="M123" i="9" s="1"/>
  <c r="D123" i="9" s="1"/>
  <c r="L124" i="9"/>
  <c r="M124" i="9" s="1"/>
  <c r="D124" i="9" s="1"/>
  <c r="L125" i="9"/>
  <c r="M125" i="9" s="1"/>
  <c r="D125" i="9" s="1"/>
  <c r="L126" i="9"/>
  <c r="M126" i="9" s="1"/>
  <c r="D126" i="9" s="1"/>
  <c r="L127" i="9"/>
  <c r="M127" i="9" s="1"/>
  <c r="D127" i="9" s="1"/>
  <c r="L128" i="9"/>
  <c r="M128" i="9" s="1"/>
  <c r="D128" i="9" s="1"/>
  <c r="L129" i="9"/>
  <c r="M129" i="9" s="1"/>
  <c r="D129" i="9" s="1"/>
  <c r="L130" i="9"/>
  <c r="M130" i="9" s="1"/>
  <c r="D130" i="9" s="1"/>
  <c r="L131" i="9"/>
  <c r="M131" i="9" s="1"/>
  <c r="D131" i="9" s="1"/>
  <c r="L132" i="9"/>
  <c r="M132" i="9" s="1"/>
  <c r="D132" i="9" s="1"/>
  <c r="L133" i="9"/>
  <c r="M133" i="9" s="1"/>
  <c r="D133" i="9" s="1"/>
  <c r="L134" i="9"/>
  <c r="M134" i="9" s="1"/>
  <c r="D134" i="9" s="1"/>
  <c r="L135" i="9"/>
  <c r="M135" i="9" s="1"/>
  <c r="D135" i="9" s="1"/>
  <c r="L136" i="9"/>
  <c r="M136" i="9" s="1"/>
  <c r="D136" i="9" s="1"/>
  <c r="L137" i="9"/>
  <c r="M137" i="9" s="1"/>
  <c r="D137" i="9" s="1"/>
  <c r="L138" i="9"/>
  <c r="M138" i="9" s="1"/>
  <c r="D138" i="9" s="1"/>
  <c r="L139" i="9"/>
  <c r="M139" i="9" s="1"/>
  <c r="D139" i="9" s="1"/>
  <c r="L140" i="9"/>
  <c r="M140" i="9" s="1"/>
  <c r="D140" i="9" s="1"/>
  <c r="L141" i="9"/>
  <c r="M141" i="9" s="1"/>
  <c r="D141" i="9" s="1"/>
  <c r="L142" i="9"/>
  <c r="M142" i="9" s="1"/>
  <c r="D142" i="9" s="1"/>
  <c r="L143" i="9"/>
  <c r="M143" i="9" s="1"/>
  <c r="D143" i="9" s="1"/>
  <c r="L144" i="9"/>
  <c r="M144" i="9" s="1"/>
  <c r="D144" i="9" s="1"/>
  <c r="L145" i="9"/>
  <c r="M145" i="9" s="1"/>
  <c r="D145" i="9" s="1"/>
  <c r="L146" i="9"/>
  <c r="M146" i="9" s="1"/>
  <c r="D146" i="9" s="1"/>
  <c r="L147" i="9"/>
  <c r="M147" i="9" s="1"/>
  <c r="D147" i="9" s="1"/>
  <c r="L148" i="9"/>
  <c r="M148" i="9" s="1"/>
  <c r="D148" i="9" s="1"/>
  <c r="L149" i="9"/>
  <c r="M149" i="9" s="1"/>
  <c r="D149" i="9" s="1"/>
  <c r="L150" i="9"/>
  <c r="M150" i="9" s="1"/>
  <c r="D150" i="9" s="1"/>
  <c r="L151" i="9"/>
  <c r="M151" i="9" s="1"/>
  <c r="D151" i="9" s="1"/>
  <c r="L152" i="9"/>
  <c r="M152" i="9" s="1"/>
  <c r="D152" i="9" s="1"/>
  <c r="L153" i="9"/>
  <c r="M153" i="9" s="1"/>
  <c r="D153" i="9" s="1"/>
  <c r="L154" i="9"/>
  <c r="M154" i="9" s="1"/>
  <c r="D154" i="9" s="1"/>
  <c r="L155" i="9"/>
  <c r="M155" i="9" s="1"/>
  <c r="D155" i="9" s="1"/>
  <c r="L156" i="9"/>
  <c r="M156" i="9" s="1"/>
  <c r="D156" i="9" s="1"/>
  <c r="L157" i="9"/>
  <c r="M157" i="9" s="1"/>
  <c r="D157" i="9" s="1"/>
  <c r="L158" i="9"/>
  <c r="M158" i="9" s="1"/>
  <c r="D158" i="9" s="1"/>
  <c r="L159" i="9"/>
  <c r="M159" i="9" s="1"/>
  <c r="D159" i="9" s="1"/>
  <c r="L160" i="9"/>
  <c r="M160" i="9" s="1"/>
  <c r="D160" i="9" s="1"/>
  <c r="L161" i="9"/>
  <c r="M161" i="9" s="1"/>
  <c r="D161" i="9" s="1"/>
  <c r="L162" i="9"/>
  <c r="M162" i="9" s="1"/>
  <c r="D162" i="9" s="1"/>
  <c r="L163" i="9"/>
  <c r="M163" i="9" s="1"/>
  <c r="D163" i="9" s="1"/>
  <c r="L164" i="9"/>
  <c r="M164" i="9" s="1"/>
  <c r="D164" i="9" s="1"/>
  <c r="L165" i="9"/>
  <c r="M165" i="9" s="1"/>
  <c r="D165" i="9" s="1"/>
  <c r="L166" i="9"/>
  <c r="M166" i="9" s="1"/>
  <c r="D166" i="9" s="1"/>
  <c r="L167" i="9"/>
  <c r="M167" i="9" s="1"/>
  <c r="D167" i="9" s="1"/>
  <c r="L168" i="9"/>
  <c r="M168" i="9" s="1"/>
  <c r="D168" i="9" s="1"/>
  <c r="L169" i="9"/>
  <c r="M169" i="9" s="1"/>
  <c r="D169" i="9" s="1"/>
  <c r="L170" i="9"/>
  <c r="M170" i="9" s="1"/>
  <c r="D170" i="9" s="1"/>
  <c r="L171" i="9"/>
  <c r="M171" i="9" s="1"/>
  <c r="D171" i="9" s="1"/>
  <c r="L172" i="9"/>
  <c r="M172" i="9" s="1"/>
  <c r="D172" i="9" s="1"/>
  <c r="L173" i="9"/>
  <c r="M173" i="9" s="1"/>
  <c r="D173" i="9" s="1"/>
  <c r="L174" i="9"/>
  <c r="M174" i="9" s="1"/>
  <c r="D174" i="9" s="1"/>
  <c r="L175" i="9"/>
  <c r="M175" i="9" s="1"/>
  <c r="D175" i="9" s="1"/>
  <c r="L176" i="9"/>
  <c r="M176" i="9" s="1"/>
  <c r="D176" i="9" s="1"/>
  <c r="L177" i="9"/>
  <c r="M177" i="9" s="1"/>
  <c r="D177" i="9" s="1"/>
  <c r="L178" i="9"/>
  <c r="M178" i="9" s="1"/>
  <c r="D178" i="9" s="1"/>
  <c r="L179" i="9"/>
  <c r="M179" i="9" s="1"/>
  <c r="D179" i="9" s="1"/>
  <c r="L180" i="9"/>
  <c r="M180" i="9" s="1"/>
  <c r="D180" i="9" s="1"/>
  <c r="L181" i="9"/>
  <c r="M181" i="9" s="1"/>
  <c r="D181" i="9" s="1"/>
  <c r="L182" i="9"/>
  <c r="M182" i="9" s="1"/>
  <c r="D182" i="9" s="1"/>
  <c r="L183" i="9"/>
  <c r="M183" i="9" s="1"/>
  <c r="D183" i="9" s="1"/>
  <c r="L184" i="9"/>
  <c r="M184" i="9" s="1"/>
  <c r="D184" i="9" s="1"/>
  <c r="L185" i="9"/>
  <c r="M185" i="9" s="1"/>
  <c r="D185" i="9" s="1"/>
  <c r="L186" i="9"/>
  <c r="M186" i="9" s="1"/>
  <c r="D186" i="9" s="1"/>
  <c r="L187" i="9"/>
  <c r="M187" i="9" s="1"/>
  <c r="D187" i="9" s="1"/>
  <c r="L188" i="9"/>
  <c r="M188" i="9" s="1"/>
  <c r="D188" i="9" s="1"/>
  <c r="L189" i="9"/>
  <c r="M189" i="9" s="1"/>
  <c r="D189" i="9" s="1"/>
  <c r="L190" i="9"/>
  <c r="M190" i="9" s="1"/>
  <c r="D190" i="9" s="1"/>
  <c r="L191" i="9"/>
  <c r="M191" i="9" s="1"/>
  <c r="D191" i="9" s="1"/>
  <c r="L192" i="9"/>
  <c r="M192" i="9" s="1"/>
  <c r="D192" i="9" s="1"/>
  <c r="L193" i="9"/>
  <c r="M193" i="9" s="1"/>
  <c r="D193" i="9" s="1"/>
  <c r="L194" i="9"/>
  <c r="M194" i="9" s="1"/>
  <c r="D194" i="9" s="1"/>
  <c r="L195" i="9"/>
  <c r="M195" i="9" s="1"/>
  <c r="D195" i="9" s="1"/>
  <c r="L196" i="9"/>
  <c r="M196" i="9" s="1"/>
  <c r="D196" i="9" s="1"/>
  <c r="L197" i="9"/>
  <c r="M197" i="9" s="1"/>
  <c r="D197" i="9" s="1"/>
  <c r="L198" i="9"/>
  <c r="M198" i="9" s="1"/>
  <c r="D198" i="9" s="1"/>
  <c r="L199" i="9"/>
  <c r="M199" i="9" s="1"/>
  <c r="D199" i="9" s="1"/>
  <c r="L200" i="9"/>
  <c r="M200" i="9" s="1"/>
  <c r="D200" i="9" s="1"/>
  <c r="L201" i="9"/>
  <c r="M201" i="9" s="1"/>
  <c r="D201" i="9" s="1"/>
  <c r="L202" i="9"/>
  <c r="M202" i="9" s="1"/>
  <c r="D202" i="9" s="1"/>
  <c r="L203" i="9"/>
  <c r="M203" i="9" s="1"/>
  <c r="D203" i="9" s="1"/>
  <c r="L204" i="9"/>
  <c r="M204" i="9" s="1"/>
  <c r="D204" i="9" s="1"/>
  <c r="L205" i="9"/>
  <c r="M205" i="9" s="1"/>
  <c r="D205" i="9" s="1"/>
  <c r="L206" i="9"/>
  <c r="M206" i="9" s="1"/>
  <c r="D206" i="9" s="1"/>
  <c r="L207" i="9"/>
  <c r="M207" i="9" s="1"/>
  <c r="D207" i="9" s="1"/>
  <c r="L208" i="9"/>
  <c r="M208" i="9" s="1"/>
  <c r="D208" i="9" s="1"/>
  <c r="L209" i="9"/>
  <c r="M209" i="9" s="1"/>
  <c r="D209" i="9" s="1"/>
  <c r="L210" i="9"/>
  <c r="M210" i="9" s="1"/>
  <c r="D210" i="9" s="1"/>
  <c r="L211" i="9"/>
  <c r="M211" i="9" s="1"/>
  <c r="D211" i="9" s="1"/>
  <c r="L212" i="9"/>
  <c r="M212" i="9" s="1"/>
  <c r="D212" i="9" s="1"/>
  <c r="L213" i="9"/>
  <c r="M213" i="9" s="1"/>
  <c r="D213" i="9" s="1"/>
  <c r="L214" i="9"/>
  <c r="M214" i="9" s="1"/>
  <c r="D214" i="9" s="1"/>
  <c r="L215" i="9"/>
  <c r="M215" i="9" s="1"/>
  <c r="D215" i="9" s="1"/>
  <c r="L216" i="9"/>
  <c r="M216" i="9" s="1"/>
  <c r="D216" i="9" s="1"/>
  <c r="L217" i="9"/>
  <c r="M217" i="9" s="1"/>
  <c r="D217" i="9" s="1"/>
  <c r="L218" i="9"/>
  <c r="M218" i="9" s="1"/>
  <c r="D218" i="9" s="1"/>
  <c r="L219" i="9"/>
  <c r="M219" i="9" s="1"/>
  <c r="D219" i="9" s="1"/>
  <c r="L220" i="9"/>
  <c r="M220" i="9" s="1"/>
  <c r="D220" i="9" s="1"/>
  <c r="L221" i="9"/>
  <c r="M221" i="9" s="1"/>
  <c r="D221" i="9" s="1"/>
  <c r="L222" i="9"/>
  <c r="M222" i="9" s="1"/>
  <c r="D222" i="9" s="1"/>
  <c r="L223" i="9"/>
  <c r="M223" i="9" s="1"/>
  <c r="D223" i="9" s="1"/>
  <c r="L224" i="9"/>
  <c r="M224" i="9" s="1"/>
  <c r="D224" i="9" s="1"/>
  <c r="L225" i="9"/>
  <c r="M225" i="9" s="1"/>
  <c r="D225" i="9" s="1"/>
  <c r="L226" i="9"/>
  <c r="M226" i="9" s="1"/>
  <c r="D226" i="9" s="1"/>
  <c r="L227" i="9"/>
  <c r="M227" i="9" s="1"/>
  <c r="D227" i="9" s="1"/>
  <c r="L228" i="9"/>
  <c r="M228" i="9" s="1"/>
  <c r="D228" i="9" s="1"/>
  <c r="L229" i="9"/>
  <c r="M229" i="9" s="1"/>
  <c r="D229" i="9" s="1"/>
  <c r="L230" i="9"/>
  <c r="M230" i="9" s="1"/>
  <c r="D230" i="9" s="1"/>
  <c r="L231" i="9"/>
  <c r="M231" i="9" s="1"/>
  <c r="D231" i="9" s="1"/>
  <c r="L232" i="9"/>
  <c r="M232" i="9" s="1"/>
  <c r="D232" i="9" s="1"/>
  <c r="L233" i="9"/>
  <c r="M233" i="9" s="1"/>
  <c r="D233" i="9" s="1"/>
  <c r="L234" i="9"/>
  <c r="M234" i="9" s="1"/>
  <c r="D234" i="9" s="1"/>
  <c r="L235" i="9"/>
  <c r="M235" i="9" s="1"/>
  <c r="D235" i="9" s="1"/>
  <c r="L236" i="9"/>
  <c r="M236" i="9" s="1"/>
  <c r="D236" i="9" s="1"/>
  <c r="L237" i="9"/>
  <c r="M237" i="9" s="1"/>
  <c r="D237" i="9" s="1"/>
  <c r="L238" i="9"/>
  <c r="M238" i="9" s="1"/>
  <c r="D238" i="9" s="1"/>
  <c r="L239" i="9"/>
  <c r="M239" i="9" s="1"/>
  <c r="D239" i="9" s="1"/>
  <c r="L240" i="9"/>
  <c r="M240" i="9" s="1"/>
  <c r="D240" i="9" s="1"/>
  <c r="L241" i="9"/>
  <c r="M241" i="9" s="1"/>
  <c r="D241" i="9" s="1"/>
  <c r="L242" i="9"/>
  <c r="M242" i="9" s="1"/>
  <c r="D242" i="9" s="1"/>
  <c r="L243" i="9"/>
  <c r="M243" i="9" s="1"/>
  <c r="D243" i="9" s="1"/>
  <c r="L244" i="9"/>
  <c r="M244" i="9" s="1"/>
  <c r="D244" i="9" s="1"/>
  <c r="L245" i="9"/>
  <c r="M245" i="9" s="1"/>
  <c r="D245" i="9" s="1"/>
  <c r="L246" i="9"/>
  <c r="M246" i="9" s="1"/>
  <c r="D246" i="9" s="1"/>
  <c r="L247" i="9"/>
  <c r="M247" i="9" s="1"/>
  <c r="D247" i="9" s="1"/>
  <c r="L248" i="9"/>
  <c r="M248" i="9" s="1"/>
  <c r="D248" i="9" s="1"/>
  <c r="L249" i="9"/>
  <c r="M249" i="9" s="1"/>
  <c r="D249" i="9" s="1"/>
  <c r="L250" i="9"/>
  <c r="M250" i="9" s="1"/>
  <c r="D250" i="9" s="1"/>
  <c r="L251" i="9"/>
  <c r="M251" i="9" s="1"/>
  <c r="D251" i="9" s="1"/>
  <c r="L252" i="9"/>
  <c r="M252" i="9" s="1"/>
  <c r="D252" i="9" s="1"/>
  <c r="L253" i="9"/>
  <c r="M253" i="9" s="1"/>
  <c r="D253" i="9" s="1"/>
  <c r="L254" i="9"/>
  <c r="M254" i="9" s="1"/>
  <c r="D254" i="9" s="1"/>
  <c r="L255" i="9"/>
  <c r="M255" i="9" s="1"/>
  <c r="D255" i="9" s="1"/>
  <c r="L256" i="9"/>
  <c r="M256" i="9" s="1"/>
  <c r="D256" i="9" s="1"/>
  <c r="L257" i="9"/>
  <c r="M257" i="9" s="1"/>
  <c r="D257" i="9" s="1"/>
  <c r="L258" i="9"/>
  <c r="M258" i="9" s="1"/>
  <c r="D258" i="9" s="1"/>
  <c r="L259" i="9"/>
  <c r="M259" i="9" s="1"/>
  <c r="D259" i="9" s="1"/>
  <c r="L260" i="9"/>
  <c r="M260" i="9" s="1"/>
  <c r="D260" i="9" s="1"/>
  <c r="L261" i="9"/>
  <c r="M261" i="9" s="1"/>
  <c r="D261" i="9" s="1"/>
  <c r="L262" i="9"/>
  <c r="M262" i="9" s="1"/>
  <c r="D262" i="9" s="1"/>
  <c r="L263" i="9"/>
  <c r="M263" i="9" s="1"/>
  <c r="D263" i="9" s="1"/>
  <c r="L264" i="9"/>
  <c r="M264" i="9" s="1"/>
  <c r="D264" i="9" s="1"/>
  <c r="L265" i="9"/>
  <c r="M265" i="9" s="1"/>
  <c r="D265" i="9" s="1"/>
  <c r="L266" i="9"/>
  <c r="M266" i="9" s="1"/>
  <c r="D266" i="9" s="1"/>
  <c r="L267" i="9"/>
  <c r="M267" i="9" s="1"/>
  <c r="D267" i="9" s="1"/>
  <c r="L268" i="9"/>
  <c r="M268" i="9" s="1"/>
  <c r="D268" i="9" s="1"/>
  <c r="L269" i="9"/>
  <c r="M269" i="9" s="1"/>
  <c r="D269" i="9" s="1"/>
  <c r="L270" i="9"/>
  <c r="M270" i="9" s="1"/>
  <c r="D270" i="9" s="1"/>
  <c r="L271" i="9"/>
  <c r="M271" i="9" s="1"/>
  <c r="D271" i="9" s="1"/>
  <c r="L272" i="9"/>
  <c r="M272" i="9" s="1"/>
  <c r="D272" i="9" s="1"/>
  <c r="L273" i="9"/>
  <c r="M273" i="9" s="1"/>
  <c r="D273" i="9" s="1"/>
  <c r="L274" i="9"/>
  <c r="M274" i="9" s="1"/>
  <c r="D274" i="9" s="1"/>
  <c r="L275" i="9"/>
  <c r="M275" i="9" s="1"/>
  <c r="D275" i="9" s="1"/>
  <c r="L276" i="9"/>
  <c r="M276" i="9" s="1"/>
  <c r="D276" i="9" s="1"/>
  <c r="L277" i="9"/>
  <c r="M277" i="9" s="1"/>
  <c r="D277" i="9" s="1"/>
  <c r="L278" i="9"/>
  <c r="M278" i="9" s="1"/>
  <c r="D278" i="9" s="1"/>
  <c r="L279" i="9"/>
  <c r="M279" i="9" s="1"/>
  <c r="D279" i="9" s="1"/>
  <c r="L280" i="9"/>
  <c r="M280" i="9" s="1"/>
  <c r="D280" i="9" s="1"/>
  <c r="L281" i="9"/>
  <c r="M281" i="9" s="1"/>
  <c r="D281" i="9" s="1"/>
  <c r="L282" i="9"/>
  <c r="M282" i="9" s="1"/>
  <c r="D282" i="9" s="1"/>
  <c r="L283" i="9"/>
  <c r="M283" i="9" s="1"/>
  <c r="D283" i="9" s="1"/>
  <c r="L284" i="9"/>
  <c r="M284" i="9" s="1"/>
  <c r="D284" i="9" s="1"/>
  <c r="L285" i="9"/>
  <c r="M285" i="9" s="1"/>
  <c r="D285" i="9" s="1"/>
  <c r="L286" i="9"/>
  <c r="M286" i="9" s="1"/>
  <c r="D286" i="9" s="1"/>
  <c r="L287" i="9"/>
  <c r="M287" i="9" s="1"/>
  <c r="D287" i="9" s="1"/>
  <c r="L288" i="9"/>
  <c r="M288" i="9" s="1"/>
  <c r="D288" i="9" s="1"/>
  <c r="L289" i="9"/>
  <c r="M289" i="9" s="1"/>
  <c r="D289" i="9" s="1"/>
  <c r="L290" i="9"/>
  <c r="M290" i="9" s="1"/>
  <c r="D290" i="9" s="1"/>
  <c r="L291" i="9"/>
  <c r="M291" i="9" s="1"/>
  <c r="D291" i="9" s="1"/>
  <c r="L292" i="9"/>
  <c r="M292" i="9" s="1"/>
  <c r="D292" i="9" s="1"/>
  <c r="L293" i="9"/>
  <c r="M293" i="9" s="1"/>
  <c r="D293" i="9" s="1"/>
  <c r="L294" i="9"/>
  <c r="M294" i="9" s="1"/>
  <c r="D294" i="9" s="1"/>
  <c r="L295" i="9"/>
  <c r="M295" i="9" s="1"/>
  <c r="D295" i="9" s="1"/>
  <c r="L296" i="9"/>
  <c r="M296" i="9" s="1"/>
  <c r="D296" i="9" s="1"/>
  <c r="L297" i="9"/>
  <c r="M297" i="9" s="1"/>
  <c r="D297" i="9" s="1"/>
  <c r="L298" i="9"/>
  <c r="M298" i="9" s="1"/>
  <c r="D298" i="9" s="1"/>
  <c r="L299" i="9"/>
  <c r="M299" i="9" s="1"/>
  <c r="D299" i="9" s="1"/>
  <c r="L300" i="9"/>
  <c r="M300" i="9" s="1"/>
  <c r="D300" i="9" s="1"/>
  <c r="L301" i="9"/>
  <c r="M301" i="9" s="1"/>
  <c r="D301" i="9" s="1"/>
  <c r="L302" i="9"/>
  <c r="M302" i="9" s="1"/>
  <c r="D302" i="9" s="1"/>
  <c r="L303" i="9"/>
  <c r="M303" i="9" s="1"/>
  <c r="D303" i="9" s="1"/>
  <c r="L304" i="9"/>
  <c r="M304" i="9" s="1"/>
  <c r="D304" i="9" s="1"/>
  <c r="L305" i="9"/>
  <c r="M305" i="9" s="1"/>
  <c r="D305" i="9" s="1"/>
  <c r="L306" i="9"/>
  <c r="M306" i="9" s="1"/>
  <c r="D306" i="9" s="1"/>
  <c r="L307" i="9"/>
  <c r="M307" i="9" s="1"/>
  <c r="D307" i="9" s="1"/>
  <c r="L308" i="9"/>
  <c r="M308" i="9" s="1"/>
  <c r="D308" i="9" s="1"/>
  <c r="L309" i="9"/>
  <c r="M309" i="9" s="1"/>
  <c r="D309" i="9" s="1"/>
  <c r="L310" i="9"/>
  <c r="M310" i="9" s="1"/>
  <c r="D310" i="9" s="1"/>
  <c r="L311" i="9"/>
  <c r="M311" i="9" s="1"/>
  <c r="D311" i="9" s="1"/>
  <c r="L312" i="9"/>
  <c r="M312" i="9" s="1"/>
  <c r="D312" i="9" s="1"/>
  <c r="L313" i="9"/>
  <c r="M313" i="9" s="1"/>
  <c r="D313" i="9" s="1"/>
  <c r="L314" i="9"/>
  <c r="M314" i="9" s="1"/>
  <c r="D314" i="9" s="1"/>
  <c r="L315" i="9"/>
  <c r="M315" i="9" s="1"/>
  <c r="D315" i="9" s="1"/>
  <c r="L316" i="9"/>
  <c r="M316" i="9" s="1"/>
  <c r="D316" i="9" s="1"/>
  <c r="L317" i="9"/>
  <c r="M317" i="9" s="1"/>
  <c r="D317" i="9" s="1"/>
  <c r="L318" i="9"/>
  <c r="M318" i="9" s="1"/>
  <c r="D318" i="9" s="1"/>
  <c r="L319" i="9"/>
  <c r="M319" i="9" s="1"/>
  <c r="D319" i="9" s="1"/>
  <c r="L320" i="9"/>
  <c r="M320" i="9" s="1"/>
  <c r="D320" i="9" s="1"/>
  <c r="L321" i="9"/>
  <c r="M321" i="9" s="1"/>
  <c r="D321" i="9" s="1"/>
  <c r="L322" i="9"/>
  <c r="M322" i="9" s="1"/>
  <c r="D322" i="9" s="1"/>
  <c r="L323" i="9"/>
  <c r="M323" i="9" s="1"/>
  <c r="D323" i="9" s="1"/>
  <c r="L324" i="9"/>
  <c r="M324" i="9" s="1"/>
  <c r="D324" i="9" s="1"/>
  <c r="L325" i="9"/>
  <c r="M325" i="9" s="1"/>
  <c r="D325" i="9" s="1"/>
  <c r="L326" i="9"/>
  <c r="M326" i="9" s="1"/>
  <c r="D326" i="9" s="1"/>
  <c r="L327" i="9"/>
  <c r="M327" i="9" s="1"/>
  <c r="D327" i="9" s="1"/>
  <c r="L328" i="9"/>
  <c r="M328" i="9" s="1"/>
  <c r="D328" i="9" s="1"/>
  <c r="L329" i="9"/>
  <c r="M329" i="9" s="1"/>
  <c r="D329" i="9" s="1"/>
  <c r="L330" i="9"/>
  <c r="M330" i="9" s="1"/>
  <c r="D330" i="9" s="1"/>
  <c r="L331" i="9"/>
  <c r="M331" i="9" s="1"/>
  <c r="D331" i="9" s="1"/>
  <c r="L332" i="9"/>
  <c r="M332" i="9" s="1"/>
  <c r="D332" i="9" s="1"/>
  <c r="L333" i="9"/>
  <c r="M333" i="9" s="1"/>
  <c r="D333" i="9" s="1"/>
  <c r="L334" i="9"/>
  <c r="M334" i="9" s="1"/>
  <c r="D334" i="9" s="1"/>
  <c r="L335" i="9"/>
  <c r="M335" i="9" s="1"/>
  <c r="D335" i="9" s="1"/>
  <c r="L336" i="9"/>
  <c r="M336" i="9" s="1"/>
  <c r="D336" i="9" s="1"/>
  <c r="L337" i="9"/>
  <c r="M337" i="9" s="1"/>
  <c r="D337" i="9" s="1"/>
  <c r="L338" i="9"/>
  <c r="M338" i="9" s="1"/>
  <c r="D338" i="9" s="1"/>
  <c r="L339" i="9"/>
  <c r="M339" i="9" s="1"/>
  <c r="D339" i="9" s="1"/>
  <c r="L340" i="9"/>
  <c r="M340" i="9" s="1"/>
  <c r="D340" i="9" s="1"/>
  <c r="L341" i="9"/>
  <c r="M341" i="9" s="1"/>
  <c r="D341" i="9" s="1"/>
  <c r="L342" i="9"/>
  <c r="M342" i="9" s="1"/>
  <c r="D342" i="9" s="1"/>
  <c r="L343" i="9"/>
  <c r="M343" i="9" s="1"/>
  <c r="D343" i="9" s="1"/>
  <c r="L344" i="9"/>
  <c r="M344" i="9" s="1"/>
  <c r="D344" i="9" s="1"/>
  <c r="L345" i="9"/>
  <c r="M345" i="9" s="1"/>
  <c r="D345" i="9" s="1"/>
  <c r="L346" i="9"/>
  <c r="M346" i="9" s="1"/>
  <c r="D346" i="9" s="1"/>
  <c r="L347" i="9"/>
  <c r="M347" i="9" s="1"/>
  <c r="D347" i="9" s="1"/>
  <c r="L348" i="9"/>
  <c r="M348" i="9" s="1"/>
  <c r="D348" i="9" s="1"/>
  <c r="L349" i="9"/>
  <c r="M349" i="9" s="1"/>
  <c r="D349" i="9" s="1"/>
  <c r="L350" i="9"/>
  <c r="M350" i="9" s="1"/>
  <c r="D350" i="9" s="1"/>
  <c r="L351" i="9"/>
  <c r="M351" i="9" s="1"/>
  <c r="D351" i="9" s="1"/>
  <c r="L352" i="9"/>
  <c r="M352" i="9" s="1"/>
  <c r="D352" i="9" s="1"/>
  <c r="L353" i="9"/>
  <c r="M353" i="9" s="1"/>
  <c r="D353" i="9" s="1"/>
  <c r="L354" i="9"/>
  <c r="M354" i="9" s="1"/>
  <c r="D354" i="9" s="1"/>
  <c r="L355" i="9"/>
  <c r="M355" i="9" s="1"/>
  <c r="D355" i="9" s="1"/>
  <c r="L356" i="9"/>
  <c r="M356" i="9" s="1"/>
  <c r="D356" i="9" s="1"/>
  <c r="L357" i="9"/>
  <c r="M357" i="9" s="1"/>
  <c r="D357" i="9" s="1"/>
  <c r="L358" i="9"/>
  <c r="M358" i="9" s="1"/>
  <c r="D358" i="9" s="1"/>
  <c r="L359" i="9"/>
  <c r="M359" i="9" s="1"/>
  <c r="D359" i="9" s="1"/>
  <c r="L360" i="9"/>
  <c r="M360" i="9" s="1"/>
  <c r="D360" i="9" s="1"/>
  <c r="L361" i="9"/>
  <c r="M361" i="9" s="1"/>
  <c r="D361" i="9" s="1"/>
  <c r="L362" i="9"/>
  <c r="M362" i="9" s="1"/>
  <c r="D362" i="9" s="1"/>
  <c r="L363" i="9"/>
  <c r="M363" i="9" s="1"/>
  <c r="D363" i="9" s="1"/>
  <c r="L364" i="9"/>
  <c r="M364" i="9" s="1"/>
  <c r="D364" i="9" s="1"/>
  <c r="L365" i="9"/>
  <c r="M365" i="9" s="1"/>
  <c r="D365" i="9" s="1"/>
  <c r="L366" i="9"/>
  <c r="M366" i="9" s="1"/>
  <c r="D366" i="9" s="1"/>
  <c r="L367" i="9"/>
  <c r="M367" i="9" s="1"/>
  <c r="D367" i="9" s="1"/>
  <c r="L368" i="9"/>
  <c r="M368" i="9" s="1"/>
  <c r="D368" i="9" s="1"/>
  <c r="L369" i="9"/>
  <c r="M369" i="9" s="1"/>
  <c r="D369" i="9" s="1"/>
  <c r="L370" i="9"/>
  <c r="M370" i="9" s="1"/>
  <c r="D370" i="9" s="1"/>
  <c r="L371" i="9"/>
  <c r="M371" i="9" s="1"/>
  <c r="D371" i="9" s="1"/>
  <c r="L372" i="9"/>
  <c r="M372" i="9" s="1"/>
  <c r="D372" i="9" s="1"/>
  <c r="L373" i="9"/>
  <c r="M373" i="9" s="1"/>
  <c r="D373" i="9" s="1"/>
  <c r="L374" i="9"/>
  <c r="M374" i="9" s="1"/>
  <c r="D374" i="9" s="1"/>
  <c r="L375" i="9"/>
  <c r="M375" i="9" s="1"/>
  <c r="D375" i="9" s="1"/>
  <c r="L376" i="9"/>
  <c r="M376" i="9" s="1"/>
  <c r="D376" i="9" s="1"/>
  <c r="L377" i="9"/>
  <c r="M377" i="9" s="1"/>
  <c r="D377" i="9" s="1"/>
  <c r="L378" i="9"/>
  <c r="M378" i="9" s="1"/>
  <c r="D378" i="9" s="1"/>
  <c r="L379" i="9"/>
  <c r="M379" i="9" s="1"/>
  <c r="D379" i="9" s="1"/>
  <c r="L380" i="9"/>
  <c r="M380" i="9" s="1"/>
  <c r="D380" i="9" s="1"/>
  <c r="L381" i="9"/>
  <c r="M381" i="9" s="1"/>
  <c r="D381" i="9" s="1"/>
  <c r="L382" i="9"/>
  <c r="M382" i="9" s="1"/>
  <c r="D382" i="9" s="1"/>
  <c r="L383" i="9"/>
  <c r="M383" i="9" s="1"/>
  <c r="D383" i="9" s="1"/>
  <c r="L384" i="9"/>
  <c r="M384" i="9" s="1"/>
  <c r="D384" i="9" s="1"/>
  <c r="L385" i="9"/>
  <c r="M385" i="9" s="1"/>
  <c r="D385" i="9" s="1"/>
  <c r="L386" i="9"/>
  <c r="M386" i="9" s="1"/>
  <c r="D386" i="9" s="1"/>
  <c r="L387" i="9"/>
  <c r="M387" i="9" s="1"/>
  <c r="D387" i="9" s="1"/>
  <c r="L388" i="9"/>
  <c r="M388" i="9" s="1"/>
  <c r="D388" i="9" s="1"/>
  <c r="L389" i="9"/>
  <c r="M389" i="9" s="1"/>
  <c r="D389" i="9" s="1"/>
  <c r="L390" i="9"/>
  <c r="M390" i="9" s="1"/>
  <c r="D390" i="9" s="1"/>
  <c r="L391" i="9"/>
  <c r="M391" i="9" s="1"/>
  <c r="D391" i="9" s="1"/>
  <c r="L392" i="9"/>
  <c r="M392" i="9" s="1"/>
  <c r="D392" i="9" s="1"/>
  <c r="L393" i="9"/>
  <c r="M393" i="9" s="1"/>
  <c r="D393" i="9" s="1"/>
  <c r="L394" i="9"/>
  <c r="M394" i="9" s="1"/>
  <c r="D394" i="9" s="1"/>
  <c r="L395" i="9"/>
  <c r="M395" i="9" s="1"/>
  <c r="D395" i="9" s="1"/>
  <c r="L396" i="9"/>
  <c r="M396" i="9" s="1"/>
  <c r="D396" i="9" s="1"/>
  <c r="L397" i="9"/>
  <c r="M397" i="9" s="1"/>
  <c r="D397" i="9" s="1"/>
  <c r="L398" i="9"/>
  <c r="M398" i="9" s="1"/>
  <c r="D398" i="9" s="1"/>
  <c r="L399" i="9"/>
  <c r="M399" i="9" s="1"/>
  <c r="D399" i="9" s="1"/>
  <c r="L400" i="9"/>
  <c r="M400" i="9" s="1"/>
  <c r="D400" i="9" s="1"/>
  <c r="L401" i="9"/>
  <c r="M401" i="9" s="1"/>
  <c r="D401" i="9" s="1"/>
  <c r="L402" i="9"/>
  <c r="M402" i="9" s="1"/>
  <c r="D402" i="9" s="1"/>
  <c r="L403" i="9"/>
  <c r="M403" i="9" s="1"/>
  <c r="D403" i="9" s="1"/>
  <c r="L404" i="9"/>
  <c r="M404" i="9" s="1"/>
  <c r="D404" i="9" s="1"/>
  <c r="L405" i="9"/>
  <c r="M405" i="9" s="1"/>
  <c r="D405" i="9" s="1"/>
  <c r="L406" i="9"/>
  <c r="M406" i="9" s="1"/>
  <c r="D406" i="9" s="1"/>
  <c r="L407" i="9"/>
  <c r="M407" i="9" s="1"/>
  <c r="D407" i="9" s="1"/>
  <c r="L408" i="9"/>
  <c r="M408" i="9" s="1"/>
  <c r="D408" i="9" s="1"/>
  <c r="L409" i="9"/>
  <c r="M409" i="9" s="1"/>
  <c r="D409" i="9" s="1"/>
  <c r="L410" i="9"/>
  <c r="M410" i="9" s="1"/>
  <c r="D410" i="9" s="1"/>
  <c r="L411" i="9"/>
  <c r="M411" i="9" s="1"/>
  <c r="D411" i="9" s="1"/>
  <c r="L412" i="9"/>
  <c r="M412" i="9" s="1"/>
  <c r="D412" i="9" s="1"/>
  <c r="L413" i="9"/>
  <c r="M413" i="9" s="1"/>
  <c r="D413" i="9" s="1"/>
  <c r="L414" i="9"/>
  <c r="M414" i="9" s="1"/>
  <c r="D414" i="9" s="1"/>
  <c r="L415" i="9"/>
  <c r="M415" i="9" s="1"/>
  <c r="D415" i="9" s="1"/>
  <c r="L416" i="9"/>
  <c r="M416" i="9" s="1"/>
  <c r="D416" i="9" s="1"/>
  <c r="L417" i="9"/>
  <c r="M417" i="9" s="1"/>
  <c r="D417" i="9" s="1"/>
  <c r="L418" i="9"/>
  <c r="M418" i="9" s="1"/>
  <c r="D418" i="9" s="1"/>
  <c r="L419" i="9"/>
  <c r="M419" i="9" s="1"/>
  <c r="D419" i="9" s="1"/>
  <c r="L420" i="9"/>
  <c r="M420" i="9" s="1"/>
  <c r="D420" i="9" s="1"/>
  <c r="L421" i="9"/>
  <c r="M421" i="9" s="1"/>
  <c r="D421" i="9" s="1"/>
  <c r="L422" i="9"/>
  <c r="M422" i="9" s="1"/>
  <c r="D422" i="9" s="1"/>
  <c r="L423" i="9"/>
  <c r="M423" i="9" s="1"/>
  <c r="D423" i="9" s="1"/>
  <c r="L424" i="9"/>
  <c r="M424" i="9" s="1"/>
  <c r="D424" i="9" s="1"/>
  <c r="L425" i="9"/>
  <c r="M425" i="9" s="1"/>
  <c r="D425" i="9" s="1"/>
  <c r="L426" i="9"/>
  <c r="M426" i="9" s="1"/>
  <c r="D426" i="9" s="1"/>
  <c r="L427" i="9"/>
  <c r="M427" i="9" s="1"/>
  <c r="D427" i="9" s="1"/>
  <c r="L428" i="9"/>
  <c r="M428" i="9" s="1"/>
  <c r="D428" i="9" s="1"/>
  <c r="L429" i="9"/>
  <c r="M429" i="9" s="1"/>
  <c r="D429" i="9" s="1"/>
  <c r="L430" i="9"/>
  <c r="M430" i="9" s="1"/>
  <c r="D430" i="9" s="1"/>
  <c r="L431" i="9"/>
  <c r="M431" i="9" s="1"/>
  <c r="D431" i="9" s="1"/>
  <c r="L432" i="9"/>
  <c r="M432" i="9" s="1"/>
  <c r="D432" i="9" s="1"/>
  <c r="L433" i="9"/>
  <c r="M433" i="9" s="1"/>
  <c r="D433" i="9" s="1"/>
  <c r="L434" i="9"/>
  <c r="M434" i="9" s="1"/>
  <c r="D434" i="9" s="1"/>
  <c r="L435" i="9"/>
  <c r="M435" i="9" s="1"/>
  <c r="D435" i="9" s="1"/>
  <c r="L436" i="9"/>
  <c r="M436" i="9" s="1"/>
  <c r="D436" i="9" s="1"/>
  <c r="L437" i="9"/>
  <c r="M437" i="9" s="1"/>
  <c r="D437" i="9" s="1"/>
  <c r="L438" i="9"/>
  <c r="M438" i="9" s="1"/>
  <c r="D438" i="9" s="1"/>
  <c r="L439" i="9"/>
  <c r="M439" i="9" s="1"/>
  <c r="D439" i="9" s="1"/>
  <c r="L440" i="9"/>
  <c r="M440" i="9" s="1"/>
  <c r="D440" i="9" s="1"/>
  <c r="L441" i="9"/>
  <c r="M441" i="9" s="1"/>
  <c r="D441" i="9" s="1"/>
  <c r="L442" i="9"/>
  <c r="M442" i="9" s="1"/>
  <c r="D442" i="9" s="1"/>
  <c r="L443" i="9"/>
  <c r="M443" i="9" s="1"/>
  <c r="D443" i="9" s="1"/>
  <c r="L444" i="9"/>
  <c r="M444" i="9" s="1"/>
  <c r="D444" i="9" s="1"/>
  <c r="L445" i="9"/>
  <c r="M445" i="9" s="1"/>
  <c r="D445" i="9" s="1"/>
  <c r="L446" i="9"/>
  <c r="M446" i="9" s="1"/>
  <c r="D446" i="9" s="1"/>
  <c r="L447" i="9"/>
  <c r="M447" i="9" s="1"/>
  <c r="D447" i="9" s="1"/>
  <c r="L448" i="9"/>
  <c r="M448" i="9" s="1"/>
  <c r="D448" i="9" s="1"/>
  <c r="L449" i="9"/>
  <c r="M449" i="9" s="1"/>
  <c r="D449" i="9" s="1"/>
  <c r="L450" i="9"/>
  <c r="M450" i="9" s="1"/>
  <c r="D450" i="9" s="1"/>
  <c r="L451" i="9"/>
  <c r="M451" i="9" s="1"/>
  <c r="D451" i="9" s="1"/>
  <c r="L452" i="9"/>
  <c r="M452" i="9" s="1"/>
  <c r="D452" i="9" s="1"/>
  <c r="L453" i="9"/>
  <c r="M453" i="9" s="1"/>
  <c r="D453" i="9" s="1"/>
  <c r="L454" i="9"/>
  <c r="M454" i="9" s="1"/>
  <c r="D454" i="9" s="1"/>
  <c r="L455" i="9"/>
  <c r="M455" i="9" s="1"/>
  <c r="D455" i="9" s="1"/>
  <c r="L456" i="9"/>
  <c r="M456" i="9" s="1"/>
  <c r="D456" i="9" s="1"/>
  <c r="L457" i="9"/>
  <c r="M457" i="9" s="1"/>
  <c r="D457" i="9" s="1"/>
  <c r="L458" i="9"/>
  <c r="M458" i="9" s="1"/>
  <c r="D458" i="9" s="1"/>
  <c r="L459" i="9"/>
  <c r="M459" i="9" s="1"/>
  <c r="D459" i="9" s="1"/>
  <c r="L460" i="9"/>
  <c r="M460" i="9" s="1"/>
  <c r="D460" i="9" s="1"/>
  <c r="L461" i="9"/>
  <c r="M461" i="9" s="1"/>
  <c r="D461" i="9" s="1"/>
  <c r="L462" i="9"/>
  <c r="M462" i="9" s="1"/>
  <c r="D462" i="9" s="1"/>
  <c r="L463" i="9"/>
  <c r="M463" i="9" s="1"/>
  <c r="D463" i="9" s="1"/>
  <c r="L464" i="9"/>
  <c r="M464" i="9" s="1"/>
  <c r="D464" i="9" s="1"/>
  <c r="L465" i="9"/>
  <c r="M465" i="9" s="1"/>
  <c r="D465" i="9" s="1"/>
  <c r="L466" i="9"/>
  <c r="M466" i="9" s="1"/>
  <c r="D466" i="9" s="1"/>
  <c r="L467" i="9"/>
  <c r="M467" i="9" s="1"/>
  <c r="D467" i="9" s="1"/>
  <c r="L468" i="9"/>
  <c r="M468" i="9" s="1"/>
  <c r="D468" i="9" s="1"/>
  <c r="L469" i="9"/>
  <c r="M469" i="9" s="1"/>
  <c r="D469" i="9" s="1"/>
  <c r="L470" i="9"/>
  <c r="M470" i="9" s="1"/>
  <c r="D470" i="9" s="1"/>
  <c r="L471" i="9"/>
  <c r="M471" i="9" s="1"/>
  <c r="D471" i="9" s="1"/>
  <c r="L472" i="9"/>
  <c r="M472" i="9" s="1"/>
  <c r="D472" i="9" s="1"/>
  <c r="L473" i="9"/>
  <c r="M473" i="9" s="1"/>
  <c r="D473" i="9" s="1"/>
  <c r="L474" i="9"/>
  <c r="M474" i="9" s="1"/>
  <c r="D474" i="9" s="1"/>
  <c r="L475" i="9"/>
  <c r="M475" i="9" s="1"/>
  <c r="D475" i="9" s="1"/>
  <c r="Q475" i="9"/>
  <c r="P475" i="9"/>
  <c r="J475" i="9"/>
  <c r="I475" i="9"/>
  <c r="G475" i="9"/>
  <c r="Q474" i="9"/>
  <c r="P474" i="9"/>
  <c r="J474" i="9"/>
  <c r="I474" i="9"/>
  <c r="G474" i="9"/>
  <c r="Q473" i="9"/>
  <c r="P473" i="9"/>
  <c r="J473" i="9"/>
  <c r="I473" i="9"/>
  <c r="G473" i="9"/>
  <c r="Q472" i="9"/>
  <c r="P472" i="9"/>
  <c r="J472" i="9"/>
  <c r="I472" i="9"/>
  <c r="G472" i="9"/>
  <c r="Q471" i="9"/>
  <c r="P471" i="9"/>
  <c r="J471" i="9"/>
  <c r="I471" i="9"/>
  <c r="G471" i="9"/>
  <c r="Q470" i="9"/>
  <c r="P470" i="9"/>
  <c r="J470" i="9"/>
  <c r="I470" i="9"/>
  <c r="G470" i="9"/>
  <c r="Q469" i="9"/>
  <c r="P469" i="9"/>
  <c r="J469" i="9"/>
  <c r="I469" i="9"/>
  <c r="G469" i="9"/>
  <c r="Q468" i="9"/>
  <c r="P468" i="9"/>
  <c r="J468" i="9"/>
  <c r="I468" i="9"/>
  <c r="G468" i="9"/>
  <c r="Q467" i="9"/>
  <c r="P467" i="9"/>
  <c r="J467" i="9"/>
  <c r="I467" i="9"/>
  <c r="G467" i="9"/>
  <c r="Q466" i="9"/>
  <c r="P466" i="9"/>
  <c r="J466" i="9"/>
  <c r="I466" i="9"/>
  <c r="G466" i="9"/>
  <c r="Q465" i="9"/>
  <c r="P465" i="9"/>
  <c r="J465" i="9"/>
  <c r="I465" i="9"/>
  <c r="G465" i="9"/>
  <c r="Q464" i="9"/>
  <c r="P464" i="9"/>
  <c r="J464" i="9"/>
  <c r="I464" i="9"/>
  <c r="G464" i="9"/>
  <c r="Q463" i="9"/>
  <c r="P463" i="9"/>
  <c r="J463" i="9"/>
  <c r="I463" i="9"/>
  <c r="G463" i="9"/>
  <c r="Q462" i="9"/>
  <c r="P462" i="9"/>
  <c r="J462" i="9"/>
  <c r="I462" i="9"/>
  <c r="G462" i="9"/>
  <c r="Q461" i="9"/>
  <c r="P461" i="9"/>
  <c r="J461" i="9"/>
  <c r="I461" i="9"/>
  <c r="G461" i="9"/>
  <c r="Q459" i="9"/>
  <c r="P459" i="9"/>
  <c r="J459" i="9"/>
  <c r="I459" i="9"/>
  <c r="G459" i="9"/>
  <c r="Q458" i="9"/>
  <c r="P458" i="9"/>
  <c r="J458" i="9"/>
  <c r="I458" i="9"/>
  <c r="G458" i="9"/>
  <c r="Q457" i="9"/>
  <c r="P457" i="9"/>
  <c r="J457" i="9"/>
  <c r="I457" i="9"/>
  <c r="G457" i="9"/>
  <c r="Q456" i="9"/>
  <c r="P456" i="9"/>
  <c r="J456" i="9"/>
  <c r="I456" i="9"/>
  <c r="G456" i="9"/>
  <c r="Q455" i="9"/>
  <c r="P455" i="9"/>
  <c r="J455" i="9"/>
  <c r="I455" i="9"/>
  <c r="G455" i="9"/>
  <c r="Q454" i="9"/>
  <c r="P454" i="9"/>
  <c r="J454" i="9"/>
  <c r="I454" i="9"/>
  <c r="G454" i="9"/>
  <c r="Q453" i="9"/>
  <c r="P453" i="9"/>
  <c r="J453" i="9"/>
  <c r="I453" i="9"/>
  <c r="G453" i="9"/>
  <c r="Q451" i="9"/>
  <c r="P451" i="9"/>
  <c r="J451" i="9"/>
  <c r="I451" i="9"/>
  <c r="G451" i="9"/>
  <c r="Q450" i="9"/>
  <c r="P450" i="9"/>
  <c r="J450" i="9"/>
  <c r="I450" i="9"/>
  <c r="G450" i="9"/>
  <c r="Q449" i="9"/>
  <c r="P449" i="9"/>
  <c r="J449" i="9"/>
  <c r="I449" i="9"/>
  <c r="G449" i="9"/>
  <c r="Q448" i="9"/>
  <c r="P448" i="9"/>
  <c r="J448" i="9"/>
  <c r="I448" i="9"/>
  <c r="G448" i="9"/>
  <c r="Q447" i="9"/>
  <c r="P447" i="9"/>
  <c r="J447" i="9"/>
  <c r="I447" i="9"/>
  <c r="G447" i="9"/>
  <c r="Q446" i="9"/>
  <c r="P446" i="9"/>
  <c r="J446" i="9"/>
  <c r="I446" i="9"/>
  <c r="G446" i="9"/>
  <c r="Q445" i="9"/>
  <c r="P445" i="9"/>
  <c r="J445" i="9"/>
  <c r="I445" i="9"/>
  <c r="G445" i="9"/>
  <c r="Q444" i="9"/>
  <c r="P444" i="9"/>
  <c r="J444" i="9"/>
  <c r="I444" i="9"/>
  <c r="G444" i="9"/>
  <c r="Q443" i="9"/>
  <c r="P443" i="9"/>
  <c r="J443" i="9"/>
  <c r="I443" i="9"/>
  <c r="G443" i="9"/>
  <c r="Q442" i="9"/>
  <c r="P442" i="9"/>
  <c r="J442" i="9"/>
  <c r="I442" i="9"/>
  <c r="G442" i="9"/>
  <c r="Q440" i="9"/>
  <c r="P440" i="9"/>
  <c r="J440" i="9"/>
  <c r="I440" i="9"/>
  <c r="G440" i="9"/>
  <c r="Q439" i="9"/>
  <c r="P439" i="9"/>
  <c r="J439" i="9"/>
  <c r="I439" i="9"/>
  <c r="G439" i="9"/>
  <c r="Q438" i="9"/>
  <c r="P438" i="9"/>
  <c r="J438" i="9"/>
  <c r="I438" i="9"/>
  <c r="G438" i="9"/>
  <c r="Q436" i="9"/>
  <c r="P436" i="9"/>
  <c r="J436" i="9"/>
  <c r="I436" i="9"/>
  <c r="G436" i="9"/>
  <c r="Q435" i="9"/>
  <c r="P435" i="9"/>
  <c r="J435" i="9"/>
  <c r="I435" i="9"/>
  <c r="G435" i="9"/>
  <c r="Q433" i="9"/>
  <c r="P433" i="9"/>
  <c r="J433" i="9"/>
  <c r="I433" i="9"/>
  <c r="G433" i="9"/>
  <c r="Q432" i="9"/>
  <c r="P432" i="9"/>
  <c r="J432" i="9"/>
  <c r="I432" i="9"/>
  <c r="G432" i="9"/>
  <c r="Q431" i="9"/>
  <c r="P431" i="9"/>
  <c r="J431" i="9"/>
  <c r="I431" i="9"/>
  <c r="G431" i="9"/>
  <c r="Q430" i="9"/>
  <c r="P430" i="9"/>
  <c r="J430" i="9"/>
  <c r="I430" i="9"/>
  <c r="G430" i="9"/>
  <c r="Q429" i="9"/>
  <c r="P429" i="9"/>
  <c r="J429" i="9"/>
  <c r="I429" i="9"/>
  <c r="G429" i="9"/>
  <c r="Q428" i="9"/>
  <c r="P428" i="9"/>
  <c r="J428" i="9"/>
  <c r="I428" i="9"/>
  <c r="G428" i="9"/>
  <c r="Q427" i="9"/>
  <c r="P427" i="9"/>
  <c r="J427" i="9"/>
  <c r="I427" i="9"/>
  <c r="G427" i="9"/>
  <c r="Q426" i="9"/>
  <c r="P426" i="9"/>
  <c r="J426" i="9"/>
  <c r="I426" i="9"/>
  <c r="G426" i="9"/>
  <c r="Q425" i="9"/>
  <c r="P425" i="9"/>
  <c r="J425" i="9"/>
  <c r="I425" i="9"/>
  <c r="G425" i="9"/>
  <c r="Q424" i="9"/>
  <c r="P424" i="9"/>
  <c r="J424" i="9"/>
  <c r="I424" i="9"/>
  <c r="G424" i="9"/>
  <c r="Q423" i="9"/>
  <c r="P423" i="9"/>
  <c r="J423" i="9"/>
  <c r="I423" i="9"/>
  <c r="G423" i="9"/>
  <c r="Q422" i="9"/>
  <c r="P422" i="9"/>
  <c r="J422" i="9"/>
  <c r="I422" i="9"/>
  <c r="G422" i="9"/>
  <c r="Q420" i="9"/>
  <c r="P420" i="9"/>
  <c r="J420" i="9"/>
  <c r="I420" i="9"/>
  <c r="G420" i="9"/>
  <c r="Q419" i="9"/>
  <c r="P419" i="9"/>
  <c r="J419" i="9"/>
  <c r="I419" i="9"/>
  <c r="G419" i="9"/>
  <c r="Q418" i="9"/>
  <c r="P418" i="9"/>
  <c r="J418" i="9"/>
  <c r="I418" i="9"/>
  <c r="G418" i="9"/>
  <c r="Q417" i="9"/>
  <c r="P417" i="9"/>
  <c r="J417" i="9"/>
  <c r="I417" i="9"/>
  <c r="G417" i="9"/>
  <c r="Q416" i="9"/>
  <c r="P416" i="9"/>
  <c r="J416" i="9"/>
  <c r="I416" i="9"/>
  <c r="G416" i="9"/>
  <c r="Q415" i="9"/>
  <c r="P415" i="9"/>
  <c r="J415" i="9"/>
  <c r="I415" i="9"/>
  <c r="G415" i="9"/>
  <c r="Q414" i="9"/>
  <c r="P414" i="9"/>
  <c r="J414" i="9"/>
  <c r="I414" i="9"/>
  <c r="G414" i="9"/>
  <c r="Q413" i="9"/>
  <c r="P413" i="9"/>
  <c r="J413" i="9"/>
  <c r="I413" i="9"/>
  <c r="G413" i="9"/>
  <c r="Q412" i="9"/>
  <c r="P412" i="9"/>
  <c r="J412" i="9"/>
  <c r="I412" i="9"/>
  <c r="G412" i="9"/>
  <c r="Q411" i="9"/>
  <c r="P411" i="9"/>
  <c r="J411" i="9"/>
  <c r="I411" i="9"/>
  <c r="G411" i="9"/>
  <c r="Q410" i="9"/>
  <c r="P410" i="9"/>
  <c r="J410" i="9"/>
  <c r="I410" i="9"/>
  <c r="G410" i="9"/>
  <c r="Q409" i="9"/>
  <c r="P409" i="9"/>
  <c r="J409" i="9"/>
  <c r="I409" i="9"/>
  <c r="G409" i="9"/>
  <c r="Q407" i="9"/>
  <c r="P407" i="9"/>
  <c r="J407" i="9"/>
  <c r="I407" i="9"/>
  <c r="G407" i="9"/>
  <c r="Q406" i="9"/>
  <c r="P406" i="9"/>
  <c r="J406" i="9"/>
  <c r="I406" i="9"/>
  <c r="G406" i="9"/>
  <c r="Q405" i="9"/>
  <c r="P405" i="9"/>
  <c r="J405" i="9"/>
  <c r="I405" i="9"/>
  <c r="G405" i="9"/>
  <c r="Q404" i="9"/>
  <c r="P404" i="9"/>
  <c r="J404" i="9"/>
  <c r="I404" i="9"/>
  <c r="G404" i="9"/>
  <c r="Q403" i="9"/>
  <c r="P403" i="9"/>
  <c r="J403" i="9"/>
  <c r="I403" i="9"/>
  <c r="G403" i="9"/>
  <c r="Q402" i="9"/>
  <c r="P402" i="9"/>
  <c r="J402" i="9"/>
  <c r="I402" i="9"/>
  <c r="G402" i="9"/>
  <c r="Q401" i="9"/>
  <c r="P401" i="9"/>
  <c r="J401" i="9"/>
  <c r="I401" i="9"/>
  <c r="G401" i="9"/>
  <c r="Q400" i="9"/>
  <c r="P400" i="9"/>
  <c r="J400" i="9"/>
  <c r="I400" i="9"/>
  <c r="G400" i="9"/>
  <c r="Q399" i="9"/>
  <c r="P399" i="9"/>
  <c r="J399" i="9"/>
  <c r="I399" i="9"/>
  <c r="G399" i="9"/>
  <c r="Q398" i="9"/>
  <c r="P398" i="9"/>
  <c r="J398" i="9"/>
  <c r="I398" i="9"/>
  <c r="G398" i="9"/>
  <c r="Q397" i="9"/>
  <c r="P397" i="9"/>
  <c r="J397" i="9"/>
  <c r="I397" i="9"/>
  <c r="G397" i="9"/>
  <c r="Q460" i="9"/>
  <c r="P460" i="9"/>
  <c r="J460" i="9"/>
  <c r="I460" i="9"/>
  <c r="G460" i="9"/>
  <c r="Q452" i="9"/>
  <c r="P452" i="9"/>
  <c r="J452" i="9"/>
  <c r="I452" i="9"/>
  <c r="G452" i="9"/>
  <c r="Q441" i="9"/>
  <c r="P441" i="9"/>
  <c r="J441" i="9"/>
  <c r="I441" i="9"/>
  <c r="G441" i="9"/>
  <c r="Q437" i="9"/>
  <c r="P437" i="9"/>
  <c r="J437" i="9"/>
  <c r="I437" i="9"/>
  <c r="G437" i="9"/>
  <c r="Q434" i="9"/>
  <c r="P434" i="9"/>
  <c r="J434" i="9"/>
  <c r="I434" i="9"/>
  <c r="G434" i="9"/>
  <c r="Q408" i="9"/>
  <c r="P408" i="9"/>
  <c r="J408" i="9"/>
  <c r="I408" i="9"/>
  <c r="G408" i="9"/>
  <c r="Q395" i="9"/>
  <c r="P395" i="9"/>
  <c r="J395" i="9"/>
  <c r="I395" i="9"/>
  <c r="G395" i="9"/>
  <c r="Q393" i="9"/>
  <c r="P393" i="9"/>
  <c r="J393" i="9"/>
  <c r="I393" i="9"/>
  <c r="G393" i="9"/>
  <c r="Q390" i="9"/>
  <c r="P390" i="9"/>
  <c r="J390" i="9"/>
  <c r="I390" i="9"/>
  <c r="G390" i="9"/>
  <c r="Q389" i="9"/>
  <c r="P389" i="9"/>
  <c r="J389" i="9"/>
  <c r="I389" i="9"/>
  <c r="G389" i="9"/>
  <c r="Q388" i="9"/>
  <c r="P388" i="9"/>
  <c r="J388" i="9"/>
  <c r="I388" i="9"/>
  <c r="G388" i="9"/>
  <c r="Q387" i="9"/>
  <c r="P387" i="9"/>
  <c r="J387" i="9"/>
  <c r="I387" i="9"/>
  <c r="G387" i="9"/>
  <c r="Q386" i="9"/>
  <c r="P386" i="9"/>
  <c r="J386" i="9"/>
  <c r="I386" i="9"/>
  <c r="G386" i="9"/>
  <c r="Q383" i="9"/>
  <c r="P383" i="9"/>
  <c r="J383" i="9"/>
  <c r="I383" i="9"/>
  <c r="G383" i="9"/>
  <c r="Q382" i="9"/>
  <c r="P382" i="9"/>
  <c r="J382" i="9"/>
  <c r="I382" i="9"/>
  <c r="G382" i="9"/>
  <c r="Q379" i="9"/>
  <c r="P379" i="9"/>
  <c r="J379" i="9"/>
  <c r="I379" i="9"/>
  <c r="G379" i="9"/>
  <c r="Q378" i="9"/>
  <c r="P378" i="9"/>
  <c r="J378" i="9"/>
  <c r="I378" i="9"/>
  <c r="G378" i="9"/>
  <c r="Q377" i="9"/>
  <c r="P377" i="9"/>
  <c r="J377" i="9"/>
  <c r="I377" i="9"/>
  <c r="G377" i="9"/>
  <c r="Q373" i="9"/>
  <c r="P373" i="9"/>
  <c r="J373" i="9"/>
  <c r="I373" i="9"/>
  <c r="G373" i="9"/>
  <c r="Q372" i="9"/>
  <c r="P372" i="9"/>
  <c r="J372" i="9"/>
  <c r="I372" i="9"/>
  <c r="G372" i="9"/>
  <c r="Q371" i="9"/>
  <c r="P371" i="9"/>
  <c r="J371" i="9"/>
  <c r="I371" i="9"/>
  <c r="G371" i="9"/>
  <c r="Q370" i="9"/>
  <c r="P370" i="9"/>
  <c r="J370" i="9"/>
  <c r="I370" i="9"/>
  <c r="G370" i="9"/>
  <c r="Q369" i="9"/>
  <c r="P369" i="9"/>
  <c r="J369" i="9"/>
  <c r="I369" i="9"/>
  <c r="G369" i="9"/>
  <c r="Q368" i="9"/>
  <c r="P368" i="9"/>
  <c r="J368" i="9"/>
  <c r="I368" i="9"/>
  <c r="G368" i="9"/>
  <c r="Q367" i="9"/>
  <c r="P367" i="9"/>
  <c r="J367" i="9"/>
  <c r="I367" i="9"/>
  <c r="G367" i="9"/>
  <c r="Q365" i="9"/>
  <c r="P365" i="9"/>
  <c r="J365" i="9"/>
  <c r="I365" i="9"/>
  <c r="G365" i="9"/>
  <c r="Q364" i="9"/>
  <c r="P364" i="9"/>
  <c r="J364" i="9"/>
  <c r="I364" i="9"/>
  <c r="G364" i="9"/>
  <c r="Q363" i="9"/>
  <c r="P363" i="9"/>
  <c r="J363" i="9"/>
  <c r="I363" i="9"/>
  <c r="G363" i="9"/>
  <c r="Q359" i="9"/>
  <c r="P359" i="9"/>
  <c r="J359" i="9"/>
  <c r="I359" i="9"/>
  <c r="G359" i="9"/>
  <c r="Q358" i="9"/>
  <c r="P358" i="9"/>
  <c r="J358" i="9"/>
  <c r="I358" i="9"/>
  <c r="G358" i="9"/>
  <c r="Q357" i="9"/>
  <c r="P357" i="9"/>
  <c r="J357" i="9"/>
  <c r="I357" i="9"/>
  <c r="G357" i="9"/>
  <c r="Q355" i="9"/>
  <c r="P355" i="9"/>
  <c r="J355" i="9"/>
  <c r="I355" i="9"/>
  <c r="G355" i="9"/>
  <c r="Q354" i="9"/>
  <c r="P354" i="9"/>
  <c r="J354" i="9"/>
  <c r="I354" i="9"/>
  <c r="G354" i="9"/>
  <c r="Q350" i="9"/>
  <c r="P350" i="9"/>
  <c r="J350" i="9"/>
  <c r="I350" i="9"/>
  <c r="G350" i="9"/>
  <c r="Q347" i="9"/>
  <c r="P347" i="9"/>
  <c r="J347" i="9"/>
  <c r="I347" i="9"/>
  <c r="G347" i="9"/>
  <c r="Q346" i="9"/>
  <c r="P346" i="9"/>
  <c r="J346" i="9"/>
  <c r="I346" i="9"/>
  <c r="G346" i="9"/>
  <c r="Q340" i="9"/>
  <c r="P340" i="9"/>
  <c r="J340" i="9"/>
  <c r="I340" i="9"/>
  <c r="G340" i="9"/>
  <c r="Q337" i="9"/>
  <c r="P337" i="9"/>
  <c r="J337" i="9"/>
  <c r="I337" i="9"/>
  <c r="G337" i="9"/>
  <c r="Q336" i="9"/>
  <c r="P336" i="9"/>
  <c r="J336" i="9"/>
  <c r="I336" i="9"/>
  <c r="G336" i="9"/>
  <c r="Q334" i="9"/>
  <c r="P334" i="9"/>
  <c r="J334" i="9"/>
  <c r="I334" i="9"/>
  <c r="G334" i="9"/>
  <c r="Q332" i="9"/>
  <c r="P332" i="9"/>
  <c r="J332" i="9"/>
  <c r="I332" i="9"/>
  <c r="G332" i="9"/>
  <c r="Q330" i="9"/>
  <c r="P330" i="9"/>
  <c r="J330" i="9"/>
  <c r="I330" i="9"/>
  <c r="G330" i="9"/>
  <c r="Q328" i="9"/>
  <c r="P328" i="9"/>
  <c r="J328" i="9"/>
  <c r="I328" i="9"/>
  <c r="G328" i="9"/>
  <c r="Q326" i="9"/>
  <c r="P326" i="9"/>
  <c r="J326" i="9"/>
  <c r="I326" i="9"/>
  <c r="G326" i="9"/>
  <c r="Q321" i="9"/>
  <c r="P321" i="9"/>
  <c r="J321" i="9"/>
  <c r="I321" i="9"/>
  <c r="G321" i="9"/>
  <c r="Q316" i="9"/>
  <c r="P316" i="9"/>
  <c r="J316" i="9"/>
  <c r="I316" i="9"/>
  <c r="G316" i="9"/>
  <c r="Q315" i="9"/>
  <c r="P315" i="9"/>
  <c r="J315" i="9"/>
  <c r="I315" i="9"/>
  <c r="G315" i="9"/>
  <c r="Q313" i="9"/>
  <c r="P313" i="9"/>
  <c r="J313" i="9"/>
  <c r="I313" i="9"/>
  <c r="G313" i="9"/>
  <c r="Q311" i="9"/>
  <c r="P311" i="9"/>
  <c r="J311" i="9"/>
  <c r="I311" i="9"/>
  <c r="G311" i="9"/>
  <c r="Q310" i="9"/>
  <c r="P310" i="9"/>
  <c r="J310" i="9"/>
  <c r="I310" i="9"/>
  <c r="G310" i="9"/>
  <c r="Q306" i="9"/>
  <c r="P306" i="9"/>
  <c r="J306" i="9"/>
  <c r="I306" i="9"/>
  <c r="G306" i="9"/>
  <c r="Q304" i="9"/>
  <c r="P304" i="9"/>
  <c r="J304" i="9"/>
  <c r="I304" i="9"/>
  <c r="G304" i="9"/>
  <c r="Q301" i="9"/>
  <c r="P301" i="9"/>
  <c r="J301" i="9"/>
  <c r="I301" i="9"/>
  <c r="G301" i="9"/>
  <c r="Q396" i="9"/>
  <c r="P396" i="9"/>
  <c r="J396" i="9"/>
  <c r="I396" i="9"/>
  <c r="G396" i="9"/>
  <c r="Q394" i="9"/>
  <c r="P394" i="9"/>
  <c r="J394" i="9"/>
  <c r="I394" i="9"/>
  <c r="G394" i="9"/>
  <c r="Q392" i="9"/>
  <c r="P392" i="9"/>
  <c r="J392" i="9"/>
  <c r="I392" i="9"/>
  <c r="G392" i="9"/>
  <c r="Q391" i="9"/>
  <c r="P391" i="9"/>
  <c r="J391" i="9"/>
  <c r="I391" i="9"/>
  <c r="G391" i="9"/>
  <c r="Q385" i="9"/>
  <c r="P385" i="9"/>
  <c r="J385" i="9"/>
  <c r="I385" i="9"/>
  <c r="G385" i="9"/>
  <c r="Q384" i="9"/>
  <c r="P384" i="9"/>
  <c r="J384" i="9"/>
  <c r="I384" i="9"/>
  <c r="G384" i="9"/>
  <c r="Q381" i="9"/>
  <c r="P381" i="9"/>
  <c r="J381" i="9"/>
  <c r="I381" i="9"/>
  <c r="G381" i="9"/>
  <c r="Q380" i="9"/>
  <c r="P380" i="9"/>
  <c r="J380" i="9"/>
  <c r="I380" i="9"/>
  <c r="G380" i="9"/>
  <c r="Q376" i="9"/>
  <c r="P376" i="9"/>
  <c r="J376" i="9"/>
  <c r="I376" i="9"/>
  <c r="G376" i="9"/>
  <c r="Q375" i="9"/>
  <c r="P375" i="9"/>
  <c r="J375" i="9"/>
  <c r="I375" i="9"/>
  <c r="G375" i="9"/>
  <c r="Q374" i="9"/>
  <c r="P374" i="9"/>
  <c r="J374" i="9"/>
  <c r="I374" i="9"/>
  <c r="G374" i="9"/>
  <c r="Q366" i="9"/>
  <c r="P366" i="9"/>
  <c r="J366" i="9"/>
  <c r="I366" i="9"/>
  <c r="G366" i="9"/>
  <c r="Q362" i="9"/>
  <c r="P362" i="9"/>
  <c r="J362" i="9"/>
  <c r="I362" i="9"/>
  <c r="G362" i="9"/>
  <c r="Q361" i="9"/>
  <c r="P361" i="9"/>
  <c r="J361" i="9"/>
  <c r="I361" i="9"/>
  <c r="G361" i="9"/>
  <c r="Q360" i="9"/>
  <c r="P360" i="9"/>
  <c r="J360" i="9"/>
  <c r="I360" i="9"/>
  <c r="G360" i="9"/>
  <c r="Q356" i="9"/>
  <c r="P356" i="9"/>
  <c r="J356" i="9"/>
  <c r="I356" i="9"/>
  <c r="G356" i="9"/>
  <c r="Q353" i="9"/>
  <c r="P353" i="9"/>
  <c r="J353" i="9"/>
  <c r="I353" i="9"/>
  <c r="G353" i="9"/>
  <c r="Q352" i="9"/>
  <c r="P352" i="9"/>
  <c r="J352" i="9"/>
  <c r="I352" i="9"/>
  <c r="G352" i="9"/>
  <c r="Q351" i="9"/>
  <c r="P351" i="9"/>
  <c r="J351" i="9"/>
  <c r="I351" i="9"/>
  <c r="G351" i="9"/>
  <c r="Q349" i="9"/>
  <c r="P349" i="9"/>
  <c r="J349" i="9"/>
  <c r="I349" i="9"/>
  <c r="G349" i="9"/>
  <c r="Q348" i="9"/>
  <c r="P348" i="9"/>
  <c r="J348" i="9"/>
  <c r="I348" i="9"/>
  <c r="G348" i="9"/>
  <c r="Q345" i="9"/>
  <c r="P345" i="9"/>
  <c r="J345" i="9"/>
  <c r="I345" i="9"/>
  <c r="G345" i="9"/>
  <c r="Q344" i="9"/>
  <c r="P344" i="9"/>
  <c r="J344" i="9"/>
  <c r="I344" i="9"/>
  <c r="G344" i="9"/>
  <c r="Q343" i="9"/>
  <c r="P343" i="9"/>
  <c r="J343" i="9"/>
  <c r="I343" i="9"/>
  <c r="G343" i="9"/>
  <c r="Q342" i="9"/>
  <c r="P342" i="9"/>
  <c r="J342" i="9"/>
  <c r="I342" i="9"/>
  <c r="G342" i="9"/>
  <c r="Q341" i="9"/>
  <c r="P341" i="9"/>
  <c r="J341" i="9"/>
  <c r="I341" i="9"/>
  <c r="G341" i="9"/>
  <c r="Q339" i="9"/>
  <c r="P339" i="9"/>
  <c r="J339" i="9"/>
  <c r="I339" i="9"/>
  <c r="G339" i="9"/>
  <c r="Q338" i="9"/>
  <c r="P338" i="9"/>
  <c r="J338" i="9"/>
  <c r="I338" i="9"/>
  <c r="G338" i="9"/>
  <c r="Q335" i="9"/>
  <c r="P335" i="9"/>
  <c r="J335" i="9"/>
  <c r="I335" i="9"/>
  <c r="G335" i="9"/>
  <c r="Q333" i="9"/>
  <c r="P333" i="9"/>
  <c r="J333" i="9"/>
  <c r="I333" i="9"/>
  <c r="G333" i="9"/>
  <c r="Q331" i="9"/>
  <c r="P331" i="9"/>
  <c r="J331" i="9"/>
  <c r="I331" i="9"/>
  <c r="G331" i="9"/>
  <c r="Q329" i="9"/>
  <c r="P329" i="9"/>
  <c r="J329" i="9"/>
  <c r="I329" i="9"/>
  <c r="G329" i="9"/>
  <c r="Q327" i="9"/>
  <c r="P327" i="9"/>
  <c r="J327" i="9"/>
  <c r="I327" i="9"/>
  <c r="G327" i="9"/>
  <c r="Q325" i="9"/>
  <c r="P325" i="9"/>
  <c r="J325" i="9"/>
  <c r="I325" i="9"/>
  <c r="G325" i="9"/>
  <c r="Q324" i="9"/>
  <c r="P324" i="9"/>
  <c r="J324" i="9"/>
  <c r="I324" i="9"/>
  <c r="G324" i="9"/>
  <c r="Q323" i="9"/>
  <c r="P323" i="9"/>
  <c r="J323" i="9"/>
  <c r="I323" i="9"/>
  <c r="G323" i="9"/>
  <c r="Q322" i="9"/>
  <c r="P322" i="9"/>
  <c r="J322" i="9"/>
  <c r="I322" i="9"/>
  <c r="G322" i="9"/>
  <c r="Q320" i="9"/>
  <c r="P320" i="9"/>
  <c r="J320" i="9"/>
  <c r="I320" i="9"/>
  <c r="G320" i="9"/>
  <c r="Q319" i="9"/>
  <c r="P319" i="9"/>
  <c r="J319" i="9"/>
  <c r="I319" i="9"/>
  <c r="G319" i="9"/>
  <c r="Q318" i="9"/>
  <c r="P318" i="9"/>
  <c r="J318" i="9"/>
  <c r="I318" i="9"/>
  <c r="G318" i="9"/>
  <c r="Q317" i="9"/>
  <c r="P317" i="9"/>
  <c r="J317" i="9"/>
  <c r="I317" i="9"/>
  <c r="G317" i="9"/>
  <c r="Q314" i="9"/>
  <c r="P314" i="9"/>
  <c r="J314" i="9"/>
  <c r="I314" i="9"/>
  <c r="G314" i="9"/>
  <c r="Q312" i="9"/>
  <c r="P312" i="9"/>
  <c r="J312" i="9"/>
  <c r="I312" i="9"/>
  <c r="G312" i="9"/>
  <c r="Q309" i="9"/>
  <c r="P309" i="9"/>
  <c r="J309" i="9"/>
  <c r="I309" i="9"/>
  <c r="G309" i="9"/>
  <c r="Q308" i="9"/>
  <c r="P308" i="9"/>
  <c r="J308" i="9"/>
  <c r="I308" i="9"/>
  <c r="G308" i="9"/>
  <c r="Q307" i="9"/>
  <c r="P307" i="9"/>
  <c r="J307" i="9"/>
  <c r="I307" i="9"/>
  <c r="G307" i="9"/>
  <c r="Q305" i="9"/>
  <c r="P305" i="9"/>
  <c r="J305" i="9"/>
  <c r="I305" i="9"/>
  <c r="G305" i="9"/>
  <c r="Q303" i="9"/>
  <c r="P303" i="9"/>
  <c r="J303" i="9"/>
  <c r="I303" i="9"/>
  <c r="G303" i="9"/>
  <c r="Q302" i="9"/>
  <c r="P302" i="9"/>
  <c r="J302" i="9"/>
  <c r="I302" i="9"/>
  <c r="G302" i="9"/>
  <c r="Q287" i="9"/>
  <c r="P287" i="9"/>
  <c r="J287" i="9"/>
  <c r="I287" i="9"/>
  <c r="G287" i="9"/>
  <c r="Q249" i="9"/>
  <c r="P249" i="9"/>
  <c r="J249" i="9"/>
  <c r="I249" i="9"/>
  <c r="G249" i="9"/>
  <c r="Q218" i="9"/>
  <c r="P218" i="9"/>
  <c r="J218" i="9"/>
  <c r="I218" i="9"/>
  <c r="G218" i="9"/>
  <c r="Q210" i="9"/>
  <c r="P210" i="9"/>
  <c r="J210" i="9"/>
  <c r="I210" i="9"/>
  <c r="G210" i="9"/>
  <c r="Q300" i="9"/>
  <c r="P300" i="9"/>
  <c r="J300" i="9"/>
  <c r="I300" i="9"/>
  <c r="G300" i="9"/>
  <c r="Q298" i="9"/>
  <c r="P298" i="9"/>
  <c r="J298" i="9"/>
  <c r="I298" i="9"/>
  <c r="G298" i="9"/>
  <c r="Q295" i="9"/>
  <c r="P295" i="9"/>
  <c r="J295" i="9"/>
  <c r="I295" i="9"/>
  <c r="G295" i="9"/>
  <c r="Q293" i="9"/>
  <c r="P293" i="9"/>
  <c r="J293" i="9"/>
  <c r="I293" i="9"/>
  <c r="G293" i="9"/>
  <c r="Q292" i="9"/>
  <c r="P292" i="9"/>
  <c r="J292" i="9"/>
  <c r="I292" i="9"/>
  <c r="G292" i="9"/>
  <c r="Q291" i="9"/>
  <c r="P291" i="9"/>
  <c r="J291" i="9"/>
  <c r="I291" i="9"/>
  <c r="G291" i="9"/>
  <c r="Q288" i="9"/>
  <c r="P288" i="9"/>
  <c r="J288" i="9"/>
  <c r="I288" i="9"/>
  <c r="G288" i="9"/>
  <c r="Q285" i="9"/>
  <c r="P285" i="9"/>
  <c r="J285" i="9"/>
  <c r="I285" i="9"/>
  <c r="G285" i="9"/>
  <c r="Q282" i="9"/>
  <c r="P282" i="9"/>
  <c r="J282" i="9"/>
  <c r="I282" i="9"/>
  <c r="G282" i="9"/>
  <c r="Q277" i="9"/>
  <c r="P277" i="9"/>
  <c r="J277" i="9"/>
  <c r="I277" i="9"/>
  <c r="G277" i="9"/>
  <c r="Q276" i="9"/>
  <c r="P276" i="9"/>
  <c r="J276" i="9"/>
  <c r="I276" i="9"/>
  <c r="G276" i="9"/>
  <c r="Q272" i="9"/>
  <c r="P272" i="9"/>
  <c r="J272" i="9"/>
  <c r="I272" i="9"/>
  <c r="G272" i="9"/>
  <c r="Q270" i="9"/>
  <c r="P270" i="9"/>
  <c r="J270" i="9"/>
  <c r="I270" i="9"/>
  <c r="G270" i="9"/>
  <c r="Q259" i="9"/>
  <c r="P259" i="9"/>
  <c r="J259" i="9"/>
  <c r="I259" i="9"/>
  <c r="G259" i="9"/>
  <c r="Q258" i="9"/>
  <c r="P258" i="9"/>
  <c r="J258" i="9"/>
  <c r="I258" i="9"/>
  <c r="G258" i="9"/>
  <c r="Q253" i="9"/>
  <c r="P253" i="9"/>
  <c r="J253" i="9"/>
  <c r="I253" i="9"/>
  <c r="G253" i="9"/>
  <c r="Q252" i="9"/>
  <c r="P252" i="9"/>
  <c r="J252" i="9"/>
  <c r="I252" i="9"/>
  <c r="G252" i="9"/>
  <c r="Q251" i="9"/>
  <c r="P251" i="9"/>
  <c r="J251" i="9"/>
  <c r="I251" i="9"/>
  <c r="G251" i="9"/>
  <c r="Q248" i="9"/>
  <c r="P248" i="9"/>
  <c r="J248" i="9"/>
  <c r="I248" i="9"/>
  <c r="G248" i="9"/>
  <c r="Q247" i="9"/>
  <c r="P247" i="9"/>
  <c r="J247" i="9"/>
  <c r="I247" i="9"/>
  <c r="G247" i="9"/>
  <c r="Q246" i="9"/>
  <c r="P246" i="9"/>
  <c r="J246" i="9"/>
  <c r="I246" i="9"/>
  <c r="G246" i="9"/>
  <c r="Q241" i="9"/>
  <c r="P241" i="9"/>
  <c r="J241" i="9"/>
  <c r="I241" i="9"/>
  <c r="G241" i="9"/>
  <c r="Q239" i="9"/>
  <c r="P239" i="9"/>
  <c r="J239" i="9"/>
  <c r="I239" i="9"/>
  <c r="G239" i="9"/>
  <c r="Q238" i="9"/>
  <c r="P238" i="9"/>
  <c r="J238" i="9"/>
  <c r="I238" i="9"/>
  <c r="G238" i="9"/>
  <c r="Q232" i="9"/>
  <c r="P232" i="9"/>
  <c r="J232" i="9"/>
  <c r="I232" i="9"/>
  <c r="G232" i="9"/>
  <c r="Q231" i="9"/>
  <c r="P231" i="9"/>
  <c r="J231" i="9"/>
  <c r="I231" i="9"/>
  <c r="G231" i="9"/>
  <c r="Q208" i="9"/>
  <c r="P208" i="9"/>
  <c r="J208" i="9"/>
  <c r="I208" i="9"/>
  <c r="G208" i="9"/>
  <c r="Q207" i="9"/>
  <c r="P207" i="9"/>
  <c r="J207" i="9"/>
  <c r="I207" i="9"/>
  <c r="G207" i="9"/>
  <c r="Q203" i="9"/>
  <c r="P203" i="9"/>
  <c r="J203" i="9"/>
  <c r="I203" i="9"/>
  <c r="G203" i="9"/>
  <c r="Q297" i="9"/>
  <c r="P297" i="9"/>
  <c r="J297" i="9"/>
  <c r="I297" i="9"/>
  <c r="G297" i="9"/>
  <c r="Q284" i="9"/>
  <c r="P284" i="9"/>
  <c r="J284" i="9"/>
  <c r="I284" i="9"/>
  <c r="G284" i="9"/>
  <c r="Q281" i="9"/>
  <c r="P281" i="9"/>
  <c r="J281" i="9"/>
  <c r="I281" i="9"/>
  <c r="G281" i="9"/>
  <c r="Q280" i="9"/>
  <c r="P280" i="9"/>
  <c r="J280" i="9"/>
  <c r="I280" i="9"/>
  <c r="G280" i="9"/>
  <c r="Q279" i="9"/>
  <c r="P279" i="9"/>
  <c r="J279" i="9"/>
  <c r="I279" i="9"/>
  <c r="G279" i="9"/>
  <c r="Q278" i="9"/>
  <c r="P278" i="9"/>
  <c r="J278" i="9"/>
  <c r="I278" i="9"/>
  <c r="G278" i="9"/>
  <c r="Q274" i="9"/>
  <c r="P274" i="9"/>
  <c r="J274" i="9"/>
  <c r="I274" i="9"/>
  <c r="G274" i="9"/>
  <c r="Q268" i="9"/>
  <c r="P268" i="9"/>
  <c r="J268" i="9"/>
  <c r="I268" i="9"/>
  <c r="G268" i="9"/>
  <c r="Q267" i="9"/>
  <c r="P267" i="9"/>
  <c r="J267" i="9"/>
  <c r="I267" i="9"/>
  <c r="G267" i="9"/>
  <c r="Q266" i="9"/>
  <c r="P266" i="9"/>
  <c r="J266" i="9"/>
  <c r="I266" i="9"/>
  <c r="G266" i="9"/>
  <c r="Q264" i="9"/>
  <c r="P264" i="9"/>
  <c r="J264" i="9"/>
  <c r="I264" i="9"/>
  <c r="G264" i="9"/>
  <c r="Q262" i="9"/>
  <c r="P262" i="9"/>
  <c r="J262" i="9"/>
  <c r="I262" i="9"/>
  <c r="G262" i="9"/>
  <c r="Q260" i="9"/>
  <c r="P260" i="9"/>
  <c r="J260" i="9"/>
  <c r="I260" i="9"/>
  <c r="G260" i="9"/>
  <c r="Q257" i="9"/>
  <c r="P257" i="9"/>
  <c r="J257" i="9"/>
  <c r="I257" i="9"/>
  <c r="G257" i="9"/>
  <c r="Q256" i="9"/>
  <c r="P256" i="9"/>
  <c r="J256" i="9"/>
  <c r="I256" i="9"/>
  <c r="G256" i="9"/>
  <c r="Q250" i="9"/>
  <c r="P250" i="9"/>
  <c r="J250" i="9"/>
  <c r="I250" i="9"/>
  <c r="G250" i="9"/>
  <c r="Q245" i="9"/>
  <c r="P245" i="9"/>
  <c r="J245" i="9"/>
  <c r="I245" i="9"/>
  <c r="G245" i="9"/>
  <c r="Q236" i="9"/>
  <c r="P236" i="9"/>
  <c r="J236" i="9"/>
  <c r="I236" i="9"/>
  <c r="G236" i="9"/>
  <c r="Q235" i="9"/>
  <c r="P235" i="9"/>
  <c r="J235" i="9"/>
  <c r="I235" i="9"/>
  <c r="G235" i="9"/>
  <c r="Q234" i="9"/>
  <c r="P234" i="9"/>
  <c r="J234" i="9"/>
  <c r="I234" i="9"/>
  <c r="G234" i="9"/>
  <c r="Q233" i="9"/>
  <c r="P233" i="9"/>
  <c r="J233" i="9"/>
  <c r="I233" i="9"/>
  <c r="G233" i="9"/>
  <c r="Q225" i="9"/>
  <c r="P225" i="9"/>
  <c r="J225" i="9"/>
  <c r="I225" i="9"/>
  <c r="G225" i="9"/>
  <c r="Q223" i="9"/>
  <c r="P223" i="9"/>
  <c r="J223" i="9"/>
  <c r="I223" i="9"/>
  <c r="G223" i="9"/>
  <c r="Q221" i="9"/>
  <c r="P221" i="9"/>
  <c r="J221" i="9"/>
  <c r="I221" i="9"/>
  <c r="G221" i="9"/>
  <c r="Q219" i="9"/>
  <c r="P219" i="9"/>
  <c r="J219" i="9"/>
  <c r="I219" i="9"/>
  <c r="G219" i="9"/>
  <c r="Q217" i="9"/>
  <c r="P217" i="9"/>
  <c r="J217" i="9"/>
  <c r="I217" i="9"/>
  <c r="G217" i="9"/>
  <c r="Q216" i="9"/>
  <c r="P216" i="9"/>
  <c r="J216" i="9"/>
  <c r="I216" i="9"/>
  <c r="G216" i="9"/>
  <c r="Q215" i="9"/>
  <c r="P215" i="9"/>
  <c r="J215" i="9"/>
  <c r="I215" i="9"/>
  <c r="G215" i="9"/>
  <c r="Q214" i="9"/>
  <c r="P214" i="9"/>
  <c r="J214" i="9"/>
  <c r="I214" i="9"/>
  <c r="G214" i="9"/>
  <c r="Q212" i="9"/>
  <c r="P212" i="9"/>
  <c r="J212" i="9"/>
  <c r="I212" i="9"/>
  <c r="G212" i="9"/>
  <c r="Q209" i="9"/>
  <c r="P209" i="9"/>
  <c r="J209" i="9"/>
  <c r="I209" i="9"/>
  <c r="G209" i="9"/>
  <c r="Q202" i="9"/>
  <c r="P202" i="9"/>
  <c r="J202" i="9"/>
  <c r="I202" i="9"/>
  <c r="G202" i="9"/>
  <c r="Q201" i="9"/>
  <c r="P201" i="9"/>
  <c r="J201" i="9"/>
  <c r="I201" i="9"/>
  <c r="G201" i="9"/>
  <c r="Q299" i="9"/>
  <c r="P299" i="9"/>
  <c r="J299" i="9"/>
  <c r="I299" i="9"/>
  <c r="G299" i="9"/>
  <c r="Q294" i="9"/>
  <c r="P294" i="9"/>
  <c r="J294" i="9"/>
  <c r="I294" i="9"/>
  <c r="G294" i="9"/>
  <c r="Q289" i="9"/>
  <c r="P289" i="9"/>
  <c r="J289" i="9"/>
  <c r="I289" i="9"/>
  <c r="G289" i="9"/>
  <c r="Q286" i="9"/>
  <c r="P286" i="9"/>
  <c r="J286" i="9"/>
  <c r="I286" i="9"/>
  <c r="G286" i="9"/>
  <c r="Q273" i="9"/>
  <c r="P273" i="9"/>
  <c r="J273" i="9"/>
  <c r="I273" i="9"/>
  <c r="G273" i="9"/>
  <c r="Q269" i="9"/>
  <c r="P269" i="9"/>
  <c r="J269" i="9"/>
  <c r="I269" i="9"/>
  <c r="G269" i="9"/>
  <c r="Q263" i="9"/>
  <c r="P263" i="9"/>
  <c r="J263" i="9"/>
  <c r="I263" i="9"/>
  <c r="G263" i="9"/>
  <c r="Q261" i="9"/>
  <c r="P261" i="9"/>
  <c r="J261" i="9"/>
  <c r="I261" i="9"/>
  <c r="G261" i="9"/>
  <c r="Q255" i="9"/>
  <c r="P255" i="9"/>
  <c r="J255" i="9"/>
  <c r="I255" i="9"/>
  <c r="G255" i="9"/>
  <c r="Q244" i="9"/>
  <c r="P244" i="9"/>
  <c r="J244" i="9"/>
  <c r="I244" i="9"/>
  <c r="G244" i="9"/>
  <c r="Q243" i="9"/>
  <c r="P243" i="9"/>
  <c r="J243" i="9"/>
  <c r="I243" i="9"/>
  <c r="G243" i="9"/>
  <c r="Q242" i="9"/>
  <c r="P242" i="9"/>
  <c r="J242" i="9"/>
  <c r="I242" i="9"/>
  <c r="G242" i="9"/>
  <c r="Q240" i="9"/>
  <c r="P240" i="9"/>
  <c r="J240" i="9"/>
  <c r="I240" i="9"/>
  <c r="G240" i="9"/>
  <c r="Q230" i="9"/>
  <c r="P230" i="9"/>
  <c r="J230" i="9"/>
  <c r="I230" i="9"/>
  <c r="G230" i="9"/>
  <c r="Q229" i="9"/>
  <c r="P229" i="9"/>
  <c r="J229" i="9"/>
  <c r="I229" i="9"/>
  <c r="G229" i="9"/>
  <c r="Q227" i="9"/>
  <c r="P227" i="9"/>
  <c r="J227" i="9"/>
  <c r="I227" i="9"/>
  <c r="G227" i="9"/>
  <c r="Q226" i="9"/>
  <c r="P226" i="9"/>
  <c r="J226" i="9"/>
  <c r="I226" i="9"/>
  <c r="G226" i="9"/>
  <c r="Q222" i="9"/>
  <c r="P222" i="9"/>
  <c r="J222" i="9"/>
  <c r="I222" i="9"/>
  <c r="G222" i="9"/>
  <c r="Q220" i="9"/>
  <c r="P220" i="9"/>
  <c r="J220" i="9"/>
  <c r="I220" i="9"/>
  <c r="G220" i="9"/>
  <c r="Q213" i="9"/>
  <c r="P213" i="9"/>
  <c r="J213" i="9"/>
  <c r="I213" i="9"/>
  <c r="G213" i="9"/>
  <c r="Q211" i="9"/>
  <c r="P211" i="9"/>
  <c r="J211" i="9"/>
  <c r="I211" i="9"/>
  <c r="G211" i="9"/>
  <c r="Q206" i="9"/>
  <c r="P206" i="9"/>
  <c r="J206" i="9"/>
  <c r="I206" i="9"/>
  <c r="G206" i="9"/>
  <c r="Q204" i="9"/>
  <c r="P204" i="9"/>
  <c r="J204" i="9"/>
  <c r="I204" i="9"/>
  <c r="G204" i="9"/>
  <c r="Q290" i="9"/>
  <c r="P290" i="9"/>
  <c r="J290" i="9"/>
  <c r="I290" i="9"/>
  <c r="G290" i="9"/>
  <c r="Q283" i="9"/>
  <c r="P283" i="9"/>
  <c r="J283" i="9"/>
  <c r="I283" i="9"/>
  <c r="G283" i="9"/>
  <c r="Q275" i="9"/>
  <c r="P275" i="9"/>
  <c r="J275" i="9"/>
  <c r="I275" i="9"/>
  <c r="G275" i="9"/>
  <c r="Q271" i="9"/>
  <c r="P271" i="9"/>
  <c r="J271" i="9"/>
  <c r="I271" i="9"/>
  <c r="G271" i="9"/>
  <c r="Q265" i="9"/>
  <c r="P265" i="9"/>
  <c r="J265" i="9"/>
  <c r="I265" i="9"/>
  <c r="G265" i="9"/>
  <c r="Q254" i="9"/>
  <c r="P254" i="9"/>
  <c r="J254" i="9"/>
  <c r="I254" i="9"/>
  <c r="G254" i="9"/>
  <c r="Q237" i="9"/>
  <c r="P237" i="9"/>
  <c r="J237" i="9"/>
  <c r="I237" i="9"/>
  <c r="G237" i="9"/>
  <c r="Q228" i="9"/>
  <c r="P228" i="9"/>
  <c r="J228" i="9"/>
  <c r="I228" i="9"/>
  <c r="G228" i="9"/>
  <c r="Q224" i="9"/>
  <c r="P224" i="9"/>
  <c r="J224" i="9"/>
  <c r="I224" i="9"/>
  <c r="G224" i="9"/>
  <c r="Q197" i="9"/>
  <c r="P197" i="9"/>
  <c r="J197" i="9"/>
  <c r="I197" i="9"/>
  <c r="G197" i="9"/>
  <c r="Q193" i="9"/>
  <c r="P193" i="9"/>
  <c r="J193" i="9"/>
  <c r="I193" i="9"/>
  <c r="G193" i="9"/>
  <c r="Q187" i="9"/>
  <c r="P187" i="9"/>
  <c r="J187" i="9"/>
  <c r="I187" i="9"/>
  <c r="G187" i="9"/>
  <c r="Q168" i="9"/>
  <c r="P168" i="9"/>
  <c r="J168" i="9"/>
  <c r="I168" i="9"/>
  <c r="G168" i="9"/>
  <c r="Q161" i="9"/>
  <c r="P161" i="9"/>
  <c r="J161" i="9"/>
  <c r="I161" i="9"/>
  <c r="G161" i="9"/>
  <c r="Q160" i="9"/>
  <c r="P160" i="9"/>
  <c r="J160" i="9"/>
  <c r="I160" i="9"/>
  <c r="G160" i="9"/>
  <c r="Q157" i="9"/>
  <c r="P157" i="9"/>
  <c r="J157" i="9"/>
  <c r="I157" i="9"/>
  <c r="G157" i="9"/>
  <c r="Q151" i="9"/>
  <c r="P151" i="9"/>
  <c r="J151" i="9"/>
  <c r="I151" i="9"/>
  <c r="G151" i="9"/>
  <c r="Q137" i="9"/>
  <c r="P137" i="9"/>
  <c r="J137" i="9"/>
  <c r="I137" i="9"/>
  <c r="G137" i="9"/>
  <c r="Q110" i="9"/>
  <c r="P110" i="9"/>
  <c r="J110" i="9"/>
  <c r="I110" i="9"/>
  <c r="G110" i="9"/>
  <c r="Q109" i="9"/>
  <c r="P109" i="9"/>
  <c r="J109" i="9"/>
  <c r="I109" i="9"/>
  <c r="G109" i="9"/>
  <c r="Q104" i="9"/>
  <c r="P104" i="9"/>
  <c r="J104" i="9"/>
  <c r="I104" i="9"/>
  <c r="G104" i="9"/>
  <c r="Q200" i="9"/>
  <c r="P200" i="9"/>
  <c r="J200" i="9"/>
  <c r="I200" i="9"/>
  <c r="G200" i="9"/>
  <c r="Q186" i="9"/>
  <c r="P186" i="9"/>
  <c r="J186" i="9"/>
  <c r="I186" i="9"/>
  <c r="G186" i="9"/>
  <c r="Q181" i="9"/>
  <c r="P181" i="9"/>
  <c r="J181" i="9"/>
  <c r="I181" i="9"/>
  <c r="G181" i="9"/>
  <c r="Q179" i="9"/>
  <c r="P179" i="9"/>
  <c r="J179" i="9"/>
  <c r="I179" i="9"/>
  <c r="G179" i="9"/>
  <c r="Q177" i="9"/>
  <c r="P177" i="9"/>
  <c r="J177" i="9"/>
  <c r="I177" i="9"/>
  <c r="G177" i="9"/>
  <c r="Q166" i="9"/>
  <c r="P166" i="9"/>
  <c r="J166" i="9"/>
  <c r="I166" i="9"/>
  <c r="G166" i="9"/>
  <c r="Q163" i="9"/>
  <c r="P163" i="9"/>
  <c r="J163" i="9"/>
  <c r="I163" i="9"/>
  <c r="G163" i="9"/>
  <c r="Q154" i="9"/>
  <c r="P154" i="9"/>
  <c r="J154" i="9"/>
  <c r="I154" i="9"/>
  <c r="G154" i="9"/>
  <c r="Q149" i="9"/>
  <c r="P149" i="9"/>
  <c r="J149" i="9"/>
  <c r="I149" i="9"/>
  <c r="G149" i="9"/>
  <c r="Q128" i="9"/>
  <c r="P128" i="9"/>
  <c r="J128" i="9"/>
  <c r="I128" i="9"/>
  <c r="G128" i="9"/>
  <c r="Q127" i="9"/>
  <c r="P127" i="9"/>
  <c r="J127" i="9"/>
  <c r="I127" i="9"/>
  <c r="G127" i="9"/>
  <c r="Q117" i="9"/>
  <c r="P117" i="9"/>
  <c r="J117" i="9"/>
  <c r="I117" i="9"/>
  <c r="G117" i="9"/>
  <c r="Q102" i="9"/>
  <c r="P102" i="9"/>
  <c r="J102" i="9"/>
  <c r="I102" i="9"/>
  <c r="G102" i="9"/>
  <c r="Q196" i="9"/>
  <c r="P196" i="9"/>
  <c r="J196" i="9"/>
  <c r="I196" i="9"/>
  <c r="G196" i="9"/>
  <c r="Q192" i="9"/>
  <c r="P192" i="9"/>
  <c r="J192" i="9"/>
  <c r="I192" i="9"/>
  <c r="G192" i="9"/>
  <c r="Q185" i="9"/>
  <c r="P185" i="9"/>
  <c r="J185" i="9"/>
  <c r="I185" i="9"/>
  <c r="G185" i="9"/>
  <c r="Q175" i="9"/>
  <c r="P175" i="9"/>
  <c r="J175" i="9"/>
  <c r="I175" i="9"/>
  <c r="G175" i="9"/>
  <c r="Q170" i="9"/>
  <c r="P170" i="9"/>
  <c r="J170" i="9"/>
  <c r="I170" i="9"/>
  <c r="G170" i="9"/>
  <c r="Q164" i="9"/>
  <c r="P164" i="9"/>
  <c r="J164" i="9"/>
  <c r="I164" i="9"/>
  <c r="G164" i="9"/>
  <c r="Q159" i="9"/>
  <c r="P159" i="9"/>
  <c r="J159" i="9"/>
  <c r="I159" i="9"/>
  <c r="G159" i="9"/>
  <c r="Q155" i="9"/>
  <c r="P155" i="9"/>
  <c r="J155" i="9"/>
  <c r="I155" i="9"/>
  <c r="G155" i="9"/>
  <c r="Q147" i="9"/>
  <c r="P147" i="9"/>
  <c r="J147" i="9"/>
  <c r="I147" i="9"/>
  <c r="G147" i="9"/>
  <c r="Q144" i="9"/>
  <c r="P144" i="9"/>
  <c r="J144" i="9"/>
  <c r="I144" i="9"/>
  <c r="G144" i="9"/>
  <c r="Q129" i="9"/>
  <c r="P129" i="9"/>
  <c r="J129" i="9"/>
  <c r="I129" i="9"/>
  <c r="G129" i="9"/>
  <c r="Q122" i="9"/>
  <c r="P122" i="9"/>
  <c r="J122" i="9"/>
  <c r="I122" i="9"/>
  <c r="G122" i="9"/>
  <c r="Q121" i="9"/>
  <c r="P121" i="9"/>
  <c r="J121" i="9"/>
  <c r="I121" i="9"/>
  <c r="G121" i="9"/>
  <c r="Q119" i="9"/>
  <c r="P119" i="9"/>
  <c r="J119" i="9"/>
  <c r="I119" i="9"/>
  <c r="G119" i="9"/>
  <c r="Q115" i="9"/>
  <c r="P115" i="9"/>
  <c r="J115" i="9"/>
  <c r="I115" i="9"/>
  <c r="G115" i="9"/>
  <c r="Q188" i="9"/>
  <c r="P188" i="9"/>
  <c r="J188" i="9"/>
  <c r="I188" i="9"/>
  <c r="G188" i="9"/>
  <c r="Q165" i="9"/>
  <c r="P165" i="9"/>
  <c r="J165" i="9"/>
  <c r="I165" i="9"/>
  <c r="G165" i="9"/>
  <c r="Q156" i="9"/>
  <c r="P156" i="9"/>
  <c r="J156" i="9"/>
  <c r="I156" i="9"/>
  <c r="G156" i="9"/>
  <c r="Q152" i="9"/>
  <c r="P152" i="9"/>
  <c r="J152" i="9"/>
  <c r="I152" i="9"/>
  <c r="G152" i="9"/>
  <c r="Q148" i="9"/>
  <c r="P148" i="9"/>
  <c r="J148" i="9"/>
  <c r="I148" i="9"/>
  <c r="G148" i="9"/>
  <c r="Q143" i="9"/>
  <c r="P143" i="9"/>
  <c r="J143" i="9"/>
  <c r="I143" i="9"/>
  <c r="G143" i="9"/>
  <c r="Q138" i="9"/>
  <c r="P138" i="9"/>
  <c r="J138" i="9"/>
  <c r="I138" i="9"/>
  <c r="G138" i="9"/>
  <c r="Q135" i="9"/>
  <c r="P135" i="9"/>
  <c r="J135" i="9"/>
  <c r="I135" i="9"/>
  <c r="G135" i="9"/>
  <c r="Q132" i="9"/>
  <c r="P132" i="9"/>
  <c r="J132" i="9"/>
  <c r="I132" i="9"/>
  <c r="G132" i="9"/>
  <c r="Q131" i="9"/>
  <c r="P131" i="9"/>
  <c r="J131" i="9"/>
  <c r="I131" i="9"/>
  <c r="G131" i="9"/>
  <c r="Q126" i="9"/>
  <c r="P126" i="9"/>
  <c r="J126" i="9"/>
  <c r="I126" i="9"/>
  <c r="G126" i="9"/>
  <c r="Q123" i="9"/>
  <c r="P123" i="9"/>
  <c r="J123" i="9"/>
  <c r="I123" i="9"/>
  <c r="G123" i="9"/>
  <c r="Q112" i="9"/>
  <c r="P112" i="9"/>
  <c r="J112" i="9"/>
  <c r="I112" i="9"/>
  <c r="G112" i="9"/>
  <c r="Q105" i="9"/>
  <c r="P105" i="9"/>
  <c r="J105" i="9"/>
  <c r="I105" i="9"/>
  <c r="G105" i="9"/>
  <c r="Q199" i="9"/>
  <c r="P199" i="9"/>
  <c r="J199" i="9"/>
  <c r="I199" i="9"/>
  <c r="G199" i="9"/>
  <c r="Q190" i="9"/>
  <c r="P190" i="9"/>
  <c r="J190" i="9"/>
  <c r="I190" i="9"/>
  <c r="G190" i="9"/>
  <c r="Q189" i="9"/>
  <c r="P189" i="9"/>
  <c r="J189" i="9"/>
  <c r="I189" i="9"/>
  <c r="G189" i="9"/>
  <c r="Q184" i="9"/>
  <c r="P184" i="9"/>
  <c r="J184" i="9"/>
  <c r="I184" i="9"/>
  <c r="G184" i="9"/>
  <c r="Q180" i="9"/>
  <c r="P180" i="9"/>
  <c r="J180" i="9"/>
  <c r="I180" i="9"/>
  <c r="G180" i="9"/>
  <c r="Q176" i="9"/>
  <c r="P176" i="9"/>
  <c r="J176" i="9"/>
  <c r="I176" i="9"/>
  <c r="G176" i="9"/>
  <c r="Q145" i="9"/>
  <c r="P145" i="9"/>
  <c r="J145" i="9"/>
  <c r="I145" i="9"/>
  <c r="G145" i="9"/>
  <c r="Q120" i="9"/>
  <c r="P120" i="9"/>
  <c r="J120" i="9"/>
  <c r="I120" i="9"/>
  <c r="G120" i="9"/>
  <c r="Q118" i="9"/>
  <c r="P118" i="9"/>
  <c r="J118" i="9"/>
  <c r="I118" i="9"/>
  <c r="G118" i="9"/>
  <c r="Q111" i="9"/>
  <c r="P111" i="9"/>
  <c r="J111" i="9"/>
  <c r="I111" i="9"/>
  <c r="G111" i="9"/>
  <c r="Q108" i="9"/>
  <c r="P108" i="9"/>
  <c r="J108" i="9"/>
  <c r="I108" i="9"/>
  <c r="G108" i="9"/>
  <c r="Q178" i="9"/>
  <c r="P178" i="9"/>
  <c r="J178" i="9"/>
  <c r="I178" i="9"/>
  <c r="G178" i="9"/>
  <c r="Q171" i="9"/>
  <c r="P171" i="9"/>
  <c r="J171" i="9"/>
  <c r="I171" i="9"/>
  <c r="G171" i="9"/>
  <c r="Q167" i="9"/>
  <c r="P167" i="9"/>
  <c r="J167" i="9"/>
  <c r="I167" i="9"/>
  <c r="G167" i="9"/>
  <c r="Q158" i="9"/>
  <c r="P158" i="9"/>
  <c r="J158" i="9"/>
  <c r="I158" i="9"/>
  <c r="G158" i="9"/>
  <c r="Q142" i="9"/>
  <c r="P142" i="9"/>
  <c r="J142" i="9"/>
  <c r="I142" i="9"/>
  <c r="G142" i="9"/>
  <c r="Q141" i="9"/>
  <c r="P141" i="9"/>
  <c r="J141" i="9"/>
  <c r="I141" i="9"/>
  <c r="G141" i="9"/>
  <c r="Q139" i="9"/>
  <c r="P139" i="9"/>
  <c r="J139" i="9"/>
  <c r="I139" i="9"/>
  <c r="G139" i="9"/>
  <c r="Q191" i="9"/>
  <c r="P191" i="9"/>
  <c r="J191" i="9"/>
  <c r="I191" i="9"/>
  <c r="G191" i="9"/>
  <c r="Q183" i="9"/>
  <c r="P183" i="9"/>
  <c r="J183" i="9"/>
  <c r="I183" i="9"/>
  <c r="G183" i="9"/>
  <c r="Q169" i="9"/>
  <c r="P169" i="9"/>
  <c r="J169" i="9"/>
  <c r="I169" i="9"/>
  <c r="G169" i="9"/>
  <c r="Q162" i="9"/>
  <c r="P162" i="9"/>
  <c r="J162" i="9"/>
  <c r="I162" i="9"/>
  <c r="G162" i="9"/>
  <c r="Q136" i="9"/>
  <c r="P136" i="9"/>
  <c r="J136" i="9"/>
  <c r="I136" i="9"/>
  <c r="G136" i="9"/>
  <c r="Q134" i="9"/>
  <c r="P134" i="9"/>
  <c r="J134" i="9"/>
  <c r="I134" i="9"/>
  <c r="G134" i="9"/>
  <c r="Q113" i="9"/>
  <c r="P113" i="9"/>
  <c r="J113" i="9"/>
  <c r="I113" i="9"/>
  <c r="G113" i="9"/>
  <c r="Q107" i="9"/>
  <c r="P107" i="9"/>
  <c r="J107" i="9"/>
  <c r="I107" i="9"/>
  <c r="G107" i="9"/>
  <c r="Q106" i="9"/>
  <c r="P106" i="9"/>
  <c r="J106" i="9"/>
  <c r="I106" i="9"/>
  <c r="G106" i="9"/>
  <c r="Q103" i="9"/>
  <c r="P103" i="9"/>
  <c r="J103" i="9"/>
  <c r="I103" i="9"/>
  <c r="G103" i="9"/>
  <c r="Q198" i="9"/>
  <c r="P198" i="9"/>
  <c r="J198" i="9"/>
  <c r="I198" i="9"/>
  <c r="G198" i="9"/>
  <c r="Q172" i="9"/>
  <c r="P172" i="9"/>
  <c r="J172" i="9"/>
  <c r="I172" i="9"/>
  <c r="G172" i="9"/>
  <c r="Q153" i="9"/>
  <c r="P153" i="9"/>
  <c r="J153" i="9"/>
  <c r="I153" i="9"/>
  <c r="G153" i="9"/>
  <c r="Q140" i="9"/>
  <c r="P140" i="9"/>
  <c r="J140" i="9"/>
  <c r="I140" i="9"/>
  <c r="G140" i="9"/>
  <c r="Q133" i="9"/>
  <c r="P133" i="9"/>
  <c r="J133" i="9"/>
  <c r="I133" i="9"/>
  <c r="G133" i="9"/>
  <c r="Q116" i="9"/>
  <c r="P116" i="9"/>
  <c r="J116" i="9"/>
  <c r="I116" i="9"/>
  <c r="G116" i="9"/>
  <c r="Q114" i="9"/>
  <c r="P114" i="9"/>
  <c r="J114" i="9"/>
  <c r="I114" i="9"/>
  <c r="G114" i="9"/>
  <c r="Q195" i="9"/>
  <c r="P195" i="9"/>
  <c r="J195" i="9"/>
  <c r="I195" i="9"/>
  <c r="G195" i="9"/>
  <c r="Q174" i="9"/>
  <c r="P174" i="9"/>
  <c r="J174" i="9"/>
  <c r="I174" i="9"/>
  <c r="G174" i="9"/>
  <c r="Q173" i="9"/>
  <c r="P173" i="9"/>
  <c r="J173" i="9"/>
  <c r="I173" i="9"/>
  <c r="G173" i="9"/>
  <c r="Q150" i="9"/>
  <c r="P150" i="9"/>
  <c r="J150" i="9"/>
  <c r="I150" i="9"/>
  <c r="G150" i="9"/>
  <c r="Q125" i="9"/>
  <c r="P125" i="9"/>
  <c r="J125" i="9"/>
  <c r="I125" i="9"/>
  <c r="G125" i="9"/>
  <c r="Q194" i="9"/>
  <c r="P194" i="9"/>
  <c r="J194" i="9"/>
  <c r="I194" i="9"/>
  <c r="G194" i="9"/>
  <c r="Q146" i="9"/>
  <c r="P146" i="9"/>
  <c r="J146" i="9"/>
  <c r="I146" i="9"/>
  <c r="G146" i="9"/>
  <c r="Q130" i="9"/>
  <c r="P130" i="9"/>
  <c r="J130" i="9"/>
  <c r="I130" i="9"/>
  <c r="G130" i="9"/>
  <c r="Q124" i="9"/>
  <c r="P124" i="9"/>
  <c r="J124" i="9"/>
  <c r="I124" i="9"/>
  <c r="G124" i="9"/>
  <c r="Q88" i="9"/>
  <c r="P88" i="9"/>
  <c r="J88" i="9"/>
  <c r="I88" i="9"/>
  <c r="G88" i="9"/>
  <c r="Q18" i="9"/>
  <c r="P18" i="9"/>
  <c r="J18" i="9"/>
  <c r="I18" i="9"/>
  <c r="G18" i="9"/>
  <c r="Q31" i="9"/>
  <c r="P31" i="9"/>
  <c r="J31" i="9"/>
  <c r="I31" i="9"/>
  <c r="G31" i="9"/>
  <c r="Q24" i="9"/>
  <c r="P24" i="9"/>
  <c r="J24" i="9"/>
  <c r="I24" i="9"/>
  <c r="G24" i="9"/>
  <c r="Q13" i="9"/>
  <c r="P13" i="9"/>
  <c r="J13" i="9"/>
  <c r="I13" i="9"/>
  <c r="G13" i="9"/>
  <c r="Q7" i="9"/>
  <c r="P7" i="9"/>
  <c r="J7" i="9"/>
  <c r="I7" i="9"/>
  <c r="G7" i="9"/>
  <c r="Q5" i="9"/>
  <c r="P5" i="9"/>
  <c r="J5" i="9"/>
  <c r="I5" i="9"/>
  <c r="G5" i="9"/>
  <c r="Q85" i="9"/>
  <c r="P85" i="9"/>
  <c r="J85" i="9"/>
  <c r="I85" i="9"/>
  <c r="G85" i="9"/>
  <c r="Q75" i="9"/>
  <c r="P75" i="9"/>
  <c r="J75" i="9"/>
  <c r="I75" i="9"/>
  <c r="G75" i="9"/>
  <c r="Q67" i="9"/>
  <c r="P67" i="9"/>
  <c r="J67" i="9"/>
  <c r="I67" i="9"/>
  <c r="G67" i="9"/>
  <c r="Q49" i="9"/>
  <c r="P49" i="9"/>
  <c r="J49" i="9"/>
  <c r="I49" i="9"/>
  <c r="G49" i="9"/>
  <c r="Q39" i="9"/>
  <c r="P39" i="9"/>
  <c r="J39" i="9"/>
  <c r="I39" i="9"/>
  <c r="G39" i="9"/>
  <c r="Q32" i="9"/>
  <c r="P32" i="9"/>
  <c r="J32" i="9"/>
  <c r="I32" i="9"/>
  <c r="G32" i="9"/>
  <c r="Q96" i="9"/>
  <c r="P96" i="9"/>
  <c r="J96" i="9"/>
  <c r="I96" i="9"/>
  <c r="G96" i="9"/>
  <c r="Q79" i="9"/>
  <c r="P79" i="9"/>
  <c r="J79" i="9"/>
  <c r="I79" i="9"/>
  <c r="G79" i="9"/>
  <c r="Q77" i="9"/>
  <c r="P77" i="9"/>
  <c r="J77" i="9"/>
  <c r="I77" i="9"/>
  <c r="G77" i="9"/>
  <c r="Q65" i="9"/>
  <c r="P65" i="9"/>
  <c r="J65" i="9"/>
  <c r="I65" i="9"/>
  <c r="G65" i="9"/>
  <c r="Q6" i="9"/>
  <c r="P6" i="9"/>
  <c r="J6" i="9"/>
  <c r="I6" i="9"/>
  <c r="G6" i="9"/>
  <c r="Q90" i="9"/>
  <c r="P90" i="9"/>
  <c r="J90" i="9"/>
  <c r="I90" i="9"/>
  <c r="G90" i="9"/>
  <c r="Q47" i="9"/>
  <c r="P47" i="9"/>
  <c r="J47" i="9"/>
  <c r="I47" i="9"/>
  <c r="G47" i="9"/>
  <c r="Q15" i="9"/>
  <c r="P15" i="9"/>
  <c r="J15" i="9"/>
  <c r="I15" i="9"/>
  <c r="G15" i="9"/>
  <c r="Q94" i="9"/>
  <c r="P94" i="9"/>
  <c r="J94" i="9"/>
  <c r="I94" i="9"/>
  <c r="G94" i="9"/>
  <c r="Q60" i="9"/>
  <c r="P60" i="9"/>
  <c r="J60" i="9"/>
  <c r="I60" i="9"/>
  <c r="G60" i="9"/>
  <c r="Q48" i="9"/>
  <c r="P48" i="9"/>
  <c r="J48" i="9"/>
  <c r="I48" i="9"/>
  <c r="G48" i="9"/>
  <c r="Q28" i="9"/>
  <c r="P28" i="9"/>
  <c r="J28" i="9"/>
  <c r="I28" i="9"/>
  <c r="G28" i="9"/>
  <c r="Q66" i="9"/>
  <c r="P66" i="9"/>
  <c r="J66" i="9"/>
  <c r="I66" i="9"/>
  <c r="G66" i="9"/>
  <c r="Q62" i="9"/>
  <c r="P62" i="9"/>
  <c r="J62" i="9"/>
  <c r="I62" i="9"/>
  <c r="G62" i="9"/>
  <c r="Q44" i="9"/>
  <c r="P44" i="9"/>
  <c r="J44" i="9"/>
  <c r="I44" i="9"/>
  <c r="G44" i="9"/>
  <c r="Q29" i="9"/>
  <c r="P29" i="9"/>
  <c r="J29" i="9"/>
  <c r="I29" i="9"/>
  <c r="G29" i="9"/>
  <c r="Q26" i="9"/>
  <c r="P26" i="9"/>
  <c r="J26" i="9"/>
  <c r="I26" i="9"/>
  <c r="G26" i="9"/>
  <c r="Q93" i="9"/>
  <c r="P93" i="9"/>
  <c r="J93" i="9"/>
  <c r="I93" i="9"/>
  <c r="G93" i="9"/>
  <c r="Q63" i="9"/>
  <c r="P63" i="9"/>
  <c r="J63" i="9"/>
  <c r="I63" i="9"/>
  <c r="G63" i="9"/>
  <c r="Q19" i="9"/>
  <c r="P19" i="9"/>
  <c r="J19" i="9"/>
  <c r="I19" i="9"/>
  <c r="G19" i="9"/>
  <c r="Q22" i="9"/>
  <c r="P22" i="9"/>
  <c r="J22" i="9"/>
  <c r="I22" i="9"/>
  <c r="G22" i="9"/>
  <c r="Q10" i="9"/>
  <c r="P10" i="9"/>
  <c r="J10" i="9"/>
  <c r="I10" i="9"/>
  <c r="G10" i="9"/>
  <c r="Q83" i="9"/>
  <c r="P83" i="9"/>
  <c r="J83" i="9"/>
  <c r="I83" i="9"/>
  <c r="G83" i="9"/>
  <c r="Q78" i="9"/>
  <c r="P78" i="9"/>
  <c r="J78" i="9"/>
  <c r="I78" i="9"/>
  <c r="G78" i="9"/>
  <c r="Q36" i="9"/>
  <c r="P36" i="9"/>
  <c r="J36" i="9"/>
  <c r="I36" i="9"/>
  <c r="G36" i="9"/>
  <c r="Q87" i="9"/>
  <c r="P87" i="9"/>
  <c r="J87" i="9"/>
  <c r="I87" i="9"/>
  <c r="G87" i="9"/>
  <c r="Q9" i="9"/>
  <c r="P9" i="9"/>
  <c r="J9" i="9"/>
  <c r="I9" i="9"/>
  <c r="G9" i="9"/>
  <c r="Q92" i="9"/>
  <c r="P92" i="9"/>
  <c r="J92" i="9"/>
  <c r="I92" i="9"/>
  <c r="G92" i="9"/>
  <c r="Q45" i="9"/>
  <c r="P45" i="9"/>
  <c r="J45" i="9"/>
  <c r="I45" i="9"/>
  <c r="G45" i="9"/>
  <c r="Q89" i="9"/>
  <c r="P89" i="9"/>
  <c r="J89" i="9"/>
  <c r="I89" i="9"/>
  <c r="G89" i="9"/>
  <c r="Q70" i="9"/>
  <c r="P70" i="9"/>
  <c r="J70" i="9"/>
  <c r="I70" i="9"/>
  <c r="G70" i="9"/>
  <c r="Q38" i="9"/>
  <c r="P38" i="9"/>
  <c r="J38" i="9"/>
  <c r="I38" i="9"/>
  <c r="G38" i="9"/>
  <c r="Q58" i="9"/>
  <c r="P58" i="9"/>
  <c r="J58" i="9"/>
  <c r="I58" i="9"/>
  <c r="G58" i="9"/>
  <c r="Q80" i="9"/>
  <c r="P80" i="9"/>
  <c r="J80" i="9"/>
  <c r="I80" i="9"/>
  <c r="G80" i="9"/>
  <c r="Q46" i="9"/>
  <c r="P46" i="9"/>
  <c r="J46" i="9"/>
  <c r="I46" i="9"/>
  <c r="G46" i="9"/>
  <c r="Q17" i="9"/>
  <c r="P17" i="9"/>
  <c r="J17" i="9"/>
  <c r="I17" i="9"/>
  <c r="G17" i="9"/>
  <c r="Q53" i="9"/>
  <c r="P53" i="9"/>
  <c r="J53" i="9"/>
  <c r="I53" i="9"/>
  <c r="G53" i="9"/>
  <c r="Q91" i="9"/>
  <c r="P91" i="9"/>
  <c r="J91" i="9"/>
  <c r="I91" i="9"/>
  <c r="G91" i="9"/>
  <c r="Q42" i="9"/>
  <c r="P42" i="9"/>
  <c r="J42" i="9"/>
  <c r="I42" i="9"/>
  <c r="G42" i="9"/>
  <c r="Q74" i="9"/>
  <c r="P74" i="9"/>
  <c r="J74" i="9"/>
  <c r="I74" i="9"/>
  <c r="G74" i="9"/>
  <c r="Q69" i="9"/>
  <c r="P69" i="9"/>
  <c r="J69" i="9"/>
  <c r="I69" i="9"/>
  <c r="G69" i="9"/>
  <c r="Q57" i="9"/>
  <c r="P57" i="9"/>
  <c r="J57" i="9"/>
  <c r="I57" i="9"/>
  <c r="G57" i="9"/>
  <c r="Q14" i="9"/>
  <c r="P14" i="9"/>
  <c r="J14" i="9"/>
  <c r="I14" i="9"/>
  <c r="G14" i="9"/>
  <c r="Q12" i="9"/>
  <c r="P12" i="9"/>
  <c r="J12" i="9"/>
  <c r="I12" i="9"/>
  <c r="G12" i="9"/>
  <c r="Q43" i="9"/>
  <c r="P43" i="9"/>
  <c r="J43" i="9"/>
  <c r="I43" i="9"/>
  <c r="G43" i="9"/>
  <c r="Q3" i="9"/>
  <c r="P3" i="9"/>
  <c r="J3" i="9"/>
  <c r="I3" i="9"/>
  <c r="G3" i="9"/>
  <c r="Q61" i="9"/>
  <c r="P61" i="9"/>
  <c r="J61" i="9"/>
  <c r="I61" i="9"/>
  <c r="G61" i="9"/>
  <c r="Q4" i="9"/>
  <c r="P4" i="9"/>
  <c r="J4" i="9"/>
  <c r="I4" i="9"/>
  <c r="G4" i="9"/>
  <c r="Q64" i="9"/>
  <c r="P64" i="9"/>
  <c r="J64" i="9"/>
  <c r="I64" i="9"/>
  <c r="G64" i="9"/>
  <c r="Q50" i="9"/>
  <c r="P50" i="9"/>
  <c r="J50" i="9"/>
  <c r="I50" i="9"/>
  <c r="G50" i="9"/>
  <c r="Q100" i="9"/>
  <c r="P100" i="9"/>
  <c r="J100" i="9"/>
  <c r="I100" i="9"/>
  <c r="G100" i="9"/>
  <c r="Q86" i="9"/>
  <c r="P86" i="9"/>
  <c r="J86" i="9"/>
  <c r="I86" i="9"/>
  <c r="G86" i="9"/>
  <c r="Q82" i="9"/>
  <c r="P82" i="9"/>
  <c r="J82" i="9"/>
  <c r="I82" i="9"/>
  <c r="G82" i="9"/>
  <c r="Q76" i="9"/>
  <c r="P76" i="9"/>
  <c r="J76" i="9"/>
  <c r="I76" i="9"/>
  <c r="G76" i="9"/>
  <c r="Q20" i="9"/>
  <c r="P20" i="9"/>
  <c r="J20" i="9"/>
  <c r="I20" i="9"/>
  <c r="G20" i="9"/>
  <c r="Q56" i="9"/>
  <c r="P56" i="9"/>
  <c r="J56" i="9"/>
  <c r="I56" i="9"/>
  <c r="G56" i="9"/>
  <c r="Q11" i="9"/>
  <c r="P11" i="9"/>
  <c r="J11" i="9"/>
  <c r="I11" i="9"/>
  <c r="G11" i="9"/>
  <c r="Q99" i="9"/>
  <c r="P99" i="9"/>
  <c r="J99" i="9"/>
  <c r="I99" i="9"/>
  <c r="G99" i="9"/>
  <c r="Q51" i="9"/>
  <c r="P51" i="9"/>
  <c r="J51" i="9"/>
  <c r="I51" i="9"/>
  <c r="G51" i="9"/>
  <c r="Q25" i="9"/>
  <c r="P25" i="9"/>
  <c r="J25" i="9"/>
  <c r="I25" i="9"/>
  <c r="G25" i="9"/>
  <c r="Q21" i="9"/>
  <c r="P21" i="9"/>
  <c r="J21" i="9"/>
  <c r="I21" i="9"/>
  <c r="G21" i="9"/>
  <c r="Q55" i="9"/>
  <c r="P55" i="9"/>
  <c r="J55" i="9"/>
  <c r="I55" i="9"/>
  <c r="G55" i="9"/>
  <c r="Q59" i="9"/>
  <c r="P59" i="9"/>
  <c r="J59" i="9"/>
  <c r="I59" i="9"/>
  <c r="G59" i="9"/>
  <c r="Q34" i="9"/>
  <c r="P34" i="9"/>
  <c r="J34" i="9"/>
  <c r="I34" i="9"/>
  <c r="G34" i="9"/>
  <c r="Q8" i="9"/>
  <c r="P8" i="9"/>
  <c r="J8" i="9"/>
  <c r="I8" i="9"/>
  <c r="G8" i="9"/>
  <c r="Q33" i="9"/>
  <c r="P33" i="9"/>
  <c r="J33" i="9"/>
  <c r="I33" i="9"/>
  <c r="G33" i="9"/>
  <c r="Q52" i="9"/>
  <c r="P52" i="9"/>
  <c r="J52" i="9"/>
  <c r="I52" i="9"/>
  <c r="G52" i="9"/>
  <c r="Q37" i="9"/>
  <c r="P37" i="9"/>
  <c r="J37" i="9"/>
  <c r="I37" i="9"/>
  <c r="G37" i="9"/>
  <c r="Q27" i="9"/>
  <c r="P27" i="9"/>
  <c r="J27" i="9"/>
  <c r="I27" i="9"/>
  <c r="G27" i="9"/>
  <c r="Q84" i="9"/>
  <c r="P84" i="9"/>
  <c r="J84" i="9"/>
  <c r="I84" i="9"/>
  <c r="G84" i="9"/>
  <c r="Q81" i="9"/>
  <c r="P81" i="9"/>
  <c r="J81" i="9"/>
  <c r="I81" i="9"/>
  <c r="G81" i="9"/>
  <c r="Q68" i="9"/>
  <c r="P68" i="9"/>
  <c r="J68" i="9"/>
  <c r="I68" i="9"/>
  <c r="G68" i="9"/>
  <c r="Q95" i="9"/>
  <c r="P95" i="9"/>
  <c r="J95" i="9"/>
  <c r="I95" i="9"/>
  <c r="G95" i="9"/>
  <c r="Q101" i="9"/>
  <c r="P101" i="9"/>
  <c r="J101" i="9"/>
  <c r="I101" i="9"/>
  <c r="G101" i="9"/>
  <c r="Q40" i="9"/>
  <c r="P40" i="9"/>
  <c r="J40" i="9"/>
  <c r="I40" i="9"/>
  <c r="G40" i="9"/>
  <c r="Q73" i="9"/>
  <c r="P73" i="9"/>
  <c r="J73" i="9"/>
  <c r="I73" i="9"/>
  <c r="G73" i="9"/>
  <c r="Q2" i="9"/>
  <c r="P2" i="9"/>
  <c r="J2" i="9"/>
  <c r="I2" i="9"/>
  <c r="G2" i="9"/>
  <c r="Q98" i="9"/>
  <c r="P98" i="9"/>
  <c r="J98" i="9"/>
  <c r="I98" i="9"/>
  <c r="G98" i="9"/>
  <c r="Q30" i="9"/>
  <c r="P30" i="9"/>
  <c r="J30" i="9"/>
  <c r="I30" i="9"/>
  <c r="G30" i="9"/>
  <c r="Q71" i="9"/>
  <c r="P71" i="9"/>
  <c r="J71" i="9"/>
  <c r="I71" i="9"/>
  <c r="G71" i="9"/>
  <c r="Q35" i="9"/>
  <c r="P35" i="9"/>
  <c r="J35" i="9"/>
  <c r="I35" i="9"/>
  <c r="G35" i="9"/>
  <c r="Q97" i="9"/>
  <c r="P97" i="9"/>
  <c r="J97" i="9"/>
  <c r="I97" i="9"/>
  <c r="G97" i="9"/>
  <c r="Q72" i="9"/>
  <c r="P72" i="9"/>
  <c r="J72" i="9"/>
  <c r="I72" i="9"/>
  <c r="G72" i="9"/>
  <c r="Q16" i="9"/>
  <c r="P16" i="9"/>
  <c r="J16" i="9"/>
  <c r="I16" i="9"/>
  <c r="G16" i="9"/>
  <c r="Q23" i="9"/>
  <c r="P23" i="9"/>
  <c r="J23" i="9"/>
  <c r="I23" i="9"/>
  <c r="G23" i="9"/>
  <c r="Q41" i="9"/>
  <c r="P41" i="9"/>
  <c r="J41" i="9"/>
  <c r="I41" i="9"/>
  <c r="G41" i="9"/>
  <c r="Q421" i="9"/>
  <c r="P421" i="9"/>
  <c r="J421" i="9"/>
  <c r="I421" i="9"/>
  <c r="G421" i="9"/>
  <c r="Q296" i="9"/>
  <c r="P296" i="9"/>
  <c r="J296" i="9"/>
  <c r="I296" i="9"/>
  <c r="G296" i="9"/>
  <c r="Q205" i="9"/>
  <c r="P205" i="9"/>
  <c r="J205" i="9"/>
  <c r="I205" i="9"/>
  <c r="G205" i="9"/>
  <c r="Q182" i="9"/>
  <c r="P182" i="9"/>
  <c r="J182" i="9"/>
  <c r="I182" i="9"/>
  <c r="G182" i="9"/>
  <c r="Q54" i="9"/>
  <c r="P54" i="9"/>
  <c r="J54" i="9"/>
  <c r="I54" i="9"/>
  <c r="G54" i="9"/>
  <c r="H424" i="4" l="1"/>
  <c r="H392" i="4"/>
  <c r="H403" i="4"/>
  <c r="H433" i="4"/>
  <c r="H461" i="4"/>
  <c r="H470" i="4"/>
  <c r="H484" i="4"/>
  <c r="H507" i="4"/>
  <c r="H451" i="4"/>
  <c r="H460" i="4"/>
  <c r="H464" i="4"/>
  <c r="H475" i="4"/>
  <c r="H454" i="4"/>
  <c r="H413" i="4"/>
  <c r="H510" i="4"/>
  <c r="H340" i="4"/>
  <c r="H427" i="4"/>
  <c r="H322" i="4"/>
  <c r="H292" i="4"/>
  <c r="H298" i="4"/>
  <c r="H463" i="4"/>
  <c r="H474" i="4"/>
  <c r="H494" i="4"/>
  <c r="H520" i="4"/>
  <c r="H277" i="4"/>
  <c r="H283" i="4"/>
  <c r="H293" i="4"/>
  <c r="H299" i="4"/>
  <c r="H350" i="4"/>
  <c r="H359" i="4"/>
  <c r="H509" i="4"/>
  <c r="H522" i="4"/>
  <c r="H374" i="4"/>
  <c r="H317" i="4"/>
  <c r="H339" i="4"/>
  <c r="H278" i="4"/>
  <c r="H279" i="4"/>
  <c r="H523" i="4"/>
  <c r="H259" i="4"/>
  <c r="H275" i="4"/>
  <c r="H307" i="4"/>
  <c r="H462" i="4"/>
  <c r="H489" i="4"/>
  <c r="H517" i="4"/>
  <c r="H290" i="4"/>
  <c r="H440" i="4"/>
  <c r="H260" i="4"/>
  <c r="H266" i="4"/>
  <c r="H365" i="4"/>
  <c r="H376" i="4"/>
  <c r="H486" i="4"/>
  <c r="H380" i="4"/>
  <c r="H289" i="4"/>
  <c r="H406" i="4"/>
  <c r="H379" i="4"/>
  <c r="H425" i="4"/>
  <c r="H305" i="4"/>
  <c r="H354" i="4"/>
  <c r="H352" i="4"/>
  <c r="H409" i="4"/>
  <c r="H247" i="4"/>
  <c r="H382" i="4"/>
  <c r="H386" i="4"/>
  <c r="H398" i="4"/>
  <c r="H123" i="4"/>
  <c r="H262" i="4"/>
  <c r="H472" i="4"/>
  <c r="H493" i="4"/>
  <c r="H502" i="4"/>
  <c r="H408" i="4"/>
  <c r="H274" i="4"/>
  <c r="H426" i="4"/>
  <c r="H314" i="4"/>
  <c r="H361" i="4"/>
  <c r="H465" i="4"/>
  <c r="H248" i="4"/>
  <c r="H400" i="4"/>
  <c r="H453" i="4"/>
  <c r="H119" i="4"/>
  <c r="H249" i="4"/>
  <c r="H499" i="4"/>
  <c r="H338" i="4"/>
  <c r="H370" i="4"/>
  <c r="H525" i="4"/>
  <c r="H251" i="4"/>
  <c r="H384" i="4"/>
  <c r="H389" i="4"/>
  <c r="H120" i="4"/>
  <c r="H356" i="4"/>
  <c r="H498" i="4"/>
  <c r="H497" i="4"/>
  <c r="H348" i="4"/>
  <c r="H412" i="4"/>
  <c r="H456" i="4"/>
  <c r="H488" i="4"/>
  <c r="H328" i="4"/>
  <c r="H342" i="4"/>
  <c r="H391" i="4"/>
  <c r="H487" i="4"/>
  <c r="H527" i="4"/>
  <c r="H252" i="4"/>
  <c r="H320" i="4"/>
  <c r="H325" i="4"/>
  <c r="H336" i="4"/>
  <c r="H347" i="4"/>
  <c r="H381" i="4"/>
  <c r="H385" i="4"/>
  <c r="H390" i="4"/>
  <c r="H121" i="4"/>
  <c r="H318" i="4"/>
  <c r="H491" i="4"/>
  <c r="H501" i="4"/>
  <c r="H334" i="4"/>
  <c r="H312" i="4"/>
  <c r="H399" i="4"/>
  <c r="H514" i="4"/>
  <c r="H368" i="4"/>
  <c r="H531" i="4"/>
  <c r="H515" i="4"/>
  <c r="H505" i="4"/>
  <c r="H265" i="4"/>
  <c r="H269" i="4"/>
  <c r="H280" i="4"/>
  <c r="H367" i="4"/>
  <c r="H430" i="4"/>
  <c r="H450" i="4"/>
  <c r="H482" i="4"/>
  <c r="H511" i="4"/>
  <c r="H524" i="4"/>
  <c r="H378" i="4"/>
  <c r="H263" i="4"/>
  <c r="H496" i="4"/>
  <c r="H516" i="4"/>
  <c r="H351" i="4"/>
  <c r="H282" i="4"/>
  <c r="H281" i="4"/>
  <c r="H415" i="4"/>
  <c r="H254" i="4"/>
  <c r="H270" i="4"/>
  <c r="H358" i="4"/>
  <c r="H373" i="4"/>
  <c r="H404" i="4"/>
  <c r="H483" i="4"/>
  <c r="H512" i="4"/>
  <c r="H529" i="4"/>
  <c r="H250" i="4"/>
  <c r="H272" i="4"/>
  <c r="H518" i="4"/>
  <c r="H319" i="4"/>
  <c r="H344" i="4"/>
  <c r="H377" i="4"/>
  <c r="H286" i="4"/>
  <c r="H416" i="4"/>
  <c r="H255" i="4"/>
  <c r="H261" i="4"/>
  <c r="H308" i="4"/>
  <c r="H321" i="4"/>
  <c r="H327" i="4"/>
  <c r="H337" i="4"/>
  <c r="H375" i="4"/>
  <c r="H405" i="4"/>
  <c r="H448" i="4"/>
  <c r="H473" i="4"/>
  <c r="H480" i="4"/>
  <c r="H521" i="4"/>
  <c r="H530" i="4"/>
  <c r="H256" i="4"/>
  <c r="H276" i="4"/>
  <c r="H302" i="4"/>
  <c r="H526" i="4"/>
  <c r="H401" i="4"/>
  <c r="H346" i="4"/>
  <c r="H528" i="4"/>
  <c r="H331" i="4"/>
  <c r="H418" i="4"/>
  <c r="H258" i="4"/>
  <c r="H273" i="4"/>
  <c r="H383" i="4"/>
  <c r="H387" i="4"/>
  <c r="H411" i="4"/>
  <c r="H449" i="4"/>
  <c r="H481" i="4"/>
  <c r="H503" i="4"/>
  <c r="H257" i="4"/>
  <c r="H284" i="4"/>
  <c r="H303" i="4"/>
  <c r="H372" i="4"/>
  <c r="H394" i="4"/>
  <c r="H335" i="4"/>
  <c r="H466" i="4"/>
  <c r="H513" i="4"/>
  <c r="H264" i="4"/>
  <c r="H267" i="4"/>
  <c r="H291" i="4"/>
  <c r="H294" i="4"/>
  <c r="H324" i="4"/>
  <c r="H329" i="4"/>
  <c r="H363" i="4"/>
  <c r="H479" i="4"/>
  <c r="H500" i="4"/>
  <c r="H316" i="4"/>
  <c r="H369" i="4"/>
  <c r="H407" i="4"/>
  <c r="H296" i="4"/>
  <c r="H395" i="4"/>
  <c r="H417" i="4"/>
  <c r="H436" i="4"/>
  <c r="H459" i="4"/>
  <c r="H471" i="4"/>
  <c r="H268" i="4"/>
  <c r="H271" i="4"/>
  <c r="H295" i="4"/>
  <c r="H300" i="4"/>
  <c r="H333" i="4"/>
  <c r="H341" i="4"/>
  <c r="H364" i="4"/>
  <c r="H431" i="4"/>
  <c r="H468" i="4"/>
  <c r="H504" i="4"/>
  <c r="H345" i="4"/>
  <c r="H457" i="4"/>
  <c r="H306" i="4"/>
  <c r="H310" i="4"/>
  <c r="H343" i="4"/>
  <c r="H353" i="4"/>
  <c r="H476" i="4"/>
  <c r="H506" i="4"/>
  <c r="H297" i="4"/>
  <c r="H304" i="4"/>
  <c r="H326" i="4"/>
  <c r="H421" i="4"/>
  <c r="H519" i="4"/>
  <c r="H485" i="4"/>
  <c r="H287" i="4"/>
  <c r="H311" i="4"/>
  <c r="H323" i="4"/>
  <c r="H357" i="4"/>
  <c r="H362" i="4"/>
  <c r="H478" i="4"/>
  <c r="H508" i="4"/>
  <c r="H309" i="4"/>
  <c r="H360" i="4"/>
  <c r="H388" i="4"/>
  <c r="H422" i="4"/>
  <c r="H438" i="4"/>
  <c r="H495" i="4"/>
  <c r="H285" i="4"/>
  <c r="H492" i="4"/>
  <c r="H181" i="4"/>
  <c r="H148" i="4"/>
  <c r="H10" i="4"/>
  <c r="H13" i="4"/>
  <c r="H20" i="4"/>
  <c r="H36" i="4"/>
  <c r="H49" i="4"/>
  <c r="H59" i="4"/>
  <c r="H72" i="4"/>
  <c r="H76" i="4"/>
  <c r="H83" i="4"/>
  <c r="H86" i="4"/>
  <c r="H95" i="4"/>
  <c r="H96" i="4"/>
  <c r="H106" i="4"/>
  <c r="H113" i="4"/>
  <c r="H110" i="4"/>
  <c r="H131" i="4"/>
  <c r="H124" i="4"/>
  <c r="H134" i="4"/>
  <c r="H141" i="4"/>
  <c r="H218" i="4"/>
  <c r="H145" i="4"/>
  <c r="H143" i="4"/>
  <c r="H156" i="4"/>
  <c r="H158" i="4"/>
  <c r="H108" i="4"/>
  <c r="H183" i="4"/>
  <c r="H176" i="4"/>
  <c r="H199" i="4"/>
  <c r="H216" i="4"/>
  <c r="H93" i="4"/>
  <c r="H37" i="4"/>
  <c r="H228" i="4"/>
  <c r="H210" i="4"/>
  <c r="H219" i="4"/>
  <c r="H240" i="4"/>
  <c r="H230" i="4"/>
  <c r="H25" i="4"/>
  <c r="H80" i="4"/>
  <c r="H8" i="4"/>
  <c r="H33" i="4"/>
  <c r="H12" i="4"/>
  <c r="H17" i="4"/>
  <c r="H21" i="4"/>
  <c r="H27" i="4"/>
  <c r="H41" i="4"/>
  <c r="H51" i="4"/>
  <c r="H60" i="4"/>
  <c r="H78" i="4"/>
  <c r="H77" i="4"/>
  <c r="H90" i="4"/>
  <c r="H98" i="4"/>
  <c r="H97" i="4"/>
  <c r="H107" i="4"/>
  <c r="H109" i="4"/>
  <c r="H128" i="4"/>
  <c r="H127" i="4"/>
  <c r="H139" i="4"/>
  <c r="H149" i="4"/>
  <c r="H155" i="4"/>
  <c r="H180" i="4"/>
  <c r="H182" i="4"/>
  <c r="H188" i="4"/>
  <c r="H191" i="4"/>
  <c r="H172" i="4"/>
  <c r="H168" i="4"/>
  <c r="H22" i="4"/>
  <c r="H231" i="4"/>
  <c r="H241" i="4"/>
  <c r="H177" i="4"/>
  <c r="H30" i="4"/>
  <c r="H189" i="4"/>
  <c r="H105" i="4"/>
  <c r="H117" i="4"/>
  <c r="H147" i="4"/>
  <c r="H31" i="4"/>
  <c r="H236" i="4"/>
  <c r="H150" i="4"/>
  <c r="H15" i="4"/>
  <c r="H18" i="4"/>
  <c r="H23" i="4"/>
  <c r="H28" i="4"/>
  <c r="H45" i="4"/>
  <c r="H50" i="4"/>
  <c r="H61" i="4"/>
  <c r="H73" i="4"/>
  <c r="H81" i="4"/>
  <c r="H85" i="4"/>
  <c r="H99" i="4"/>
  <c r="H112" i="4"/>
  <c r="H114" i="4"/>
  <c r="H126" i="4"/>
  <c r="H118" i="4"/>
  <c r="H122" i="4"/>
  <c r="H146" i="4"/>
  <c r="H151" i="4"/>
  <c r="H160" i="4"/>
  <c r="H164" i="4"/>
  <c r="H166" i="4"/>
  <c r="H194" i="4"/>
  <c r="H170" i="4"/>
  <c r="H171" i="4"/>
  <c r="H92" i="4"/>
  <c r="H29" i="4"/>
  <c r="H70" i="4"/>
  <c r="H222" i="4"/>
  <c r="H214" i="4"/>
  <c r="H232" i="4"/>
  <c r="H201" i="4"/>
  <c r="H157" i="4"/>
  <c r="H68" i="4"/>
  <c r="H79" i="4"/>
  <c r="H9" i="4"/>
  <c r="H14" i="4"/>
  <c r="H19" i="4"/>
  <c r="H104" i="4"/>
  <c r="H35" i="4"/>
  <c r="H52" i="4"/>
  <c r="H62" i="4"/>
  <c r="H24" i="4"/>
  <c r="H89" i="4"/>
  <c r="H101" i="4"/>
  <c r="H102" i="4"/>
  <c r="H111" i="4"/>
  <c r="H133" i="4"/>
  <c r="H54" i="4"/>
  <c r="H138" i="4"/>
  <c r="H144" i="4"/>
  <c r="H153" i="4"/>
  <c r="H163" i="4"/>
  <c r="H167" i="4"/>
  <c r="H197" i="4"/>
  <c r="H175" i="4"/>
  <c r="H55" i="4"/>
  <c r="H91" i="4"/>
  <c r="H34" i="4"/>
  <c r="H130" i="4"/>
  <c r="H221" i="4"/>
  <c r="H211" i="4"/>
  <c r="H235" i="4"/>
  <c r="H65" i="4"/>
  <c r="H213" i="4"/>
  <c r="H212" i="4"/>
  <c r="H198" i="4"/>
  <c r="H204" i="4"/>
  <c r="H200" i="4"/>
  <c r="H195" i="4"/>
  <c r="H174" i="4"/>
  <c r="H193" i="4"/>
  <c r="H173" i="4"/>
  <c r="H185" i="4"/>
  <c r="H187" i="4"/>
  <c r="H192" i="4"/>
  <c r="H186" i="4"/>
  <c r="H190" i="4"/>
  <c r="H179" i="4"/>
  <c r="H184" i="4"/>
  <c r="H178" i="4"/>
  <c r="H159" i="4"/>
  <c r="H162" i="4"/>
  <c r="H154" i="4"/>
  <c r="H140" i="4"/>
  <c r="H142" i="4"/>
  <c r="H53" i="4"/>
  <c r="H137" i="4"/>
  <c r="H135" i="4"/>
  <c r="H136" i="4"/>
  <c r="H129" i="4"/>
  <c r="H132" i="4"/>
  <c r="H103" i="4"/>
  <c r="H115" i="4"/>
  <c r="H100" i="4"/>
  <c r="H88" i="4"/>
  <c r="H87" i="4"/>
  <c r="K222" i="9"/>
  <c r="H222" i="9" s="1"/>
  <c r="K244" i="9"/>
  <c r="H244" i="9" s="1"/>
  <c r="K27" i="9"/>
  <c r="H27" i="9" s="1"/>
  <c r="K43" i="9"/>
  <c r="H43" i="9" s="1"/>
  <c r="K45" i="9"/>
  <c r="H45" i="9" s="1"/>
  <c r="K242" i="9"/>
  <c r="H242" i="9" s="1"/>
  <c r="K286" i="9"/>
  <c r="H286" i="9" s="1"/>
  <c r="K214" i="9"/>
  <c r="H214" i="9" s="1"/>
  <c r="K260" i="9"/>
  <c r="H260" i="9" s="1"/>
  <c r="K21" i="9"/>
  <c r="H21" i="9" s="1"/>
  <c r="K66" i="9"/>
  <c r="H66" i="9" s="1"/>
  <c r="K6" i="9"/>
  <c r="H6" i="9" s="1"/>
  <c r="K2" i="9"/>
  <c r="H2" i="9" s="1"/>
  <c r="K82" i="9"/>
  <c r="H82" i="9" s="1"/>
  <c r="K53" i="9"/>
  <c r="H53" i="9" s="1"/>
  <c r="K22" i="9"/>
  <c r="H22" i="9" s="1"/>
  <c r="K212" i="9"/>
  <c r="H212" i="9" s="1"/>
  <c r="K205" i="9"/>
  <c r="H205" i="9" s="1"/>
  <c r="K201" i="9"/>
  <c r="H201" i="9" s="1"/>
  <c r="K219" i="9"/>
  <c r="H219" i="9" s="1"/>
  <c r="K245" i="9"/>
  <c r="H245" i="9" s="1"/>
  <c r="K267" i="9"/>
  <c r="H267" i="9" s="1"/>
  <c r="K297" i="9"/>
  <c r="H297" i="9" s="1"/>
  <c r="K241" i="9"/>
  <c r="H241" i="9" s="1"/>
  <c r="K259" i="9"/>
  <c r="H259" i="9" s="1"/>
  <c r="K312" i="9"/>
  <c r="H312" i="9" s="1"/>
  <c r="K324" i="9"/>
  <c r="H324" i="9" s="1"/>
  <c r="K339" i="9"/>
  <c r="H339" i="9" s="1"/>
  <c r="K334" i="9"/>
  <c r="H334" i="9" s="1"/>
  <c r="K368" i="9"/>
  <c r="H368" i="9" s="1"/>
  <c r="K379" i="9"/>
  <c r="H379" i="9" s="1"/>
  <c r="K393" i="9"/>
  <c r="H393" i="9" s="1"/>
  <c r="K397" i="9"/>
  <c r="H397" i="9" s="1"/>
  <c r="K450" i="9"/>
  <c r="H450" i="9" s="1"/>
  <c r="K459" i="9"/>
  <c r="H459" i="9" s="1"/>
  <c r="K468" i="9"/>
  <c r="H468" i="9" s="1"/>
  <c r="K97" i="9"/>
  <c r="H97" i="9" s="1"/>
  <c r="K101" i="9"/>
  <c r="H101" i="9" s="1"/>
  <c r="K33" i="9"/>
  <c r="H33" i="9" s="1"/>
  <c r="K99" i="9"/>
  <c r="H99" i="9" s="1"/>
  <c r="K50" i="9"/>
  <c r="H50" i="9" s="1"/>
  <c r="K57" i="9"/>
  <c r="H57" i="9" s="1"/>
  <c r="K80" i="9"/>
  <c r="H80" i="9" s="1"/>
  <c r="K87" i="9"/>
  <c r="H87" i="9" s="1"/>
  <c r="K93" i="9"/>
  <c r="H93" i="9" s="1"/>
  <c r="K60" i="9"/>
  <c r="H60" i="9" s="1"/>
  <c r="K79" i="9"/>
  <c r="H79" i="9" s="1"/>
  <c r="K130" i="9"/>
  <c r="H130" i="9" s="1"/>
  <c r="K114" i="9"/>
  <c r="H114" i="9" s="1"/>
  <c r="K106" i="9"/>
  <c r="H106" i="9" s="1"/>
  <c r="K162" i="9"/>
  <c r="H162" i="9" s="1"/>
  <c r="K475" i="9"/>
  <c r="H475" i="9" s="1"/>
  <c r="K42" i="9"/>
  <c r="H42" i="9" s="1"/>
  <c r="K109" i="9"/>
  <c r="H109" i="9" s="1"/>
  <c r="K230" i="9"/>
  <c r="H230" i="9" s="1"/>
  <c r="K269" i="9"/>
  <c r="H269" i="9" s="1"/>
  <c r="K284" i="9"/>
  <c r="H284" i="9" s="1"/>
  <c r="K239" i="9"/>
  <c r="H239" i="9" s="1"/>
  <c r="K247" i="9"/>
  <c r="H247" i="9" s="1"/>
  <c r="K317" i="9"/>
  <c r="H317" i="9" s="1"/>
  <c r="K327" i="9"/>
  <c r="H327" i="9" s="1"/>
  <c r="K396" i="9"/>
  <c r="H396" i="9" s="1"/>
  <c r="K316" i="9"/>
  <c r="H316" i="9" s="1"/>
  <c r="K370" i="9"/>
  <c r="H370" i="9" s="1"/>
  <c r="K433" i="9"/>
  <c r="H433" i="9" s="1"/>
  <c r="K59" i="9"/>
  <c r="H59" i="9" s="1"/>
  <c r="K81" i="9"/>
  <c r="H81" i="9" s="1"/>
  <c r="K61" i="9"/>
  <c r="H61" i="9" s="1"/>
  <c r="K44" i="9"/>
  <c r="H44" i="9" s="1"/>
  <c r="K231" i="9"/>
  <c r="H231" i="9" s="1"/>
  <c r="K305" i="9"/>
  <c r="H305" i="9" s="1"/>
  <c r="K20" i="9"/>
  <c r="H20" i="9" s="1"/>
  <c r="K83" i="9"/>
  <c r="H83" i="9" s="1"/>
  <c r="K72" i="9"/>
  <c r="H72" i="9" s="1"/>
  <c r="K40" i="9"/>
  <c r="H40" i="9" s="1"/>
  <c r="K52" i="9"/>
  <c r="H52" i="9" s="1"/>
  <c r="K51" i="9"/>
  <c r="H51" i="9" s="1"/>
  <c r="K100" i="9"/>
  <c r="H100" i="9" s="1"/>
  <c r="K14" i="9"/>
  <c r="H14" i="9" s="1"/>
  <c r="K46" i="9"/>
  <c r="H46" i="9" s="1"/>
  <c r="K9" i="9"/>
  <c r="H9" i="9" s="1"/>
  <c r="K63" i="9"/>
  <c r="H63" i="9" s="1"/>
  <c r="K48" i="9"/>
  <c r="H48" i="9" s="1"/>
  <c r="K77" i="9"/>
  <c r="H77" i="9" s="1"/>
  <c r="K183" i="9"/>
  <c r="H183" i="9" s="1"/>
  <c r="K141" i="9"/>
  <c r="H141" i="9" s="1"/>
  <c r="K199" i="9"/>
  <c r="H199" i="9" s="1"/>
  <c r="K138" i="9"/>
  <c r="H138" i="9" s="1"/>
  <c r="K70" i="9"/>
  <c r="H70" i="9" s="1"/>
  <c r="K264" i="9"/>
  <c r="H264" i="9" s="1"/>
  <c r="K281" i="9"/>
  <c r="H281" i="9" s="1"/>
  <c r="K457" i="9"/>
  <c r="H457" i="9" s="1"/>
  <c r="K30" i="9"/>
  <c r="H30" i="9" s="1"/>
  <c r="K47" i="9"/>
  <c r="H47" i="9" s="1"/>
  <c r="K238" i="9"/>
  <c r="H238" i="9" s="1"/>
  <c r="K474" i="9"/>
  <c r="H474" i="9" s="1"/>
  <c r="K115" i="9"/>
  <c r="H115" i="9" s="1"/>
  <c r="K179" i="9"/>
  <c r="H179" i="9" s="1"/>
  <c r="K151" i="9"/>
  <c r="H151" i="9" s="1"/>
  <c r="K254" i="9"/>
  <c r="H254" i="9" s="1"/>
  <c r="K343" i="9"/>
  <c r="H343" i="9" s="1"/>
  <c r="K400" i="9"/>
  <c r="H400" i="9" s="1"/>
  <c r="K188" i="9"/>
  <c r="H188" i="9" s="1"/>
  <c r="K186" i="9"/>
  <c r="H186" i="9" s="1"/>
  <c r="K187" i="9"/>
  <c r="H187" i="9" s="1"/>
  <c r="K271" i="9"/>
  <c r="H271" i="9" s="1"/>
  <c r="K384" i="9"/>
  <c r="H384" i="9" s="1"/>
  <c r="K364" i="9"/>
  <c r="H364" i="9" s="1"/>
  <c r="K428" i="9"/>
  <c r="H428" i="9" s="1"/>
  <c r="K462" i="9"/>
  <c r="H462" i="9" s="1"/>
  <c r="K185" i="9"/>
  <c r="H185" i="9" s="1"/>
  <c r="K104" i="9"/>
  <c r="H104" i="9" s="1"/>
  <c r="K401" i="9"/>
  <c r="H401" i="9" s="1"/>
  <c r="K165" i="9"/>
  <c r="H165" i="9" s="1"/>
  <c r="K149" i="9"/>
  <c r="H149" i="9" s="1"/>
  <c r="K228" i="9"/>
  <c r="H228" i="9" s="1"/>
  <c r="K352" i="9"/>
  <c r="H352" i="9" s="1"/>
  <c r="K406" i="9"/>
  <c r="H406" i="9" s="1"/>
  <c r="K415" i="9"/>
  <c r="H415" i="9" s="1"/>
  <c r="K39" i="9"/>
  <c r="H39" i="9" s="1"/>
  <c r="K75" i="9"/>
  <c r="H75" i="9" s="1"/>
  <c r="K24" i="9"/>
  <c r="H24" i="9" s="1"/>
  <c r="K88" i="9"/>
  <c r="H88" i="9" s="1"/>
  <c r="K146" i="9"/>
  <c r="H146" i="9" s="1"/>
  <c r="K116" i="9"/>
  <c r="H116" i="9" s="1"/>
  <c r="K198" i="9"/>
  <c r="H198" i="9" s="1"/>
  <c r="K190" i="9"/>
  <c r="H190" i="9" s="1"/>
  <c r="K159" i="9"/>
  <c r="H159" i="9" s="1"/>
  <c r="K110" i="9"/>
  <c r="H110" i="9" s="1"/>
  <c r="K204" i="9"/>
  <c r="H204" i="9" s="1"/>
  <c r="K221" i="9"/>
  <c r="H221" i="9" s="1"/>
  <c r="K270" i="9"/>
  <c r="H270" i="9" s="1"/>
  <c r="K332" i="9"/>
  <c r="H332" i="9" s="1"/>
  <c r="K373" i="9"/>
  <c r="H373" i="9" s="1"/>
  <c r="K405" i="9"/>
  <c r="H405" i="9" s="1"/>
  <c r="K442" i="9"/>
  <c r="H442" i="9" s="1"/>
  <c r="K445" i="9"/>
  <c r="H445" i="9" s="1"/>
  <c r="K454" i="9"/>
  <c r="H454" i="9" s="1"/>
  <c r="K5" i="9"/>
  <c r="H5" i="9" s="1"/>
  <c r="K189" i="9"/>
  <c r="H189" i="9" s="1"/>
  <c r="K163" i="9"/>
  <c r="H163" i="9" s="1"/>
  <c r="K211" i="9"/>
  <c r="H211" i="9" s="1"/>
  <c r="K291" i="9"/>
  <c r="H291" i="9" s="1"/>
  <c r="K295" i="9"/>
  <c r="H295" i="9" s="1"/>
  <c r="K249" i="9"/>
  <c r="H249" i="9" s="1"/>
  <c r="K362" i="9"/>
  <c r="H362" i="9" s="1"/>
  <c r="K372" i="9"/>
  <c r="H372" i="9" s="1"/>
  <c r="K460" i="9"/>
  <c r="H460" i="9" s="1"/>
  <c r="K416" i="9"/>
  <c r="H416" i="9" s="1"/>
  <c r="K438" i="9"/>
  <c r="H438" i="9" s="1"/>
  <c r="K470" i="9"/>
  <c r="H470" i="9" s="1"/>
  <c r="K194" i="9"/>
  <c r="H194" i="9" s="1"/>
  <c r="K133" i="9"/>
  <c r="H133" i="9" s="1"/>
  <c r="K113" i="9"/>
  <c r="H113" i="9" s="1"/>
  <c r="K176" i="9"/>
  <c r="H176" i="9" s="1"/>
  <c r="K197" i="9"/>
  <c r="H197" i="9" s="1"/>
  <c r="K243" i="9"/>
  <c r="H243" i="9" s="1"/>
  <c r="K289" i="9"/>
  <c r="H289" i="9" s="1"/>
  <c r="K215" i="9"/>
  <c r="H215" i="9" s="1"/>
  <c r="K234" i="9"/>
  <c r="H234" i="9" s="1"/>
  <c r="K280" i="9"/>
  <c r="H280" i="9" s="1"/>
  <c r="K232" i="9"/>
  <c r="H232" i="9" s="1"/>
  <c r="K351" i="9"/>
  <c r="H351" i="9" s="1"/>
  <c r="K350" i="9"/>
  <c r="H350" i="9" s="1"/>
  <c r="K418" i="9"/>
  <c r="H418" i="9" s="1"/>
  <c r="K436" i="9"/>
  <c r="H436" i="9" s="1"/>
  <c r="K440" i="9"/>
  <c r="H440" i="9" s="1"/>
  <c r="K446" i="9"/>
  <c r="H446" i="9" s="1"/>
  <c r="K150" i="9"/>
  <c r="H150" i="9" s="1"/>
  <c r="K153" i="9"/>
  <c r="H153" i="9" s="1"/>
  <c r="K178" i="9"/>
  <c r="H178" i="9" s="1"/>
  <c r="K112" i="9"/>
  <c r="H112" i="9" s="1"/>
  <c r="K265" i="9"/>
  <c r="H265" i="9" s="1"/>
  <c r="K288" i="9"/>
  <c r="H288" i="9" s="1"/>
  <c r="K218" i="9"/>
  <c r="H218" i="9" s="1"/>
  <c r="K338" i="9"/>
  <c r="H338" i="9" s="1"/>
  <c r="K306" i="9"/>
  <c r="H306" i="9" s="1"/>
  <c r="K328" i="9"/>
  <c r="H328" i="9" s="1"/>
  <c r="K355" i="9"/>
  <c r="H355" i="9" s="1"/>
  <c r="K420" i="9"/>
  <c r="H420" i="9" s="1"/>
  <c r="K182" i="9"/>
  <c r="H182" i="9" s="1"/>
  <c r="K96" i="9"/>
  <c r="H96" i="9" s="1"/>
  <c r="K7" i="9"/>
  <c r="H7" i="9" s="1"/>
  <c r="K134" i="9"/>
  <c r="H134" i="9" s="1"/>
  <c r="K145" i="9"/>
  <c r="H145" i="9" s="1"/>
  <c r="K152" i="9"/>
  <c r="H152" i="9" s="1"/>
  <c r="K147" i="9"/>
  <c r="H147" i="9" s="1"/>
  <c r="K224" i="9"/>
  <c r="H224" i="9" s="1"/>
  <c r="K299" i="9"/>
  <c r="H299" i="9" s="1"/>
  <c r="K217" i="9"/>
  <c r="H217" i="9" s="1"/>
  <c r="K250" i="9"/>
  <c r="H250" i="9" s="1"/>
  <c r="K274" i="9"/>
  <c r="H274" i="9" s="1"/>
  <c r="K208" i="9"/>
  <c r="H208" i="9" s="1"/>
  <c r="K252" i="9"/>
  <c r="H252" i="9" s="1"/>
  <c r="K285" i="9"/>
  <c r="H285" i="9" s="1"/>
  <c r="K118" i="9"/>
  <c r="H118" i="9" s="1"/>
  <c r="K122" i="9"/>
  <c r="H122" i="9" s="1"/>
  <c r="K196" i="9"/>
  <c r="H196" i="9" s="1"/>
  <c r="K166" i="9"/>
  <c r="H166" i="9" s="1"/>
  <c r="K216" i="9"/>
  <c r="H216" i="9" s="1"/>
  <c r="K236" i="9"/>
  <c r="H236" i="9" s="1"/>
  <c r="K268" i="9"/>
  <c r="H268" i="9" s="1"/>
  <c r="K207" i="9"/>
  <c r="H207" i="9" s="1"/>
  <c r="K282" i="9"/>
  <c r="H282" i="9" s="1"/>
  <c r="K322" i="9"/>
  <c r="H322" i="9" s="1"/>
  <c r="K335" i="9"/>
  <c r="H335" i="9" s="1"/>
  <c r="K349" i="9"/>
  <c r="H349" i="9" s="1"/>
  <c r="K374" i="9"/>
  <c r="H374" i="9" s="1"/>
  <c r="K315" i="9"/>
  <c r="H315" i="9" s="1"/>
  <c r="K359" i="9"/>
  <c r="H359" i="9" s="1"/>
  <c r="K389" i="9"/>
  <c r="H389" i="9" s="1"/>
  <c r="K452" i="9"/>
  <c r="H452" i="9" s="1"/>
  <c r="K404" i="9"/>
  <c r="H404" i="9" s="1"/>
  <c r="K414" i="9"/>
  <c r="H414" i="9" s="1"/>
  <c r="K423" i="9"/>
  <c r="H423" i="9" s="1"/>
  <c r="K16" i="9"/>
  <c r="H16" i="9" s="1"/>
  <c r="K37" i="9"/>
  <c r="H37" i="9" s="1"/>
  <c r="K86" i="9"/>
  <c r="H86" i="9" s="1"/>
  <c r="K17" i="9"/>
  <c r="H17" i="9" s="1"/>
  <c r="K19" i="9"/>
  <c r="H19" i="9" s="1"/>
  <c r="K65" i="9"/>
  <c r="H65" i="9" s="1"/>
  <c r="K195" i="9"/>
  <c r="H195" i="9" s="1"/>
  <c r="K191" i="9"/>
  <c r="H191" i="9" s="1"/>
  <c r="K111" i="9"/>
  <c r="H111" i="9" s="1"/>
  <c r="K193" i="9"/>
  <c r="H193" i="9" s="1"/>
  <c r="K290" i="9"/>
  <c r="H290" i="9" s="1"/>
  <c r="K227" i="9"/>
  <c r="H227" i="9" s="1"/>
  <c r="K235" i="9"/>
  <c r="H235" i="9" s="1"/>
  <c r="K277" i="9"/>
  <c r="H277" i="9" s="1"/>
  <c r="K298" i="9"/>
  <c r="H298" i="9" s="1"/>
  <c r="K307" i="9"/>
  <c r="H307" i="9" s="1"/>
  <c r="K320" i="9"/>
  <c r="H320" i="9" s="1"/>
  <c r="K331" i="9"/>
  <c r="H331" i="9" s="1"/>
  <c r="K392" i="9"/>
  <c r="H392" i="9" s="1"/>
  <c r="K313" i="9"/>
  <c r="H313" i="9" s="1"/>
  <c r="K371" i="9"/>
  <c r="H371" i="9" s="1"/>
  <c r="K387" i="9"/>
  <c r="H387" i="9" s="1"/>
  <c r="K388" i="9"/>
  <c r="H388" i="9" s="1"/>
  <c r="K437" i="9"/>
  <c r="H437" i="9" s="1"/>
  <c r="K413" i="9"/>
  <c r="H413" i="9" s="1"/>
  <c r="K431" i="9"/>
  <c r="H431" i="9" s="1"/>
  <c r="K443" i="9"/>
  <c r="H443" i="9" s="1"/>
  <c r="K451" i="9"/>
  <c r="H451" i="9" s="1"/>
  <c r="K421" i="9"/>
  <c r="H421" i="9" s="1"/>
  <c r="K98" i="9"/>
  <c r="H98" i="9" s="1"/>
  <c r="K84" i="9"/>
  <c r="H84" i="9" s="1"/>
  <c r="K55" i="9"/>
  <c r="H55" i="9" s="1"/>
  <c r="K76" i="9"/>
  <c r="H76" i="9" s="1"/>
  <c r="K3" i="9"/>
  <c r="H3" i="9" s="1"/>
  <c r="K91" i="9"/>
  <c r="H91" i="9" s="1"/>
  <c r="K89" i="9"/>
  <c r="H89" i="9" s="1"/>
  <c r="K10" i="9"/>
  <c r="H10" i="9" s="1"/>
  <c r="K62" i="9"/>
  <c r="H62" i="9" s="1"/>
  <c r="K90" i="9"/>
  <c r="H90" i="9" s="1"/>
  <c r="K49" i="9"/>
  <c r="H49" i="9" s="1"/>
  <c r="K31" i="9"/>
  <c r="H31" i="9" s="1"/>
  <c r="K174" i="9"/>
  <c r="H174" i="9" s="1"/>
  <c r="K172" i="9"/>
  <c r="H172" i="9" s="1"/>
  <c r="K169" i="9"/>
  <c r="H169" i="9" s="1"/>
  <c r="K132" i="9"/>
  <c r="H132" i="9" s="1"/>
  <c r="K135" i="9"/>
  <c r="H135" i="9" s="1"/>
  <c r="K119" i="9"/>
  <c r="H119" i="9" s="1"/>
  <c r="K161" i="9"/>
  <c r="H161" i="9" s="1"/>
  <c r="K275" i="9"/>
  <c r="H275" i="9" s="1"/>
  <c r="K261" i="9"/>
  <c r="H261" i="9" s="1"/>
  <c r="K225" i="9"/>
  <c r="H225" i="9" s="1"/>
  <c r="K233" i="9"/>
  <c r="H233" i="9" s="1"/>
  <c r="K262" i="9"/>
  <c r="H262" i="9" s="1"/>
  <c r="K246" i="9"/>
  <c r="H246" i="9" s="1"/>
  <c r="K272" i="9"/>
  <c r="H272" i="9" s="1"/>
  <c r="K329" i="9"/>
  <c r="H329" i="9" s="1"/>
  <c r="K361" i="9"/>
  <c r="H361" i="9" s="1"/>
  <c r="K385" i="9"/>
  <c r="H385" i="9" s="1"/>
  <c r="K354" i="9"/>
  <c r="H354" i="9" s="1"/>
  <c r="K383" i="9"/>
  <c r="H383" i="9" s="1"/>
  <c r="K429" i="9"/>
  <c r="H429" i="9" s="1"/>
  <c r="K466" i="9"/>
  <c r="H466" i="9" s="1"/>
  <c r="K467" i="9"/>
  <c r="H467" i="9" s="1"/>
  <c r="K71" i="9"/>
  <c r="H71" i="9" s="1"/>
  <c r="K32" i="9"/>
  <c r="H32" i="9" s="1"/>
  <c r="K13" i="9"/>
  <c r="H13" i="9" s="1"/>
  <c r="K125" i="9"/>
  <c r="H125" i="9" s="1"/>
  <c r="K136" i="9"/>
  <c r="H136" i="9" s="1"/>
  <c r="K167" i="9"/>
  <c r="H167" i="9" s="1"/>
  <c r="K180" i="9"/>
  <c r="H180" i="9" s="1"/>
  <c r="K131" i="9"/>
  <c r="H131" i="9" s="1"/>
  <c r="K117" i="9"/>
  <c r="H117" i="9" s="1"/>
  <c r="K181" i="9"/>
  <c r="H181" i="9" s="1"/>
  <c r="K220" i="9"/>
  <c r="H220" i="9" s="1"/>
  <c r="K202" i="9"/>
  <c r="H202" i="9" s="1"/>
  <c r="K258" i="9"/>
  <c r="H258" i="9" s="1"/>
  <c r="K287" i="9"/>
  <c r="H287" i="9" s="1"/>
  <c r="K314" i="9"/>
  <c r="H314" i="9" s="1"/>
  <c r="K380" i="9"/>
  <c r="H380" i="9" s="1"/>
  <c r="K347" i="9"/>
  <c r="H347" i="9" s="1"/>
  <c r="K382" i="9"/>
  <c r="H382" i="9" s="1"/>
  <c r="K426" i="9"/>
  <c r="H426" i="9" s="1"/>
  <c r="K447" i="9"/>
  <c r="H447" i="9" s="1"/>
  <c r="K473" i="9"/>
  <c r="H473" i="9" s="1"/>
  <c r="K363" i="9"/>
  <c r="H363" i="9" s="1"/>
  <c r="K425" i="9"/>
  <c r="H425" i="9" s="1"/>
  <c r="K464" i="9"/>
  <c r="H464" i="9" s="1"/>
  <c r="K54" i="9"/>
  <c r="H54" i="9" s="1"/>
  <c r="K73" i="9"/>
  <c r="H73" i="9" s="1"/>
  <c r="K34" i="9"/>
  <c r="H34" i="9" s="1"/>
  <c r="K25" i="9"/>
  <c r="H25" i="9" s="1"/>
  <c r="K4" i="9"/>
  <c r="H4" i="9" s="1"/>
  <c r="K12" i="9"/>
  <c r="H12" i="9" s="1"/>
  <c r="K38" i="9"/>
  <c r="H38" i="9" s="1"/>
  <c r="K92" i="9"/>
  <c r="H92" i="9" s="1"/>
  <c r="K29" i="9"/>
  <c r="H29" i="9" s="1"/>
  <c r="K28" i="9"/>
  <c r="H28" i="9" s="1"/>
  <c r="K85" i="9"/>
  <c r="H85" i="9" s="1"/>
  <c r="K123" i="9"/>
  <c r="H123" i="9" s="1"/>
  <c r="K129" i="9"/>
  <c r="H129" i="9" s="1"/>
  <c r="K154" i="9"/>
  <c r="H154" i="9" s="1"/>
  <c r="K168" i="9"/>
  <c r="H168" i="9" s="1"/>
  <c r="K206" i="9"/>
  <c r="H206" i="9" s="1"/>
  <c r="K213" i="9"/>
  <c r="H213" i="9" s="1"/>
  <c r="K273" i="9"/>
  <c r="H273" i="9" s="1"/>
  <c r="K294" i="9"/>
  <c r="H294" i="9" s="1"/>
  <c r="K279" i="9"/>
  <c r="H279" i="9" s="1"/>
  <c r="K344" i="9"/>
  <c r="H344" i="9" s="1"/>
  <c r="K360" i="9"/>
  <c r="H360" i="9" s="1"/>
  <c r="K366" i="9"/>
  <c r="H366" i="9" s="1"/>
  <c r="K301" i="9"/>
  <c r="H301" i="9" s="1"/>
  <c r="K336" i="9"/>
  <c r="H336" i="9" s="1"/>
  <c r="K365" i="9"/>
  <c r="H365" i="9" s="1"/>
  <c r="K408" i="9"/>
  <c r="H408" i="9" s="1"/>
  <c r="K434" i="9"/>
  <c r="H434" i="9" s="1"/>
  <c r="K410" i="9"/>
  <c r="H410" i="9" s="1"/>
  <c r="K411" i="9"/>
  <c r="H411" i="9" s="1"/>
  <c r="K422" i="9"/>
  <c r="H422" i="9" s="1"/>
  <c r="K435" i="9"/>
  <c r="H435" i="9" s="1"/>
  <c r="K448" i="9"/>
  <c r="H448" i="9" s="1"/>
  <c r="K458" i="9"/>
  <c r="H458" i="9" s="1"/>
  <c r="K471" i="9"/>
  <c r="H471" i="9" s="1"/>
  <c r="K35" i="9"/>
  <c r="H35" i="9" s="1"/>
  <c r="K8" i="9"/>
  <c r="H8" i="9" s="1"/>
  <c r="K64" i="9"/>
  <c r="H64" i="9" s="1"/>
  <c r="K58" i="9"/>
  <c r="H58" i="9" s="1"/>
  <c r="K26" i="9"/>
  <c r="H26" i="9" s="1"/>
  <c r="K67" i="9"/>
  <c r="H67" i="9" s="1"/>
  <c r="K173" i="9"/>
  <c r="H173" i="9" s="1"/>
  <c r="K139" i="9"/>
  <c r="H139" i="9" s="1"/>
  <c r="K156" i="9"/>
  <c r="H156" i="9" s="1"/>
  <c r="K192" i="9"/>
  <c r="H192" i="9" s="1"/>
  <c r="K127" i="9"/>
  <c r="H127" i="9" s="1"/>
  <c r="K157" i="9"/>
  <c r="H157" i="9" s="1"/>
  <c r="K263" i="9"/>
  <c r="H263" i="9" s="1"/>
  <c r="K223" i="9"/>
  <c r="H223" i="9" s="1"/>
  <c r="K278" i="9"/>
  <c r="H278" i="9" s="1"/>
  <c r="K276" i="9"/>
  <c r="H276" i="9" s="1"/>
  <c r="K210" i="9"/>
  <c r="H210" i="9" s="1"/>
  <c r="K309" i="9"/>
  <c r="H309" i="9" s="1"/>
  <c r="K325" i="9"/>
  <c r="H325" i="9" s="1"/>
  <c r="K342" i="9"/>
  <c r="H342" i="9" s="1"/>
  <c r="K356" i="9"/>
  <c r="H356" i="9" s="1"/>
  <c r="K394" i="9"/>
  <c r="H394" i="9" s="1"/>
  <c r="K326" i="9"/>
  <c r="H326" i="9" s="1"/>
  <c r="K330" i="9"/>
  <c r="H330" i="9" s="1"/>
  <c r="K358" i="9"/>
  <c r="H358" i="9" s="1"/>
  <c r="K378" i="9"/>
  <c r="H378" i="9" s="1"/>
  <c r="K395" i="9"/>
  <c r="H395" i="9" s="1"/>
  <c r="K399" i="9"/>
  <c r="H399" i="9" s="1"/>
  <c r="K409" i="9"/>
  <c r="H409" i="9" s="1"/>
  <c r="K419" i="9"/>
  <c r="H419" i="9" s="1"/>
  <c r="K432" i="9"/>
  <c r="H432" i="9" s="1"/>
  <c r="K456" i="9"/>
  <c r="H456" i="9" s="1"/>
  <c r="K469" i="9"/>
  <c r="H469" i="9" s="1"/>
  <c r="K124" i="9"/>
  <c r="H124" i="9" s="1"/>
  <c r="K107" i="9"/>
  <c r="H107" i="9" s="1"/>
  <c r="K148" i="9"/>
  <c r="H148" i="9" s="1"/>
  <c r="K175" i="9"/>
  <c r="H175" i="9" s="1"/>
  <c r="K240" i="9"/>
  <c r="H240" i="9" s="1"/>
  <c r="K300" i="9"/>
  <c r="H300" i="9" s="1"/>
  <c r="K308" i="9"/>
  <c r="H308" i="9" s="1"/>
  <c r="K323" i="9"/>
  <c r="H323" i="9" s="1"/>
  <c r="K341" i="9"/>
  <c r="H341" i="9" s="1"/>
  <c r="K353" i="9"/>
  <c r="H353" i="9" s="1"/>
  <c r="K381" i="9"/>
  <c r="H381" i="9" s="1"/>
  <c r="K391" i="9"/>
  <c r="H391" i="9" s="1"/>
  <c r="K321" i="9"/>
  <c r="H321" i="9" s="1"/>
  <c r="K357" i="9"/>
  <c r="H357" i="9" s="1"/>
  <c r="K377" i="9"/>
  <c r="H377" i="9" s="1"/>
  <c r="K390" i="9"/>
  <c r="H390" i="9" s="1"/>
  <c r="K398" i="9"/>
  <c r="H398" i="9" s="1"/>
  <c r="K407" i="9"/>
  <c r="H407" i="9" s="1"/>
  <c r="K417" i="9"/>
  <c r="H417" i="9" s="1"/>
  <c r="K427" i="9"/>
  <c r="H427" i="9" s="1"/>
  <c r="K430" i="9"/>
  <c r="H430" i="9" s="1"/>
  <c r="K455" i="9"/>
  <c r="H455" i="9" s="1"/>
  <c r="K465" i="9"/>
  <c r="H465" i="9" s="1"/>
  <c r="K68" i="9"/>
  <c r="H68" i="9" s="1"/>
  <c r="K56" i="9"/>
  <c r="H56" i="9" s="1"/>
  <c r="K74" i="9"/>
  <c r="H74" i="9" s="1"/>
  <c r="K78" i="9"/>
  <c r="H78" i="9" s="1"/>
  <c r="K15" i="9"/>
  <c r="H15" i="9" s="1"/>
  <c r="K200" i="9"/>
  <c r="H200" i="9" s="1"/>
  <c r="K346" i="9"/>
  <c r="H346" i="9" s="1"/>
  <c r="K444" i="9"/>
  <c r="H444" i="9" s="1"/>
  <c r="K453" i="9"/>
  <c r="H453" i="9" s="1"/>
  <c r="K463" i="9"/>
  <c r="H463" i="9" s="1"/>
  <c r="K296" i="9"/>
  <c r="H296" i="9" s="1"/>
  <c r="K41" i="9"/>
  <c r="H41" i="9" s="1"/>
  <c r="K95" i="9"/>
  <c r="H95" i="9" s="1"/>
  <c r="K11" i="9"/>
  <c r="H11" i="9" s="1"/>
  <c r="K69" i="9"/>
  <c r="H69" i="9" s="1"/>
  <c r="K36" i="9"/>
  <c r="H36" i="9" s="1"/>
  <c r="K94" i="9"/>
  <c r="H94" i="9" s="1"/>
  <c r="K18" i="9"/>
  <c r="H18" i="9" s="1"/>
  <c r="K140" i="9"/>
  <c r="H140" i="9" s="1"/>
  <c r="K103" i="9"/>
  <c r="H103" i="9" s="1"/>
  <c r="K158" i="9"/>
  <c r="H158" i="9" s="1"/>
  <c r="K171" i="9"/>
  <c r="H171" i="9" s="1"/>
  <c r="K108" i="9"/>
  <c r="H108" i="9" s="1"/>
  <c r="K120" i="9"/>
  <c r="H120" i="9" s="1"/>
  <c r="K126" i="9"/>
  <c r="H126" i="9" s="1"/>
  <c r="K144" i="9"/>
  <c r="H144" i="9" s="1"/>
  <c r="K164" i="9"/>
  <c r="H164" i="9" s="1"/>
  <c r="K177" i="9"/>
  <c r="H177" i="9" s="1"/>
  <c r="K229" i="9"/>
  <c r="H229" i="9" s="1"/>
  <c r="K257" i="9"/>
  <c r="H257" i="9" s="1"/>
  <c r="K203" i="9"/>
  <c r="H203" i="9" s="1"/>
  <c r="K251" i="9"/>
  <c r="H251" i="9" s="1"/>
  <c r="K253" i="9"/>
  <c r="H253" i="9" s="1"/>
  <c r="K293" i="9"/>
  <c r="H293" i="9" s="1"/>
  <c r="K303" i="9"/>
  <c r="H303" i="9" s="1"/>
  <c r="K319" i="9"/>
  <c r="H319" i="9" s="1"/>
  <c r="K333" i="9"/>
  <c r="H333" i="9" s="1"/>
  <c r="K348" i="9"/>
  <c r="H348" i="9" s="1"/>
  <c r="K376" i="9"/>
  <c r="H376" i="9" s="1"/>
  <c r="K311" i="9"/>
  <c r="H311" i="9" s="1"/>
  <c r="K340" i="9"/>
  <c r="H340" i="9" s="1"/>
  <c r="K369" i="9"/>
  <c r="H369" i="9" s="1"/>
  <c r="K441" i="9"/>
  <c r="H441" i="9" s="1"/>
  <c r="K403" i="9"/>
  <c r="H403" i="9" s="1"/>
  <c r="K23" i="9"/>
  <c r="H23" i="9" s="1"/>
  <c r="K256" i="9"/>
  <c r="H256" i="9" s="1"/>
  <c r="K248" i="9"/>
  <c r="H248" i="9" s="1"/>
  <c r="K292" i="9"/>
  <c r="H292" i="9" s="1"/>
  <c r="K302" i="9"/>
  <c r="H302" i="9" s="1"/>
  <c r="K318" i="9"/>
  <c r="H318" i="9" s="1"/>
  <c r="K345" i="9"/>
  <c r="H345" i="9" s="1"/>
  <c r="K375" i="9"/>
  <c r="H375" i="9" s="1"/>
  <c r="K304" i="9"/>
  <c r="H304" i="9" s="1"/>
  <c r="K310" i="9"/>
  <c r="H310" i="9" s="1"/>
  <c r="K337" i="9"/>
  <c r="H337" i="9" s="1"/>
  <c r="K367" i="9"/>
  <c r="H367" i="9" s="1"/>
  <c r="K386" i="9"/>
  <c r="H386" i="9" s="1"/>
  <c r="K402" i="9"/>
  <c r="H402" i="9" s="1"/>
  <c r="K412" i="9"/>
  <c r="H412" i="9" s="1"/>
  <c r="K424" i="9"/>
  <c r="H424" i="9" s="1"/>
  <c r="K439" i="9"/>
  <c r="H439" i="9" s="1"/>
  <c r="K449" i="9"/>
  <c r="H449" i="9" s="1"/>
  <c r="K461" i="9"/>
  <c r="H461" i="9" s="1"/>
  <c r="K472" i="9"/>
  <c r="H472" i="9" s="1"/>
  <c r="K184" i="9"/>
  <c r="H184" i="9" s="1"/>
  <c r="K105" i="9"/>
  <c r="H105" i="9" s="1"/>
  <c r="K143" i="9"/>
  <c r="H143" i="9" s="1"/>
  <c r="K121" i="9"/>
  <c r="H121" i="9" s="1"/>
  <c r="K155" i="9"/>
  <c r="H155" i="9" s="1"/>
  <c r="K170" i="9"/>
  <c r="H170" i="9" s="1"/>
  <c r="K102" i="9"/>
  <c r="H102" i="9" s="1"/>
  <c r="K128" i="9"/>
  <c r="H128" i="9" s="1"/>
  <c r="K237" i="9"/>
  <c r="H237" i="9" s="1"/>
  <c r="K255" i="9"/>
  <c r="H255" i="9" s="1"/>
  <c r="K142" i="9"/>
  <c r="H142" i="9" s="1"/>
  <c r="K137" i="9"/>
  <c r="H137" i="9" s="1"/>
  <c r="K160" i="9"/>
  <c r="H160" i="9" s="1"/>
  <c r="K226" i="9"/>
  <c r="H226" i="9" s="1"/>
  <c r="K266" i="9"/>
  <c r="H266" i="9" s="1"/>
  <c r="K209" i="9"/>
  <c r="H209" i="9" s="1"/>
  <c r="K283" i="9"/>
  <c r="H283" i="9" s="1"/>
  <c r="F11" i="4"/>
  <c r="G11" i="4"/>
  <c r="T9" i="4"/>
  <c r="U9" i="4"/>
  <c r="F225" i="4"/>
  <c r="G225" i="4"/>
  <c r="H225" i="4" s="1"/>
  <c r="F239" i="4"/>
  <c r="G239" i="4"/>
  <c r="F242" i="4"/>
  <c r="G242" i="4"/>
  <c r="F224" i="4"/>
  <c r="G224" i="4"/>
  <c r="F234" i="4"/>
  <c r="G234" i="4"/>
  <c r="H234" i="4" s="1"/>
  <c r="F233" i="4"/>
  <c r="G233" i="4"/>
  <c r="F223" i="4"/>
  <c r="G223" i="4"/>
  <c r="F229" i="4"/>
  <c r="G229" i="4"/>
  <c r="F196" i="4"/>
  <c r="G196" i="4"/>
  <c r="H196" i="4" s="1"/>
  <c r="F220" i="4"/>
  <c r="G220" i="4"/>
  <c r="H220" i="4" s="1"/>
  <c r="F202" i="4"/>
  <c r="G202" i="4"/>
  <c r="H202" i="4" s="1"/>
  <c r="F203" i="4"/>
  <c r="G203" i="4"/>
  <c r="H203" i="4" s="1"/>
  <c r="F207" i="4"/>
  <c r="G207" i="4"/>
  <c r="H207" i="4" s="1"/>
  <c r="F161" i="4"/>
  <c r="G161" i="4"/>
  <c r="H161" i="4" s="1"/>
  <c r="F165" i="4"/>
  <c r="G165" i="4"/>
  <c r="H165" i="4" s="1"/>
  <c r="F169" i="4"/>
  <c r="G169" i="4"/>
  <c r="H169" i="4" s="1"/>
  <c r="F217" i="4"/>
  <c r="G217" i="4"/>
  <c r="H217" i="4" s="1"/>
  <c r="F75" i="4"/>
  <c r="G75" i="4"/>
  <c r="H75" i="4" s="1"/>
  <c r="F125" i="4"/>
  <c r="G125" i="4"/>
  <c r="H125" i="4" s="1"/>
  <c r="F215" i="4"/>
  <c r="G215" i="4"/>
  <c r="H215" i="4" s="1"/>
  <c r="F152" i="4"/>
  <c r="G152" i="4"/>
  <c r="H152" i="4" s="1"/>
  <c r="F116" i="4"/>
  <c r="G116" i="4"/>
  <c r="H116" i="4" s="1"/>
  <c r="F74" i="4"/>
  <c r="G74" i="4"/>
  <c r="H74" i="4" s="1"/>
  <c r="F82" i="4"/>
  <c r="G82" i="4"/>
  <c r="H82" i="4" s="1"/>
  <c r="F84" i="4"/>
  <c r="G84" i="4"/>
  <c r="H84" i="4" s="1"/>
  <c r="F94" i="4"/>
  <c r="G94" i="4"/>
  <c r="H94" i="4" s="1"/>
  <c r="F71" i="4"/>
  <c r="G71" i="4"/>
  <c r="H71" i="4" s="1"/>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F5" i="4"/>
  <c r="G5" i="4"/>
  <c r="H5" i="4" s="1"/>
  <c r="F209" i="4"/>
  <c r="G209" i="4"/>
  <c r="H209" i="4" s="1"/>
  <c r="F6" i="4"/>
  <c r="G6" i="4"/>
  <c r="H6" i="4" s="1"/>
  <c r="F7" i="4"/>
  <c r="G7" i="4"/>
  <c r="H7" i="4" s="1"/>
  <c r="F208" i="4"/>
  <c r="G208" i="4"/>
  <c r="H208" i="4" s="1"/>
  <c r="F16" i="4"/>
  <c r="G16" i="4"/>
  <c r="H16" i="4" s="1"/>
  <c r="F26" i="4"/>
  <c r="G26" i="4"/>
  <c r="H26" i="4" s="1"/>
  <c r="F32" i="4"/>
  <c r="G32" i="4"/>
  <c r="H32" i="4" s="1"/>
  <c r="F56" i="4"/>
  <c r="G56" i="4"/>
  <c r="H56" i="4" s="1"/>
  <c r="F57" i="4"/>
  <c r="G57" i="4"/>
  <c r="H57" i="4" s="1"/>
  <c r="F58" i="4"/>
  <c r="G58" i="4"/>
  <c r="H58" i="4" s="1"/>
  <c r="F63" i="4"/>
  <c r="G63" i="4"/>
  <c r="H63" i="4" s="1"/>
  <c r="F64" i="4"/>
  <c r="G64" i="4"/>
  <c r="H64" i="4" s="1"/>
  <c r="F69" i="4"/>
  <c r="G69" i="4"/>
  <c r="H69" i="4" s="1"/>
  <c r="G4" i="4"/>
  <c r="F4" i="4"/>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T6" i="4"/>
  <c r="U6" i="4"/>
  <c r="T7" i="4"/>
  <c r="U7" i="4"/>
  <c r="T8" i="4"/>
  <c r="U8" i="4"/>
  <c r="T10" i="4"/>
  <c r="U10" i="4"/>
  <c r="T11" i="4"/>
  <c r="U11" i="4"/>
  <c r="T12" i="4"/>
  <c r="U12" i="4"/>
  <c r="T13" i="4"/>
  <c r="U13" i="4"/>
  <c r="T16" i="4"/>
  <c r="U16" i="4"/>
  <c r="T19" i="4"/>
  <c r="U19" i="4"/>
  <c r="T22" i="4"/>
  <c r="U22" i="4"/>
  <c r="T25" i="4"/>
  <c r="U25" i="4"/>
  <c r="T26" i="4"/>
  <c r="U26" i="4"/>
  <c r="T30" i="4"/>
  <c r="U30" i="4"/>
  <c r="T34" i="4"/>
  <c r="U34" i="4"/>
  <c r="T38" i="4"/>
  <c r="U38" i="4"/>
  <c r="T41" i="4"/>
  <c r="U41" i="4"/>
  <c r="T42" i="4"/>
  <c r="U42" i="4"/>
  <c r="U5" i="4"/>
  <c r="U4" i="4"/>
  <c r="T5" i="4"/>
  <c r="T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H229" i="4" l="1"/>
  <c r="H224" i="4"/>
  <c r="H239" i="4"/>
  <c r="H223" i="4"/>
  <c r="H242" i="4"/>
  <c r="H11" i="4"/>
  <c r="H233" i="4"/>
  <c r="H4" i="4"/>
  <c r="R1" i="8"/>
  <c r="G1" i="8"/>
  <c r="M107" i="8"/>
  <c r="J107" i="8" s="1"/>
  <c r="M469" i="8"/>
  <c r="J469" i="8" s="1"/>
  <c r="M461" i="8"/>
  <c r="J461" i="8" s="1"/>
  <c r="M453" i="8"/>
  <c r="J453" i="8" s="1"/>
  <c r="M445" i="8"/>
  <c r="J445" i="8" s="1"/>
  <c r="M437" i="8"/>
  <c r="J437" i="8" s="1"/>
  <c r="M413" i="8"/>
  <c r="J413" i="8" s="1"/>
  <c r="M405" i="8"/>
  <c r="J405" i="8" s="1"/>
  <c r="M390" i="8"/>
  <c r="J390" i="8" s="1"/>
  <c r="M382" i="8"/>
  <c r="J382" i="8" s="1"/>
  <c r="M374" i="8"/>
  <c r="J374" i="8" s="1"/>
  <c r="M351" i="8"/>
  <c r="J351" i="8" s="1"/>
  <c r="M343" i="8"/>
  <c r="J343" i="8" s="1"/>
  <c r="M335" i="8"/>
  <c r="J335" i="8" s="1"/>
  <c r="M328" i="8"/>
  <c r="J328" i="8" s="1"/>
  <c r="M320" i="8"/>
  <c r="J320" i="8" s="1"/>
  <c r="M313" i="8"/>
  <c r="J313" i="8" s="1"/>
  <c r="M289" i="8"/>
  <c r="J289" i="8" s="1"/>
  <c r="M281" i="8"/>
  <c r="J281" i="8" s="1"/>
  <c r="M273" i="8"/>
  <c r="J273" i="8" s="1"/>
  <c r="M265" i="8"/>
  <c r="J265" i="8" s="1"/>
  <c r="M249" i="8"/>
  <c r="J249" i="8" s="1"/>
  <c r="M225" i="8"/>
  <c r="J225" i="8" s="1"/>
  <c r="M217" i="8"/>
  <c r="J217" i="8" s="1"/>
  <c r="M209" i="8"/>
  <c r="J209" i="8" s="1"/>
  <c r="M201" i="8"/>
  <c r="J201" i="8" s="1"/>
  <c r="M177" i="8"/>
  <c r="J177" i="8" s="1"/>
  <c r="M114" i="8"/>
  <c r="J114" i="8" s="1"/>
  <c r="M472" i="8"/>
  <c r="J472" i="8" s="1"/>
  <c r="M220" i="8"/>
  <c r="J220" i="8" s="1"/>
  <c r="M173" i="8"/>
  <c r="J173" i="8" s="1"/>
  <c r="M451" i="8"/>
  <c r="J451" i="8" s="1"/>
  <c r="M388" i="8"/>
  <c r="J388" i="8" s="1"/>
  <c r="M380" i="8"/>
  <c r="J380" i="8" s="1"/>
  <c r="M326" i="8"/>
  <c r="J326" i="8" s="1"/>
  <c r="M263" i="8"/>
  <c r="J263" i="8" s="1"/>
  <c r="M199" i="8"/>
  <c r="J199" i="8" s="1"/>
  <c r="M166" i="8"/>
  <c r="J166" i="8" s="1"/>
  <c r="M103" i="8"/>
  <c r="J103" i="8" s="1"/>
  <c r="M71" i="8"/>
  <c r="J71" i="8" s="1"/>
  <c r="M346" i="8"/>
  <c r="J346" i="8" s="1"/>
  <c r="Q1" i="8"/>
  <c r="M318" i="8"/>
  <c r="J318" i="8" s="1"/>
  <c r="M255" i="8"/>
  <c r="J255" i="8" s="1"/>
  <c r="M118" i="8"/>
  <c r="J118" i="8" s="1"/>
  <c r="M464" i="8"/>
  <c r="J464" i="8" s="1"/>
  <c r="M456" i="8"/>
  <c r="J456" i="8" s="1"/>
  <c r="M448" i="8"/>
  <c r="J448" i="8" s="1"/>
  <c r="M440" i="8"/>
  <c r="J440" i="8" s="1"/>
  <c r="M432" i="8"/>
  <c r="J432" i="8" s="1"/>
  <c r="M424" i="8"/>
  <c r="J424" i="8" s="1"/>
  <c r="M416" i="8"/>
  <c r="J416" i="8" s="1"/>
  <c r="M408" i="8"/>
  <c r="J408" i="8" s="1"/>
  <c r="M400" i="8"/>
  <c r="J400" i="8" s="1"/>
  <c r="M393" i="8"/>
  <c r="J393" i="8" s="1"/>
  <c r="M385" i="8"/>
  <c r="J385" i="8" s="1"/>
  <c r="M377" i="8"/>
  <c r="J377" i="8" s="1"/>
  <c r="M369" i="8"/>
  <c r="J369" i="8" s="1"/>
  <c r="M362" i="8"/>
  <c r="J362" i="8" s="1"/>
  <c r="M354" i="8"/>
  <c r="J354" i="8" s="1"/>
  <c r="M338" i="8"/>
  <c r="J338" i="8" s="1"/>
  <c r="M331" i="8"/>
  <c r="J331" i="8" s="1"/>
  <c r="M323" i="8"/>
  <c r="J323" i="8" s="1"/>
  <c r="M316" i="8"/>
  <c r="J316" i="8" s="1"/>
  <c r="M308" i="8"/>
  <c r="J308" i="8" s="1"/>
  <c r="M300" i="8"/>
  <c r="J300" i="8" s="1"/>
  <c r="M292" i="8"/>
  <c r="J292" i="8" s="1"/>
  <c r="M284" i="8"/>
  <c r="J284" i="8" s="1"/>
  <c r="M276" i="8"/>
  <c r="J276" i="8" s="1"/>
  <c r="M268" i="8"/>
  <c r="J268" i="8" s="1"/>
  <c r="M260" i="8"/>
  <c r="J260" i="8" s="1"/>
  <c r="M252" i="8"/>
  <c r="J252" i="8" s="1"/>
  <c r="M244" i="8"/>
  <c r="J244" i="8" s="1"/>
  <c r="M236" i="8"/>
  <c r="J236" i="8" s="1"/>
  <c r="M228" i="8"/>
  <c r="J228" i="8" s="1"/>
  <c r="M212" i="8"/>
  <c r="J212" i="8" s="1"/>
  <c r="M204" i="8"/>
  <c r="J204" i="8" s="1"/>
  <c r="M196" i="8"/>
  <c r="J196" i="8" s="1"/>
  <c r="M156" i="8"/>
  <c r="J156" i="8" s="1"/>
  <c r="M125" i="8"/>
  <c r="J125" i="8" s="1"/>
  <c r="M93" i="8"/>
  <c r="J93" i="8" s="1"/>
  <c r="M61" i="8"/>
  <c r="J61" i="8" s="1"/>
  <c r="M443" i="8"/>
  <c r="J443" i="8" s="1"/>
  <c r="M162" i="8"/>
  <c r="J162" i="8" s="1"/>
  <c r="M139" i="8"/>
  <c r="J139" i="8" s="1"/>
  <c r="M3" i="8"/>
  <c r="J3" i="8" s="1"/>
  <c r="M429" i="8"/>
  <c r="J429" i="8" s="1"/>
  <c r="M421" i="8"/>
  <c r="J421" i="8" s="1"/>
  <c r="M366" i="8"/>
  <c r="J366" i="8" s="1"/>
  <c r="M359" i="8"/>
  <c r="J359" i="8" s="1"/>
  <c r="M305" i="8"/>
  <c r="J305" i="8" s="1"/>
  <c r="M297" i="8"/>
  <c r="J297" i="8" s="1"/>
  <c r="M257" i="8"/>
  <c r="J257" i="8" s="1"/>
  <c r="M241" i="8"/>
  <c r="J241" i="8" s="1"/>
  <c r="M233" i="8"/>
  <c r="J233" i="8" s="1"/>
  <c r="M82" i="8"/>
  <c r="J82" i="8" s="1"/>
  <c r="M50" i="8"/>
  <c r="J50" i="8" s="1"/>
  <c r="M18" i="8"/>
  <c r="J18" i="8" s="1"/>
  <c r="M476" i="8"/>
  <c r="J476" i="8" s="1"/>
  <c r="M468" i="8"/>
  <c r="J468" i="8" s="1"/>
  <c r="M460" i="8"/>
  <c r="J460" i="8" s="1"/>
  <c r="M452" i="8"/>
  <c r="J452" i="8" s="1"/>
  <c r="M444" i="8"/>
  <c r="J444" i="8" s="1"/>
  <c r="M436" i="8"/>
  <c r="J436" i="8" s="1"/>
  <c r="M428" i="8"/>
  <c r="J428" i="8" s="1"/>
  <c r="M420" i="8"/>
  <c r="J420" i="8" s="1"/>
  <c r="M412" i="8"/>
  <c r="J412" i="8" s="1"/>
  <c r="M404" i="8"/>
  <c r="J404" i="8" s="1"/>
  <c r="M397" i="8"/>
  <c r="J397" i="8" s="1"/>
  <c r="M389" i="8"/>
  <c r="J389" i="8" s="1"/>
  <c r="M381" i="8"/>
  <c r="J381" i="8" s="1"/>
  <c r="M373" i="8"/>
  <c r="J373" i="8" s="1"/>
  <c r="M365" i="8"/>
  <c r="J365" i="8" s="1"/>
  <c r="M358" i="8"/>
  <c r="J358" i="8" s="1"/>
  <c r="M350" i="8"/>
  <c r="J350" i="8" s="1"/>
  <c r="M342" i="8"/>
  <c r="J342" i="8" s="1"/>
  <c r="M334" i="8"/>
  <c r="J334" i="8" s="1"/>
  <c r="M327" i="8"/>
  <c r="J327" i="8" s="1"/>
  <c r="M319" i="8"/>
  <c r="J319" i="8" s="1"/>
  <c r="M312" i="8"/>
  <c r="J312" i="8" s="1"/>
  <c r="M304" i="8"/>
  <c r="J304" i="8" s="1"/>
  <c r="M296" i="8"/>
  <c r="J296" i="8" s="1"/>
  <c r="M288" i="8"/>
  <c r="J288" i="8" s="1"/>
  <c r="M280" i="8"/>
  <c r="J280" i="8" s="1"/>
  <c r="M272" i="8"/>
  <c r="J272" i="8" s="1"/>
  <c r="M264" i="8"/>
  <c r="J264" i="8" s="1"/>
  <c r="M256" i="8"/>
  <c r="J256" i="8" s="1"/>
  <c r="M248" i="8"/>
  <c r="J248" i="8" s="1"/>
  <c r="M240" i="8"/>
  <c r="J240" i="8" s="1"/>
  <c r="M232" i="8"/>
  <c r="J232" i="8" s="1"/>
  <c r="M224" i="8"/>
  <c r="J224" i="8" s="1"/>
  <c r="M216" i="8"/>
  <c r="J216" i="8" s="1"/>
  <c r="M208" i="8"/>
  <c r="J208" i="8" s="1"/>
  <c r="M200" i="8"/>
  <c r="J200" i="8" s="1"/>
  <c r="M192" i="8"/>
  <c r="J192" i="8" s="1"/>
  <c r="M184" i="8"/>
  <c r="J184" i="8" s="1"/>
  <c r="M176" i="8"/>
  <c r="J176" i="8" s="1"/>
  <c r="M168" i="8"/>
  <c r="J168" i="8" s="1"/>
  <c r="M160" i="8"/>
  <c r="J160" i="8" s="1"/>
  <c r="M152" i="8"/>
  <c r="J152" i="8" s="1"/>
  <c r="M145" i="8"/>
  <c r="J145" i="8" s="1"/>
  <c r="M137" i="8"/>
  <c r="J137" i="8" s="1"/>
  <c r="M129" i="8"/>
  <c r="J129" i="8" s="1"/>
  <c r="M121" i="8"/>
  <c r="J121" i="8" s="1"/>
  <c r="M113" i="8"/>
  <c r="J113" i="8" s="1"/>
  <c r="M105" i="8"/>
  <c r="J105" i="8" s="1"/>
  <c r="M97" i="8"/>
  <c r="J97" i="8" s="1"/>
  <c r="M89" i="8"/>
  <c r="J89" i="8" s="1"/>
  <c r="M81" i="8"/>
  <c r="J81" i="8" s="1"/>
  <c r="M73" i="8"/>
  <c r="J73" i="8" s="1"/>
  <c r="M65" i="8"/>
  <c r="J65" i="8" s="1"/>
  <c r="M57" i="8"/>
  <c r="J57" i="8" s="1"/>
  <c r="M49" i="8"/>
  <c r="J49" i="8" s="1"/>
  <c r="M41" i="8"/>
  <c r="J41" i="8" s="1"/>
  <c r="M33" i="8"/>
  <c r="J33" i="8" s="1"/>
  <c r="M25" i="8"/>
  <c r="J25" i="8" s="1"/>
  <c r="M17" i="8"/>
  <c r="J17" i="8" s="1"/>
  <c r="M9" i="8"/>
  <c r="J9" i="8" s="1"/>
  <c r="M475" i="8"/>
  <c r="J475" i="8" s="1"/>
  <c r="M467" i="8"/>
  <c r="J467" i="8" s="1"/>
  <c r="M459" i="8"/>
  <c r="J459" i="8" s="1"/>
  <c r="M435" i="8"/>
  <c r="J435" i="8" s="1"/>
  <c r="M427" i="8"/>
  <c r="J427" i="8" s="1"/>
  <c r="M419" i="8"/>
  <c r="J419" i="8" s="1"/>
  <c r="M411" i="8"/>
  <c r="J411" i="8" s="1"/>
  <c r="M403" i="8"/>
  <c r="J403" i="8" s="1"/>
  <c r="M396" i="8"/>
  <c r="J396" i="8" s="1"/>
  <c r="M372" i="8"/>
  <c r="J372" i="8" s="1"/>
  <c r="M364" i="8"/>
  <c r="J364" i="8" s="1"/>
  <c r="M357" i="8"/>
  <c r="J357" i="8" s="1"/>
  <c r="M349" i="8"/>
  <c r="J349" i="8" s="1"/>
  <c r="M341" i="8"/>
  <c r="J341" i="8" s="1"/>
  <c r="M311" i="8"/>
  <c r="J311" i="8" s="1"/>
  <c r="M303" i="8"/>
  <c r="J303" i="8" s="1"/>
  <c r="M295" i="8"/>
  <c r="J295" i="8" s="1"/>
  <c r="M287" i="8"/>
  <c r="J287" i="8" s="1"/>
  <c r="M279" i="8"/>
  <c r="J279" i="8" s="1"/>
  <c r="M271" i="8"/>
  <c r="J271" i="8" s="1"/>
  <c r="M247" i="8"/>
  <c r="J247" i="8" s="1"/>
  <c r="M239" i="8"/>
  <c r="J239" i="8" s="1"/>
  <c r="M231" i="8"/>
  <c r="J231" i="8" s="1"/>
  <c r="M223" i="8"/>
  <c r="J223" i="8" s="1"/>
  <c r="M215" i="8"/>
  <c r="J215" i="8" s="1"/>
  <c r="M207" i="8"/>
  <c r="J207" i="8" s="1"/>
  <c r="M183" i="8"/>
  <c r="J183" i="8" s="1"/>
  <c r="M190" i="8"/>
  <c r="J190" i="8" s="1"/>
  <c r="M135" i="8"/>
  <c r="J135" i="8" s="1"/>
  <c r="M39" i="8"/>
  <c r="J39" i="8" s="1"/>
  <c r="M7" i="8"/>
  <c r="J7" i="8" s="1"/>
  <c r="M473" i="8"/>
  <c r="J473" i="8" s="1"/>
  <c r="M465" i="8"/>
  <c r="J465" i="8" s="1"/>
  <c r="M457" i="8"/>
  <c r="J457" i="8" s="1"/>
  <c r="M449" i="8"/>
  <c r="J449" i="8" s="1"/>
  <c r="M441" i="8"/>
  <c r="J441" i="8" s="1"/>
  <c r="M433" i="8"/>
  <c r="J433" i="8" s="1"/>
  <c r="M425" i="8"/>
  <c r="J425" i="8" s="1"/>
  <c r="M417" i="8"/>
  <c r="J417" i="8" s="1"/>
  <c r="M409" i="8"/>
  <c r="J409" i="8" s="1"/>
  <c r="M401" i="8"/>
  <c r="J401" i="8" s="1"/>
  <c r="M394" i="8"/>
  <c r="J394" i="8" s="1"/>
  <c r="M386" i="8"/>
  <c r="J386" i="8" s="1"/>
  <c r="M378" i="8"/>
  <c r="J378" i="8" s="1"/>
  <c r="M370" i="8"/>
  <c r="J370" i="8" s="1"/>
  <c r="M363" i="8"/>
  <c r="J363" i="8" s="1"/>
  <c r="M355" i="8"/>
  <c r="J355" i="8" s="1"/>
  <c r="M347" i="8"/>
  <c r="J347" i="8" s="1"/>
  <c r="M339" i="8"/>
  <c r="J339" i="8" s="1"/>
  <c r="M332" i="8"/>
  <c r="J332" i="8" s="1"/>
  <c r="M324" i="8"/>
  <c r="J324" i="8" s="1"/>
  <c r="M317" i="8"/>
  <c r="J317" i="8" s="1"/>
  <c r="M309" i="8"/>
  <c r="J309" i="8" s="1"/>
  <c r="M301" i="8"/>
  <c r="J301" i="8" s="1"/>
  <c r="M293" i="8"/>
  <c r="J293" i="8" s="1"/>
  <c r="M285" i="8"/>
  <c r="J285" i="8" s="1"/>
  <c r="M277" i="8"/>
  <c r="J277" i="8" s="1"/>
  <c r="M269" i="8"/>
  <c r="J269" i="8" s="1"/>
  <c r="M261" i="8"/>
  <c r="J261" i="8" s="1"/>
  <c r="M253" i="8"/>
  <c r="J253" i="8" s="1"/>
  <c r="M245" i="8"/>
  <c r="J245" i="8" s="1"/>
  <c r="M237" i="8"/>
  <c r="J237" i="8" s="1"/>
  <c r="M229" i="8"/>
  <c r="J229" i="8" s="1"/>
  <c r="M221" i="8"/>
  <c r="J221" i="8" s="1"/>
  <c r="M213" i="8"/>
  <c r="J213" i="8" s="1"/>
  <c r="M205" i="8"/>
  <c r="J205" i="8" s="1"/>
  <c r="M197" i="8"/>
  <c r="J197" i="8" s="1"/>
  <c r="M189" i="8"/>
  <c r="J189" i="8" s="1"/>
  <c r="M181" i="8"/>
  <c r="J181" i="8" s="1"/>
  <c r="M165" i="8"/>
  <c r="J165" i="8" s="1"/>
  <c r="M157" i="8"/>
  <c r="J157" i="8" s="1"/>
  <c r="M149" i="8"/>
  <c r="J149" i="8" s="1"/>
  <c r="M142" i="8"/>
  <c r="J142" i="8" s="1"/>
  <c r="M134" i="8"/>
  <c r="J134" i="8" s="1"/>
  <c r="M126" i="8"/>
  <c r="J126" i="8" s="1"/>
  <c r="M110" i="8"/>
  <c r="J110" i="8" s="1"/>
  <c r="M102" i="8"/>
  <c r="J102" i="8" s="1"/>
  <c r="M94" i="8"/>
  <c r="J94" i="8" s="1"/>
  <c r="M86" i="8"/>
  <c r="J86" i="8" s="1"/>
  <c r="M78" i="8"/>
  <c r="J78" i="8" s="1"/>
  <c r="M70" i="8"/>
  <c r="J70" i="8" s="1"/>
  <c r="M62" i="8"/>
  <c r="J62" i="8" s="1"/>
  <c r="M54" i="8"/>
  <c r="J54" i="8" s="1"/>
  <c r="M46" i="8"/>
  <c r="J46" i="8" s="1"/>
  <c r="M38" i="8"/>
  <c r="J38" i="8" s="1"/>
  <c r="M30" i="8"/>
  <c r="J30" i="8" s="1"/>
  <c r="M22" i="8"/>
  <c r="J22" i="8" s="1"/>
  <c r="M14" i="8"/>
  <c r="J14" i="8" s="1"/>
  <c r="M6" i="8"/>
  <c r="J6" i="8" s="1"/>
  <c r="M29" i="8"/>
  <c r="J29" i="8" s="1"/>
  <c r="M186" i="8"/>
  <c r="J186" i="8" s="1"/>
  <c r="M170" i="8"/>
  <c r="J170" i="8" s="1"/>
  <c r="M131" i="8"/>
  <c r="J131" i="8" s="1"/>
  <c r="M99" i="8"/>
  <c r="J99" i="8" s="1"/>
  <c r="M75" i="8"/>
  <c r="J75" i="8" s="1"/>
  <c r="M67" i="8"/>
  <c r="J67" i="8" s="1"/>
  <c r="M43" i="8"/>
  <c r="J43" i="8" s="1"/>
  <c r="M35" i="8"/>
  <c r="J35" i="8" s="1"/>
  <c r="M11" i="8"/>
  <c r="J11" i="8" s="1"/>
  <c r="M191" i="8"/>
  <c r="J191" i="8" s="1"/>
  <c r="M175" i="8"/>
  <c r="J175" i="8" s="1"/>
  <c r="M167" i="8"/>
  <c r="J167" i="8" s="1"/>
  <c r="M159" i="8"/>
  <c r="J159" i="8" s="1"/>
  <c r="M151" i="8"/>
  <c r="J151" i="8" s="1"/>
  <c r="M144" i="8"/>
  <c r="J144" i="8" s="1"/>
  <c r="M136" i="8"/>
  <c r="J136" i="8" s="1"/>
  <c r="M128" i="8"/>
  <c r="J128" i="8" s="1"/>
  <c r="M120" i="8"/>
  <c r="J120" i="8" s="1"/>
  <c r="M112" i="8"/>
  <c r="J112" i="8" s="1"/>
  <c r="M104" i="8"/>
  <c r="J104" i="8" s="1"/>
  <c r="M96" i="8"/>
  <c r="J96" i="8" s="1"/>
  <c r="M88" i="8"/>
  <c r="J88" i="8" s="1"/>
  <c r="M80" i="8"/>
  <c r="J80" i="8" s="1"/>
  <c r="M72" i="8"/>
  <c r="J72" i="8" s="1"/>
  <c r="M64" i="8"/>
  <c r="J64" i="8" s="1"/>
  <c r="M56" i="8"/>
  <c r="J56" i="8" s="1"/>
  <c r="M48" i="8"/>
  <c r="J48" i="8" s="1"/>
  <c r="M40" i="8"/>
  <c r="J40" i="8" s="1"/>
  <c r="M474" i="8"/>
  <c r="J474" i="8" s="1"/>
  <c r="M466" i="8"/>
  <c r="J466" i="8" s="1"/>
  <c r="M458" i="8"/>
  <c r="J458" i="8" s="1"/>
  <c r="M450" i="8"/>
  <c r="J450" i="8" s="1"/>
  <c r="M442" i="8"/>
  <c r="J442" i="8" s="1"/>
  <c r="M434" i="8"/>
  <c r="J434" i="8" s="1"/>
  <c r="M426" i="8"/>
  <c r="J426" i="8" s="1"/>
  <c r="M418" i="8"/>
  <c r="J418" i="8" s="1"/>
  <c r="M410" i="8"/>
  <c r="J410" i="8" s="1"/>
  <c r="M402" i="8"/>
  <c r="J402" i="8" s="1"/>
  <c r="M395" i="8"/>
  <c r="J395" i="8" s="1"/>
  <c r="M387" i="8"/>
  <c r="J387" i="8" s="1"/>
  <c r="M379" i="8"/>
  <c r="J379" i="8" s="1"/>
  <c r="M371" i="8"/>
  <c r="J371" i="8" s="1"/>
  <c r="M356" i="8"/>
  <c r="J356" i="8" s="1"/>
  <c r="M348" i="8"/>
  <c r="J348" i="8" s="1"/>
  <c r="M340" i="8"/>
  <c r="J340" i="8" s="1"/>
  <c r="M333" i="8"/>
  <c r="J333" i="8" s="1"/>
  <c r="M325" i="8"/>
  <c r="J325" i="8" s="1"/>
  <c r="M310" i="8"/>
  <c r="J310" i="8" s="1"/>
  <c r="M302" i="8"/>
  <c r="J302" i="8" s="1"/>
  <c r="M294" i="8"/>
  <c r="J294" i="8" s="1"/>
  <c r="M286" i="8"/>
  <c r="J286" i="8" s="1"/>
  <c r="M278" i="8"/>
  <c r="J278" i="8" s="1"/>
  <c r="M270" i="8"/>
  <c r="J270" i="8" s="1"/>
  <c r="M262" i="8"/>
  <c r="J262" i="8" s="1"/>
  <c r="M254" i="8"/>
  <c r="J254" i="8" s="1"/>
  <c r="M246" i="8"/>
  <c r="J246" i="8" s="1"/>
  <c r="M238" i="8"/>
  <c r="J238" i="8" s="1"/>
  <c r="M230" i="8"/>
  <c r="J230" i="8" s="1"/>
  <c r="M222" i="8"/>
  <c r="J222" i="8" s="1"/>
  <c r="M214" i="8"/>
  <c r="J214" i="8" s="1"/>
  <c r="M206" i="8"/>
  <c r="J206" i="8" s="1"/>
  <c r="M198" i="8"/>
  <c r="J198" i="8" s="1"/>
  <c r="M182" i="8"/>
  <c r="J182" i="8" s="1"/>
  <c r="M174" i="8"/>
  <c r="J174" i="8" s="1"/>
  <c r="M158" i="8"/>
  <c r="J158" i="8" s="1"/>
  <c r="M150" i="8"/>
  <c r="J150" i="8" s="1"/>
  <c r="M143" i="8"/>
  <c r="J143" i="8" s="1"/>
  <c r="M127" i="8"/>
  <c r="J127" i="8" s="1"/>
  <c r="M119" i="8"/>
  <c r="J119" i="8" s="1"/>
  <c r="M111" i="8"/>
  <c r="J111" i="8" s="1"/>
  <c r="M95" i="8"/>
  <c r="J95" i="8" s="1"/>
  <c r="M87" i="8"/>
  <c r="J87" i="8" s="1"/>
  <c r="M79" i="8"/>
  <c r="J79" i="8" s="1"/>
  <c r="M63" i="8"/>
  <c r="J63" i="8" s="1"/>
  <c r="M55" i="8"/>
  <c r="J55" i="8" s="1"/>
  <c r="M47" i="8"/>
  <c r="J47" i="8" s="1"/>
  <c r="M31" i="8"/>
  <c r="J31" i="8" s="1"/>
  <c r="M23" i="8"/>
  <c r="J23" i="8" s="1"/>
  <c r="M15" i="8"/>
  <c r="J15" i="8" s="1"/>
  <c r="M188" i="8"/>
  <c r="J188" i="8" s="1"/>
  <c r="M180" i="8"/>
  <c r="J180" i="8" s="1"/>
  <c r="M172" i="8"/>
  <c r="J172" i="8" s="1"/>
  <c r="M164" i="8"/>
  <c r="J164" i="8" s="1"/>
  <c r="M148" i="8"/>
  <c r="J148" i="8" s="1"/>
  <c r="M141" i="8"/>
  <c r="J141" i="8" s="1"/>
  <c r="M133" i="8"/>
  <c r="J133" i="8" s="1"/>
  <c r="M117" i="8"/>
  <c r="J117" i="8" s="1"/>
  <c r="M109" i="8"/>
  <c r="J109" i="8" s="1"/>
  <c r="M101" i="8"/>
  <c r="J101" i="8" s="1"/>
  <c r="M85" i="8"/>
  <c r="J85" i="8" s="1"/>
  <c r="M77" i="8"/>
  <c r="J77" i="8" s="1"/>
  <c r="M69" i="8"/>
  <c r="J69" i="8" s="1"/>
  <c r="M53" i="8"/>
  <c r="J53" i="8" s="1"/>
  <c r="M45" i="8"/>
  <c r="J45" i="8" s="1"/>
  <c r="M37" i="8"/>
  <c r="J37" i="8" s="1"/>
  <c r="M21" i="8"/>
  <c r="J21" i="8" s="1"/>
  <c r="M13" i="8"/>
  <c r="J13" i="8" s="1"/>
  <c r="M5" i="8"/>
  <c r="J5" i="8" s="1"/>
  <c r="M471" i="8"/>
  <c r="J471" i="8" s="1"/>
  <c r="M463" i="8"/>
  <c r="J463" i="8" s="1"/>
  <c r="M455" i="8"/>
  <c r="J455" i="8" s="1"/>
  <c r="M447" i="8"/>
  <c r="J447" i="8" s="1"/>
  <c r="M439" i="8"/>
  <c r="J439" i="8" s="1"/>
  <c r="M431" i="8"/>
  <c r="J431" i="8" s="1"/>
  <c r="M423" i="8"/>
  <c r="J423" i="8" s="1"/>
  <c r="M415" i="8"/>
  <c r="J415" i="8" s="1"/>
  <c r="M407" i="8"/>
  <c r="J407" i="8" s="1"/>
  <c r="M399" i="8"/>
  <c r="J399" i="8" s="1"/>
  <c r="M392" i="8"/>
  <c r="J392" i="8" s="1"/>
  <c r="M384" i="8"/>
  <c r="J384" i="8" s="1"/>
  <c r="M376" i="8"/>
  <c r="J376" i="8" s="1"/>
  <c r="M368" i="8"/>
  <c r="J368" i="8" s="1"/>
  <c r="M361" i="8"/>
  <c r="J361" i="8" s="1"/>
  <c r="M353" i="8"/>
  <c r="J353" i="8" s="1"/>
  <c r="M345" i="8"/>
  <c r="J345" i="8" s="1"/>
  <c r="M337" i="8"/>
  <c r="J337" i="8" s="1"/>
  <c r="M330" i="8"/>
  <c r="J330" i="8" s="1"/>
  <c r="M322" i="8"/>
  <c r="J322" i="8" s="1"/>
  <c r="M315" i="8"/>
  <c r="J315" i="8" s="1"/>
  <c r="M307" i="8"/>
  <c r="J307" i="8" s="1"/>
  <c r="M299" i="8"/>
  <c r="J299" i="8" s="1"/>
  <c r="M291" i="8"/>
  <c r="J291" i="8" s="1"/>
  <c r="M283" i="8"/>
  <c r="J283" i="8" s="1"/>
  <c r="M275" i="8"/>
  <c r="J275" i="8" s="1"/>
  <c r="M267" i="8"/>
  <c r="J267" i="8" s="1"/>
  <c r="M259" i="8"/>
  <c r="J259" i="8" s="1"/>
  <c r="M251" i="8"/>
  <c r="J251" i="8" s="1"/>
  <c r="M243" i="8"/>
  <c r="J243" i="8" s="1"/>
  <c r="M235" i="8"/>
  <c r="J235" i="8" s="1"/>
  <c r="M227" i="8"/>
  <c r="J227" i="8" s="1"/>
  <c r="M219" i="8"/>
  <c r="J219" i="8" s="1"/>
  <c r="M211" i="8"/>
  <c r="J211" i="8" s="1"/>
  <c r="M203" i="8"/>
  <c r="J203" i="8" s="1"/>
  <c r="M195" i="8"/>
  <c r="J195" i="8" s="1"/>
  <c r="M187" i="8"/>
  <c r="J187" i="8" s="1"/>
  <c r="M179" i="8"/>
  <c r="J179" i="8" s="1"/>
  <c r="M171" i="8"/>
  <c r="J171" i="8" s="1"/>
  <c r="M163" i="8"/>
  <c r="J163" i="8" s="1"/>
  <c r="M155" i="8"/>
  <c r="J155" i="8" s="1"/>
  <c r="M147" i="8"/>
  <c r="J147" i="8" s="1"/>
  <c r="M140" i="8"/>
  <c r="J140" i="8" s="1"/>
  <c r="M132" i="8"/>
  <c r="J132" i="8" s="1"/>
  <c r="M124" i="8"/>
  <c r="J124" i="8" s="1"/>
  <c r="M116" i="8"/>
  <c r="J116" i="8" s="1"/>
  <c r="M108" i="8"/>
  <c r="J108" i="8" s="1"/>
  <c r="M100" i="8"/>
  <c r="J100" i="8" s="1"/>
  <c r="M92" i="8"/>
  <c r="J92" i="8" s="1"/>
  <c r="M84" i="8"/>
  <c r="J84" i="8" s="1"/>
  <c r="M76" i="8"/>
  <c r="J76" i="8" s="1"/>
  <c r="M68" i="8"/>
  <c r="J68" i="8" s="1"/>
  <c r="M60" i="8"/>
  <c r="J60" i="8" s="1"/>
  <c r="M52" i="8"/>
  <c r="J52" i="8" s="1"/>
  <c r="M44" i="8"/>
  <c r="J44" i="8" s="1"/>
  <c r="F1" i="8"/>
  <c r="M470" i="8"/>
  <c r="J470" i="8" s="1"/>
  <c r="M462" i="8"/>
  <c r="J462" i="8" s="1"/>
  <c r="M454" i="8"/>
  <c r="J454" i="8" s="1"/>
  <c r="M446" i="8"/>
  <c r="J446" i="8" s="1"/>
  <c r="M438" i="8"/>
  <c r="J438" i="8" s="1"/>
  <c r="M430" i="8"/>
  <c r="J430" i="8" s="1"/>
  <c r="M422" i="8"/>
  <c r="J422" i="8" s="1"/>
  <c r="M414" i="8"/>
  <c r="J414" i="8" s="1"/>
  <c r="M406" i="8"/>
  <c r="J406" i="8" s="1"/>
  <c r="M398" i="8"/>
  <c r="J398" i="8" s="1"/>
  <c r="M391" i="8"/>
  <c r="J391" i="8" s="1"/>
  <c r="M383" i="8"/>
  <c r="J383" i="8" s="1"/>
  <c r="M375" i="8"/>
  <c r="J375" i="8" s="1"/>
  <c r="M367" i="8"/>
  <c r="J367" i="8" s="1"/>
  <c r="M360" i="8"/>
  <c r="J360" i="8" s="1"/>
  <c r="M352" i="8"/>
  <c r="J352" i="8" s="1"/>
  <c r="M344" i="8"/>
  <c r="J344" i="8" s="1"/>
  <c r="M336" i="8"/>
  <c r="J336" i="8" s="1"/>
  <c r="M329" i="8"/>
  <c r="J329" i="8" s="1"/>
  <c r="M321" i="8"/>
  <c r="J321" i="8" s="1"/>
  <c r="M314" i="8"/>
  <c r="J314" i="8" s="1"/>
  <c r="M306" i="8"/>
  <c r="J306" i="8" s="1"/>
  <c r="M298" i="8"/>
  <c r="J298" i="8" s="1"/>
  <c r="M290" i="8"/>
  <c r="J290" i="8" s="1"/>
  <c r="M282" i="8"/>
  <c r="J282" i="8" s="1"/>
  <c r="M274" i="8"/>
  <c r="J274" i="8" s="1"/>
  <c r="M266" i="8"/>
  <c r="J266" i="8" s="1"/>
  <c r="M258" i="8"/>
  <c r="J258" i="8" s="1"/>
  <c r="M250" i="8"/>
  <c r="J250" i="8" s="1"/>
  <c r="M242" i="8"/>
  <c r="J242" i="8" s="1"/>
  <c r="M234" i="8"/>
  <c r="J234" i="8" s="1"/>
  <c r="M226" i="8"/>
  <c r="J226" i="8" s="1"/>
  <c r="M218" i="8"/>
  <c r="J218" i="8" s="1"/>
  <c r="M210" i="8"/>
  <c r="J210" i="8" s="1"/>
  <c r="M202" i="8"/>
  <c r="J202" i="8" s="1"/>
  <c r="M194" i="8"/>
  <c r="J194" i="8" s="1"/>
  <c r="M178" i="8"/>
  <c r="J178" i="8" s="1"/>
  <c r="M154" i="8"/>
  <c r="J154" i="8" s="1"/>
  <c r="M146" i="8"/>
  <c r="J146" i="8" s="1"/>
  <c r="M123" i="8"/>
  <c r="J123" i="8" s="1"/>
  <c r="M115" i="8"/>
  <c r="J115" i="8" s="1"/>
  <c r="M91" i="8"/>
  <c r="J91" i="8" s="1"/>
  <c r="M83" i="8"/>
  <c r="J83" i="8" s="1"/>
  <c r="M59" i="8"/>
  <c r="J59" i="8" s="1"/>
  <c r="M51" i="8"/>
  <c r="J51" i="8" s="1"/>
  <c r="M27" i="8"/>
  <c r="J27" i="8" s="1"/>
  <c r="M19" i="8"/>
  <c r="J19" i="8" s="1"/>
  <c r="M193" i="8"/>
  <c r="J193" i="8" s="1"/>
  <c r="M185" i="8"/>
  <c r="J185" i="8" s="1"/>
  <c r="M169" i="8"/>
  <c r="J169" i="8" s="1"/>
  <c r="M161" i="8"/>
  <c r="J161" i="8" s="1"/>
  <c r="M153" i="8"/>
  <c r="J153" i="8" s="1"/>
  <c r="M138" i="8"/>
  <c r="J138" i="8" s="1"/>
  <c r="M130" i="8"/>
  <c r="J130" i="8" s="1"/>
  <c r="M122" i="8"/>
  <c r="J122" i="8" s="1"/>
  <c r="M106" i="8"/>
  <c r="J106" i="8" s="1"/>
  <c r="M98" i="8"/>
  <c r="J98" i="8" s="1"/>
  <c r="M90" i="8"/>
  <c r="J90" i="8" s="1"/>
  <c r="M74" i="8"/>
  <c r="J74" i="8" s="1"/>
  <c r="M66" i="8"/>
  <c r="J66" i="8" s="1"/>
  <c r="M58" i="8"/>
  <c r="J58" i="8" s="1"/>
  <c r="M42" i="8"/>
  <c r="J42" i="8" s="1"/>
  <c r="M34" i="8"/>
  <c r="J34" i="8" s="1"/>
  <c r="M26" i="8"/>
  <c r="J26" i="8" s="1"/>
  <c r="M10" i="8"/>
  <c r="J10" i="8" s="1"/>
  <c r="M32" i="8"/>
  <c r="J32" i="8" s="1"/>
  <c r="M24" i="8"/>
  <c r="J24" i="8" s="1"/>
  <c r="M16" i="8"/>
  <c r="J16" i="8" s="1"/>
  <c r="M8" i="8"/>
  <c r="J8" i="8" s="1"/>
  <c r="M36" i="8"/>
  <c r="J36" i="8" s="1"/>
  <c r="M28" i="8"/>
  <c r="J28" i="8" s="1"/>
  <c r="M20" i="8"/>
  <c r="J20" i="8" s="1"/>
  <c r="M12" i="8"/>
  <c r="J12" i="8" s="1"/>
  <c r="M4" i="8"/>
  <c r="J4"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<sst xmlns="http://schemas.openxmlformats.org/spreadsheetml/2006/main" count="38721" uniqueCount="5467">
  <si>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</si>
  <si>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</si>
  <si>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</si>
  <si>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</si>
  <si>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</si>
  <si>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</si>
  <si>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</si>
  <si>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</si>
  <si>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</si>
  <si>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</si>
  <si>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</si>
  <si>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</si>
  <si>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</si>
  <si>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</si>
  <si>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</si>
  <si>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</si>
  <si>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</si>
  <si>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</si>
  <si>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</si>
  <si>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</si>
  <si>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</si>
  <si>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</si>
  <si>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</si>
  <si>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</si>
  <si>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</si>
  <si>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</si>
  <si>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</si>
  <si>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</si>
  <si>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</si>
  <si>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</si>
  <si>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</si>
  <si>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</si>
  <si>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</si>
  <si>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</si>
  <si>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</si>
  <si>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</si>
  <si>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</si>
  <si>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</si>
  <si>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</si>
  <si>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</si>
  <si>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</si>
  <si>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</si>
  <si>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</si>
  <si>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</si>
  <si>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</si>
  <si>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</si>
  <si>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</si>
  <si>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</si>
  <si>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</si>
  <si>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</si>
  <si>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</si>
  <si>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</si>
  <si>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</si>
  <si>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</si>
  <si>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</si>
  <si>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</si>
  <si>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</si>
  <si>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</si>
  <si>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</si>
  <si>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</si>
  <si>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</si>
  <si>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</si>
  <si>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</si>
  <si>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</si>
  <si>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</si>
  <si>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</si>
  <si>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</si>
  <si>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</si>
  <si>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</si>
  <si>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</si>
  <si>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</si>
  <si>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</si>
  <si>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</si>
  <si>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</si>
  <si>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</si>
  <si>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</si>
  <si>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</si>
  <si>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</si>
  <si>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</si>
  <si>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</si>
  <si>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</si>
  <si>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</si>
  <si>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</si>
  <si>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</si>
  <si>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</si>
  <si>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</si>
  <si>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</si>
  <si>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</si>
  <si>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</si>
  <si>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</si>
  <si>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</si>
  <si>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</si>
  <si>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</si>
  <si>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</si>
  <si>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</si>
  <si>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</si>
  <si>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</si>
  <si>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</si>
  <si>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</si>
  <si>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</si>
  <si>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</si>
  <si>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</si>
  <si>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</si>
  <si>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</si>
  <si>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</si>
  <si>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</si>
  <si>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</si>
  <si>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</si>
  <si>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</si>
  <si>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</si>
  <si>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</si>
  <si>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</si>
  <si>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</si>
  <si>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</si>
  <si>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</si>
  <si>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</si>
  <si>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</si>
  <si>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</si>
  <si>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</si>
  <si>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</si>
  <si>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</si>
  <si>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</si>
  <si>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</si>
  <si>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</si>
  <si>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</si>
  <si>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</si>
  <si>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</si>
  <si>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</si>
  <si>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</si>
  <si>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</si>
  <si>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</si>
  <si>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</si>
  <si>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</si>
  <si>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</si>
  <si>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</si>
  <si>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</si>
  <si>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</si>
  <si>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</si>
  <si>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</si>
  <si>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</si>
  <si>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</si>
  <si>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</si>
  <si>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</si>
  <si>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</si>
  <si>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</si>
  <si>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</si>
  <si>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</si>
  <si>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</si>
  <si>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</si>
  <si>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</si>
  <si>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</si>
  <si>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</si>
  <si>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</si>
  <si>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</si>
  <si>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</si>
  <si>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</si>
  <si>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</si>
  <si>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</si>
  <si>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</si>
  <si>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</si>
  <si>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</si>
  <si>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</si>
  <si>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</si>
  <si>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</si>
  <si>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</si>
  <si>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</si>
  <si>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</si>
  <si>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</si>
  <si>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</si>
  <si>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</si>
  <si>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</si>
  <si>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</si>
  <si>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</si>
  <si>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</si>
  <si>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</si>
  <si>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</si>
  <si>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</si>
  <si>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</si>
  <si>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</si>
  <si>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</si>
  <si>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</si>
  <si>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</si>
  <si>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</si>
  <si>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</si>
  <si>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</si>
  <si>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</si>
  <si>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</si>
  <si>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</si>
  <si>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</si>
  <si>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</si>
  <si>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</si>
  <si>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</si>
  <si>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</si>
  <si>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</si>
  <si>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</si>
  <si>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</si>
  <si>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</si>
  <si>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</si>
  <si>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</si>
  <si>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</si>
  <si>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</si>
  <si>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</si>
  <si>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</si>
  <si>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</si>
  <si>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</si>
  <si>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</si>
  <si>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</si>
  <si>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</si>
  <si>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</si>
  <si>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</si>
  <si>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</si>
  <si>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</si>
  <si>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</si>
  <si>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</si>
  <si>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</si>
  <si>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</si>
  <si>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</si>
  <si>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</si>
  <si>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</si>
  <si>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</si>
  <si>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</si>
  <si>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</si>
  <si>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</si>
  <si>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</si>
  <si>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</si>
  <si>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</si>
  <si>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</si>
  <si>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</si>
  <si>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</si>
  <si>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</si>
  <si>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</si>
  <si>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</si>
  <si>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</si>
  <si>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</si>
  <si>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</si>
  <si>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</si>
  <si>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</si>
  <si>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</si>
  <si>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</si>
  <si>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</si>
  <si>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</si>
  <si>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</si>
  <si>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</si>
  <si>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</si>
  <si>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</si>
  <si>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</si>
  <si>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</si>
  <si>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</si>
  <si>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</si>
  <si>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</si>
  <si>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</si>
  <si>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</si>
  <si>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</si>
  <si>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</si>
  <si>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</si>
  <si>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</si>
  <si>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</si>
  <si>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</si>
  <si>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</si>
  <si>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</si>
  <si>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</si>
  <si>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</si>
  <si>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</si>
  <si>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</si>
  <si>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</si>
  <si>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</si>
  <si>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</si>
  <si>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</si>
  <si>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</si>
  <si>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</si>
  <si>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</si>
  <si>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</si>
  <si>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</si>
  <si>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</si>
  <si>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</si>
  <si>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</si>
  <si>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</si>
  <si>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</si>
  <si>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</si>
  <si>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</si>
  <si>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</si>
  <si>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</si>
  <si>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</si>
  <si>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</si>
  <si>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</si>
  <si>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</si>
  <si>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</si>
  <si>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</si>
  <si>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</si>
  <si>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</si>
  <si>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</si>
  <si>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</si>
  <si>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</si>
  <si>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</si>
  <si>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</si>
  <si>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</si>
  <si>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</si>
  <si>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</si>
  <si>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</si>
  <si>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</si>
  <si>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</si>
  <si>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</si>
  <si>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</si>
  <si>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</si>
  <si>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</si>
  <si>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</si>
  <si>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</si>
  <si>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</si>
  <si>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</si>
  <si>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</si>
  <si>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</si>
  <si>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</si>
  <si>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</si>
  <si>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</si>
  <si>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</si>
  <si>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</si>
  <si>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</si>
  <si>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</si>
  <si>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</si>
  <si>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</si>
  <si>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</si>
  <si>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</si>
  <si>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</si>
  <si>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</si>
  <si>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</si>
  <si>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</si>
  <si>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</si>
  <si>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</si>
  <si>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</si>
  <si>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</si>
  <si>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</si>
  <si>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</si>
  <si>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</si>
  <si>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</si>
  <si>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</si>
  <si>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</si>
  <si>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</si>
  <si>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</si>
  <si>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</si>
  <si>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</si>
  <si>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</si>
  <si>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</si>
  <si>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</si>
  <si>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</si>
  <si>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</si>
  <si>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</si>
  <si>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</si>
  <si>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</si>
  <si>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</si>
  <si>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</si>
  <si>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</si>
  <si>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</si>
  <si>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</si>
  <si>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</si>
  <si>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</si>
  <si>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</si>
  <si>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</si>
  <si>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</si>
  <si>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</si>
  <si>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</si>
  <si>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</si>
  <si>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</si>
  <si>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</si>
  <si>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</si>
  <si>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</si>
  <si>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</si>
  <si>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</si>
  <si>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</si>
  <si>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</si>
  <si>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</si>
  <si>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</si>
  <si>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</si>
  <si>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</si>
  <si>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</si>
  <si>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</si>
  <si>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</si>
  <si>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</si>
  <si>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</si>
  <si>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</si>
  <si>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</si>
  <si>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</si>
  <si>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</si>
  <si>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</si>
  <si>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</si>
  <si>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</si>
  <si>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</si>
  <si>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</si>
  <si>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</si>
  <si>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</si>
  <si>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</si>
  <si>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</si>
  <si>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</si>
  <si>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</si>
  <si>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</si>
  <si>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</si>
  <si>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</si>
  <si>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</si>
  <si>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</si>
  <si>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</si>
  <si>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</si>
  <si>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</si>
  <si>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</si>
  <si>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</si>
  <si>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</si>
  <si>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</si>
  <si>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</si>
  <si>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</si>
  <si>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</si>
  <si>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</si>
  <si>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</si>
  <si>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</si>
  <si>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</si>
  <si>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</si>
  <si>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</si>
  <si>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</si>
  <si>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</si>
  <si>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</si>
  <si>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</si>
  <si>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</si>
  <si>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</si>
  <si>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</si>
  <si>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</si>
  <si>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</si>
  <si>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</si>
  <si>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</si>
  <si>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</si>
  <si>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</si>
  <si>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</si>
  <si>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</si>
  <si>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</si>
  <si>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</si>
  <si>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</si>
  <si>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</si>
  <si>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</si>
  <si>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</si>
  <si>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</si>
  <si>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</si>
  <si>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</si>
  <si>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</si>
  <si>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</si>
  <si>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</si>
  <si>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</si>
  <si>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</si>
  <si>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</si>
  <si>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</si>
  <si>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</si>
  <si>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</si>
  <si>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</si>
  <si>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</si>
  <si>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</si>
  <si>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</si>
  <si>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</si>
  <si>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</si>
  <si>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</si>
  <si>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</si>
  <si>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</si>
  <si>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</si>
  <si>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</si>
  <si>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</si>
  <si>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</si>
  <si>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</si>
  <si>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</si>
  <si>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</si>
  <si>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</si>
  <si>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</si>
  <si>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</si>
  <si>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</si>
  <si>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</si>
  <si>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</si>
  <si>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</si>
  <si>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</si>
  <si>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</si>
  <si>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</si>
  <si>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</si>
  <si>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</si>
  <si>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</si>
  <si>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</si>
  <si>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</si>
  <si>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</si>
  <si>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</si>
  <si>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</si>
  <si>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</si>
  <si>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</si>
  <si>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</si>
  <si>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</si>
  <si>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</si>
  <si>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</si>
  <si>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</si>
  <si>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</si>
  <si>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</si>
  <si>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</si>
  <si>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</si>
  <si>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</si>
  <si>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</si>
  <si>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</si>
  <si>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</si>
  <si>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</si>
  <si>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</si>
  <si>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</si>
  <si>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</si>
  <si>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</si>
  <si>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</si>
  <si>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</si>
  <si>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</si>
  <si>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</si>
  <si>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</si>
  <si>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</si>
  <si>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</si>
  <si>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</si>
  <si>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</si>
  <si>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</si>
  <si>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</si>
  <si>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</si>
  <si>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</si>
  <si>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</si>
  <si>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</si>
  <si>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</si>
  <si>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</si>
  <si>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</si>
  <si>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</si>
  <si>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</si>
  <si>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</si>
  <si>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</si>
  <si>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</si>
  <si>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</si>
  <si>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</si>
  <si>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</si>
  <si>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</si>
  <si>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</si>
  <si>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</si>
  <si>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</si>
  <si>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</si>
  <si>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</si>
  <si>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</si>
  <si>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</si>
  <si>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</si>
  <si>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</si>
  <si>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</si>
  <si>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</si>
  <si>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</si>
  <si>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</si>
  <si>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</si>
  <si>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</si>
  <si>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</si>
  <si>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</si>
  <si>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</si>
  <si>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</si>
  <si>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</si>
  <si>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</si>
  <si>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</si>
  <si>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</si>
  <si>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</si>
  <si>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</si>
  <si>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</si>
  <si>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</si>
  <si>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</si>
  <si>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</si>
  <si>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</si>
  <si>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</si>
  <si>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</si>
  <si>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</si>
  <si>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</si>
  <si>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</si>
  <si>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</si>
  <si>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</si>
  <si>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</si>
  <si>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</si>
  <si>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</si>
  <si>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</si>
  <si>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</si>
  <si>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</si>
  <si>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</si>
  <si>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</si>
  <si>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</si>
  <si>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</si>
  <si>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</si>
  <si>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</si>
  <si>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</si>
  <si>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</si>
  <si>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</si>
  <si>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</si>
  <si>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</si>
  <si>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</si>
  <si>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</si>
  <si>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</si>
  <si>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</si>
  <si>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</si>
  <si>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</si>
  <si>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</si>
  <si>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</si>
  <si>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</si>
  <si>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</si>
  <si>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</si>
  <si>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</si>
  <si>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</si>
  <si>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</si>
  <si>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</si>
  <si>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</si>
  <si>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</si>
  <si>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</si>
  <si>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</si>
  <si>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</si>
  <si>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</si>
  <si>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</si>
  <si>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</si>
  <si>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</si>
  <si>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</si>
  <si>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</si>
  <si>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</si>
  <si>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</si>
  <si>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</si>
  <si>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</si>
  <si>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</si>
  <si>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</si>
  <si>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</si>
  <si>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</si>
  <si>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</si>
  <si>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</si>
  <si>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</si>
  <si>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</si>
  <si>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</si>
  <si>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</si>
  <si>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</si>
  <si>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</si>
  <si>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</si>
  <si>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</si>
  <si>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</si>
  <si>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</si>
  <si>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</si>
  <si>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</si>
  <si>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</si>
  <si>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</si>
  <si>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</si>
  <si>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</si>
  <si>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</si>
  <si>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</si>
  <si>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</si>
  <si>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</si>
  <si>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</si>
  <si>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</si>
  <si>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</si>
  <si>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</si>
  <si>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</si>
  <si>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</si>
  <si>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</si>
  <si>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</si>
  <si>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</si>
  <si>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</si>
  <si>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</si>
  <si>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</si>
  <si>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</si>
  <si>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</si>
  <si>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</si>
  <si>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</si>
  <si>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</si>
  <si>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</si>
  <si>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</si>
  <si>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</si>
  <si>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</si>
  <si>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</si>
  <si>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</si>
  <si>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</si>
  <si>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</si>
  <si>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</si>
  <si>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</si>
  <si>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</si>
  <si>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</si>
  <si>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</si>
  <si>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</si>
  <si>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</si>
  <si>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</si>
  <si>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</si>
  <si>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</si>
  <si>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</si>
  <si>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</si>
  <si>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</si>
  <si>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</si>
  <si>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</si>
  <si>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</si>
  <si>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</si>
  <si>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</si>
  <si>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</si>
  <si>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</si>
  <si>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</si>
  <si>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</si>
  <si>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</si>
  <si>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</si>
  <si>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</si>
  <si>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</si>
  <si>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</si>
  <si>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</si>
  <si>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</si>
  <si>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</si>
  <si>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</si>
  <si>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</si>
  <si>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</si>
  <si>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</si>
  <si>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</si>
  <si>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</si>
  <si>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</si>
  <si>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</si>
  <si>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</si>
  <si>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</si>
  <si>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</si>
  <si>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</si>
  <si>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</si>
  <si>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</si>
  <si>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</si>
  <si>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</si>
  <si>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</si>
  <si>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</si>
  <si>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</si>
  <si>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</si>
  <si>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</si>
  <si>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</si>
  <si>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</si>
  <si>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</si>
  <si>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</si>
  <si>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</si>
  <si>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</si>
  <si>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</si>
  <si>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</si>
  <si>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</si>
  <si>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</si>
  <si>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</si>
  <si>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</si>
  <si>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</si>
  <si>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</si>
  <si>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</si>
  <si>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</si>
  <si>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</si>
  <si>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</si>
  <si>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</si>
  <si>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</si>
  <si>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</si>
  <si>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</si>
  <si>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</si>
  <si>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</si>
  <si>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</si>
  <si>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</si>
  <si>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</si>
  <si>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</si>
  <si>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</si>
  <si>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</si>
  <si>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</si>
  <si>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</si>
  <si>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</si>
  <si>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</si>
  <si>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</si>
  <si>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</si>
  <si>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</si>
  <si>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</si>
  <si>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</si>
  <si>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</si>
  <si>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</si>
  <si>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</si>
  <si>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</si>
  <si>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</si>
  <si>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</si>
  <si>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</si>
  <si>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</si>
  <si>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</si>
  <si>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</si>
  <si>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</si>
  <si>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</si>
  <si>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</si>
  <si>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</si>
  <si>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</si>
  <si>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</si>
  <si>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</si>
  <si>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</si>
  <si>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</si>
  <si>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</si>
  <si>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</si>
  <si>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</si>
  <si>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</si>
  <si>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</si>
  <si>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</si>
  <si>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</si>
  <si>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</si>
  <si>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</si>
  <si>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</si>
  <si>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</si>
  <si>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</si>
  <si>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</si>
  <si>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</si>
  <si>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</si>
  <si>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</si>
  <si>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</si>
  <si>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</si>
  <si>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</si>
  <si>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</si>
  <si>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</si>
  <si>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</si>
  <si>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</si>
  <si>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</si>
  <si>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</si>
  <si>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</si>
  <si>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</si>
  <si>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</si>
  <si>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</si>
  <si>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</si>
  <si>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</si>
  <si>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</si>
  <si>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</si>
  <si>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</si>
  <si>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</si>
  <si>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</si>
  <si>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</si>
  <si>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</si>
  <si>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</si>
  <si>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</si>
  <si>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</si>
  <si>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</si>
  <si>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</si>
  <si>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</si>
  <si>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</si>
  <si>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</si>
  <si>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</si>
  <si>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</si>
  <si>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</si>
  <si>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</si>
  <si>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</si>
  <si>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</si>
  <si>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</si>
  <si>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</si>
  <si>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</si>
  <si>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</si>
  <si>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</si>
  <si>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</si>
  <si>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</si>
  <si>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</si>
  <si>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</si>
  <si>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</si>
  <si>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</si>
  <si>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</si>
  <si>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</si>
  <si>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</si>
  <si>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</si>
  <si>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</si>
  <si>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</si>
  <si>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</si>
  <si>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</si>
  <si>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</si>
  <si>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</si>
  <si>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</si>
  <si>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</si>
  <si>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</si>
  <si>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</si>
  <si>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</si>
  <si>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</si>
  <si>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</si>
  <si>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</si>
  <si>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</si>
  <si>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</si>
  <si>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</si>
  <si>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</si>
  <si>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</si>
  <si>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</si>
  <si>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</si>
  <si>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</si>
  <si>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</si>
  <si>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</si>
  <si>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</si>
  <si>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</si>
  <si>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</si>
  <si>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</si>
  <si>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</si>
  <si>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</si>
  <si>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</si>
  <si>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</si>
  <si>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</si>
  <si>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</si>
  <si>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</si>
  <si>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</si>
  <si>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</si>
  <si>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</si>
  <si>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</si>
  <si>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</si>
  <si>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</si>
  <si>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</si>
  <si>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</si>
  <si>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</si>
  <si>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</si>
  <si>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</si>
  <si>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</si>
  <si>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</si>
  <si>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</si>
  <si>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</si>
  <si>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</si>
  <si>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</si>
  <si>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</si>
  <si>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</si>
  <si>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</si>
  <si>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</si>
  <si>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</si>
  <si>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</si>
  <si>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</si>
  <si>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</si>
  <si>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</si>
  <si>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</si>
  <si>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</si>
  <si>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</si>
  <si>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</si>
  <si>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</si>
  <si>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</si>
  <si>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</si>
  <si>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</si>
  <si>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</si>
  <si>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</si>
  <si>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</si>
  <si>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</si>
  <si>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</si>
  <si>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</si>
  <si>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</si>
  <si>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</si>
  <si>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</si>
  <si>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</si>
  <si>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</si>
  <si>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</si>
  <si>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</si>
  <si>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</si>
  <si>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</si>
  <si>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</si>
  <si>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</si>
  <si>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</si>
  <si>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</si>
  <si>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</si>
  <si>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</si>
  <si>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</si>
  <si>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</si>
  <si>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</si>
  <si>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</si>
  <si>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</si>
  <si>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</si>
  <si>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</si>
  <si>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</si>
  <si>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</si>
  <si>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</si>
  <si>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</si>
  <si>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</si>
  <si>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</si>
  <si>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</si>
  <si>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</si>
  <si>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</si>
  <si>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</si>
  <si>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</si>
  <si>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</si>
  <si>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</si>
  <si>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</si>
  <si>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</si>
  <si>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</si>
  <si>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</si>
  <si>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</si>
  <si>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</si>
  <si>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</si>
  <si>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</si>
  <si>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</si>
  <si>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</si>
  <si>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</si>
  <si>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</si>
  <si>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</si>
  <si>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</si>
  <si>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</si>
  <si>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</si>
  <si>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</si>
  <si>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</si>
  <si>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</si>
  <si>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</si>
  <si>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</si>
  <si>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</si>
  <si>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</si>
  <si>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</si>
  <si>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</si>
  <si>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</si>
  <si>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</si>
  <si>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</si>
  <si>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</si>
  <si>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</si>
  <si>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</si>
  <si>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</si>
  <si>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</si>
  <si>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</si>
  <si>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</si>
  <si>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</si>
  <si>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</si>
  <si>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</si>
  <si>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</si>
  <si>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</si>
  <si>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</si>
  <si>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</si>
  <si>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</si>
  <si>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</si>
  <si>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</si>
  <si>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</si>
  <si>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</si>
  <si>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</si>
  <si>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</si>
  <si>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</si>
  <si>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</si>
  <si>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</si>
  <si>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</si>
  <si>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</si>
  <si>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</si>
  <si>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</si>
  <si>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</si>
  <si>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</si>
  <si>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</si>
  <si>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</si>
  <si>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</si>
  <si>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</si>
  <si>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</si>
  <si>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</si>
  <si>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</si>
  <si>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</si>
  <si>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</si>
  <si>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</si>
  <si>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</si>
  <si>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</si>
  <si>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</si>
  <si>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</si>
  <si>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</si>
  <si>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</si>
  <si>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</si>
  <si>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</si>
  <si>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</si>
  <si>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</si>
  <si>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</si>
  <si>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</si>
  <si>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</si>
  <si>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</si>
  <si>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</si>
  <si>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</si>
  <si>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</si>
  <si>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</si>
  <si>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</si>
  <si>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</si>
  <si>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</si>
  <si>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</si>
  <si>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</si>
  <si>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</si>
  <si>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</si>
  <si>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</si>
  <si>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</si>
  <si>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</si>
  <si>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</si>
  <si>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</si>
  <si>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</si>
  <si>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</si>
  <si>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</si>
  <si>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</si>
  <si>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</si>
  <si>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</si>
  <si>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</si>
  <si>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</si>
  <si>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</si>
  <si>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</si>
  <si>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</si>
  <si>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</si>
  <si>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</si>
  <si>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</si>
  <si>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</si>
  <si>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</si>
  <si>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</si>
  <si>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</si>
  <si>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</si>
  <si>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</si>
  <si>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</si>
  <si>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</si>
  <si>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</si>
  <si>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</si>
  <si>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</si>
  <si>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</si>
  <si>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</si>
  <si>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</si>
  <si>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</si>
  <si>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</si>
  <si>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</si>
  <si>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</si>
  <si>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</si>
  <si>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</si>
  <si>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</si>
  <si>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</si>
  <si>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</si>
  <si>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</si>
  <si>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</si>
  <si>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</si>
  <si>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</si>
  <si>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</si>
  <si>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</si>
  <si>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</si>
  <si>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</si>
  <si>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</si>
  <si>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</si>
  <si>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</si>
  <si>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</si>
  <si>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</si>
  <si>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</si>
  <si>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</si>
  <si>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</si>
  <si>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</si>
  <si>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</si>
  <si>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</si>
  <si>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</si>
  <si>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</si>
  <si>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</si>
  <si>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</si>
  <si>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</si>
  <si>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</si>
  <si>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</si>
  <si>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</si>
  <si>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</si>
  <si>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</si>
  <si>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</si>
  <si>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</si>
  <si>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</si>
  <si>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</si>
  <si>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</si>
  <si>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</si>
  <si>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</si>
  <si>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</si>
  <si>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</si>
  <si>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</si>
  <si>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</si>
  <si>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</si>
  <si>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</si>
  <si>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</si>
  <si>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</si>
  <si>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</si>
  <si>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</si>
  <si>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</si>
  <si>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</si>
  <si>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</si>
  <si>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</si>
  <si>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</si>
  <si>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</si>
  <si>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</si>
  <si>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</si>
  <si>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</si>
  <si>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</si>
  <si>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</si>
  <si>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</si>
  <si>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</si>
  <si>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</si>
  <si>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</si>
  <si>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</si>
  <si>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</si>
  <si>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</si>
  <si>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</si>
  <si>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</si>
  <si>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</si>
  <si>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</si>
  <si>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</si>
  <si>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</si>
  <si>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</si>
  <si>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</si>
  <si>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</si>
  <si>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</si>
  <si>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</si>
  <si>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</si>
  <si>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</si>
  <si>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</si>
  <si>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</si>
  <si>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</si>
  <si>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</si>
  <si>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</si>
  <si>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</si>
  <si>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</si>
  <si>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</si>
  <si>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</si>
  <si>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</si>
  <si>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</si>
  <si>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</si>
  <si>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</si>
  <si>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</si>
  <si>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</si>
  <si>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</si>
  <si>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</si>
  <si>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</si>
  <si>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</si>
  <si>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</si>
  <si>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</si>
  <si>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</si>
  <si>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</si>
  <si>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</si>
  <si>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</si>
  <si>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</si>
  <si>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</si>
  <si>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</si>
  <si>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</si>
  <si>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</si>
  <si>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</si>
  <si>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</si>
  <si>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</si>
  <si>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</si>
  <si>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</si>
  <si>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</si>
  <si>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</si>
  <si>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</si>
  <si>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</si>
  <si>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</si>
  <si>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</si>
  <si>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</si>
  <si>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</si>
  <si>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</si>
  <si>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</si>
  <si>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</si>
  <si>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</si>
  <si>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</si>
  <si>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</si>
  <si>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</si>
  <si>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</si>
  <si>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</si>
  <si>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</si>
  <si>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</si>
  <si>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</si>
  <si>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</si>
  <si>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</si>
  <si>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</si>
  <si>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</si>
  <si>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</si>
  <si>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</si>
  <si>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</si>
  <si>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</si>
  <si>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</si>
  <si>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</si>
  <si>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</si>
  <si>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</si>
  <si>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</si>
  <si>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</si>
  <si>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</si>
  <si>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</si>
  <si>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</si>
  <si>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</si>
  <si>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</si>
  <si>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</si>
  <si>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</si>
  <si>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</si>
  <si>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</si>
  <si>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</si>
  <si>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</si>
  <si>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</si>
  <si>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</si>
  <si>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</si>
  <si>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</si>
  <si>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</si>
  <si>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</si>
  <si>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</si>
  <si>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</si>
  <si>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</si>
  <si>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</si>
  <si>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</si>
  <si>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</si>
  <si>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</si>
  <si>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</si>
  <si>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</si>
  <si>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</si>
  <si>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</si>
  <si>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</si>
  <si>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</si>
  <si>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</si>
  <si>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</si>
  <si>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</si>
  <si>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</si>
  <si>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</si>
  <si>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</si>
  <si>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</si>
  <si>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</si>
  <si>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</si>
  <si>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</si>
  <si>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</si>
  <si>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</si>
  <si>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</si>
  <si>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</si>
  <si>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</si>
  <si>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</si>
  <si>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</si>
  <si>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</si>
  <si>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</si>
  <si>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</si>
  <si>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</si>
  <si>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</si>
  <si>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</si>
  <si>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</si>
  <si>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</si>
  <si>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</si>
  <si>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</si>
  <si>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</si>
  <si>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</si>
  <si>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</si>
  <si>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</si>
  <si>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</si>
  <si>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</si>
  <si>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</si>
  <si>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</si>
  <si>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</si>
  <si>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</si>
  <si>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</si>
  <si>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</si>
  <si>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</si>
  <si>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</si>
  <si>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</si>
  <si>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</si>
  <si>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</si>
  <si>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</si>
  <si>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</si>
  <si>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</si>
  <si>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</si>
  <si>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</si>
  <si>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</si>
  <si>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</si>
  <si>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</si>
  <si>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</si>
  <si>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</si>
  <si>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</si>
  <si>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</si>
  <si>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</si>
  <si>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</si>
  <si>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</si>
  <si>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</si>
  <si>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</si>
  <si>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</si>
  <si>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</si>
  <si>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</si>
  <si>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</si>
  <si>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</si>
  <si>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</si>
  <si>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</si>
  <si>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</si>
  <si>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</si>
  <si>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</si>
  <si>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</si>
  <si>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</si>
  <si>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</si>
  <si>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</si>
  <si>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</si>
  <si>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</si>
  <si>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</si>
  <si>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</si>
  <si>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</si>
  <si>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</si>
  <si>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</si>
  <si>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</si>
  <si>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</si>
  <si>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</si>
  <si>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</si>
  <si>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</si>
  <si>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</si>
  <si>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</si>
  <si>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</si>
  <si>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</si>
  <si>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</si>
  <si>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</si>
  <si>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</si>
  <si>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</si>
  <si>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</si>
  <si>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</si>
  <si>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</si>
  <si>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</si>
  <si>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</si>
  <si>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</si>
  <si>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</si>
  <si>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</si>
  <si>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</si>
  <si>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</si>
  <si>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</si>
  <si>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</si>
  <si>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</si>
  <si>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</si>
  <si>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</si>
  <si>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</si>
  <si>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</si>
  <si>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</si>
  <si>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</si>
  <si>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</si>
  <si>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</si>
  <si>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</si>
  <si>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</si>
  <si>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</si>
  <si>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</si>
  <si>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</si>
  <si>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</si>
  <si>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</si>
  <si>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</si>
  <si>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</si>
  <si>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</si>
  <si>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</si>
  <si>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</si>
  <si>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</si>
  <si>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</si>
  <si>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</si>
  <si>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</si>
  <si>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</si>
  <si>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</si>
  <si>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</si>
  <si>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</si>
  <si>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</si>
  <si>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</si>
  <si>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</si>
  <si>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</si>
  <si>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</si>
  <si>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</si>
  <si>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</si>
  <si>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</si>
  <si>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</si>
  <si>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</si>
  <si>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</si>
  <si>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</si>
  <si>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</si>
  <si>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</si>
  <si>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</si>
  <si>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</si>
  <si>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</si>
  <si>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</si>
  <si>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</si>
  <si>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</si>
  <si>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</si>
  <si>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</si>
  <si>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</si>
  <si>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</si>
  <si>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</si>
  <si>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</si>
  <si>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</si>
  <si>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</si>
  <si>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</si>
  <si>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</si>
  <si>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</si>
  <si>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</si>
  <si>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</si>
  <si>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</si>
  <si>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</si>
  <si>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</si>
  <si>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</si>
  <si>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</si>
  <si>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</si>
  <si>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</si>
  <si>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</si>
  <si>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</si>
  <si>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</si>
  <si>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</si>
  <si>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</si>
  <si>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</si>
  <si>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</si>
  <si>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</si>
  <si>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</si>
  <si>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</si>
  <si>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</si>
  <si>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</si>
  <si>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</si>
  <si>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</si>
  <si>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</si>
  <si>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</si>
  <si>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</si>
  <si>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</si>
  <si>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</si>
  <si>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</si>
  <si>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</si>
  <si>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</si>
  <si>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</si>
  <si>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</si>
  <si>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</si>
  <si>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</si>
  <si>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</si>
  <si>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</si>
  <si>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</si>
  <si>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</si>
  <si>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</si>
  <si>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</si>
  <si>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</si>
  <si>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</si>
  <si>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</si>
  <si>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</si>
  <si>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</si>
  <si>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</si>
  <si>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</si>
  <si>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</si>
  <si>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</si>
  <si>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</si>
  <si>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</si>
  <si>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</si>
  <si>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</si>
  <si>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</si>
  <si>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</si>
  <si>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</si>
  <si>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</si>
  <si>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</si>
  <si>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</si>
  <si>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</si>
  <si>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</si>
  <si>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</si>
  <si>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</si>
  <si>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</si>
  <si>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</si>
  <si>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</si>
  <si>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</si>
  <si>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</si>
  <si>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</si>
  <si>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</si>
  <si>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</si>
  <si>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</si>
  <si>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</si>
  <si>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</si>
  <si>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</si>
  <si>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</si>
  <si>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</si>
  <si>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</si>
  <si>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</si>
  <si>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</si>
  <si>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</si>
  <si>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</si>
  <si>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</si>
  <si>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</si>
  <si>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</si>
  <si>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</si>
  <si>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</si>
  <si>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</si>
  <si>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</si>
  <si>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</si>
  <si>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</si>
  <si>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</si>
  <si>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</si>
  <si>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</si>
  <si>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</si>
  <si>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</si>
  <si>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</si>
  <si>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</si>
  <si>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</si>
  <si>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</si>
  <si>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</si>
  <si>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</si>
  <si>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</si>
  <si>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</si>
  <si>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</si>
  <si>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</si>
  <si>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</si>
  <si>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</si>
  <si>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</si>
  <si>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</si>
  <si>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</si>
  <si>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</si>
  <si>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</si>
  <si>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</si>
  <si>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</si>
  <si>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</si>
  <si>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</si>
  <si>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</si>
  <si>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</si>
  <si>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</si>
  <si>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</si>
  <si>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</si>
  <si>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</si>
  <si>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</si>
  <si>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</si>
  <si>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</si>
  <si>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</si>
  <si>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</si>
  <si>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</si>
  <si>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</si>
  <si>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</si>
  <si>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</si>
  <si>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</si>
  <si>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</si>
  <si>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</si>
  <si>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</si>
  <si>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</si>
  <si>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</si>
  <si>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</si>
  <si>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</si>
  <si>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</si>
  <si>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</si>
  <si>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</si>
  <si>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</si>
  <si>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</si>
  <si>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</si>
  <si>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</si>
  <si>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</si>
  <si>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</si>
  <si>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</si>
  <si>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</si>
  <si>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</si>
  <si>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</si>
  <si>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</si>
  <si>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</si>
  <si>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</si>
  <si>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</si>
  <si>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</si>
  <si>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</si>
  <si>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</si>
  <si>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</si>
  <si>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</si>
  <si>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</si>
  <si>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</si>
  <si>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</si>
  <si>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</si>
  <si>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</si>
  <si>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</si>
  <si>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</si>
  <si>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</si>
  <si>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</si>
  <si>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</si>
  <si>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</si>
  <si>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</si>
  <si>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</si>
  <si>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</si>
  <si>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</si>
  <si>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</si>
  <si>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</si>
  <si>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</si>
  <si>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</si>
  <si>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</si>
  <si>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</si>
  <si>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</si>
  <si>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</si>
  <si>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</si>
  <si>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</si>
  <si>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</si>
  <si>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</si>
  <si>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</si>
  <si>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</si>
  <si>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</si>
  <si>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</si>
  <si>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</si>
  <si>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</si>
  <si>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</si>
  <si>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</si>
  <si>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</si>
  <si>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</si>
  <si>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</si>
  <si>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</si>
  <si>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</si>
  <si>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</si>
  <si>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</si>
  <si>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</si>
  <si>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</si>
  <si>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</si>
  <si>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</si>
  <si>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</si>
  <si>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</si>
  <si>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</si>
  <si>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</si>
  <si>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</si>
  <si>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</si>
  <si>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</si>
  <si>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</si>
  <si>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</si>
  <si>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</si>
  <si>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</si>
  <si>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</si>
  <si>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</si>
  <si>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</si>
  <si>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</si>
  <si>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</si>
  <si>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</si>
  <si>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</si>
  <si>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</si>
  <si>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</si>
  <si>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</si>
  <si>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</si>
  <si>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</si>
  <si>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</si>
  <si>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</si>
  <si>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</si>
  <si>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</si>
  <si>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</si>
  <si>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</si>
  <si>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</si>
  <si>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</si>
  <si>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</si>
  <si>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</si>
  <si>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</si>
  <si>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</si>
  <si>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</si>
  <si>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</si>
  <si>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</si>
  <si>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</si>
  <si>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</si>
  <si>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</si>
  <si>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</si>
  <si>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</si>
  <si>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</si>
  <si>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</si>
  <si>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</si>
  <si>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</si>
  <si>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</si>
  <si>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</si>
  <si>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</si>
  <si>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</si>
  <si>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</si>
  <si>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</si>
  <si>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</si>
  <si>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</si>
  <si>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</si>
  <si>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</si>
  <si>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</si>
  <si>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</si>
  <si>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</si>
  <si>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</si>
  <si>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</si>
  <si>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</si>
  <si>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</si>
  <si>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</si>
  <si>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</si>
  <si>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</si>
  <si>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</si>
  <si>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</si>
  <si>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</si>
  <si>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</si>
  <si>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</si>
  <si>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</si>
  <si>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</si>
  <si>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</si>
  <si>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</si>
  <si>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</si>
  <si>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</si>
  <si>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</si>
  <si>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</si>
  <si>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</si>
  <si>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</si>
  <si>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</si>
  <si>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</si>
  <si>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</si>
  <si>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</si>
  <si>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</si>
  <si>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</si>
  <si>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</si>
  <si>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</si>
  <si>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</si>
  <si>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</si>
  <si>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</si>
  <si>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</si>
  <si>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</si>
  <si>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</si>
  <si>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</si>
  <si>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</si>
  <si>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</si>
  <si>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</si>
  <si>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</si>
  <si>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</si>
  <si>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</si>
  <si>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</si>
  <si>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</si>
  <si>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</si>
  <si>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</si>
  <si>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</si>
  <si>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</si>
  <si>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</si>
  <si>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</si>
  <si>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</si>
  <si>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</si>
  <si>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</si>
  <si>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</si>
  <si>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</si>
  <si>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</si>
  <si>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</si>
  <si>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</si>
  <si>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</si>
  <si>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</si>
  <si>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</si>
  <si>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</si>
  <si>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</si>
  <si>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</si>
  <si>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</si>
  <si>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</si>
  <si>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</si>
  <si>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</si>
  <si>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</si>
  <si>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</si>
  <si>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</si>
  <si>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</si>
  <si>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</si>
  <si>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</si>
  <si>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</si>
  <si>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</si>
  <si>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</si>
  <si>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</si>
  <si>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</si>
  <si>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</si>
  <si>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</si>
  <si>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</si>
  <si>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</si>
  <si>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</si>
  <si>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</si>
  <si>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</si>
  <si>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</si>
  <si>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</si>
  <si>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</si>
  <si>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</si>
  <si>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</si>
  <si>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</si>
  <si>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</si>
  <si>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</si>
  <si>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</si>
  <si>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</si>
  <si>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</si>
  <si>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</si>
  <si>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</si>
  <si>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</si>
  <si>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</si>
  <si>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</si>
  <si>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</si>
  <si>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</si>
  <si>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</si>
  <si>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</si>
  <si>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</si>
  <si>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</si>
  <si>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</si>
  <si>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</si>
  <si>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</si>
  <si>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</si>
  <si>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</si>
  <si>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</si>
  <si>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</si>
  <si>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</si>
  <si>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</si>
  <si>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</si>
  <si>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</si>
  <si>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</si>
  <si>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</si>
  <si>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</si>
  <si>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</si>
  <si>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</si>
  <si>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</si>
  <si>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</si>
  <si>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</si>
  <si>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</si>
  <si>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</si>
  <si>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</si>
  <si>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</si>
  <si>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</si>
  <si>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</si>
  <si>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</si>
  <si>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</si>
  <si>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</si>
  <si>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</si>
  <si>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</si>
  <si>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</si>
  <si>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</si>
  <si>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</si>
  <si>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</si>
  <si>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</si>
  <si>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</si>
  <si>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</si>
  <si>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</si>
  <si>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</si>
  <si>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</si>
  <si>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</si>
  <si>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</si>
  <si>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</si>
  <si>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</si>
  <si>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</si>
  <si>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</si>
  <si>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</si>
  <si>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</si>
  <si>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</si>
  <si>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</si>
  <si>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</si>
  <si>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</si>
  <si>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</si>
  <si>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</si>
  <si>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</si>
  <si>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</si>
  <si>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</si>
  <si>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</si>
  <si>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</si>
  <si>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</si>
  <si>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</si>
  <si>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</si>
  <si>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</si>
  <si>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</si>
  <si>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</si>
  <si>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</si>
  <si>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</si>
  <si>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</si>
  <si>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</si>
  <si>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</si>
  <si>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</si>
  <si>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</si>
  <si>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</si>
  <si>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</si>
  <si>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</si>
  <si>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</si>
  <si>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</si>
  <si>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</si>
  <si>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</si>
  <si>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</si>
  <si>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</si>
  <si>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</si>
  <si>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</si>
  <si>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</si>
  <si>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</si>
  <si>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</si>
  <si>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</si>
  <si>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</si>
  <si>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</si>
  <si>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</si>
  <si>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</si>
  <si>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</si>
  <si>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</si>
  <si>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</si>
  <si>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</si>
  <si>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</si>
  <si>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</si>
  <si>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</si>
  <si>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</si>
  <si>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</si>
  <si>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</si>
  <si>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</si>
  <si>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</si>
  <si>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</si>
  <si>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</si>
  <si>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</si>
  <si>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</si>
  <si>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</si>
  <si>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</si>
  <si>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</si>
  <si>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</si>
  <si>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</si>
  <si>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</si>
  <si>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</si>
  <si>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</si>
  <si>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</si>
  <si>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</si>
  <si>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</si>
  <si>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</si>
  <si>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</si>
  <si>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</si>
  <si>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</si>
  <si>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</si>
  <si>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</si>
  <si>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</si>
  <si>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</si>
  <si>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</si>
  <si>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</si>
  <si>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</si>
  <si>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</si>
  <si>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</si>
  <si>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</si>
  <si>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</si>
  <si>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</si>
  <si>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</si>
  <si>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</si>
  <si>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</si>
  <si>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</si>
  <si>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</si>
  <si>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</si>
  <si>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</si>
  <si>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</si>
  <si>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</si>
  <si>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</si>
  <si>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</si>
  <si>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</si>
  <si>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</si>
  <si>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</si>
  <si>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</si>
  <si>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</si>
  <si>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</si>
  <si>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</si>
  <si>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</si>
  <si>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</si>
  <si>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</si>
  <si>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</si>
  <si>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</si>
  <si>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</si>
  <si>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</si>
  <si>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</si>
  <si>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</si>
  <si>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</si>
  <si>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</si>
  <si>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</si>
  <si>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</si>
  <si>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</si>
  <si>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</si>
  <si>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</si>
  <si>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</si>
  <si>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</si>
  <si>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</si>
  <si>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</si>
  <si>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</si>
  <si>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</si>
  <si>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</si>
  <si>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</si>
  <si>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</si>
  <si>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</si>
  <si>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</si>
  <si>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</si>
  <si>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</si>
  <si>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</si>
  <si>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</si>
  <si>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</si>
  <si>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</si>
  <si>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</si>
  <si>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</si>
  <si>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</si>
  <si>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</si>
  <si>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</si>
  <si>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</si>
  <si>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</si>
  <si>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</si>
  <si>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</si>
  <si>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</si>
  <si>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</si>
  <si>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</si>
  <si>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</si>
  <si>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</si>
  <si>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</si>
  <si>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</si>
  <si>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</si>
  <si>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</si>
  <si>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</si>
  <si>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</si>
  <si>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</si>
  <si>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</si>
  <si>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</si>
  <si>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</si>
  <si>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</si>
  <si>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</si>
  <si>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</si>
  <si>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</si>
  <si>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</si>
  <si>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</si>
  <si>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</si>
  <si>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</si>
  <si>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</si>
  <si>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</si>
  <si>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</si>
  <si>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</si>
  <si>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</si>
  <si>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</si>
  <si>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</si>
  <si>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</si>
  <si>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</si>
  <si>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</si>
  <si>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</si>
  <si>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</si>
  <si>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</si>
  <si>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</si>
  <si>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</si>
  <si>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</si>
  <si>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</si>
  <si>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</si>
  <si>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</si>
  <si>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</si>
  <si>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</si>
  <si>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</si>
  <si>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</si>
  <si>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</si>
  <si>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</si>
  <si>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</si>
  <si>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</si>
  <si>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</si>
  <si>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</si>
  <si>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</si>
  <si>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</si>
  <si>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</si>
  <si>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</si>
  <si>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</si>
  <si>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</si>
  <si>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</si>
  <si>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</si>
  <si>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</si>
  <si>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</si>
  <si>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</si>
  <si>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</si>
  <si>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</si>
  <si>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</si>
  <si>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</si>
  <si>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</si>
  <si>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</si>
  <si>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</si>
  <si>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</si>
  <si>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</si>
  <si>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</si>
  <si>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</si>
  <si>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</si>
  <si>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</si>
  <si>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</si>
  <si>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</si>
  <si>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</si>
  <si>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</si>
  <si>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</si>
  <si>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</si>
  <si>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</si>
  <si>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</si>
  <si>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</si>
  <si>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</si>
  <si>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</si>
  <si>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</si>
  <si>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</si>
  <si>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</si>
  <si>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</si>
  <si>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</si>
  <si>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</si>
  <si>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</si>
  <si>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</si>
  <si>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</si>
  <si>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</si>
  <si>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</si>
  <si>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</si>
  <si>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</si>
  <si>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</si>
  <si>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</si>
  <si>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</si>
  <si>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</si>
  <si>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</si>
  <si>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</si>
  <si>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</si>
  <si>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</si>
  <si>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</si>
  <si>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</si>
  <si>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</si>
  <si>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</si>
  <si>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</si>
  <si>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</si>
  <si>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</si>
  <si>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</si>
  <si>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</si>
  <si>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</si>
  <si>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</si>
  <si>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</si>
  <si>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</si>
  <si>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</si>
  <si>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</si>
  <si>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</si>
  <si>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</si>
  <si>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</si>
  <si>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</si>
  <si>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</si>
  <si>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</si>
  <si>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</si>
  <si>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</si>
  <si>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</si>
  <si>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</si>
  <si>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</si>
  <si>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</si>
  <si>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</si>
  <si>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</si>
  <si>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</si>
  <si>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</si>
  <si>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</si>
  <si>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</si>
  <si>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</si>
  <si>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</si>
  <si>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</si>
  <si>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</si>
  <si>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</si>
  <si>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</si>
  <si>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</si>
  <si>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</si>
  <si>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</si>
  <si>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</si>
  <si>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</si>
  <si>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</si>
  <si>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</si>
  <si>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</si>
  <si>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</si>
  <si>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</si>
  <si>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</si>
  <si>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</si>
  <si>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</si>
  <si>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</si>
  <si>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</si>
  <si>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</si>
  <si>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</si>
  <si>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</si>
  <si>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</si>
  <si>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</si>
  <si>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</si>
  <si>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</si>
  <si>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</si>
  <si>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</si>
  <si>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</si>
  <si>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</si>
  <si>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</si>
  <si>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</si>
  <si>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</si>
  <si>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</si>
  <si>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</si>
  <si>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</si>
  <si>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</si>
  <si>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</si>
  <si>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</si>
  <si>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</si>
  <si>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</si>
  <si>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</si>
  <si>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</si>
  <si>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</si>
  <si>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</si>
  <si>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</si>
  <si>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</si>
  <si>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</si>
  <si>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</si>
  <si>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</si>
  <si>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</si>
  <si>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</si>
  <si>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</si>
  <si>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</si>
  <si>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</si>
  <si>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</si>
  <si>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</si>
  <si>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</si>
  <si>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</si>
  <si>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</si>
  <si>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</si>
  <si>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</si>
  <si>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</si>
  <si>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</si>
  <si>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</si>
  <si>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</si>
  <si>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</si>
  <si>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</si>
  <si>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</si>
  <si>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</si>
  <si>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</si>
  <si>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</si>
  <si>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</si>
  <si>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</si>
  <si>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</si>
  <si>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</si>
  <si>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</si>
  <si>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</si>
  <si>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</si>
  <si>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</si>
  <si>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</si>
  <si>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</si>
  <si>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</si>
  <si>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</si>
  <si>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</si>
  <si>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</si>
  <si>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</si>
  <si>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</si>
  <si>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</si>
  <si>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</si>
  <si>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</si>
  <si>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</si>
  <si>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</si>
  <si>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</si>
  <si>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</si>
  <si>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</si>
  <si>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</si>
  <si>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</si>
  <si>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</si>
  <si>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</si>
  <si>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</si>
  <si>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</si>
  <si>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</si>
  <si>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</si>
  <si>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</si>
  <si>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</si>
  <si>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</si>
  <si>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</si>
  <si>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</si>
  <si>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</si>
  <si>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</si>
  <si>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</si>
  <si>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</si>
  <si>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</si>
  <si>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</si>
  <si>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</si>
  <si>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</si>
  <si>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</si>
  <si>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</si>
  <si>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</si>
  <si>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</si>
  <si>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</si>
  <si>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</si>
  <si>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</si>
  <si>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</si>
  <si>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</si>
  <si>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</si>
  <si>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</si>
  <si>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</si>
  <si>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</si>
  <si>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</si>
  <si>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</si>
  <si>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</si>
  <si>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</si>
  <si>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</si>
  <si>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</si>
  <si>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</si>
  <si>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</si>
  <si>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</si>
  <si>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</si>
  <si>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</si>
  <si>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</si>
  <si>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</si>
  <si>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</si>
  <si>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</si>
  <si>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</si>
  <si>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</si>
  <si>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</si>
  <si>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</si>
  <si>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</si>
  <si>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</si>
  <si>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</si>
  <si>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</si>
  <si>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</si>
  <si>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</si>
  <si>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</si>
  <si>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</si>
  <si>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</si>
  <si>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</si>
  <si>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</si>
  <si>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</si>
  <si>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</si>
  <si>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</si>
  <si>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</si>
  <si>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</si>
  <si>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</si>
  <si>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</si>
  <si>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</si>
  <si>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</si>
  <si>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</si>
  <si>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</si>
  <si>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</si>
  <si>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</si>
  <si>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</si>
  <si>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</si>
  <si>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</si>
  <si>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</si>
  <si>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</si>
  <si>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</si>
  <si>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</si>
  <si>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</si>
  <si>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</si>
  <si>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</si>
  <si>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</si>
  <si>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</si>
  <si>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</si>
  <si>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</si>
  <si>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</si>
  <si>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</si>
  <si>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</si>
  <si>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</si>
  <si>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</si>
  <si>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</si>
  <si>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</si>
  <si>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</si>
  <si>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</si>
  <si>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</si>
  <si>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</si>
  <si>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</si>
  <si>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</si>
  <si>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</si>
  <si>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</si>
  <si>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</si>
  <si>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</si>
  <si>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</si>
  <si>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</si>
  <si>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</si>
  <si>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</si>
  <si>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</si>
  <si>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</si>
  <si>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</si>
  <si>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</si>
  <si>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</si>
  <si>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</si>
  <si>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</si>
  <si>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</si>
  <si>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</si>
  <si>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</si>
  <si>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</si>
  <si>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</si>
  <si>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</si>
  <si>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</si>
  <si>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</si>
  <si>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</si>
  <si>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</si>
  <si>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</si>
  <si>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</si>
  <si>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</si>
  <si>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</si>
  <si>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</si>
  <si>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</si>
  <si>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</si>
  <si>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</si>
  <si>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</si>
  <si>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</si>
  <si>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</si>
  <si>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</si>
  <si>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</si>
  <si>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</si>
  <si>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</si>
  <si>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</si>
  <si>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</si>
  <si>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</si>
  <si>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</si>
  <si>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</si>
  <si>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</si>
  <si>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</si>
  <si>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</si>
  <si>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</si>
  <si>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</si>
  <si>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</si>
  <si>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</si>
  <si>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</si>
  <si>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</si>
  <si>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</si>
  <si>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</si>
  <si>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</si>
  <si>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</si>
  <si>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</si>
  <si>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</si>
  <si>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</si>
  <si>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</si>
  <si>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</si>
  <si>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</si>
  <si>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</si>
  <si>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</si>
  <si>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</si>
  <si>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</si>
  <si>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</si>
  <si>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</si>
  <si>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</si>
  <si>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</si>
  <si>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</si>
  <si>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</si>
  <si>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</si>
  <si>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</si>
  <si>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</si>
  <si>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</si>
  <si>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</si>
  <si>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</si>
  <si>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</si>
  <si>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</si>
  <si>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</si>
  <si>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</si>
  <si>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</si>
  <si>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</si>
  <si>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</si>
  <si>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</si>
  <si>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</si>
  <si>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</si>
  <si>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</si>
  <si>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</si>
  <si>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</si>
  <si>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</si>
  <si>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</si>
  <si>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</si>
  <si>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</si>
  <si>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</si>
  <si>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</si>
  <si>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</si>
  <si>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</si>
  <si>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</si>
  <si>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</si>
  <si>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</si>
  <si>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</si>
  <si>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</si>
  <si>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</si>
  <si>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</si>
  <si>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</si>
  <si>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</si>
  <si>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</si>
  <si>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</si>
  <si>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</si>
  <si>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</si>
  <si>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</si>
  <si>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</si>
  <si>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</si>
  <si>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</si>
  <si>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</si>
  <si>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</si>
  <si>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</si>
  <si>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</si>
  <si>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</si>
  <si>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</si>
  <si>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</si>
  <si>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</si>
  <si>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</si>
  <si>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</si>
  <si>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</si>
  <si>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</si>
  <si>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</si>
  <si>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</si>
  <si>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</si>
  <si>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</si>
  <si>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</si>
  <si>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</si>
  <si>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</si>
  <si>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</si>
  <si>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</si>
  <si>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</si>
  <si>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</si>
  <si>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</si>
  <si>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</si>
  <si>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</si>
  <si>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</si>
  <si>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</si>
  <si>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</si>
  <si>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</si>
  <si>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</si>
  <si>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</si>
  <si>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</si>
  <si>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</si>
  <si>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</si>
  <si>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</si>
  <si>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</si>
  <si>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</si>
  <si>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</si>
  <si>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</si>
  <si>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</si>
  <si>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</si>
  <si>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</si>
  <si>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</si>
  <si>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</si>
  <si>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</si>
  <si>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</si>
  <si>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</si>
  <si>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</si>
  <si>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</si>
  <si>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</si>
  <si>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</si>
  <si>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</si>
  <si>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</si>
  <si>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</si>
  <si>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</si>
  <si>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</si>
  <si>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</si>
  <si>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</si>
  <si>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</si>
  <si>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</si>
  <si>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</si>
  <si>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</si>
  <si>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</si>
  <si>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</si>
  <si>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</si>
  <si>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</si>
  <si>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</si>
  <si>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</si>
  <si>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</si>
  <si>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</si>
  <si>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</si>
  <si>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</si>
  <si>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</si>
  <si>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</si>
  <si>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</si>
  <si>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</si>
  <si>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</si>
  <si>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</si>
  <si>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</si>
  <si>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</si>
  <si>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</si>
  <si>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</si>
  <si>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</si>
  <si>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</si>
  <si>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</si>
  <si>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</si>
  <si>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</si>
  <si>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</si>
  <si>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</si>
  <si>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</si>
  <si>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</si>
  <si>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</si>
  <si>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</si>
  <si>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</si>
  <si>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</si>
  <si>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</si>
  <si>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</si>
  <si>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</si>
  <si>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</si>
  <si>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</si>
  <si>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</si>
  <si>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</si>
  <si>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</si>
  <si>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</si>
  <si>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</si>
  <si>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</si>
  <si>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</si>
  <si>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</si>
  <si>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</si>
  <si>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</si>
  <si>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</si>
  <si>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</si>
  <si>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</si>
  <si>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</si>
  <si>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</si>
  <si>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</si>
  <si>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</si>
  <si>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</si>
  <si>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</si>
  <si>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</si>
  <si>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</si>
  <si>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</si>
  <si>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</si>
  <si>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</si>
  <si>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</si>
  <si>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</si>
  <si>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</si>
  <si>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</si>
  <si>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</si>
  <si>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</si>
  <si>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</si>
  <si>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</si>
  <si>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</si>
  <si>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</si>
  <si>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</si>
  <si>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</si>
  <si>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</si>
  <si>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</si>
  <si>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</si>
  <si>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</si>
  <si>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</si>
  <si>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</si>
  <si>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</si>
  <si>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</si>
  <si>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</si>
  <si>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</si>
  <si>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</si>
  <si>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</si>
  <si>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</si>
  <si>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</si>
  <si>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</si>
  <si>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</si>
  <si>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</si>
  <si>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</si>
  <si>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</si>
  <si>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</si>
  <si>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</si>
  <si>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</si>
  <si>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</si>
  <si>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</si>
  <si>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</si>
  <si>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</si>
  <si>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</si>
  <si>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</si>
  <si>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</si>
  <si>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</si>
  <si>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</si>
  <si>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</si>
  <si>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</si>
  <si>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</si>
  <si>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</si>
  <si>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</si>
  <si>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</si>
  <si>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</si>
  <si>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</si>
  <si>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</si>
  <si>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</si>
  <si>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</si>
  <si>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</si>
  <si>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</si>
  <si>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</si>
  <si>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</si>
  <si>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</si>
  <si>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</si>
  <si>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</si>
  <si>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</si>
  <si>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</si>
  <si>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</si>
  <si>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</si>
  <si>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</si>
  <si>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</si>
  <si>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</si>
  <si>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</si>
  <si>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</si>
  <si>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</si>
  <si>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</si>
  <si>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</si>
  <si>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</si>
  <si>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</si>
  <si>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</si>
  <si>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</si>
  <si>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</si>
  <si>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</si>
  <si>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</si>
  <si>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</si>
  <si>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</si>
  <si>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</si>
  <si>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</si>
  <si>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</si>
  <si>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</si>
  <si>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</si>
  <si>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</si>
  <si>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</si>
  <si>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</si>
  <si>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</si>
  <si>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</si>
  <si>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</si>
  <si>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</si>
  <si>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</si>
  <si>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</si>
  <si>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</si>
  <si>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</si>
  <si>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</si>
  <si>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</si>
  <si>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</si>
  <si>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</si>
  <si>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</si>
  <si>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</si>
  <si>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</si>
  <si>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</si>
  <si>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</si>
  <si>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</si>
  <si>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</si>
  <si>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</si>
  <si>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</si>
  <si>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</si>
  <si>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</si>
  <si>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</si>
  <si>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</si>
  <si>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</si>
  <si>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</si>
  <si>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</si>
  <si>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</si>
  <si>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</si>
  <si>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</si>
  <si>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</si>
  <si>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</si>
  <si>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</si>
  <si>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</si>
  <si>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</si>
  <si>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</si>
  <si>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</si>
  <si>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</si>
  <si>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</si>
  <si>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</si>
  <si>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</si>
  <si>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</si>
  <si>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</si>
  <si>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</si>
  <si>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</si>
  <si>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</si>
  <si>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</si>
  <si>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</si>
  <si>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</si>
  <si>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</si>
  <si>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</si>
  <si>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</si>
  <si>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</si>
  <si>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</si>
  <si>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</si>
  <si>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</si>
  <si>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</si>
  <si>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</si>
  <si>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</si>
  <si>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</si>
  <si>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</si>
  <si>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</si>
  <si>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</si>
  <si>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</si>
  <si>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</si>
  <si>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</si>
  <si>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</si>
  <si>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</si>
  <si>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</si>
  <si>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</si>
  <si>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</si>
  <si>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</si>
  <si>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</si>
  <si>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</si>
  <si>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</si>
  <si>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</si>
  <si>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</si>
  <si>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</si>
  <si>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</si>
  <si>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</si>
  <si>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</si>
  <si>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</si>
  <si>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</si>
  <si>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</si>
  <si>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</si>
  <si>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</si>
  <si>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</si>
  <si>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</si>
  <si>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</si>
  <si>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</si>
  <si>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</si>
  <si>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</si>
  <si>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</si>
  <si>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</si>
  <si>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</si>
  <si>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</si>
  <si>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</si>
  <si>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</si>
  <si>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</si>
  <si>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</si>
  <si>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</si>
  <si>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</si>
  <si>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</si>
  <si>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</si>
  <si>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</si>
  <si>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</si>
  <si>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</si>
  <si>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</si>
  <si>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</si>
  <si>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</si>
  <si>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</si>
  <si>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</si>
  <si>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</si>
  <si>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</si>
  <si>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</si>
  <si>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</si>
  <si>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</si>
  <si>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</si>
  <si>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</si>
  <si>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</si>
  <si>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</si>
  <si>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</si>
  <si>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</si>
  <si>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</si>
  <si>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</si>
  <si>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</si>
  <si>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</si>
  <si>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</si>
  <si>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</si>
  <si>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</si>
  <si>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</si>
  <si>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</si>
  <si>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</si>
  <si>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</si>
  <si>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</si>
  <si>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</si>
  <si>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</si>
  <si>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</si>
  <si>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</si>
  <si>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</si>
  <si>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</si>
  <si>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</si>
  <si>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</si>
  <si>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</si>
  <si>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</si>
  <si>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</si>
  <si>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</si>
  <si>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</si>
  <si>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</si>
  <si>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</si>
  <si>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</si>
  <si>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</si>
  <si>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</si>
  <si>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</si>
  <si>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</si>
  <si>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</si>
  <si>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</si>
  <si>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</si>
  <si>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</si>
  <si>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</si>
  <si>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</si>
  <si>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</si>
  <si>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</si>
  <si>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</si>
  <si>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</si>
  <si>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</si>
  <si>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</si>
  <si>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</si>
  <si>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</si>
  <si>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</si>
  <si>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</si>
  <si>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</si>
  <si>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</si>
  <si>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</si>
  <si>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</si>
  <si>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</si>
  <si>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</si>
  <si>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</si>
  <si>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</si>
  <si>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</si>
  <si>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</si>
  <si>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</si>
  <si>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</si>
  <si>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</si>
  <si>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</si>
  <si>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</si>
  <si>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</si>
  <si>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</si>
  <si>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</si>
  <si>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</si>
  <si>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</si>
  <si>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</si>
  <si>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</si>
  <si>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</si>
  <si>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</si>
  <si>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</si>
  <si>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</si>
  <si>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</si>
  <si>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</si>
  <si>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</si>
  <si>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</si>
  <si>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</si>
  <si>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</si>
  <si>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</si>
  <si>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</si>
  <si>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</si>
  <si>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</si>
  <si>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</si>
  <si>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</si>
  <si>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</si>
  <si>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</si>
  <si>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</si>
  <si>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</si>
  <si>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</si>
  <si>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</si>
  <si>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</si>
  <si>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</si>
  <si>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</si>
  <si>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</si>
  <si>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</si>
  <si>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</si>
  <si>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</si>
  <si>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</si>
  <si>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</si>
  <si>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</si>
  <si>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</si>
  <si>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</si>
  <si>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</si>
  <si>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</si>
  <si>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</si>
  <si>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</si>
  <si>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</si>
  <si>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</si>
  <si>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</si>
  <si>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</si>
  <si>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</si>
  <si>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</si>
  <si>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</si>
  <si>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</si>
  <si>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</si>
  <si>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</si>
  <si>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</si>
  <si>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</si>
  <si>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</si>
  <si>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</si>
  <si>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</si>
  <si>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</si>
  <si>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</si>
  <si>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</si>
  <si>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</si>
  <si>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</si>
  <si>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</si>
  <si>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</si>
  <si>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</si>
  <si>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</si>
  <si>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</si>
  <si>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</si>
  <si>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</si>
  <si>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</si>
  <si>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</si>
  <si>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</si>
  <si>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</si>
  <si>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</si>
  <si>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</si>
  <si>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</si>
  <si>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</si>
  <si>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</si>
  <si>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</si>
  <si>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</si>
  <si>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</si>
  <si>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</si>
  <si>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</si>
  <si>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</si>
  <si>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</si>
  <si>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</si>
  <si>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</si>
  <si>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</si>
  <si>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</si>
  <si>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</si>
  <si>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</si>
  <si>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</si>
  <si>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</si>
  <si>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</si>
  <si>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</si>
  <si>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</si>
  <si>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</si>
  <si>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</si>
  <si>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</si>
  <si>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</si>
  <si>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</si>
  <si>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</si>
  <si>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</si>
  <si>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</si>
  <si>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</si>
  <si>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</si>
  <si>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</si>
  <si>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</si>
  <si>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</si>
  <si>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</si>
  <si>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</si>
  <si>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</si>
  <si>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</si>
  <si>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</si>
  <si>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</si>
  <si>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</si>
  <si>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</si>
  <si>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</si>
  <si>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</si>
  <si>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</si>
  <si>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</si>
  <si>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</si>
  <si>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</si>
  <si>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</si>
  <si>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</si>
  <si>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</si>
  <si>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</si>
  <si>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</si>
  <si>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</si>
  <si>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</si>
  <si>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</si>
  <si>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</si>
  <si>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</si>
  <si>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</si>
  <si>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</si>
  <si>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</si>
  <si>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</si>
  <si>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</si>
  <si>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</si>
  <si>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</si>
  <si>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</si>
  <si>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</si>
  <si>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</si>
  <si>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</si>
  <si>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</si>
  <si>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</si>
  <si>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</si>
  <si>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</si>
  <si>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</si>
  <si>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</si>
  <si>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</si>
  <si>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</si>
  <si>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</si>
  <si>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</si>
  <si>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</si>
  <si>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</si>
  <si>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</si>
  <si>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</si>
  <si>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</si>
  <si>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</si>
  <si>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</si>
  <si>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</si>
  <si>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</si>
  <si>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</si>
  <si>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</si>
  <si>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</si>
  <si>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</si>
  <si>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</si>
  <si>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</si>
  <si>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</si>
  <si>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</si>
  <si>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</si>
  <si>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</si>
  <si>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</si>
  <si>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</si>
  <si>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</si>
  <si>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</si>
  <si>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</si>
  <si>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</si>
  <si>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</si>
  <si>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</si>
  <si>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</si>
  <si>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</si>
  <si>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</si>
  <si>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</si>
  <si>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</si>
  <si>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</si>
  <si>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</si>
  <si>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</si>
  <si>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</si>
  <si>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</si>
  <si>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</si>
  <si>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</si>
  <si>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</si>
  <si>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</si>
  <si>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</si>
  <si>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</si>
  <si>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</si>
  <si>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</si>
  <si>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</si>
  <si>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</si>
  <si>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</si>
  <si>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</si>
  <si>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</si>
  <si>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</si>
  <si>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</si>
  <si>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</si>
  <si>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</si>
  <si>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</si>
  <si>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</si>
  <si>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</si>
  <si>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</si>
  <si>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</si>
  <si>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</si>
  <si>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</si>
  <si>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</si>
  <si>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</si>
  <si>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</si>
  <si>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</si>
  <si>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</si>
  <si>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</si>
  <si>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</si>
  <si>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</si>
  <si>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</si>
  <si>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</si>
  <si>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</si>
  <si>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</si>
  <si>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</si>
  <si>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</si>
  <si>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</si>
  <si>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</si>
  <si>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</si>
  <si>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</si>
  <si>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</si>
  <si>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</si>
  <si>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</si>
  <si>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</si>
  <si>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</si>
  <si>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</si>
  <si>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</si>
  <si>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</si>
  <si>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</si>
  <si>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</si>
  <si>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</si>
  <si>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</si>
  <si>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</si>
  <si>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</si>
  <si>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</si>
  <si>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</si>
  <si>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</si>
  <si>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</si>
  <si>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</si>
  <si>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</si>
  <si>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</si>
  <si>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</si>
  <si>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</si>
  <si>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</si>
  <si>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</si>
  <si>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</si>
  <si>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</si>
  <si>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</si>
  <si>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</si>
  <si>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</si>
  <si>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</si>
  <si>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</si>
  <si>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</si>
  <si>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</si>
  <si>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</si>
  <si>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</si>
  <si>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</si>
  <si>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</si>
  <si>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</si>
  <si>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</si>
  <si>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</si>
  <si>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</si>
  <si>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</si>
  <si>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</si>
  <si>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</si>
  <si>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</si>
  <si>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</si>
  <si>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</si>
  <si>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</si>
  <si>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</si>
  <si>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</si>
  <si>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</si>
  <si>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</si>
  <si>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</si>
  <si>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</si>
  <si>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</si>
  <si>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</si>
  <si>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</si>
  <si>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</si>
  <si>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</si>
  <si>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</si>
  <si>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</si>
  <si>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</si>
  <si>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</si>
  <si>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</si>
  <si>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</si>
  <si>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</si>
  <si>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</si>
  <si>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</si>
  <si>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</si>
  <si>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</si>
  <si>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</si>
  <si>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</si>
  <si>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</si>
  <si>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</si>
  <si>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</si>
  <si>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</si>
  <si>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</si>
  <si>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</si>
  <si>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</si>
  <si>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</si>
  <si>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</si>
  <si>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</si>
  <si>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</si>
  <si>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</si>
  <si>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</si>
  <si>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</si>
  <si>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</si>
  <si>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</si>
  <si>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</si>
  <si>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</si>
  <si>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</si>
  <si>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</si>
  <si>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</si>
  <si>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</si>
  <si>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</si>
  <si>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</si>
  <si>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</si>
  <si>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</si>
  <si>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</si>
  <si>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</si>
  <si>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</si>
  <si>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</si>
  <si>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</si>
  <si>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</si>
  <si>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</si>
  <si>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</si>
  <si>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</si>
  <si>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</si>
  <si>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</si>
  <si>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</si>
  <si>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</si>
  <si>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</si>
  <si>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</si>
  <si>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</si>
  <si>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</si>
  <si>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</si>
  <si>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</si>
  <si>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</si>
  <si>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</si>
  <si>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</si>
  <si>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</si>
  <si>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</si>
  <si>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</si>
  <si>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</si>
  <si>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</si>
  <si>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</si>
  <si>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</si>
  <si>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</si>
  <si>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</si>
  <si>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</si>
  <si>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</si>
  <si>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</si>
  <si>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</si>
  <si>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</si>
  <si>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</si>
  <si>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</si>
  <si>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</si>
  <si>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</si>
  <si>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</si>
  <si>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</si>
  <si>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</si>
  <si>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</si>
  <si>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</si>
  <si>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</si>
  <si>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</si>
  <si>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</si>
  <si>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</si>
  <si>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</si>
  <si>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</si>
  <si>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</si>
  <si>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</si>
  <si>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</si>
  <si>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</si>
  <si>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</si>
  <si>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</si>
  <si>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</si>
  <si>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</si>
  <si>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</si>
  <si>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</si>
  <si>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</si>
  <si>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</si>
  <si>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</si>
  <si>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</si>
  <si>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</si>
  <si>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</si>
  <si>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</si>
  <si>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</si>
  <si>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</si>
  <si>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</si>
  <si>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</si>
  <si>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</si>
  <si>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</si>
  <si>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</si>
  <si>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</si>
  <si>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</si>
  <si>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</si>
  <si>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</si>
  <si>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</si>
  <si>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</si>
  <si>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</si>
  <si>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</si>
  <si>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</si>
  <si>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</si>
  <si>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</si>
  <si>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</si>
  <si>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</si>
  <si>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</si>
  <si>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</si>
  <si>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</si>
  <si>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</si>
  <si>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</si>
  <si>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</si>
  <si>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</si>
  <si>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</si>
  <si>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</si>
  <si>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</si>
  <si>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</si>
  <si>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</si>
  <si>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</si>
  <si>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</si>
  <si>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</si>
  <si>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</si>
  <si>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</si>
  <si>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</si>
  <si>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</si>
  <si>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</si>
  <si>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</si>
  <si>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</si>
  <si>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</si>
  <si>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</si>
  <si>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</si>
  <si>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</si>
  <si>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</si>
  <si>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</si>
  <si>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</si>
  <si>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</si>
  <si>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</si>
  <si>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</si>
  <si>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</si>
  <si>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</si>
  <si>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</si>
  <si>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</si>
  <si>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</si>
  <si>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</si>
  <si>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</si>
  <si>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</si>
  <si>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</si>
  <si>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</si>
  <si>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</si>
  <si>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</si>
  <si>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</si>
  <si>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</si>
  <si>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</si>
  <si>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</si>
  <si>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</si>
  <si>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</si>
  <si>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</si>
  <si>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</si>
  <si>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</si>
  <si>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</si>
  <si>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</si>
  <si>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</si>
  <si>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</si>
  <si>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</si>
  <si>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</si>
  <si>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</si>
  <si>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</si>
  <si>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</si>
  <si>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</si>
  <si>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</si>
  <si>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</si>
  <si>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</si>
  <si>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</si>
  <si>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</si>
  <si>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</si>
  <si>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</si>
  <si>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</si>
  <si>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</si>
  <si>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</si>
  <si>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</si>
  <si>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</si>
  <si>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</si>
  <si>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</si>
  <si>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</si>
  <si>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</si>
  <si>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</si>
  <si>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</si>
  <si>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</si>
  <si>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</si>
  <si>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</si>
  <si>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</si>
  <si>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</si>
  <si>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</si>
  <si>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</si>
  <si>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</si>
  <si>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</si>
  <si>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</si>
  <si>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</si>
  <si>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</si>
  <si>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</si>
  <si>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</si>
  <si>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</si>
  <si>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</si>
  <si>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</si>
  <si>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</si>
  <si>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</si>
  <si>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</si>
  <si>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</si>
  <si>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</si>
  <si>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</si>
  <si>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</si>
  <si>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</si>
  <si>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</si>
  <si>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</si>
  <si>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</si>
  <si>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</si>
  <si>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</si>
  <si>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</si>
  <si>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</si>
  <si>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</si>
  <si>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</si>
  <si>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</si>
  <si>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</si>
  <si>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</si>
  <si>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</si>
  <si>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</si>
  <si>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</si>
  <si>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</si>
  <si>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</si>
  <si>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</si>
  <si>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</si>
  <si>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</si>
  <si>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</si>
  <si>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</si>
  <si>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</si>
  <si>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</si>
  <si>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</si>
  <si>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</si>
  <si>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</si>
  <si>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</si>
  <si>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</si>
  <si>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</si>
  <si>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</si>
  <si>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</si>
  <si>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</si>
  <si>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</si>
  <si>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</si>
  <si>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</si>
  <si>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</si>
  <si>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</si>
  <si>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</si>
  <si>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</si>
  <si>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</si>
  <si>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</si>
  <si>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</si>
  <si>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</si>
  <si>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</si>
  <si>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</si>
  <si>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</si>
  <si>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</si>
  <si>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</si>
  <si>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</si>
  <si>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</si>
  <si>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</si>
  <si>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</si>
  <si>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</si>
  <si>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</si>
  <si>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</si>
  <si>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</si>
  <si>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</si>
  <si>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</si>
  <si>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</si>
  <si>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</si>
  <si>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</si>
  <si>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</si>
  <si>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</si>
  <si>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</si>
  <si>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</si>
  <si>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</si>
  <si>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</si>
  <si>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</si>
  <si>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</si>
  <si>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</si>
  <si>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</si>
  <si>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</si>
  <si>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</si>
  <si>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</si>
  <si>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</si>
  <si>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</si>
  <si>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</si>
  <si>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</si>
  <si>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</si>
  <si>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</si>
  <si>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</si>
  <si>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</si>
  <si>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</si>
  <si>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</si>
  <si>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</si>
  <si>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</si>
  <si>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</si>
  <si>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</si>
  <si>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</si>
  <si>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</si>
  <si>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</si>
  <si>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</si>
  <si>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</si>
  <si>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</si>
  <si>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</si>
  <si>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</si>
  <si>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</si>
  <si>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</si>
  <si>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</si>
  <si>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</si>
  <si>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</si>
  <si>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</si>
  <si>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</si>
  <si>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</si>
  <si>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</si>
  <si>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</si>
  <si>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</si>
  <si>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</si>
  <si>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</si>
  <si>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</si>
  <si>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</si>
  <si>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</si>
  <si>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</si>
  <si>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</si>
  <si>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</si>
  <si>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</si>
  <si>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</si>
  <si>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</si>
  <si>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</si>
  <si>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</si>
  <si>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</si>
  <si>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</si>
  <si>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</si>
  <si>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</si>
  <si>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</si>
  <si>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</si>
  <si>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</si>
  <si>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</si>
  <si>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</si>
  <si>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</si>
  <si>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</si>
  <si>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</si>
  <si>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</si>
  <si>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</si>
  <si>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</si>
  <si>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</si>
  <si>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</si>
  <si>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</si>
  <si>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</si>
  <si>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</si>
  <si>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</si>
  <si>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</si>
  <si>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</si>
  <si>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</si>
  <si>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</si>
  <si>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</si>
  <si>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</si>
  <si>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</si>
  <si>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</si>
  <si>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</si>
  <si>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</si>
  <si>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</si>
  <si>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</si>
  <si>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</si>
  <si>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</si>
  <si>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</si>
  <si>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</si>
  <si>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</si>
  <si>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</si>
  <si>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</si>
  <si>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</si>
  <si>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</si>
  <si>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</si>
  <si>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</si>
  <si>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</si>
  <si>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</si>
  <si>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</si>
  <si>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</si>
  <si>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</si>
  <si>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</si>
  <si>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</si>
  <si>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</si>
  <si>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</si>
  <si>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</si>
  <si>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</si>
  <si>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</si>
  <si>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</si>
  <si>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</si>
  <si>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</si>
  <si>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</si>
  <si>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</si>
  <si>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</si>
  <si>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</si>
  <si>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</si>
  <si>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</si>
  <si>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</si>
  <si>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</si>
  <si>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</si>
  <si>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</si>
  <si>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</si>
  <si>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</si>
  <si>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</si>
  <si>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</si>
  <si>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</si>
  <si>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</si>
  <si>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</si>
  <si>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</si>
  <si>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</si>
  <si>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</si>
  <si>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</si>
  <si>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</si>
  <si>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</si>
  <si>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</si>
  <si>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</si>
  <si>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</si>
  <si>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</si>
  <si>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</si>
  <si>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</si>
  <si>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</si>
  <si>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</si>
  <si>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</si>
  <si>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</si>
  <si>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</si>
  <si>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</si>
  <si>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</si>
  <si>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</si>
  <si>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</si>
  <si>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</si>
  <si>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</si>
  <si>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</si>
  <si>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</si>
  <si>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</si>
  <si>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</si>
  <si>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</si>
  <si>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</si>
  <si>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</si>
  <si>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</si>
  <si>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</si>
  <si>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</si>
  <si>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</si>
  <si>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</si>
  <si>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</si>
  <si>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</si>
  <si>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</si>
  <si>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</si>
  <si>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</si>
  <si>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</si>
  <si>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</si>
  <si>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</si>
  <si>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</si>
  <si>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</si>
  <si>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</si>
  <si>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</si>
  <si>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</si>
  <si>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</si>
  <si>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</si>
  <si>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</si>
  <si>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</si>
  <si>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</si>
  <si>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</si>
  <si>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</si>
  <si>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</si>
  <si>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</si>
  <si>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</si>
  <si>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</si>
  <si>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</si>
  <si>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</si>
  <si>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</si>
  <si>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</si>
  <si>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</si>
  <si>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</si>
  <si>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</si>
  <si>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</si>
  <si>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</si>
  <si>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</si>
  <si>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</si>
  <si>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</si>
  <si>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</si>
  <si>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</si>
  <si>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</si>
  <si>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</si>
  <si>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</si>
  <si>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</si>
  <si>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</si>
  <si>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</si>
  <si>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</si>
  <si>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</si>
  <si>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</si>
  <si>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</si>
  <si>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</si>
  <si>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</si>
  <si>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</si>
  <si>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</si>
  <si>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</si>
  <si>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</si>
  <si>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</si>
  <si>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</si>
  <si>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</si>
  <si>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</si>
  <si>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</si>
  <si>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</si>
  <si>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</si>
  <si>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</si>
  <si>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</si>
  <si>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</si>
  <si>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</si>
  <si>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</si>
  <si>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</si>
  <si>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</si>
  <si>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</si>
  <si>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</si>
  <si>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</si>
  <si>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</si>
  <si>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</si>
  <si>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</si>
  <si>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</si>
  <si>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</si>
  <si>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</si>
  <si>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</si>
  <si>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</si>
  <si>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</si>
  <si>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</si>
  <si>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</si>
  <si>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</si>
  <si>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</si>
  <si>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</si>
  <si>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</si>
  <si>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</si>
  <si>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</si>
  <si>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</si>
  <si>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</si>
  <si>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</si>
  <si>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</si>
  <si>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</si>
  <si>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</si>
  <si>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</si>
  <si>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</si>
  <si>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</si>
  <si>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</si>
  <si>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</si>
  <si>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</si>
  <si>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</si>
  <si>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</si>
  <si>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</si>
  <si>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</si>
  <si>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</si>
  <si>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</si>
  <si>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</si>
  <si>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</si>
  <si>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</si>
  <si>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</si>
  <si>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</si>
  <si>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</si>
  <si>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</si>
  <si>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</si>
  <si>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</si>
  <si>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</si>
  <si>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</si>
  <si>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</si>
  <si>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</si>
  <si>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</si>
  <si>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</si>
  <si>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</si>
  <si>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</si>
  <si>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</si>
  <si>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</si>
  <si>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</si>
  <si>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</si>
  <si>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</si>
  <si>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</si>
  <si>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</si>
  <si>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</si>
  <si>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</si>
  <si>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</si>
  <si>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</si>
  <si>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</si>
  <si>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</si>
  <si>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</si>
  <si>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</si>
  <si>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</si>
  <si>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</si>
  <si>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</si>
  <si>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</si>
  <si>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</si>
  <si>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</si>
  <si>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</si>
  <si>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</si>
  <si>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</si>
  <si>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</si>
  <si>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</si>
  <si>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</si>
  <si>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</si>
  <si>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</si>
  <si>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</si>
  <si>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</si>
  <si>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</si>
  <si>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</si>
  <si>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</si>
  <si>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</si>
  <si>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</si>
  <si>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</si>
  <si>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</si>
  <si>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</si>
  <si>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</si>
  <si>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</si>
  <si>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</si>
  <si>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</si>
  <si>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</si>
  <si>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</si>
  <si>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</si>
  <si>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</si>
  <si>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</si>
  <si>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</si>
  <si>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</si>
  <si>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</si>
  <si>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</si>
  <si>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</si>
  <si>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</si>
  <si>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</si>
  <si>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</si>
  <si>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</si>
  <si>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</si>
  <si>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</si>
  <si>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</si>
  <si>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</si>
  <si>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</si>
  <si>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</si>
  <si>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</si>
  <si>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</si>
  <si>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</si>
  <si>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</si>
  <si>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</si>
  <si>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</si>
  <si>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</si>
  <si>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</si>
  <si>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</si>
  <si>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</si>
  <si>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</si>
  <si>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</si>
  <si>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</si>
  <si>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</si>
  <si>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</si>
  <si>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</si>
  <si>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</si>
  <si>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</si>
  <si>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</si>
  <si>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</si>
  <si>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</si>
  <si>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</si>
  <si>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</si>
  <si>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</si>
  <si>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</si>
  <si>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</si>
  <si>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</si>
  <si>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</si>
  <si>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</si>
  <si>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</si>
  <si>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</si>
  <si>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</si>
  <si>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</si>
  <si>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</si>
  <si>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</si>
  <si>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</si>
  <si>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</si>
  <si>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</si>
  <si>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</si>
  <si>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</si>
  <si>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</si>
  <si>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</si>
  <si>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</si>
  <si>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</si>
  <si>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</si>
  <si>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</si>
  <si>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</si>
  <si>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</si>
  <si>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</si>
  <si>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</si>
  <si>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</si>
  <si>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</si>
  <si>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</si>
  <si>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</si>
  <si>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</si>
  <si>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</si>
  <si>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</si>
  <si>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</si>
  <si>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</si>
  <si>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</si>
  <si>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</si>
  <si>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</si>
  <si>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</si>
  <si>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</si>
  <si>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</si>
  <si>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</si>
  <si>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</si>
  <si>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</si>
  <si>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</si>
  <si>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</si>
  <si>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</si>
  <si>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</si>
  <si>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</si>
  <si>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</si>
  <si>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</si>
  <si>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</si>
  <si>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</si>
  <si>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</si>
  <si>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</si>
  <si>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</si>
  <si>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</si>
  <si>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</si>
  <si>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</si>
  <si>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</si>
  <si>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</si>
  <si>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</si>
  <si>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</si>
  <si>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</si>
  <si>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</si>
  <si>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</si>
  <si>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</si>
  <si>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</si>
  <si>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</si>
  <si>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</si>
  <si>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</si>
  <si>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</si>
  <si>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</si>
  <si>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</si>
  <si>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</si>
  <si>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</si>
  <si>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</si>
  <si>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</si>
  <si>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</si>
  <si>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</si>
  <si>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</si>
  <si>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</si>
  <si>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</si>
  <si>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</si>
  <si>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</si>
  <si>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</si>
  <si>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</si>
  <si>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</si>
  <si>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</si>
  <si>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</si>
  <si>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</si>
  <si>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</si>
  <si>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</si>
  <si>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</si>
  <si>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</si>
  <si>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</si>
  <si>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</si>
  <si>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</si>
  <si>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</si>
  <si>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</si>
  <si>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</si>
  <si>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</si>
  <si>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</si>
  <si>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</si>
  <si>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</si>
  <si>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</si>
  <si>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</si>
  <si>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</si>
  <si>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</si>
  <si>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</si>
  <si>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</si>
  <si>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</si>
  <si>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</si>
  <si>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</si>
  <si>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</si>
  <si>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</si>
  <si>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</si>
  <si>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</si>
  <si>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</si>
  <si>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</si>
  <si>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</si>
  <si>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</si>
  <si>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</si>
  <si>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</si>
  <si>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</si>
  <si>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</si>
  <si>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</si>
  <si>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</si>
  <si>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</si>
  <si>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</si>
  <si>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</si>
  <si>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</si>
  <si>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</si>
  <si>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</si>
  <si>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</si>
  <si>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</si>
  <si>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</si>
  <si>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</si>
  <si>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</si>
  <si>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</si>
  <si>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</si>
  <si>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</si>
  <si>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</si>
  <si>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</si>
  <si>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</si>
  <si>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</si>
  <si>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</si>
  <si>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</si>
  <si>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</si>
  <si>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</si>
  <si>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</si>
  <si>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</si>
  <si>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</si>
  <si>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</si>
  <si>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</si>
  <si>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</si>
  <si>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</si>
  <si>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</si>
  <si>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</si>
  <si>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</si>
  <si>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</si>
  <si>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</si>
  <si>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</si>
  <si>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</si>
  <si>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</si>
  <si>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</si>
  <si>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</si>
  <si>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</si>
  <si>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</si>
  <si>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</si>
  <si>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</si>
  <si>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</si>
  <si>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</si>
  <si>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</si>
  <si>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</si>
  <si>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</si>
  <si>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</si>
  <si>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</si>
  <si>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</si>
  <si>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</si>
  <si>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</si>
  <si>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</si>
  <si>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</si>
  <si>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</si>
  <si>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</si>
  <si>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</si>
  <si>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</si>
  <si>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</si>
  <si>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</si>
  <si>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</si>
  <si>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</si>
  <si>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</si>
  <si>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</si>
  <si>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</si>
  <si>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</si>
  <si>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</si>
  <si>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</si>
  <si>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</si>
  <si>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</si>
  <si>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</si>
  <si>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</si>
  <si>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</si>
  <si>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</si>
  <si>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</si>
  <si>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</si>
  <si>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</si>
  <si>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</si>
  <si>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</si>
  <si>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</si>
  <si>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</si>
  <si>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</si>
  <si>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</si>
  <si>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</si>
  <si>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</si>
  <si>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</si>
  <si>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</si>
  <si>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</si>
  <si>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</si>
  <si>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</si>
  <si>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</si>
  <si>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</si>
  <si>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</si>
  <si>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</si>
  <si>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</si>
  <si>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</si>
  <si>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</si>
  <si>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</si>
  <si>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</si>
  <si>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</si>
  <si>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</si>
  <si>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</si>
  <si>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</si>
  <si>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</si>
  <si>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</si>
  <si>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</si>
  <si>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</si>
  <si>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</si>
  <si>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</si>
  <si>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</si>
  <si>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</si>
  <si>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</si>
  <si>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</si>
  <si>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</si>
  <si>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</si>
  <si>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</si>
  <si>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</si>
  <si>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</si>
  <si>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</si>
  <si>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</si>
  <si>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</si>
  <si>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</si>
  <si>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</si>
  <si>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</si>
  <si>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</si>
  <si>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</si>
  <si>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</si>
  <si>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</si>
  <si>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</si>
  <si>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</si>
  <si>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</si>
  <si>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</si>
  <si>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</si>
  <si>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</si>
  <si>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</si>
  <si>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</si>
  <si>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</si>
  <si>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</si>
  <si>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</si>
  <si>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</si>
  <si>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</si>
  <si>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</si>
  <si>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</si>
  <si>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</si>
  <si>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</si>
  <si>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</si>
  <si>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</si>
  <si>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</si>
  <si>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</si>
  <si>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</si>
  <si>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</si>
  <si>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</si>
  <si>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</si>
  <si>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</si>
  <si>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</si>
  <si>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</si>
  <si>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</si>
  <si>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</si>
  <si>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</si>
  <si>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</si>
  <si>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</si>
  <si>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</si>
  <si>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</si>
  <si>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</si>
  <si>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</si>
  <si>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</si>
  <si>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</si>
  <si>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</si>
  <si>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</si>
  <si>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</si>
  <si>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</si>
  <si>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</si>
  <si>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</si>
  <si>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</si>
  <si>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</si>
  <si>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</si>
  <si>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</si>
  <si>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</si>
  <si>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</si>
  <si>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</si>
  <si>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</si>
  <si>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</si>
  <si>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</si>
  <si>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</si>
  <si>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</si>
  <si>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</si>
  <si>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</si>
  <si>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</si>
  <si>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</si>
  <si>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</si>
  <si>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</si>
  <si>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</si>
  <si>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</si>
  <si>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</si>
  <si>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</si>
  <si>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</si>
  <si>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</si>
  <si>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</si>
  <si>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</si>
  <si>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</si>
  <si>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</si>
  <si>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</si>
  <si>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</si>
  <si>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</si>
  <si>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</si>
  <si>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</si>
  <si>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</si>
  <si>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</si>
  <si>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</si>
  <si>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</si>
  <si>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</si>
  <si>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</si>
  <si>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</si>
  <si>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</si>
  <si>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</si>
  <si>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</si>
  <si>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</si>
  <si>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</si>
  <si>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</si>
  <si>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</si>
  <si>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</si>
  <si>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</si>
  <si>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</si>
  <si>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</si>
  <si>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</si>
  <si>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</si>
  <si>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</si>
  <si>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</si>
  <si>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</si>
  <si>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</si>
  <si>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</si>
  <si>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</si>
  <si>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</si>
  <si>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</si>
  <si>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</si>
  <si>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</si>
  <si>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</si>
  <si>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</si>
  <si>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</si>
  <si>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</si>
  <si>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</si>
  <si>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</si>
  <si>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</si>
  <si>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</si>
  <si>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</si>
  <si>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</si>
  <si>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</si>
  <si>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</si>
  <si>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</si>
  <si>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</si>
  <si>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</si>
  <si>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</si>
  <si>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</si>
  <si>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</si>
  <si>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</si>
  <si>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</si>
  <si>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</si>
  <si>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</si>
  <si>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</si>
  <si>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</si>
  <si>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</si>
  <si>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</si>
  <si>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</si>
  <si>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</si>
  <si>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</si>
  <si>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</si>
  <si>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</si>
  <si>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</si>
  <si>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</si>
  <si>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</si>
  <si>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</si>
  <si>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</si>
  <si>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</si>
  <si>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</si>
  <si>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</si>
  <si>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</si>
  <si>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</si>
  <si>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</si>
  <si>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</si>
  <si>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</si>
  <si>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</si>
  <si>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</si>
  <si>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</si>
  <si>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</si>
  <si>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</si>
  <si>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</si>
  <si>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</si>
  <si>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</si>
  <si>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</si>
  <si>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</si>
  <si>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</si>
  <si>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</si>
  <si>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</si>
  <si>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</si>
  <si>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</si>
  <si>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</si>
  <si>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</si>
  <si>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</si>
  <si>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</si>
  <si>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</si>
  <si>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</si>
  <si>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</si>
  <si>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</si>
  <si>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</si>
  <si>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</si>
  <si>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</si>
  <si>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</si>
  <si>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</si>
  <si>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</si>
  <si>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</si>
  <si>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</si>
  <si>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</si>
  <si>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</si>
  <si>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</si>
  <si>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</si>
  <si>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</si>
  <si>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</si>
  <si>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</si>
  <si>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</si>
  <si>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</si>
  <si>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</si>
  <si>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</si>
  <si>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</si>
  <si>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</si>
  <si>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</si>
  <si>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</si>
  <si>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</si>
  <si>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</si>
  <si>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</si>
  <si>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</si>
  <si>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</si>
  <si>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</si>
  <si>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</si>
  <si>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</si>
  <si>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</si>
  <si>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</si>
  <si>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</si>
  <si>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</si>
  <si>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</si>
  <si>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</si>
  <si>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</si>
  <si>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</si>
  <si>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</si>
  <si>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</si>
  <si>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</si>
  <si>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</si>
  <si>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</si>
  <si>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</si>
  <si>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</si>
  <si>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</si>
  <si>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</si>
  <si>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</si>
  <si>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</si>
  <si>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</si>
  <si>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</si>
  <si>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</si>
  <si>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</si>
  <si>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</si>
  <si>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</si>
  <si>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</si>
  <si>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</si>
  <si>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</si>
  <si>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</si>
  <si>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</si>
  <si>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</si>
  <si>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</si>
  <si>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</si>
  <si>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</si>
  <si>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</si>
  <si>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</si>
  <si>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</si>
  <si>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</si>
  <si>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</si>
  <si>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</si>
  <si>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</si>
  <si>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</si>
  <si>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</si>
  <si>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</si>
  <si>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</si>
  <si>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</si>
  <si>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</si>
  <si>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</si>
  <si>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</si>
  <si>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</si>
  <si>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</si>
  <si>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</si>
  <si>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</si>
  <si>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</si>
  <si>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</si>
  <si>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</si>
  <si>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</si>
  <si>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</si>
  <si>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</si>
  <si>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</si>
  <si>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</si>
  <si>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</si>
  <si>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</si>
  <si>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</si>
  <si>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</si>
  <si>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</si>
  <si>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</si>
  <si>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</si>
  <si>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</si>
  <si>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</si>
  <si>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</si>
  <si>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</si>
  <si>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</si>
  <si>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</si>
  <si>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</si>
  <si>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</si>
  <si>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</si>
  <si>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</si>
  <si>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</si>
  <si>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</si>
  <si>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</si>
  <si>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</si>
  <si>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</si>
  <si>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</si>
  <si>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</si>
  <si>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</si>
  <si>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</si>
  <si>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</si>
  <si>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</si>
  <si>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</si>
  <si>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</si>
  <si>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</si>
  <si>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</si>
  <si>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</si>
  <si>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</si>
  <si>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accelera</t>
  </si>
  <si>
    <t>licz.2war.tytuł</t>
  </si>
  <si>
    <t>licz.2war.streszcz</t>
  </si>
  <si>
    <t>stakeholder</t>
  </si>
  <si>
    <t>dean</t>
  </si>
  <si>
    <t>administrat</t>
  </si>
  <si>
    <t>alumni</t>
  </si>
  <si>
    <t>industr</t>
  </si>
  <si>
    <t>NGO</t>
  </si>
  <si>
    <t>parent</t>
  </si>
  <si>
    <t>employer</t>
  </si>
  <si>
    <t>communit</t>
  </si>
  <si>
    <t>regulat</t>
  </si>
  <si>
    <t>partner</t>
  </si>
  <si>
    <t>sponsor</t>
  </si>
  <si>
    <t>supplier</t>
  </si>
  <si>
    <t>administrator</t>
  </si>
  <si>
    <t>educator</t>
  </si>
  <si>
    <t>academics</t>
  </si>
  <si>
    <t>business</t>
  </si>
  <si>
    <t>businesses</t>
  </si>
  <si>
    <t>funder</t>
  </si>
  <si>
    <t>local</t>
  </si>
  <si>
    <t>academic staff</t>
  </si>
  <si>
    <t>administrative staff</t>
  </si>
  <si>
    <t>teaching staff</t>
  </si>
  <si>
    <t>non-teaching staff</t>
  </si>
  <si>
    <t>research staff</t>
  </si>
  <si>
    <t>support staff</t>
  </si>
  <si>
    <t>library staff</t>
  </si>
  <si>
    <t>technical staff</t>
  </si>
  <si>
    <t>agenc</t>
  </si>
  <si>
    <t>unions</t>
  </si>
  <si>
    <t>instructor</t>
  </si>
  <si>
    <t>developer</t>
  </si>
  <si>
    <t>course developer</t>
  </si>
  <si>
    <t>curriculum developer</t>
  </si>
  <si>
    <t>academic developer</t>
  </si>
  <si>
    <t>faculty developer</t>
  </si>
  <si>
    <t>research groups</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</si>
  <si>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</si>
  <si>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</si>
  <si>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</si>
  <si>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</si>
  <si>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</si>
  <si>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</si>
  <si>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</si>
  <si>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</si>
  <si>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</si>
  <si>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</si>
  <si>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</si>
  <si>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</si>
  <si>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</si>
  <si>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</si>
  <si>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</si>
  <si>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</si>
  <si>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</si>
  <si>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</si>
  <si>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</si>
  <si>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</si>
  <si>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</si>
  <si>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</si>
  <si>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</si>
  <si>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</si>
  <si>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</si>
  <si>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</si>
  <si>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</si>
  <si>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</si>
  <si>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</si>
  <si>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</si>
  <si>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</si>
  <si>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</si>
  <si>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</si>
  <si>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</si>
  <si>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</si>
  <si>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</si>
  <si>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</si>
  <si>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</si>
  <si>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</si>
  <si>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</si>
  <si>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</si>
  <si>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</si>
  <si>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</si>
  <si>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</si>
  <si>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</si>
  <si>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</si>
  <si>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</si>
  <si>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</si>
  <si>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</si>
  <si>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</si>
  <si>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</si>
  <si>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</si>
  <si>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</si>
  <si>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</si>
  <si>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</si>
  <si>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</si>
  <si>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</si>
  <si>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</si>
  <si>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</si>
  <si>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</si>
  <si>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</si>
  <si>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</si>
  <si>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</si>
  <si>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</si>
  <si>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</si>
  <si>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</si>
  <si>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</si>
  <si>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</si>
  <si>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</si>
  <si>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</si>
  <si>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</si>
  <si>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</si>
  <si>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</si>
  <si>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</si>
  <si>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</si>
  <si>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</si>
  <si>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</si>
  <si>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</si>
  <si>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</si>
  <si>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</si>
  <si>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</si>
  <si>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</si>
  <si>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</si>
  <si>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</si>
  <si>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</si>
  <si>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</si>
  <si>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</si>
  <si>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</si>
  <si>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</si>
  <si>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</si>
  <si>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</si>
  <si>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</si>
  <si>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</si>
  <si>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</si>
  <si>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</si>
  <si>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</si>
  <si>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</si>
  <si>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</si>
  <si>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</si>
  <si>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</si>
  <si>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</si>
  <si>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</si>
  <si>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</si>
  <si>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</si>
  <si>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</si>
  <si>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</si>
  <si>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</si>
  <si>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</si>
  <si>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</si>
  <si>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</si>
  <si>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</si>
  <si>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</si>
  <si>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</si>
  <si>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</si>
  <si>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</si>
  <si>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</si>
  <si>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</si>
  <si>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</si>
  <si>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</si>
  <si>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</si>
  <si>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</si>
  <si>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</si>
  <si>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</si>
  <si>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</si>
  <si>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</si>
  <si>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</si>
  <si>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</si>
  <si>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</si>
  <si>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</si>
  <si>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</si>
  <si>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</si>
  <si>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</si>
  <si>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</si>
  <si>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</si>
  <si>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</si>
  <si>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</si>
  <si>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</si>
  <si>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</si>
  <si>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</si>
  <si>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</si>
  <si>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</si>
  <si>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</si>
  <si>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</si>
  <si>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</si>
  <si>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</si>
  <si>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</si>
  <si>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</si>
  <si>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</si>
  <si>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</si>
  <si>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</si>
  <si>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</si>
  <si>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</si>
  <si>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</si>
  <si>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</si>
  <si>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</si>
  <si>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</si>
  <si>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</si>
  <si>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</si>
  <si>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</si>
  <si>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</si>
  <si>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</si>
  <si>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</si>
  <si>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</si>
  <si>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</si>
  <si>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</si>
  <si>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</si>
  <si>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</si>
  <si>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</si>
  <si>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</si>
  <si>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</si>
  <si>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</si>
  <si>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</si>
  <si>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</si>
  <si>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</si>
  <si>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</si>
  <si>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</si>
  <si>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</si>
  <si>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</si>
  <si>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</si>
  <si>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</si>
  <si>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</si>
  <si>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</si>
  <si>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</si>
  <si>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</si>
  <si>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</si>
  <si>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</si>
  <si>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</si>
  <si>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</si>
  <si>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</si>
  <si>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</si>
  <si>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</si>
  <si>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</si>
  <si>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</si>
  <si>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</si>
  <si>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</si>
  <si>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</si>
  <si>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</si>
  <si>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</si>
  <si>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</si>
  <si>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</si>
  <si>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</si>
  <si>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</si>
  <si>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</si>
  <si>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</si>
  <si>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</si>
  <si>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</si>
  <si>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</si>
  <si>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</si>
  <si>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</si>
  <si>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</si>
  <si>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</si>
  <si>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</si>
  <si>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</si>
  <si>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</si>
  <si>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</si>
  <si>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</si>
  <si>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</si>
  <si>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</si>
  <si>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</si>
  <si>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</si>
  <si>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</si>
  <si>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</si>
  <si>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</si>
  <si>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</si>
  <si>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</si>
  <si>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</si>
  <si>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</si>
  <si>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</si>
  <si>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</si>
  <si>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</si>
  <si>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</si>
  <si>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</si>
  <si>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</si>
  <si>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</si>
  <si>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</si>
  <si>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</si>
  <si>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</si>
  <si>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</si>
  <si>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</si>
  <si>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</si>
  <si>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</si>
  <si>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</si>
  <si>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</si>
  <si>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</si>
  <si>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</si>
  <si>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</si>
  <si>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</si>
  <si>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</si>
  <si>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</si>
  <si>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</si>
  <si>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</si>
  <si>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</si>
  <si>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</si>
  <si>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</si>
  <si>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</si>
  <si>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</si>
  <si>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</si>
  <si>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</si>
  <si>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</si>
  <si>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</si>
  <si>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</si>
  <si>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</si>
  <si>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</si>
  <si>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</si>
  <si>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</si>
  <si>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</si>
  <si>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</si>
  <si>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</si>
  <si>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</si>
  <si>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</si>
  <si>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</si>
  <si>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</si>
  <si>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</si>
  <si>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</si>
  <si>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</si>
  <si>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</si>
  <si>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</si>
  <si>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</si>
  <si>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</si>
  <si>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</si>
  <si>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</si>
  <si>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</si>
  <si>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</si>
  <si>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</si>
  <si>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</si>
  <si>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</si>
  <si>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</si>
  <si>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</si>
  <si>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</si>
  <si>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</si>
  <si>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</si>
  <si>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</si>
  <si>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</si>
  <si>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</si>
  <si>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</si>
  <si>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</si>
  <si>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</si>
  <si>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</si>
  <si>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</si>
  <si>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</si>
  <si>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</si>
  <si>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</si>
  <si>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</si>
  <si>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</si>
  <si>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</si>
  <si>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</si>
  <si>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</si>
  <si>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</si>
  <si>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</si>
  <si>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</si>
  <si>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</si>
  <si>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</si>
  <si>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</si>
  <si>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</si>
  <si>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</si>
  <si>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</si>
  <si>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</si>
  <si>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</si>
  <si>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</si>
  <si>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</si>
  <si>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</si>
  <si>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</si>
  <si>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</si>
  <si>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</si>
  <si>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</si>
  <si>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</si>
  <si>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</si>
  <si>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</si>
  <si>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</si>
  <si>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</si>
  <si>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</si>
  <si>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</si>
  <si>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</si>
  <si>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</si>
  <si>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</si>
  <si>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</si>
  <si>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</si>
  <si>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</si>
  <si>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</si>
  <si>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</si>
  <si>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</si>
  <si>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</si>
  <si>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</si>
  <si>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</si>
  <si>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</si>
  <si>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</si>
  <si>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</si>
  <si>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</si>
  <si>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</si>
  <si>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</si>
  <si>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</si>
  <si>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</si>
  <si>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</si>
  <si>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</si>
  <si>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</si>
  <si>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</si>
  <si>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</si>
  <si>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</si>
  <si>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</si>
  <si>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</si>
  <si>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</si>
  <si>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</si>
  <si>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</si>
  <si>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</si>
  <si>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</si>
  <si>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</si>
  <si>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</si>
  <si>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</si>
  <si>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</si>
  <si>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</si>
  <si>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</si>
  <si>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</si>
  <si>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</si>
  <si>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</si>
  <si>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</si>
  <si>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</si>
  <si>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</si>
  <si>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</si>
  <si>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</si>
  <si>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</si>
  <si>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</si>
  <si>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</si>
  <si>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</si>
  <si>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</si>
  <si>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</si>
  <si>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</si>
  <si>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</si>
  <si>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</si>
  <si>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</si>
  <si>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</si>
  <si>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</si>
  <si>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</si>
  <si>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</si>
  <si>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</si>
  <si>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</si>
  <si>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</si>
  <si>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</si>
  <si>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</si>
  <si>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</si>
  <si>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</si>
  <si>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</si>
  <si>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</si>
  <si>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</si>
  <si>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</si>
  <si>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</si>
  <si>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</si>
  <si>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</si>
  <si>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</si>
  <si>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</si>
  <si>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</si>
  <si>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</si>
  <si>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</si>
  <si>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</si>
  <si>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</si>
  <si>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</si>
  <si>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</si>
  <si>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</si>
  <si>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</si>
  <si>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</si>
  <si>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</si>
  <si>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</si>
  <si>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</si>
  <si>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</si>
  <si>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</si>
  <si>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</si>
  <si>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</si>
  <si>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</si>
  <si>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</si>
  <si>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</si>
  <si>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</si>
  <si>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</si>
  <si>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</si>
  <si>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</si>
  <si>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</si>
  <si>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</si>
  <si>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</si>
  <si>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</si>
  <si>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</si>
  <si>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</si>
  <si>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</si>
  <si>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</si>
  <si>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</si>
  <si>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</si>
  <si>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</si>
  <si>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</si>
  <si>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</si>
  <si>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</si>
  <si>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</si>
  <si>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</si>
  <si>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</si>
  <si>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</si>
  <si>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</si>
  <si>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</si>
  <si>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</si>
  <si>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</si>
  <si>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</si>
  <si>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</si>
  <si>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</si>
  <si>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</si>
  <si>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</si>
  <si>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</si>
  <si>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</si>
  <si>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</si>
  <si>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</si>
  <si>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</si>
  <si>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</si>
  <si>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</si>
  <si>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</si>
  <si>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</si>
  <si>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</si>
  <si>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</si>
  <si>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</si>
  <si>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</si>
  <si>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</si>
  <si>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</si>
  <si>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</si>
  <si>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</si>
  <si>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</si>
  <si>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</si>
  <si>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</si>
  <si>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</si>
  <si>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</si>
  <si>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</si>
  <si>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</si>
  <si>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</si>
  <si>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</si>
  <si>
    <t>Kolumna1</t>
  </si>
  <si>
    <t>regulatory agencies</t>
  </si>
  <si>
    <t>employment agencies</t>
  </si>
  <si>
    <t>technology transfer offices</t>
  </si>
  <si>
    <t>patent office</t>
  </si>
  <si>
    <t>providers of products and services</t>
  </si>
  <si>
    <t>directors</t>
  </si>
  <si>
    <t>deans (and associate deans)</t>
  </si>
  <si>
    <t>insurance companies</t>
  </si>
  <si>
    <t>business incubators</t>
  </si>
  <si>
    <t>other universities and institutes</t>
  </si>
  <si>
    <t>distance higher education institutions</t>
  </si>
  <si>
    <t>consortia (partnerships)</t>
  </si>
  <si>
    <t>media</t>
  </si>
  <si>
    <t>fund managers</t>
  </si>
  <si>
    <t>accreditation bodies</t>
  </si>
  <si>
    <t>joint venture partners</t>
  </si>
  <si>
    <t>employers (current and future)</t>
  </si>
  <si>
    <t>public relations professionals</t>
  </si>
  <si>
    <t>corporate training programs (or for companies)</t>
  </si>
  <si>
    <t>private higher education institutions</t>
  </si>
  <si>
    <t>public utilities</t>
  </si>
  <si>
    <t>industry</t>
  </si>
  <si>
    <t>friends</t>
  </si>
  <si>
    <t>prospective students</t>
  </si>
  <si>
    <t>public higher education institutions</t>
  </si>
  <si>
    <t>rectors (and vice-rectors)</t>
  </si>
  <si>
    <t>parents</t>
  </si>
  <si>
    <t>business community</t>
  </si>
  <si>
    <t>local community (including neighborhoods)</t>
  </si>
  <si>
    <t>sponsors</t>
  </si>
  <si>
    <t>professional associations</t>
  </si>
  <si>
    <t>students</t>
  </si>
  <si>
    <t>patent offices</t>
  </si>
  <si>
    <t>local authorities</t>
  </si>
  <si>
    <t>chancellor</t>
  </si>
  <si>
    <t>administrative</t>
  </si>
  <si>
    <t>management</t>
  </si>
  <si>
    <t>consort</t>
  </si>
  <si>
    <t>partnership</t>
  </si>
  <si>
    <t>politic</t>
  </si>
  <si>
    <t>religious</t>
  </si>
  <si>
    <t>council</t>
  </si>
  <si>
    <t>insurance</t>
  </si>
  <si>
    <t>families</t>
  </si>
  <si>
    <t>tax</t>
  </si>
  <si>
    <t>potwierdzony kontekst (liczność) w abstraktach</t>
  </si>
  <si>
    <t>liczniejsze w abstraktach</t>
  </si>
  <si>
    <t>Kolumna2</t>
  </si>
  <si>
    <t>Kolumna3</t>
  </si>
  <si>
    <t>Kolumna4</t>
  </si>
  <si>
    <t>Kolumna5</t>
  </si>
  <si>
    <t>Kolumna6</t>
  </si>
  <si>
    <t>Kolumna7</t>
  </si>
  <si>
    <t>Kolumna8</t>
  </si>
  <si>
    <t>Kolumna9</t>
  </si>
  <si>
    <t>Kolumna10</t>
  </si>
  <si>
    <t>Kolumna11</t>
  </si>
  <si>
    <t>Kolumna12</t>
  </si>
  <si>
    <t>Kolumna13</t>
  </si>
  <si>
    <t>Kolumna14</t>
  </si>
  <si>
    <t>Kolumna15</t>
  </si>
  <si>
    <t>Kolumna16</t>
  </si>
  <si>
    <t>Kolumna17</t>
  </si>
  <si>
    <t>Kolumna18</t>
  </si>
  <si>
    <t>Kolumna19</t>
  </si>
  <si>
    <t>Kolumna20</t>
  </si>
  <si>
    <t>Kolumna21</t>
  </si>
  <si>
    <t>Kolumna22</t>
  </si>
  <si>
    <t>Kolumna23</t>
  </si>
  <si>
    <t>Kolumna24</t>
  </si>
  <si>
    <t>Kolumna25</t>
  </si>
  <si>
    <t>Kolumna26</t>
  </si>
  <si>
    <t>Kolumna27</t>
  </si>
  <si>
    <t>Kolumna28</t>
  </si>
  <si>
    <t>Kolumna29</t>
  </si>
  <si>
    <t>Kolumna30</t>
  </si>
  <si>
    <t>Kolumna31</t>
  </si>
  <si>
    <t>Kolumna32</t>
  </si>
  <si>
    <t>Kolumna33</t>
  </si>
  <si>
    <t>Kolumna34</t>
  </si>
  <si>
    <t>Kolumna35</t>
  </si>
  <si>
    <t>Kolumna36</t>
  </si>
  <si>
    <t>Kolumna37</t>
  </si>
  <si>
    <t>Kolumna38</t>
  </si>
  <si>
    <t>Kolumna39</t>
  </si>
  <si>
    <t>Kolumna40</t>
  </si>
  <si>
    <t>Kolumna41</t>
  </si>
  <si>
    <t>Kolumna42</t>
  </si>
  <si>
    <t>Kolumna43</t>
  </si>
  <si>
    <t>Kolumna44</t>
  </si>
  <si>
    <t>Kolumna45</t>
  </si>
  <si>
    <t>Kolumna46</t>
  </si>
  <si>
    <t>Kolumna47</t>
  </si>
  <si>
    <t>Kolumna48</t>
  </si>
  <si>
    <t>Kolumna49</t>
  </si>
  <si>
    <t>Kolumna50</t>
  </si>
  <si>
    <t>Kolumna51</t>
  </si>
  <si>
    <t>Kolumna52</t>
  </si>
  <si>
    <t>Kolumna53</t>
  </si>
  <si>
    <t>Kolumna54</t>
  </si>
  <si>
    <t>Kolumna55</t>
  </si>
  <si>
    <t>Kolumna56</t>
  </si>
  <si>
    <t>Kolumna57</t>
  </si>
  <si>
    <t>Kolumna58</t>
  </si>
  <si>
    <t>Kolumna59</t>
  </si>
  <si>
    <t>Kolumna60</t>
  </si>
  <si>
    <t>Kolumna61</t>
  </si>
  <si>
    <t>Kolumna62</t>
  </si>
  <si>
    <t>Kolumna63</t>
  </si>
  <si>
    <t>Kolumna64</t>
  </si>
  <si>
    <t>Kolumna65</t>
  </si>
  <si>
    <t>Kolumna66</t>
  </si>
  <si>
    <t>Kolumna67</t>
  </si>
  <si>
    <t>Kolumna68</t>
  </si>
  <si>
    <t>Kolumna69</t>
  </si>
  <si>
    <t>bank</t>
  </si>
  <si>
    <t>janitor</t>
  </si>
  <si>
    <t>dozorca</t>
  </si>
  <si>
    <t>state agency</t>
  </si>
  <si>
    <t>business administration</t>
  </si>
  <si>
    <t>business world</t>
  </si>
  <si>
    <t>community</t>
  </si>
  <si>
    <t>community partner</t>
  </si>
  <si>
    <t>academic community</t>
  </si>
  <si>
    <t>university community</t>
  </si>
  <si>
    <t>local community</t>
  </si>
  <si>
    <t>higher education community</t>
  </si>
  <si>
    <t>campus community</t>
  </si>
  <si>
    <t>research community</t>
  </si>
  <si>
    <t xml:space="preserve">7; 19; 103; 118; 122; 129; 131; 148; 156; 201; 206; 236; 237; 240; 252; 263; 275; 279; 284; 289; 323; 340; 370; 375; 384; 390; 409; 425; 428; 434; 447; </t>
  </si>
  <si>
    <t>library director</t>
  </si>
  <si>
    <t>directors of the programme</t>
  </si>
  <si>
    <t>program director</t>
  </si>
  <si>
    <t>directors of corporate training</t>
  </si>
  <si>
    <t>employee</t>
  </si>
  <si>
    <t>faculty member</t>
  </si>
  <si>
    <t>teaching faculty</t>
  </si>
  <si>
    <t>faculty/staff</t>
  </si>
  <si>
    <t>faculty decision makers</t>
  </si>
  <si>
    <t xml:space="preserve">7; 15; 26; 32; 65; 69; 100; 136; 170; 181; 184; 214; 238; 252; 254; 260; 294; 301; 315; 320; 322; 330; 333; 344; 350; 368; 370; 373; 391; 393; 397; 408; 426; 433; 469; </t>
  </si>
  <si>
    <t>faculty mentor</t>
  </si>
  <si>
    <t>food supplier</t>
  </si>
  <si>
    <t>foundation</t>
  </si>
  <si>
    <t>relatives</t>
  </si>
  <si>
    <t>private research funds</t>
  </si>
  <si>
    <t>funds</t>
  </si>
  <si>
    <t>non-governmental</t>
  </si>
  <si>
    <t>government officials</t>
  </si>
  <si>
    <t>local government</t>
  </si>
  <si>
    <t>government bodies</t>
  </si>
  <si>
    <t>government institutions</t>
  </si>
  <si>
    <t>governmental agencies</t>
  </si>
  <si>
    <t>government agencies</t>
  </si>
  <si>
    <t>education agencies</t>
  </si>
  <si>
    <t>quality agency</t>
  </si>
  <si>
    <t>funding agencies</t>
  </si>
  <si>
    <t>partner agencies</t>
  </si>
  <si>
    <t>faculty agency</t>
  </si>
  <si>
    <t xml:space="preserve">19; 30; 34; 35; 57; 83; 109; 121; 134; 150; 157; 184; 198; 204; 231; 236; 240; 247; 260; 262; 285; 327; 348; 356; 375; 391; </t>
  </si>
  <si>
    <t>undergraduate</t>
  </si>
  <si>
    <t>undergraduates</t>
  </si>
  <si>
    <t>graduates</t>
  </si>
  <si>
    <t xml:space="preserve">12; </t>
  </si>
  <si>
    <t>undergraduate student</t>
  </si>
  <si>
    <t>graduate student</t>
  </si>
  <si>
    <t>118; 218</t>
  </si>
  <si>
    <t>graduate intern</t>
  </si>
  <si>
    <t xml:space="preserve">284; </t>
  </si>
  <si>
    <t>undergraduate engineering student</t>
  </si>
  <si>
    <t>128; 165; 309; 337;</t>
  </si>
  <si>
    <t xml:space="preserve">365; </t>
  </si>
  <si>
    <t>22; 58; 232; 349; 365; 395;</t>
  </si>
  <si>
    <t>12; 26; 107; 395;</t>
  </si>
  <si>
    <t xml:space="preserve">16; 19; 30; 35; 51; 60; 75; 77; 94; 95; 111; 116; 129; 163; 257; 269; 293; 313; 315; 320; 379; 406; 440; 445; 451; 460; </t>
  </si>
  <si>
    <t xml:space="preserve">88; 134; 228; 244; 273; 288; 377; 380; 449; 457; 464; </t>
  </si>
  <si>
    <t xml:space="preserve">176; 177; 203; 377; 422; 464; </t>
  </si>
  <si>
    <t>industry bodies</t>
  </si>
  <si>
    <t>industry practitioner</t>
  </si>
  <si>
    <t xml:space="preserve">12; 35; 36; 109; 157; 179; 209; 225; 240; 241; 250; 253; 284; 315; 324; 409; 429; 433; 461; 469; 472; 473; </t>
  </si>
  <si>
    <t>institution</t>
  </si>
  <si>
    <t>institutions around</t>
  </si>
  <si>
    <t>institutional and organisational environment</t>
  </si>
  <si>
    <t>institutions</t>
  </si>
  <si>
    <t xml:space="preserve">252; </t>
  </si>
  <si>
    <t>corporatist institutions</t>
  </si>
  <si>
    <t>partner institutions</t>
  </si>
  <si>
    <t>institutional leaders</t>
  </si>
  <si>
    <t>84; 111; 162; 370; 408; 464</t>
  </si>
  <si>
    <t>manage</t>
  </si>
  <si>
    <t>indirectly</t>
  </si>
  <si>
    <t>(indirectly) venture</t>
  </si>
  <si>
    <t>leaders</t>
  </si>
  <si>
    <t>university leaders</t>
  </si>
  <si>
    <t>state or system leadership</t>
  </si>
  <si>
    <t>departmental leadership</t>
  </si>
  <si>
    <t>academic leadership</t>
  </si>
  <si>
    <t>academic leaders</t>
  </si>
  <si>
    <t xml:space="preserve">370; </t>
  </si>
  <si>
    <t>educational leadership</t>
  </si>
  <si>
    <t xml:space="preserve">81; 294 (senior management); 341 (management); 344; 442; </t>
  </si>
  <si>
    <t>family leaders</t>
  </si>
  <si>
    <t>university department leaders</t>
  </si>
  <si>
    <t>169; 175; 222</t>
  </si>
  <si>
    <t>university leadership</t>
  </si>
  <si>
    <t xml:space="preserve">469; </t>
  </si>
  <si>
    <t xml:space="preserve">161; </t>
  </si>
  <si>
    <t>local citizens</t>
  </si>
  <si>
    <t xml:space="preserve">59; </t>
  </si>
  <si>
    <t>local entrepreneurial ecosystem</t>
  </si>
  <si>
    <t xml:space="preserve">209; </t>
  </si>
  <si>
    <t>local institutions</t>
  </si>
  <si>
    <t xml:space="preserve">219; 231; </t>
  </si>
  <si>
    <t>local communities</t>
  </si>
  <si>
    <t xml:space="preserve">428; </t>
  </si>
  <si>
    <t>local people</t>
  </si>
  <si>
    <t xml:space="preserve">432; </t>
  </si>
  <si>
    <t>academic manager</t>
  </si>
  <si>
    <t>university manager</t>
  </si>
  <si>
    <t xml:space="preserve">41; </t>
  </si>
  <si>
    <t>universities’ governors and managers</t>
  </si>
  <si>
    <t>management and support staff</t>
  </si>
  <si>
    <t xml:space="preserve">54; </t>
  </si>
  <si>
    <t>managers</t>
  </si>
  <si>
    <t xml:space="preserve">46; </t>
  </si>
  <si>
    <t xml:space="preserve">78; </t>
  </si>
  <si>
    <t>university management</t>
  </si>
  <si>
    <t xml:space="preserve">41; 62; 64; 83; 123; 125; </t>
  </si>
  <si>
    <t>institutional managers</t>
  </si>
  <si>
    <t xml:space="preserve">243; </t>
  </si>
  <si>
    <t>executive</t>
  </si>
  <si>
    <t>executives</t>
  </si>
  <si>
    <t xml:space="preserve">5; 84; 316; 333; </t>
  </si>
  <si>
    <t xml:space="preserve">55; 86; 145; 162; 176; 187; 215; 272; 346; 420; </t>
  </si>
  <si>
    <t>administrators</t>
  </si>
  <si>
    <t xml:space="preserve">78; 81; 97; 105; 135; 139; 146; 279; 291; 294; 303; 323; 325; 336; 386; 413; 470; </t>
  </si>
  <si>
    <t xml:space="preserve">93; 128; 142; 287; 346; 397; </t>
  </si>
  <si>
    <t>executive authorities</t>
  </si>
  <si>
    <t xml:space="preserve">87; </t>
  </si>
  <si>
    <t xml:space="preserve">177; 215; 277; 310 (management); </t>
  </si>
  <si>
    <t>executive management</t>
  </si>
  <si>
    <t xml:space="preserve">446; </t>
  </si>
  <si>
    <t xml:space="preserve">13; 15; 25; 85; 143; 161; 166; 173; 174; 207; 223; 224; 228; 249; 251; 330; 338; 344; 353; 360; 368; 373; 383; 384; 393; 413 (managers); 420; 438; 443; 451; </t>
  </si>
  <si>
    <t xml:space="preserve">82 (indirectly); 83; 86; 173; 180; 275; 317 (indirectly); 451 (indirectly); </t>
  </si>
  <si>
    <t>352; 467</t>
  </si>
  <si>
    <t>ministry</t>
  </si>
  <si>
    <t>consortia</t>
  </si>
  <si>
    <t xml:space="preserve">181; </t>
  </si>
  <si>
    <t>library partnership</t>
  </si>
  <si>
    <t xml:space="preserve">319; </t>
  </si>
  <si>
    <t xml:space="preserve">285; 289; 439; 465; </t>
  </si>
  <si>
    <t>non-profit organisations</t>
  </si>
  <si>
    <t>non-profit</t>
  </si>
  <si>
    <t xml:space="preserve">285; 367; </t>
  </si>
  <si>
    <t xml:space="preserve">107; 125; </t>
  </si>
  <si>
    <t xml:space="preserve">444; </t>
  </si>
  <si>
    <t>admissions officers</t>
  </si>
  <si>
    <t>officers</t>
  </si>
  <si>
    <t xml:space="preserve">202; </t>
  </si>
  <si>
    <t>international office professionals</t>
  </si>
  <si>
    <t xml:space="preserve">347; 367; </t>
  </si>
  <si>
    <t>famil</t>
  </si>
  <si>
    <t xml:space="preserve">173; </t>
  </si>
  <si>
    <t xml:space="preserve">438; </t>
  </si>
  <si>
    <t xml:space="preserve">143; 173; 187; 207; 255; 302; 365; 438; 459; 460; </t>
  </si>
  <si>
    <t xml:space="preserve">92; 348; 438; 460; </t>
  </si>
  <si>
    <t>family</t>
  </si>
  <si>
    <t>family members</t>
  </si>
  <si>
    <t xml:space="preserve">401 (indirectly); 441 (indirectly); 457 (indirectly); </t>
  </si>
  <si>
    <t xml:space="preserve">386; 451; 460; </t>
  </si>
  <si>
    <t>(indirectly)</t>
  </si>
  <si>
    <t>partners</t>
  </si>
  <si>
    <t>industrial partner</t>
  </si>
  <si>
    <t xml:space="preserve">172; </t>
  </si>
  <si>
    <t>partner universities</t>
  </si>
  <si>
    <t xml:space="preserve">226; </t>
  </si>
  <si>
    <t>research partners</t>
  </si>
  <si>
    <t xml:space="preserve">250; </t>
  </si>
  <si>
    <t>policy makers</t>
  </si>
  <si>
    <t xml:space="preserve">16; 116; 166; 181; 182; 263; 288; 399; 404; 427; 453; 456; </t>
  </si>
  <si>
    <t>politics</t>
  </si>
  <si>
    <t>political</t>
  </si>
  <si>
    <t>political decisions</t>
  </si>
  <si>
    <t>political environment</t>
  </si>
  <si>
    <t xml:space="preserve">346; 419; </t>
  </si>
  <si>
    <t>political institutions</t>
  </si>
  <si>
    <t>419;</t>
  </si>
  <si>
    <t>post-secondary students</t>
  </si>
  <si>
    <t xml:space="preserve">299; </t>
  </si>
  <si>
    <t>professor</t>
  </si>
  <si>
    <t>professors</t>
  </si>
  <si>
    <t>professoriate</t>
  </si>
  <si>
    <t>professors emeriti</t>
  </si>
  <si>
    <t xml:space="preserve">342; </t>
  </si>
  <si>
    <t xml:space="preserve">55; 137; 176; 191; 224; 251; 264; 268; 322; 352; 367;392; 453; 466; </t>
  </si>
  <si>
    <t>rector</t>
  </si>
  <si>
    <t>university presidents</t>
  </si>
  <si>
    <t>rectors</t>
  </si>
  <si>
    <t>42; 144</t>
  </si>
  <si>
    <t>vice rectors</t>
  </si>
  <si>
    <t xml:space="preserve">144; </t>
  </si>
  <si>
    <t>vice-rector</t>
  </si>
  <si>
    <t>rectors’ conferences</t>
  </si>
  <si>
    <t xml:space="preserve">295; </t>
  </si>
  <si>
    <t xml:space="preserve">334; </t>
  </si>
  <si>
    <t>regulator</t>
  </si>
  <si>
    <t xml:space="preserve">29; 270; </t>
  </si>
  <si>
    <t>regulatory authorities</t>
  </si>
  <si>
    <t xml:space="preserve">69; </t>
  </si>
  <si>
    <t>regulators</t>
  </si>
  <si>
    <t xml:space="preserve">90; </t>
  </si>
  <si>
    <t>councils of Spanish public universities</t>
  </si>
  <si>
    <t>councils of Spain's public universities</t>
  </si>
  <si>
    <t xml:space="preserve">67; </t>
  </si>
  <si>
    <t xml:space="preserve">14; 74; 76; 80; 86; 90; 104; 146; </t>
  </si>
  <si>
    <t>American Council on Education</t>
  </si>
  <si>
    <t>Social Councils of public universities in Spain</t>
  </si>
  <si>
    <t xml:space="preserve">188; </t>
  </si>
  <si>
    <t>Student Representative Council</t>
  </si>
  <si>
    <t xml:space="preserve">205; </t>
  </si>
  <si>
    <t>Council of Spanish public universities</t>
  </si>
  <si>
    <t xml:space="preserve">232; </t>
  </si>
  <si>
    <t xml:space="preserve">418; </t>
  </si>
  <si>
    <t xml:space="preserve">45; 146; 232; </t>
  </si>
  <si>
    <t>practitioner</t>
  </si>
  <si>
    <t>researchers</t>
  </si>
  <si>
    <t xml:space="preserve">2; 4; 59; 85; 103; 107; 115; 121; 146; 232; 239; 280; 297; 342; 353; 362; 370; 371; 390; 410; 427; 429; 434; </t>
  </si>
  <si>
    <t>expert practitioner</t>
  </si>
  <si>
    <t xml:space="preserve">27; </t>
  </si>
  <si>
    <t>management practitioner</t>
  </si>
  <si>
    <t xml:space="preserve">146; </t>
  </si>
  <si>
    <t>practitioner network</t>
  </si>
  <si>
    <t xml:space="preserve">102; </t>
  </si>
  <si>
    <t>professional practitioner</t>
  </si>
  <si>
    <t xml:space="preserve">269; </t>
  </si>
  <si>
    <t>risk practitioner</t>
  </si>
  <si>
    <t xml:space="preserve">358; </t>
  </si>
  <si>
    <t xml:space="preserve">2; 16; 30; 201; 263; 297; 298; 352; 371; 379; 404; </t>
  </si>
  <si>
    <t>community of practitioners</t>
  </si>
  <si>
    <t>education / university practitioners</t>
  </si>
  <si>
    <t>peer</t>
  </si>
  <si>
    <t>peer mentors</t>
  </si>
  <si>
    <t xml:space="preserve">85; </t>
  </si>
  <si>
    <t>peers</t>
  </si>
  <si>
    <t xml:space="preserve">125 (indirectly); </t>
  </si>
  <si>
    <t xml:space="preserve">406 (work-colleagues of academics); 451; </t>
  </si>
  <si>
    <t>service provider</t>
  </si>
  <si>
    <t xml:space="preserve">354; </t>
  </si>
  <si>
    <t xml:space="preserve">354; 358; 420; </t>
  </si>
  <si>
    <t>politicians</t>
  </si>
  <si>
    <t xml:space="preserve">420; </t>
  </si>
  <si>
    <t xml:space="preserve">346; </t>
  </si>
  <si>
    <t>civil society</t>
  </si>
  <si>
    <t xml:space="preserve">57; </t>
  </si>
  <si>
    <t xml:space="preserve">7; 19; 37; 46; 76; 86; 96; 121; 154; 191; 198; 229; 235; 253; 292; 295; 309; 348; 354; 374; 414; 418; 467; </t>
  </si>
  <si>
    <t>country</t>
  </si>
  <si>
    <t xml:space="preserve">467; </t>
  </si>
  <si>
    <t>non-academic staff</t>
  </si>
  <si>
    <t xml:space="preserve">155; 215; </t>
  </si>
  <si>
    <t>nonacademic staff</t>
  </si>
  <si>
    <t xml:space="preserve">215; </t>
  </si>
  <si>
    <t xml:space="preserve">32; 58; 59; 60; 77; 82; 83; 102; 121; 177; 180; 185; 187; 194; 197; 272; 277; 281; 288; 294; 295; 310; 342; 352; 360; 362; 380; 396; 400; 453; 464; 466; 469; </t>
  </si>
  <si>
    <t xml:space="preserve">112; </t>
  </si>
  <si>
    <t>accreditation board</t>
  </si>
  <si>
    <t>433;</t>
  </si>
  <si>
    <t xml:space="preserve">216; </t>
  </si>
  <si>
    <t xml:space="preserve">53; 69; 181; 410; </t>
  </si>
  <si>
    <t>accreditation agencies</t>
  </si>
  <si>
    <t xml:space="preserve">254; </t>
  </si>
  <si>
    <t>accreditation teams</t>
  </si>
  <si>
    <t xml:space="preserve">9; </t>
  </si>
  <si>
    <t>administrative units</t>
  </si>
  <si>
    <t xml:space="preserve">276; 375; 377; 427; 469; </t>
  </si>
  <si>
    <t xml:space="preserve">384; </t>
  </si>
  <si>
    <t>administrative support</t>
  </si>
  <si>
    <t>administrative leaders</t>
  </si>
  <si>
    <t xml:space="preserve">276; </t>
  </si>
  <si>
    <t xml:space="preserve">13; 15; 25; 65; 85; 91; 143; 161; 166; 173; 174; 184; 206; 207; 223; 224; 228; 249; 251; 330; 338; 344; 353; 360; 368; 373; 383; 384; 393; 395; 420; 438; 443; 451; </t>
  </si>
  <si>
    <t xml:space="preserve">35; </t>
  </si>
  <si>
    <t xml:space="preserve">36; </t>
  </si>
  <si>
    <t>governing boards</t>
  </si>
  <si>
    <t>181; 184;</t>
  </si>
  <si>
    <t>national governing bodies</t>
  </si>
  <si>
    <t xml:space="preserve">255; </t>
  </si>
  <si>
    <t>governing agency</t>
  </si>
  <si>
    <t xml:space="preserve">393; </t>
  </si>
  <si>
    <t xml:space="preserve">42; </t>
  </si>
  <si>
    <t xml:space="preserve">121; </t>
  </si>
  <si>
    <t>393;</t>
  </si>
  <si>
    <t>state agencies</t>
  </si>
  <si>
    <t xml:space="preserve">439; </t>
  </si>
  <si>
    <t xml:space="preserve">229; </t>
  </si>
  <si>
    <t>board members</t>
  </si>
  <si>
    <t xml:space="preserve">126; </t>
  </si>
  <si>
    <t xml:space="preserve">176; </t>
  </si>
  <si>
    <t>business press</t>
  </si>
  <si>
    <t xml:space="preserve">270; </t>
  </si>
  <si>
    <t xml:space="preserve">348; </t>
  </si>
  <si>
    <t xml:space="preserve">425; 451; 36; 57; 280; 375; </t>
  </si>
  <si>
    <t>representatives of the business environment</t>
  </si>
  <si>
    <t>429; 451;</t>
  </si>
  <si>
    <t>vice-chancellor</t>
  </si>
  <si>
    <t xml:space="preserve">352; </t>
  </si>
  <si>
    <t xml:space="preserve">395; 88; 334; </t>
  </si>
  <si>
    <t xml:space="preserve">107; 252; </t>
  </si>
  <si>
    <t>community partnership</t>
  </si>
  <si>
    <t xml:space="preserve">447; </t>
  </si>
  <si>
    <t xml:space="preserve">139; 154; 191; 215; 242; 295; </t>
  </si>
  <si>
    <t xml:space="preserve">68; 232; 384; 461; </t>
  </si>
  <si>
    <t xml:space="preserve">114; 352; 375; </t>
  </si>
  <si>
    <t xml:space="preserve">339; </t>
  </si>
  <si>
    <t xml:space="preserve">92; </t>
  </si>
  <si>
    <t xml:space="preserve">15; </t>
  </si>
  <si>
    <t xml:space="preserve">21; </t>
  </si>
  <si>
    <t xml:space="preserve">88; 174; 175; 181; 246; 444; </t>
  </si>
  <si>
    <t xml:space="preserve">88; 175; </t>
  </si>
  <si>
    <t xml:space="preserve">392; </t>
  </si>
  <si>
    <t xml:space="preserve">445; </t>
  </si>
  <si>
    <t>donors</t>
  </si>
  <si>
    <t>educators</t>
  </si>
  <si>
    <t xml:space="preserve">197; </t>
  </si>
  <si>
    <t xml:space="preserve">3; 15; 59; 107; 159; 163; 201; 214; 242; 281; 282; 383; 460; </t>
  </si>
  <si>
    <t xml:space="preserve">19; 50; 137; 158; 174; 204; 215; 284; 291; 310; 420; 424; 432; 461; </t>
  </si>
  <si>
    <t>employers</t>
  </si>
  <si>
    <t xml:space="preserve">94; 349; </t>
  </si>
  <si>
    <t>10; 12; 42; 45; 58; 60; 69; 77; 111; 154; 261; 293; 313; 315; 392;</t>
  </si>
  <si>
    <t xml:space="preserve">21; 27; 53; 81; 176; 225; 237; 246; 251; 276; 325; 361; 375; 377; 379; 441; 451; </t>
  </si>
  <si>
    <t>217;</t>
  </si>
  <si>
    <t xml:space="preserve">384; 39; </t>
  </si>
  <si>
    <t xml:space="preserve">353; </t>
  </si>
  <si>
    <t xml:space="preserve">471; </t>
  </si>
  <si>
    <t xml:space="preserve">451; 313; </t>
  </si>
  <si>
    <t xml:space="preserve">313; </t>
  </si>
  <si>
    <t xml:space="preserve">256; 420; </t>
  </si>
  <si>
    <t xml:space="preserve">185; </t>
  </si>
  <si>
    <t xml:space="preserve">176; 42; </t>
  </si>
  <si>
    <t xml:space="preserve">127; </t>
  </si>
  <si>
    <t xml:space="preserve">139; </t>
  </si>
  <si>
    <t xml:space="preserve">76; 86; 206; </t>
  </si>
  <si>
    <t>35; 285; 367;</t>
  </si>
  <si>
    <t>316;</t>
  </si>
  <si>
    <t>post-graduate students</t>
  </si>
  <si>
    <t xml:space="preserve">55; 126; 173; 324; 379; 392; 409; </t>
  </si>
  <si>
    <t xml:space="preserve">33; </t>
  </si>
  <si>
    <t xml:space="preserve">75; </t>
  </si>
  <si>
    <t xml:space="preserve">403; </t>
  </si>
  <si>
    <t>226;</t>
  </si>
  <si>
    <t>institutional environments</t>
  </si>
  <si>
    <t xml:space="preserve">251; 252; 82; </t>
  </si>
  <si>
    <t xml:space="preserve">98; 102; </t>
  </si>
  <si>
    <t xml:space="preserve">460; </t>
  </si>
  <si>
    <t xml:space="preserve">473; </t>
  </si>
  <si>
    <t xml:space="preserve">246; </t>
  </si>
  <si>
    <t>educational leaders</t>
  </si>
  <si>
    <t xml:space="preserve">424; </t>
  </si>
  <si>
    <t xml:space="preserve">291; </t>
  </si>
  <si>
    <t xml:space="preserve">238; </t>
  </si>
  <si>
    <t>university staff</t>
  </si>
  <si>
    <t>general staff</t>
  </si>
  <si>
    <t xml:space="preserve">47; </t>
  </si>
  <si>
    <t>service staff</t>
  </si>
  <si>
    <t>scientific staff</t>
  </si>
  <si>
    <t xml:space="preserve">264; </t>
  </si>
  <si>
    <t xml:space="preserve">6; 206; 215; 288; 310; </t>
  </si>
  <si>
    <t>design and technology staff</t>
  </si>
  <si>
    <t xml:space="preserve">344; </t>
  </si>
  <si>
    <t xml:space="preserve">375; 429; 472; </t>
  </si>
  <si>
    <t>education staff</t>
  </si>
  <si>
    <t xml:space="preserve">390; </t>
  </si>
  <si>
    <t>governing agency staff</t>
  </si>
  <si>
    <t>department staff</t>
  </si>
  <si>
    <t xml:space="preserve">412; </t>
  </si>
  <si>
    <t xml:space="preserve">5; 42; 47; 68; 95; 112; 168; 194; 210; 215; 265; 284; 291; 354; 361; 413*; 442; </t>
  </si>
  <si>
    <t>management staff</t>
  </si>
  <si>
    <t>413*;</t>
  </si>
  <si>
    <t xml:space="preserve">54; 413*; </t>
  </si>
  <si>
    <t xml:space="preserve">58; 84; 88; 186; 338; 350; 406; 444; </t>
  </si>
  <si>
    <t xml:space="preserve">13; 78; 85; 97; 105; 170; 184; 205; 237; 252; 274; 299; 312; 357; 368; 369; 389; 411; 419; 423; 467; </t>
  </si>
  <si>
    <t>supplier organizations</t>
  </si>
  <si>
    <t xml:space="preserve">204; </t>
  </si>
  <si>
    <t>suppliers</t>
  </si>
  <si>
    <t>taxpayers</t>
  </si>
  <si>
    <t>teachers</t>
  </si>
  <si>
    <t xml:space="preserve">101; 201; </t>
  </si>
  <si>
    <t xml:space="preserve">21; 54; 79; 111; 134; 143; 146; 172; 197; 198; 202; 207; 208; 234; 249; 260; 271; 272; 280; 312; 323; 334; 341; 343; 361; 428; 463; </t>
  </si>
  <si>
    <t>students’ unions</t>
  </si>
  <si>
    <t xml:space="preserve">53; 181; 204; 295; </t>
  </si>
  <si>
    <t>trade unions</t>
  </si>
  <si>
    <t xml:space="preserve">96; 164; 271 (students); 390 (students); </t>
  </si>
  <si>
    <t>postgraduate students</t>
  </si>
  <si>
    <t>3; 5; 15; 53; 68; 78; 105; 114; 138; 155; 163; 165; 166; 175; 177; 189; 192; 212; 221; 236; 239; 247; 255; 297; 326; 331; 349; 355; 368; 387; 412; 413; 419; 444; 452; 471</t>
  </si>
  <si>
    <t>1; 6; 7; 9; 10; 11; 12; 13; 19; 21; 23; 26; 32; 37; 42; 45; 47; 48; 52; 54; 55; 58; 60; 70; 73; 75; 76; 77; 79; 81; 82; 83; 84; 85; 86; 88; 92; 93; 95; 98; 100; 107; 108; 110; 111; 113; 118; 119; 122; 123; 126; 128; 129; 132; 134; 140; 142; 143; 144; 145; 149; 153; 157; 160; 161; 164; 167; 168; 170; 172; 173; 176; 183; 184; 185; 186; 187; 195; 196; 197; 198; 201; 202; 203; 204; 205; 206; 207; 209; 210; 211; 214; 218; 227; 228; 232; 237; 242; 244; 245; 248; 249; 251; 252; 254; 257; 258; 260; 262; 264; 265; 268; 269; 271; 272; 273; 274; 275; 276; 279; 280; 281; 282; 288; 291; 294; 295; 296; 299; 300; 301; 302; 305; 307; 309; 312; 313; 314; 315; 316; 324; 325; 329; 333; 334; 335; 336; 337; 338; 339; 341; 342; 343; 348; 350; 353; 357; 359; 364; 365; 366; 367; 369; 370; 371; 373; 375; 376; 377; 378; 380; 381; 383; 384; 386; 389; 390; 391; 392; 393; 395; 396; 397; 398; 399; 400; 401; 402; 403; 404; 406; 408; 410; 411; 415; 417; 422; 423; 425; 426; 427; 428; 430; 432; 433; 437; 438; 440; 441; 442; 443; 445; 449; 450; 451; 453; 457; 458; 459; 461; 462; 463; 464; 467; 468; 473</t>
  </si>
  <si>
    <t>komentarz</t>
  </si>
  <si>
    <t>odniesienia</t>
  </si>
  <si>
    <t>all types included in the list (not in total numbers)</t>
  </si>
  <si>
    <t>grupa interesariuszy</t>
  </si>
  <si>
    <t>nazwa polska</t>
  </si>
  <si>
    <t>grupy interesariuszy</t>
  </si>
  <si>
    <t>S_Studenci</t>
  </si>
  <si>
    <t>A_Absolwenci</t>
  </si>
  <si>
    <t>R_Rodzice/opiekunowie studentów / rodziny</t>
  </si>
  <si>
    <t>W_Wykładowcy / naukowcy</t>
  </si>
  <si>
    <t>AD_Pracownicy administracyjni</t>
  </si>
  <si>
    <t>P_Przedsiębiorcy / przedstawiciele biznesu</t>
  </si>
  <si>
    <t>U_przedstawiciele władz Uczelni</t>
  </si>
  <si>
    <t>WŁ_przedstawiciele władz państwowych (regionalnych i centralnych)</t>
  </si>
  <si>
    <t>D_Dostawcy</t>
  </si>
  <si>
    <t>W+AD</t>
  </si>
  <si>
    <t>W+S+AD</t>
  </si>
  <si>
    <t>SP_Społeczeństwo / media / otoczenie</t>
  </si>
  <si>
    <t>!</t>
  </si>
  <si>
    <t>PAR_Partnerstwa / współprace (przedstawiciele)</t>
  </si>
  <si>
    <t xml:space="preserve">342 (fellow institutions); 347; </t>
  </si>
  <si>
    <t>community leaders</t>
  </si>
  <si>
    <t xml:space="preserve">148; </t>
  </si>
  <si>
    <t>HEIs’ leaders</t>
  </si>
  <si>
    <t xml:space="preserve">198; </t>
  </si>
  <si>
    <t>school leaders</t>
  </si>
  <si>
    <t xml:space="preserve">207; </t>
  </si>
  <si>
    <t xml:space="preserve">306; </t>
  </si>
  <si>
    <t>universities leaders</t>
  </si>
  <si>
    <t>university managers</t>
  </si>
  <si>
    <t>staff (W)</t>
  </si>
  <si>
    <t>staff (AD)</t>
  </si>
  <si>
    <t>employee (W)</t>
  </si>
  <si>
    <t>employee (AD)</t>
  </si>
  <si>
    <t>university staff (W)</t>
  </si>
  <si>
    <t>university staff (AD)</t>
  </si>
  <si>
    <t>unions (W)</t>
  </si>
  <si>
    <t>unions (AD)</t>
  </si>
  <si>
    <t>academic community (S)</t>
  </si>
  <si>
    <t>academic community (W)</t>
  </si>
  <si>
    <t>academic community (AD)</t>
  </si>
  <si>
    <t>21: W+AD</t>
  </si>
  <si>
    <t>15: W+AD</t>
  </si>
  <si>
    <t>5: W+AD</t>
  </si>
  <si>
    <t>4: W+AD</t>
  </si>
  <si>
    <t>6: W+S+AD</t>
  </si>
  <si>
    <t>university community (S)</t>
  </si>
  <si>
    <t>university community (W)</t>
  </si>
  <si>
    <t>university community (AD)</t>
  </si>
  <si>
    <t>4: W+S+AD</t>
  </si>
  <si>
    <t>3: W+S+AD</t>
  </si>
  <si>
    <t>higher education community (S)</t>
  </si>
  <si>
    <t>higher education community (W)</t>
  </si>
  <si>
    <t>higher education community (AD)</t>
  </si>
  <si>
    <t>Etykiety wierszy</t>
  </si>
  <si>
    <t>(puste)</t>
  </si>
  <si>
    <t>Suma końcowa</t>
  </si>
  <si>
    <t>Suma z potwierdzony kontekst (liczność) w abstraktach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</si>
</sst>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11">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32">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0" fillId="9" borderId="0" xfId="0" applyFill="1"/>
    <xf numFmtId="0" fontId="0" fillId="9" borderId="0" xfId="0" applyFill="1" applyAlignment="1">
      <alignment horizontal="center"/>
    </xf>
    <xf numFmtId="0" fontId="0" fillId="10" borderId="0" xfId="0" applyFill="1"/>
    <xf numFmtId="0" fontId="0" fillId="0" borderId="0" xfId="0" applyAlignment="1">
      <alignment horizontal="center" vertical="center"/>
    </xf>
    <xf numFmtId="0" fontId="3" fillId="0" borderId="0" xfId="0" applyFont="1" applyAlignment="1">
      <alignment horizontal="center" vertical="center" wrapText="1"/>
    </xf>
    <xf numFmtId="0" fontId="0" fillId="9" borderId="0" xfId="0" applyFill="1" applyAlignment="1">
      <alignment horizontal="center" vertical="center"/>
    </xf>
    <xf numFmtId="0" fontId="0" fillId="10" borderId="0" xfId="0" applyFill="1" applyAlignment="1">
      <alignment horizontal="center"/>
    </xf>
    <xf numFmtId="0" fontId="0" fillId="10" borderId="0" xfId="0" applyFill="1" applyAlignment="1">
      <alignment horizontal="center" vertical="center"/>
    </xf>
    <xf numFmtId="0" fontId="0" fillId="3" borderId="0" xfId="0" applyFill="1" applyAlignment="1">
      <alignment horizontal="center" vertical="center"/>
    </xf>
    <xf numFmtId="0" fontId="0" fillId="3" borderId="0" xfId="0" applyFill="1" applyAlignment="1">
      <alignment horizontal="center"/>
    </xf>
    <xf numFmtId="0" fontId="0" fillId="0" borderId="0" xfId="0" applyFill="1"/>
    <xf numFmtId="0" fontId="0" fillId="0" borderId="0" xfId="0" pivotButton="1"/>
    <xf numFmtId="0" fontId="0" fillId="0" borderId="0" xfId="0" applyAlignment="1">
      <alignment horizontal="left"/>
    </xf>
    <xf numFmtId="0" fontId="0" fillId="0" borderId="0" xfId="0" applyNumberFormat="1"/>
  </cellXfs>
  <cellStyles count="1">
    <cellStyle name="Normalny" xfId="0" builtinId="0"/>
  </cellStyles>
  <dxfs count="141">
    <dxf>
      <font>
        <color rgb="FF9C0006"/>
      </font>
      <fill>
        <patternFill>
          <bgColor rgb="FFFFC7CE"/>
        </patternFill>
      </fill>
    </dxf>
    <dxf>
      <font>
        <color rgb="FF9C0006"/>
      </font>
      <fill>
        <patternFill>
          <bgColor rgb="FFFFC7CE"/>
        </patternFill>
      </fill>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left/>
        <right/>
        <top style="thin">
          <color theme="4" tint="0.39997558519241921"/>
        </top>
        <bottom/>
        <vertical/>
        <horizontal/>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PSZ" refreshedDate="45292.889944675924" createdVersion="8" refreshedVersion="8" minRefreshableVersion="3" recordCount="239" xr:uid="{297D1FB0-8A47-435F-A2EE-C4EAE56F08A0}">
  <cacheSource type="worksheet">
    <worksheetSource name="Liczności_do_pivota"/>
  </cacheSource>
  <cacheFields count="10">
    <cacheField name="L.P." numFmtId="0">
      <sharedItems containsSemiMixedTypes="0" containsString="0" containsNumber="1" containsInteger="1" minValue="1" maxValue="285"/>
    </cacheField>
    <cacheField name="wyszukiwana fraza" numFmtId="0">
      <sharedItems/>
    </cacheField>
    <cacheField name="nazwa polska" numFmtId="0">
      <sharedItems containsNonDate="0" containsString="0" containsBlank="1"/>
    </cacheField>
    <cacheField name="grupa interesariuszy" numFmtId="0">
      <sharedItems containsBlank="1" count="12">
        <s v="W_Wykładowcy / naukowcy"/>
        <s v="U_przedstawiciele władz Uczelni"/>
        <s v="WŁ_przedstawiciele władz państwowych (regionalnych i centralnych)"/>
        <s v="AD_Pracownicy administracyjni"/>
        <s v="PAR_Partnerstwa / współprace (przedstawiciele)"/>
        <s v="P_Przedsiębiorcy / przedstawiciele biznesu"/>
        <s v="SP_Społeczeństwo / media / otoczenie"/>
        <s v="S_Studenci"/>
        <m/>
        <s v="R_Rodzice/opiekunowie studentów / rodziny"/>
        <s v="A_Absolwenci"/>
        <s v="D_Dostawcy"/>
      </sharedItems>
    </cacheField>
    <cacheField name="potwierdzony kontekst (liczność) w abstraktach" numFmtId="0">
      <sharedItems containsSemiMixedTypes="0" containsString="0" containsNumber="1" containsInteger="1" minValue="0" maxValue="207"/>
    </cacheField>
    <cacheField name="liczność w tytułach (liczba artykułów)" numFmtId="0">
      <sharedItems containsSemiMixedTypes="0" containsString="0" containsNumber="1" containsInteger="1" minValue="0" maxValue="81"/>
    </cacheField>
    <cacheField name="liczność w abstraktach (liczba artykułów)" numFmtId="0">
      <sharedItems containsSemiMixedTypes="0" containsString="0" containsNumber="1" containsInteger="1" minValue="0" maxValue="262"/>
    </cacheField>
    <cacheField name="liczniejsze w abstraktach" numFmtId="0">
      <sharedItems/>
    </cacheField>
    <cacheField name="komentarz" numFmtId="0">
      <sharedItems containsBlank="1"/>
    </cacheField>
    <cacheField name="odniesienia"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
  <r>
    <n v="1"/>
    <s v="academic"/>
    <m/>
    <x v="0"/>
    <n v="1"/>
    <n v="23"/>
    <n v="140"/>
    <s v="TAK"/>
    <m/>
    <s v="365; "/>
  </r>
  <r>
    <n v="2"/>
    <s v="academic developer"/>
    <m/>
    <x v="1"/>
    <n v="1"/>
    <n v="1"/>
    <n v="1"/>
    <s v="TAK"/>
    <m/>
    <s v="112; "/>
  </r>
  <r>
    <n v="3"/>
    <s v="academics"/>
    <m/>
    <x v="0"/>
    <n v="33"/>
    <n v="3"/>
    <n v="33"/>
    <s v="TAK"/>
    <m/>
    <s v="32; 58; 59; 60; 77; 82; 83; 102; 121; 177; 180; 185; 187; 194; 197; 272; 277; 281; 288; 294; 295; 310; 342; 352; 360; 362; 380; 396; 400; 453; 464; 466; 469; "/>
  </r>
  <r>
    <n v="5"/>
    <s v="accreditation board"/>
    <m/>
    <x v="2"/>
    <n v="1"/>
    <n v="0"/>
    <n v="1"/>
    <s v="TAK"/>
    <m/>
    <s v="433;"/>
  </r>
  <r>
    <n v="6"/>
    <s v="accreditation bodies"/>
    <m/>
    <x v="2"/>
    <n v="1"/>
    <n v="0"/>
    <n v="1"/>
    <s v="TAK"/>
    <m/>
    <s v="216; "/>
  </r>
  <r>
    <n v="7"/>
    <s v="accreditation agencies"/>
    <m/>
    <x v="2"/>
    <n v="4"/>
    <n v="1"/>
    <n v="4"/>
    <s v="TAK"/>
    <m/>
    <s v="53; 69; 181; 410; "/>
  </r>
  <r>
    <n v="8"/>
    <s v="accreditation teams"/>
    <m/>
    <x v="2"/>
    <n v="1"/>
    <n v="0"/>
    <n v="1"/>
    <s v="TAK"/>
    <m/>
    <s v="254; "/>
  </r>
  <r>
    <n v="9"/>
    <s v="accreditors"/>
    <m/>
    <x v="2"/>
    <n v="1"/>
    <n v="0"/>
    <n v="1"/>
    <s v="TAK"/>
    <m/>
    <s v="181; "/>
  </r>
  <r>
    <n v="12"/>
    <s v="administrative units"/>
    <m/>
    <x v="1"/>
    <n v="1"/>
    <n v="0"/>
    <n v="1"/>
    <s v="TAK"/>
    <m/>
    <s v="9; "/>
  </r>
  <r>
    <n v="13"/>
    <s v="administrative support"/>
    <m/>
    <x v="3"/>
    <n v="1"/>
    <n v="0"/>
    <n v="1"/>
    <s v="TAK"/>
    <m/>
    <s v="384; "/>
  </r>
  <r>
    <n v="14"/>
    <s v="administrative leaders"/>
    <m/>
    <x v="1"/>
    <n v="1"/>
    <n v="0"/>
    <n v="1"/>
    <s v="TAK"/>
    <m/>
    <s v="370; "/>
  </r>
  <r>
    <n v="15"/>
    <s v="janitor"/>
    <m/>
    <x v="3"/>
    <n v="1"/>
    <n v="0"/>
    <n v="1"/>
    <s v="TAK"/>
    <s v="dozorca"/>
    <s v="276; "/>
  </r>
  <r>
    <n v="16"/>
    <s v="administrator"/>
    <m/>
    <x v="1"/>
    <n v="34"/>
    <n v="1"/>
    <n v="34"/>
    <s v="TAK"/>
    <m/>
    <s v="13; 15; 25; 65; 85; 91; 143; 161; 166; 173; 174; 184; 206; 207; 223; 224; 228; 249; 251; 330; 338; 344; 353; 360; 368; 373; 383; 384; 393; 395; 420; 438; 443; 451; "/>
  </r>
  <r>
    <n v="18"/>
    <s v="education agencies"/>
    <m/>
    <x v="2"/>
    <n v="1"/>
    <n v="0"/>
    <n v="1"/>
    <s v="TAK"/>
    <m/>
    <s v="35; "/>
  </r>
  <r>
    <n v="19"/>
    <s v="government agencies"/>
    <m/>
    <x v="2"/>
    <n v="1"/>
    <n v="0"/>
    <n v="1"/>
    <s v="TAK"/>
    <m/>
    <s v="36; "/>
  </r>
  <r>
    <n v="20"/>
    <s v="quality agency"/>
    <m/>
    <x v="2"/>
    <n v="1"/>
    <n v="0"/>
    <n v="1"/>
    <s v="TAK"/>
    <m/>
    <s v="42; "/>
  </r>
  <r>
    <n v="21"/>
    <s v="funding agencies"/>
    <m/>
    <x v="2"/>
    <n v="1"/>
    <n v="0"/>
    <n v="1"/>
    <s v="TAK"/>
    <m/>
    <s v="121; "/>
  </r>
  <r>
    <n v="22"/>
    <s v="state agency"/>
    <m/>
    <x v="2"/>
    <n v="1"/>
    <n v="0"/>
    <n v="1"/>
    <s v="TAK"/>
    <m/>
    <s v="393;"/>
  </r>
  <r>
    <n v="23"/>
    <s v="state agencies"/>
    <m/>
    <x v="2"/>
    <n v="1"/>
    <n v="0"/>
    <n v="1"/>
    <s v="TAK"/>
    <m/>
    <s v="438; "/>
  </r>
  <r>
    <n v="24"/>
    <s v="partner agencies"/>
    <m/>
    <x v="4"/>
    <n v="1"/>
    <n v="0"/>
    <n v="1"/>
    <s v="TAK"/>
    <m/>
    <s v="439; "/>
  </r>
  <r>
    <n v="25"/>
    <s v="faculty agency"/>
    <m/>
    <x v="1"/>
    <n v="1"/>
    <n v="0"/>
    <n v="1"/>
    <s v="TAK"/>
    <m/>
    <s v="229; "/>
  </r>
  <r>
    <n v="27"/>
    <s v="board members"/>
    <m/>
    <x v="1"/>
    <n v="1"/>
    <n v="1"/>
    <n v="1"/>
    <s v="TAK"/>
    <m/>
    <s v="393; "/>
  </r>
  <r>
    <n v="28"/>
    <s v="business"/>
    <m/>
    <x v="5"/>
    <n v="6"/>
    <n v="8"/>
    <n v="61"/>
    <s v="TAK"/>
    <m/>
    <s v="425; 451; 36; 57; 280; 375; "/>
  </r>
  <r>
    <n v="29"/>
    <s v="representatives of the business environment"/>
    <m/>
    <x v="5"/>
    <n v="1"/>
    <n v="0"/>
    <n v="1"/>
    <s v="TAK"/>
    <m/>
    <s v="126; "/>
  </r>
  <r>
    <n v="31"/>
    <s v="business world"/>
    <m/>
    <x v="5"/>
    <n v="1"/>
    <n v="0"/>
    <n v="1"/>
    <s v="TAK"/>
    <m/>
    <s v="232; "/>
  </r>
  <r>
    <n v="32"/>
    <s v="business press"/>
    <m/>
    <x v="6"/>
    <n v="1"/>
    <n v="0"/>
    <n v="2"/>
    <s v="TAK"/>
    <m/>
    <s v="270; "/>
  </r>
  <r>
    <n v="33"/>
    <s v="business community"/>
    <m/>
    <x v="5"/>
    <n v="1"/>
    <n v="0"/>
    <n v="1"/>
    <s v="TAK"/>
    <m/>
    <s v="348; "/>
  </r>
  <r>
    <n v="34"/>
    <s v="business incubators"/>
    <m/>
    <x v="5"/>
    <n v="1"/>
    <n v="1"/>
    <n v="1"/>
    <s v="TAK"/>
    <m/>
    <s v="176; "/>
  </r>
  <r>
    <n v="35"/>
    <s v="businesses"/>
    <m/>
    <x v="5"/>
    <n v="2"/>
    <n v="0"/>
    <n v="4"/>
    <s v="TAK"/>
    <m/>
    <s v="429; 451;"/>
  </r>
  <r>
    <n v="36"/>
    <s v="chancellor"/>
    <m/>
    <x v="1"/>
    <n v="3"/>
    <n v="0"/>
    <n v="4"/>
    <s v="TAK"/>
    <m/>
    <s v="395; 88; 334; "/>
  </r>
  <r>
    <n v="37"/>
    <s v="vice-chancellor"/>
    <m/>
    <x v="1"/>
    <n v="1"/>
    <n v="0"/>
    <n v="1"/>
    <s v="TAK"/>
    <m/>
    <s v="352; "/>
  </r>
  <r>
    <n v="39"/>
    <s v="community"/>
    <m/>
    <x v="6"/>
    <n v="31"/>
    <n v="11"/>
    <n v="57"/>
    <s v="TAK"/>
    <m/>
    <s v="7; 19; 103; 118; 122; 129; 131; 148; 156; 201; 206; 236; 237; 240; 252; 263; 275; 279; 284; 289; 323; 340; 370; 375; 384; 390; 409; 425; 428; 434; 447; "/>
  </r>
  <r>
    <n v="40"/>
    <s v="community partner"/>
    <m/>
    <x v="6"/>
    <n v="2"/>
    <n v="2"/>
    <n v="3"/>
    <s v="TAK"/>
    <m/>
    <s v="107; 252; "/>
  </r>
  <r>
    <n v="41"/>
    <s v="community partnership"/>
    <m/>
    <x v="6"/>
    <n v="1"/>
    <n v="1"/>
    <n v="1"/>
    <s v="TAK"/>
    <m/>
    <s v="447; "/>
  </r>
  <r>
    <n v="42"/>
    <s v="academic community (S)"/>
    <m/>
    <x v="7"/>
    <n v="2"/>
    <n v="0"/>
    <n v="0"/>
    <s v="TAK"/>
    <s v="W+S+AD"/>
    <s v="139; 154; 191; 215; 242; 295; "/>
  </r>
  <r>
    <n v="42"/>
    <s v="academic community (W)"/>
    <m/>
    <x v="0"/>
    <n v="2"/>
    <n v="0"/>
    <n v="0"/>
    <s v="TAK"/>
    <s v="W+S+AD"/>
    <s v="139; 154; 191; 215; 242; 295; "/>
  </r>
  <r>
    <n v="42"/>
    <s v="academic community (AD)"/>
    <m/>
    <x v="3"/>
    <n v="2"/>
    <n v="0"/>
    <n v="0"/>
    <s v="TAK"/>
    <s v="W+S+AD"/>
    <s v="139; 154; 191; 215; 242; 295; "/>
  </r>
  <r>
    <n v="42"/>
    <s v="academic community"/>
    <m/>
    <x v="8"/>
    <n v="0"/>
    <n v="1"/>
    <n v="6"/>
    <s v="TAK"/>
    <s v="6: W+S+AD"/>
    <s v="139; 154; 191; 215; 242; 295; "/>
  </r>
  <r>
    <n v="43"/>
    <s v="university community (S)"/>
    <m/>
    <x v="7"/>
    <n v="1"/>
    <n v="0"/>
    <n v="0"/>
    <s v="TAK"/>
    <s v="W+S+AD"/>
    <s v="68; 232; 384; 461; "/>
  </r>
  <r>
    <n v="43"/>
    <s v="university community (W)"/>
    <m/>
    <x v="0"/>
    <n v="1"/>
    <n v="0"/>
    <n v="0"/>
    <s v="TAK"/>
    <s v="W+S+AD"/>
    <s v="68; 232; 384; 461; "/>
  </r>
  <r>
    <n v="43"/>
    <s v="university community (AD)"/>
    <m/>
    <x v="3"/>
    <n v="1"/>
    <n v="0"/>
    <n v="0"/>
    <s v="TAK"/>
    <s v="W+S+AD"/>
    <s v="68; 232; 384; 461; "/>
  </r>
  <r>
    <n v="43"/>
    <s v="university community"/>
    <m/>
    <x v="8"/>
    <n v="0"/>
    <n v="0"/>
    <n v="5"/>
    <s v="TAK"/>
    <s v="4: W+S+AD"/>
    <s v="68; 232; 384; 461; "/>
  </r>
  <r>
    <n v="44"/>
    <s v="higher education community (S)"/>
    <m/>
    <x v="7"/>
    <n v="1"/>
    <n v="0"/>
    <n v="0"/>
    <s v="TAK"/>
    <s v="W+S+AD"/>
    <s v="114; 352; 375; "/>
  </r>
  <r>
    <n v="44"/>
    <s v="higher education community (W)"/>
    <m/>
    <x v="0"/>
    <n v="1"/>
    <n v="0"/>
    <n v="0"/>
    <s v="TAK"/>
    <s v="W+S+AD"/>
    <s v="114; 352; 375; "/>
  </r>
  <r>
    <n v="44"/>
    <s v="higher education community (AD)"/>
    <m/>
    <x v="3"/>
    <n v="1"/>
    <n v="0"/>
    <n v="0"/>
    <s v="TAK"/>
    <s v="W+S+AD"/>
    <s v="114; 352; 375; "/>
  </r>
  <r>
    <n v="44"/>
    <s v="higher education community"/>
    <m/>
    <x v="8"/>
    <n v="0"/>
    <n v="0"/>
    <n v="3"/>
    <s v="TAK"/>
    <s v="3: W+S+AD"/>
    <s v="114; 352; 375; "/>
  </r>
  <r>
    <n v="45"/>
    <s v="research community"/>
    <m/>
    <x v="0"/>
    <n v="1"/>
    <n v="0"/>
    <n v="1"/>
    <s v="TAK"/>
    <m/>
    <s v="354; "/>
  </r>
  <r>
    <n v="46"/>
    <s v="campus community"/>
    <m/>
    <x v="7"/>
    <n v="1"/>
    <n v="0"/>
    <n v="1"/>
    <s v="TAK"/>
    <m/>
    <s v="339; "/>
  </r>
  <r>
    <n v="47"/>
    <s v="local community"/>
    <m/>
    <x v="6"/>
    <n v="1"/>
    <n v="0"/>
    <n v="1"/>
    <s v="TAK"/>
    <m/>
    <s v="92; "/>
  </r>
  <r>
    <n v="48"/>
    <s v="local communities"/>
    <m/>
    <x v="6"/>
    <n v="1"/>
    <n v="0"/>
    <n v="1"/>
    <s v="TAK"/>
    <m/>
    <s v="428; "/>
  </r>
  <r>
    <n v="49"/>
    <s v="local people"/>
    <m/>
    <x v="6"/>
    <n v="1"/>
    <n v="0"/>
    <n v="1"/>
    <s v="TAK"/>
    <m/>
    <s v="432; "/>
  </r>
  <r>
    <n v="52"/>
    <s v="country"/>
    <m/>
    <x v="6"/>
    <n v="1"/>
    <n v="1"/>
    <n v="26"/>
    <s v="TAK"/>
    <m/>
    <s v="467; "/>
  </r>
  <r>
    <n v="53"/>
    <s v="course developer"/>
    <m/>
    <x v="1"/>
    <n v="1"/>
    <n v="0"/>
    <n v="1"/>
    <s v="TAK"/>
    <m/>
    <s v="15; "/>
  </r>
  <r>
    <n v="54"/>
    <s v="curriculum developer"/>
    <m/>
    <x v="1"/>
    <n v="1"/>
    <n v="0"/>
    <n v="1"/>
    <s v="TAK"/>
    <m/>
    <s v="21; "/>
  </r>
  <r>
    <n v="55"/>
    <s v="dean"/>
    <m/>
    <x v="1"/>
    <n v="6"/>
    <n v="1"/>
    <n v="8"/>
    <s v="TAK"/>
    <m/>
    <s v="88; 174; 175; 181; 246; 444; "/>
  </r>
  <r>
    <n v="59"/>
    <s v="library director"/>
    <m/>
    <x v="3"/>
    <n v="2"/>
    <n v="0"/>
    <n v="2"/>
    <s v="TAK"/>
    <m/>
    <s v="88; 175; "/>
  </r>
  <r>
    <n v="60"/>
    <s v="directors of the programme"/>
    <m/>
    <x v="1"/>
    <n v="1"/>
    <n v="0"/>
    <n v="1"/>
    <s v="TAK"/>
    <m/>
    <s v="392; "/>
  </r>
  <r>
    <n v="61"/>
    <s v="program director"/>
    <m/>
    <x v="1"/>
    <n v="1"/>
    <n v="0"/>
    <n v="1"/>
    <s v="TAK"/>
    <m/>
    <s v="445; "/>
  </r>
  <r>
    <n v="62"/>
    <s v="directors of corporate training"/>
    <m/>
    <x v="5"/>
    <n v="1"/>
    <n v="0"/>
    <n v="1"/>
    <s v="TAK"/>
    <m/>
    <s v="469; "/>
  </r>
  <r>
    <n v="64"/>
    <s v="donors"/>
    <m/>
    <x v="6"/>
    <n v="1"/>
    <n v="0"/>
    <n v="1"/>
    <s v="TAK"/>
    <m/>
    <s v="438; "/>
  </r>
  <r>
    <n v="65"/>
    <s v="educator"/>
    <m/>
    <x v="0"/>
    <n v="1"/>
    <n v="0"/>
    <n v="15"/>
    <s v="TAK"/>
    <m/>
    <s v="197; "/>
  </r>
  <r>
    <n v="66"/>
    <s v="educators"/>
    <m/>
    <x v="0"/>
    <n v="13"/>
    <n v="0"/>
    <n v="14"/>
    <s v="TAK"/>
    <m/>
    <s v="3; 15; 59; 107; 159; 163; 201; 214; 242; 281; 282; 383; 460; "/>
  </r>
  <r>
    <n v="67"/>
    <s v="employee (W)"/>
    <m/>
    <x v="0"/>
    <n v="7"/>
    <n v="0"/>
    <n v="0"/>
    <s v="TAK"/>
    <s v="W+AD"/>
    <s v="19; 50; 137; 158; 174; 204; 215; 284; 291; 310; 420; 424; 432; 461; "/>
  </r>
  <r>
    <n v="67"/>
    <s v="employee (AD)"/>
    <m/>
    <x v="3"/>
    <n v="7"/>
    <n v="0"/>
    <n v="0"/>
    <s v="TAK"/>
    <s v="W+AD"/>
    <s v="19; 50; 137; 158; 174; 204; 215; 284; 291; 310; 420; 424; 432; 461; "/>
  </r>
  <r>
    <n v="67"/>
    <s v="employee"/>
    <m/>
    <x v="8"/>
    <n v="0"/>
    <n v="2"/>
    <n v="14"/>
    <s v="TAK"/>
    <s v="15: W+AD"/>
    <s v="19; 50; 137; 158; 174; 204; 215; 284; 291; 310; 420; 424; 432; 461; "/>
  </r>
  <r>
    <n v="68"/>
    <s v="employer"/>
    <m/>
    <x v="5"/>
    <n v="2"/>
    <n v="1"/>
    <n v="17"/>
    <s v="TAK"/>
    <m/>
    <s v="94; 349; "/>
  </r>
  <r>
    <n v="69"/>
    <s v="employers"/>
    <m/>
    <x v="5"/>
    <n v="15"/>
    <n v="1"/>
    <n v="15"/>
    <s v="TAK"/>
    <m/>
    <s v="10; 12; 42; 45; 58; 60; 69; 77; 111; 154; 261; 293; 313; 315; 392;"/>
  </r>
  <r>
    <n v="72"/>
    <s v="faculty"/>
    <m/>
    <x v="0"/>
    <n v="35"/>
    <n v="17"/>
    <n v="68"/>
    <s v="TAK"/>
    <m/>
    <s v="7; 15; 26; 32; 65; 69; 100; 136; 170; 181; 184; 214; 238; 252; 254; 260; 294; 301; 315; 320; 322; 330; 333; 344; 350; 368; 370; 373; 391; 393; 397; 408; 426; 433; 469; "/>
  </r>
  <r>
    <n v="73"/>
    <s v="faculty member"/>
    <m/>
    <x v="0"/>
    <n v="17"/>
    <n v="0"/>
    <n v="17"/>
    <s v="TAK"/>
    <m/>
    <s v="21; 27; 53; 81; 176; 225; 237; 246; 251; 276; 325; 361; 375; 377; 379; 441; 451; "/>
  </r>
  <r>
    <n v="74"/>
    <s v="faculty/staff"/>
    <m/>
    <x v="0"/>
    <n v="1"/>
    <n v="0"/>
    <n v="1"/>
    <s v="TAK"/>
    <s v="W+AD"/>
    <s v="217;"/>
  </r>
  <r>
    <n v="75"/>
    <s v="faculty developer"/>
    <m/>
    <x v="1"/>
    <n v="1"/>
    <n v="0"/>
    <n v="1"/>
    <s v="TAK"/>
    <m/>
    <s v="370; "/>
  </r>
  <r>
    <n v="76"/>
    <s v="faculty leaders"/>
    <m/>
    <x v="1"/>
    <n v="2"/>
    <n v="1"/>
    <n v="2"/>
    <s v="TAK"/>
    <m/>
    <s v="384; 39; "/>
  </r>
  <r>
    <n v="77"/>
    <s v="faculty decision makers"/>
    <m/>
    <x v="1"/>
    <n v="1"/>
    <n v="0"/>
    <n v="1"/>
    <s v="TAK"/>
    <m/>
    <s v="353; "/>
  </r>
  <r>
    <n v="78"/>
    <s v="faculty mentor"/>
    <m/>
    <x v="1"/>
    <n v="1"/>
    <n v="0"/>
    <n v="1"/>
    <s v="TAK"/>
    <m/>
    <s v="471; "/>
  </r>
  <r>
    <n v="79"/>
    <s v="teaching faculty"/>
    <m/>
    <x v="0"/>
    <n v="1"/>
    <n v="0"/>
    <n v="1"/>
    <s v="TAK"/>
    <m/>
    <s v="161; "/>
  </r>
  <r>
    <n v="81"/>
    <s v="foundation"/>
    <m/>
    <x v="6"/>
    <n v="1"/>
    <n v="1"/>
    <n v="15"/>
    <s v="TAK"/>
    <m/>
    <s v="36; "/>
  </r>
  <r>
    <n v="82"/>
    <s v="friends"/>
    <m/>
    <x v="9"/>
    <n v="2"/>
    <n v="0"/>
    <n v="5"/>
    <s v="TAK"/>
    <m/>
    <s v="451; 313; "/>
  </r>
  <r>
    <n v="83"/>
    <s v="relatives"/>
    <m/>
    <x v="9"/>
    <n v="1"/>
    <n v="0"/>
    <n v="1"/>
    <s v="TAK"/>
    <m/>
    <s v="313; "/>
  </r>
  <r>
    <n v="85"/>
    <s v="funder"/>
    <m/>
    <x v="2"/>
    <n v="2"/>
    <n v="0"/>
    <n v="2"/>
    <s v="TAK"/>
    <m/>
    <s v="256; 420; "/>
  </r>
  <r>
    <n v="87"/>
    <s v="private research funds"/>
    <m/>
    <x v="5"/>
    <n v="1"/>
    <n v="0"/>
    <n v="1"/>
    <s v="TAK"/>
    <m/>
    <s v="185; "/>
  </r>
  <r>
    <n v="88"/>
    <s v="government"/>
    <m/>
    <x v="2"/>
    <n v="26"/>
    <n v="2"/>
    <n v="41"/>
    <s v="TAK"/>
    <m/>
    <s v="19; 30; 34; 35; 57; 83; 109; 121; 134; 150; 157; 184; 198; 204; 231; 236; 240; 247; 260; 262; 285; 327; 348; 356; 375; 391; "/>
  </r>
  <r>
    <n v="89"/>
    <s v="government officials"/>
    <m/>
    <x v="2"/>
    <n v="2"/>
    <n v="0"/>
    <n v="2"/>
    <s v="TAK"/>
    <m/>
    <s v="176; 42; "/>
  </r>
  <r>
    <n v="90"/>
    <s v="government bodies"/>
    <m/>
    <x v="2"/>
    <n v="1"/>
    <n v="0"/>
    <n v="1"/>
    <s v="TAK"/>
    <m/>
    <s v="127; "/>
  </r>
  <r>
    <n v="91"/>
    <s v="government institutions"/>
    <m/>
    <x v="2"/>
    <n v="1"/>
    <n v="0"/>
    <n v="1"/>
    <s v="TAK"/>
    <m/>
    <s v="139; "/>
  </r>
  <r>
    <n v="92"/>
    <s v="governmental agencies"/>
    <m/>
    <x v="2"/>
    <n v="2"/>
    <n v="0"/>
    <n v="2"/>
    <s v="TAK"/>
    <m/>
    <s v="36; "/>
  </r>
  <r>
    <n v="93"/>
    <s v="local government"/>
    <m/>
    <x v="2"/>
    <n v="3"/>
    <n v="0"/>
    <n v="3"/>
    <s v="TAK"/>
    <m/>
    <s v="76; 86; 206; "/>
  </r>
  <r>
    <n v="94"/>
    <s v="non-governmental"/>
    <m/>
    <x v="6"/>
    <n v="3"/>
    <n v="0"/>
    <n v="3"/>
    <s v="TAK"/>
    <m/>
    <s v="35; 285; 367;"/>
  </r>
  <r>
    <n v="95"/>
    <s v="national governing bodies"/>
    <m/>
    <x v="2"/>
    <n v="1"/>
    <n v="0"/>
    <n v="1"/>
    <s v="TAK"/>
    <m/>
    <s v="255; "/>
  </r>
  <r>
    <n v="96"/>
    <s v="governing boards"/>
    <m/>
    <x v="2"/>
    <n v="2"/>
    <n v="0"/>
    <n v="2"/>
    <s v="TAK"/>
    <m/>
    <s v="181; 184;"/>
  </r>
  <r>
    <n v="97"/>
    <s v="governing agency"/>
    <m/>
    <x v="2"/>
    <n v="1"/>
    <n v="1"/>
    <n v="1"/>
    <s v="TAK"/>
    <m/>
    <s v="393; "/>
  </r>
  <r>
    <n v="98"/>
    <s v="graduate"/>
    <m/>
    <x v="10"/>
    <n v="6"/>
    <n v="18"/>
    <n v="71"/>
    <s v="TAK"/>
    <m/>
    <s v="22; 58; 232; 349; 365; 395;"/>
  </r>
  <r>
    <n v="99"/>
    <s v="graduates"/>
    <m/>
    <x v="10"/>
    <n v="26"/>
    <n v="11"/>
    <n v="31"/>
    <s v="TAK"/>
    <m/>
    <s v="16; 19; 30; 35; 51; 60; 75; 77; 94; 95; 111; 116; 129; 163; 257; 269; 293; 313; 315; 320; 379; 406; 440; 445; 451; 460; "/>
  </r>
  <r>
    <n v="100"/>
    <s v="graduate student"/>
    <m/>
    <x v="7"/>
    <n v="6"/>
    <n v="2"/>
    <n v="20"/>
    <s v="TAK"/>
    <m/>
    <s v="176; 177; 203; 377; 422; 464; "/>
  </r>
  <r>
    <n v="101"/>
    <s v="graduate intern"/>
    <m/>
    <x v="10"/>
    <n v="1"/>
    <n v="0"/>
    <n v="2"/>
    <s v="TAK"/>
    <m/>
    <s v="284; "/>
  </r>
  <r>
    <n v="102"/>
    <s v="undergraduate"/>
    <m/>
    <x v="7"/>
    <n v="4"/>
    <n v="5"/>
    <n v="28"/>
    <s v="TAK"/>
    <m/>
    <s v="12; 26; 107; 395;"/>
  </r>
  <r>
    <n v="103"/>
    <s v="undergraduate student"/>
    <m/>
    <x v="7"/>
    <n v="11"/>
    <n v="0"/>
    <n v="12"/>
    <s v="TAK"/>
    <m/>
    <s v="88; 134; 228; 244; 273; 288; 377; 380; 449; 457; 464; "/>
  </r>
  <r>
    <n v="104"/>
    <s v="undergraduate engineering student"/>
    <m/>
    <x v="7"/>
    <n v="1"/>
    <n v="0"/>
    <n v="1"/>
    <s v="TAK"/>
    <m/>
    <m/>
  </r>
  <r>
    <n v="105"/>
    <s v="undergraduates"/>
    <m/>
    <x v="7"/>
    <n v="4"/>
    <n v="3"/>
    <n v="4"/>
    <s v="TAK"/>
    <m/>
    <s v="128; 165; 309; 337;"/>
  </r>
  <r>
    <n v="106"/>
    <s v="postgraduate students"/>
    <m/>
    <x v="7"/>
    <n v="2"/>
    <n v="0"/>
    <n v="2"/>
    <s v="TAK"/>
    <m/>
    <s v="118; 218"/>
  </r>
  <r>
    <n v="107"/>
    <s v="post-graduate students"/>
    <m/>
    <x v="7"/>
    <n v="1"/>
    <n v="0"/>
    <n v="1"/>
    <s v="TAK"/>
    <m/>
    <s v="316;"/>
  </r>
  <r>
    <n v="108"/>
    <s v="alumni"/>
    <m/>
    <x v="10"/>
    <n v="7"/>
    <n v="0"/>
    <n v="9"/>
    <s v="TAK"/>
    <m/>
    <s v="55; 126; 173; 324; 379; 392; 409; "/>
  </r>
  <r>
    <n v="110"/>
    <s v="industry"/>
    <m/>
    <x v="5"/>
    <n v="22"/>
    <n v="8"/>
    <n v="26"/>
    <s v="TAK"/>
    <m/>
    <s v="12; 35; 36; 109; 157; 179; 209; 225; 240; 241; 250; 253; 284; 315; 324; 409; 429; 433; 461; 469; 472; 473; "/>
  </r>
  <r>
    <n v="111"/>
    <s v="industry bodies"/>
    <m/>
    <x v="5"/>
    <n v="1"/>
    <n v="0"/>
    <n v="1"/>
    <s v="TAK"/>
    <m/>
    <s v="33; "/>
  </r>
  <r>
    <n v="112"/>
    <s v="industry practitioner"/>
    <m/>
    <x v="5"/>
    <n v="1"/>
    <n v="1"/>
    <n v="1"/>
    <s v="TAK"/>
    <m/>
    <s v="75; "/>
  </r>
  <r>
    <n v="113"/>
    <s v="industrial partner"/>
    <m/>
    <x v="5"/>
    <n v="1"/>
    <n v="0"/>
    <n v="1"/>
    <s v="TAK"/>
    <m/>
    <s v="172; "/>
  </r>
  <r>
    <n v="115"/>
    <s v="institutions"/>
    <m/>
    <x v="4"/>
    <n v="2"/>
    <n v="28"/>
    <n v="154"/>
    <s v="TAK"/>
    <m/>
    <s v="342 (fellow institutions); 347; "/>
  </r>
  <r>
    <n v="116"/>
    <s v="partner institutions"/>
    <m/>
    <x v="4"/>
    <n v="1"/>
    <n v="0"/>
    <n v="1"/>
    <s v="TAK"/>
    <m/>
    <s v="403; "/>
  </r>
  <r>
    <n v="117"/>
    <s v="corporatist institutions"/>
    <m/>
    <x v="5"/>
    <n v="1"/>
    <n v="0"/>
    <n v="1"/>
    <s v="TAK"/>
    <m/>
    <s v="295; "/>
  </r>
  <r>
    <n v="118"/>
    <s v="institutions around"/>
    <m/>
    <x v="6"/>
    <n v="1"/>
    <n v="0"/>
    <n v="1"/>
    <s v="TAK"/>
    <m/>
    <s v="226; "/>
  </r>
  <r>
    <n v="119"/>
    <s v="institutional environments"/>
    <m/>
    <x v="6"/>
    <n v="1"/>
    <n v="0"/>
    <n v="1"/>
    <s v="TAK"/>
    <m/>
    <s v="226;"/>
  </r>
  <r>
    <n v="120"/>
    <s v="institutional leaders"/>
    <m/>
    <x v="1"/>
    <n v="3"/>
    <n v="0"/>
    <n v="3"/>
    <s v="TAK"/>
    <m/>
    <s v="251; 252; 82; "/>
  </r>
  <r>
    <n v="121"/>
    <s v="institutional and organisational environment"/>
    <m/>
    <x v="6"/>
    <n v="1"/>
    <n v="0"/>
    <n v="1"/>
    <s v="TAK"/>
    <m/>
    <s v="229; "/>
  </r>
  <r>
    <n v="122"/>
    <s v="instructor"/>
    <m/>
    <x v="0"/>
    <n v="6"/>
    <n v="0"/>
    <n v="9"/>
    <s v="TAK"/>
    <m/>
    <s v="84; 111; 162; 370; 408; 464"/>
  </r>
  <r>
    <n v="124"/>
    <s v="joint venture partners"/>
    <m/>
    <x v="4"/>
    <n v="2"/>
    <n v="0"/>
    <n v="0"/>
    <s v="TAK"/>
    <s v="(indirectly) venture"/>
    <s v="98; 102; "/>
  </r>
  <r>
    <n v="127"/>
    <s v="academic leaders"/>
    <m/>
    <x v="1"/>
    <n v="1"/>
    <n v="0"/>
    <n v="2"/>
    <s v="TAK"/>
    <m/>
    <s v="370; "/>
  </r>
  <r>
    <n v="128"/>
    <s v="community leaders"/>
    <m/>
    <x v="6"/>
    <n v="1"/>
    <n v="0"/>
    <n v="2"/>
    <s v="TAK"/>
    <m/>
    <s v="148; "/>
  </r>
  <r>
    <n v="129"/>
    <s v="HEIs’ leaders"/>
    <m/>
    <x v="1"/>
    <n v="1"/>
    <n v="0"/>
    <n v="1"/>
    <s v="TAK"/>
    <m/>
    <s v="198; "/>
  </r>
  <r>
    <n v="130"/>
    <s v="school leaders"/>
    <m/>
    <x v="1"/>
    <n v="1"/>
    <n v="0"/>
    <n v="1"/>
    <s v="TAK"/>
    <m/>
    <s v="207; "/>
  </r>
  <r>
    <n v="131"/>
    <s v="university leaders"/>
    <m/>
    <x v="1"/>
    <n v="3"/>
    <n v="0"/>
    <n v="4"/>
    <s v="TAK"/>
    <m/>
    <s v="169; 175; 222"/>
  </r>
  <r>
    <n v="132"/>
    <s v="universities leaders"/>
    <m/>
    <x v="1"/>
    <n v="1"/>
    <n v="0"/>
    <n v="1"/>
    <s v="TAK"/>
    <m/>
    <s v="306; "/>
  </r>
  <r>
    <n v="133"/>
    <s v="family leaders"/>
    <m/>
    <x v="9"/>
    <n v="1"/>
    <n v="0"/>
    <n v="1"/>
    <s v="TAK"/>
    <m/>
    <s v="460; "/>
  </r>
  <r>
    <n v="134"/>
    <s v="leadership"/>
    <m/>
    <x v="1"/>
    <n v="5"/>
    <n v="5"/>
    <n v="25"/>
    <s v="TAK"/>
    <m/>
    <s v="81; 294 (senior management); 341 (management); 344; 442; "/>
  </r>
  <r>
    <n v="135"/>
    <s v="university leadership"/>
    <m/>
    <x v="1"/>
    <n v="1"/>
    <n v="0"/>
    <n v="1"/>
    <s v="TAK"/>
    <m/>
    <s v="469; "/>
  </r>
  <r>
    <n v="136"/>
    <s v="university department leaders"/>
    <m/>
    <x v="1"/>
    <n v="1"/>
    <n v="0"/>
    <n v="1"/>
    <s v="TAK"/>
    <m/>
    <s v="473; "/>
  </r>
  <r>
    <n v="137"/>
    <s v="academic leadership"/>
    <m/>
    <x v="1"/>
    <n v="1"/>
    <n v="0"/>
    <n v="1"/>
    <s v="TAK"/>
    <m/>
    <s v="246; "/>
  </r>
  <r>
    <n v="138"/>
    <s v="educational leadership"/>
    <m/>
    <x v="1"/>
    <n v="1"/>
    <n v="0"/>
    <n v="1"/>
    <s v="TAK"/>
    <m/>
    <s v="424; "/>
  </r>
  <r>
    <n v="139"/>
    <s v="educational leaders"/>
    <m/>
    <x v="1"/>
    <n v="1"/>
    <n v="0"/>
    <n v="2"/>
    <s v="TAK"/>
    <m/>
    <s v="291; "/>
  </r>
  <r>
    <n v="140"/>
    <s v="departmental leadership"/>
    <m/>
    <x v="1"/>
    <n v="1"/>
    <n v="0"/>
    <n v="1"/>
    <s v="TAK"/>
    <m/>
    <s v="238; "/>
  </r>
  <r>
    <n v="141"/>
    <s v="state or system leadership"/>
    <m/>
    <x v="2"/>
    <n v="1"/>
    <n v="0"/>
    <n v="1"/>
    <s v="TAK"/>
    <m/>
    <s v="181; "/>
  </r>
  <r>
    <n v="143"/>
    <s v="local citizens"/>
    <m/>
    <x v="6"/>
    <n v="1"/>
    <n v="0"/>
    <n v="1"/>
    <s v="TAK"/>
    <m/>
    <s v="59; "/>
  </r>
  <r>
    <n v="144"/>
    <s v="local entrepreneurial ecosystem"/>
    <m/>
    <x v="6"/>
    <n v="1"/>
    <n v="0"/>
    <n v="1"/>
    <s v="TAK"/>
    <m/>
    <s v="209; "/>
  </r>
  <r>
    <n v="145"/>
    <s v="local institutions"/>
    <m/>
    <x v="6"/>
    <n v="2"/>
    <n v="0"/>
    <n v="2"/>
    <s v="TAK"/>
    <m/>
    <s v="219; 231; "/>
  </r>
  <r>
    <n v="150"/>
    <s v="academic manager"/>
    <m/>
    <x v="1"/>
    <n v="4"/>
    <n v="0"/>
    <n v="4"/>
    <s v="TAK"/>
    <m/>
    <s v="5; 84; 316; 333; "/>
  </r>
  <r>
    <n v="151"/>
    <s v="university manager"/>
    <m/>
    <x v="1"/>
    <n v="6"/>
    <n v="0"/>
    <n v="6"/>
    <s v="TAK"/>
    <m/>
    <s v="41; 62; 64; 83; 123; 125; "/>
  </r>
  <r>
    <n v="152"/>
    <s v="universities’ governors and managers"/>
    <m/>
    <x v="1"/>
    <n v="1"/>
    <n v="0"/>
    <n v="1"/>
    <s v="TAK"/>
    <m/>
    <s v="46; "/>
  </r>
  <r>
    <n v="153"/>
    <s v="managers"/>
    <m/>
    <x v="1"/>
    <n v="10"/>
    <n v="2"/>
    <n v="25"/>
    <s v="TAK"/>
    <s v="university managers"/>
    <s v="55; 86; 145; 162; 176; 187; 215; 272; 346; 420; "/>
  </r>
  <r>
    <n v="154"/>
    <s v="institutional managers"/>
    <m/>
    <x v="1"/>
    <n v="1"/>
    <n v="0"/>
    <n v="1"/>
    <s v="TAK"/>
    <m/>
    <s v="243; "/>
  </r>
  <r>
    <n v="155"/>
    <s v="management"/>
    <m/>
    <x v="1"/>
    <n v="17"/>
    <n v="24"/>
    <n v="94"/>
    <s v="TAK"/>
    <m/>
    <s v="78; 81; 97; 105; 135; 139; 146; 279; 291; 294; 303; 323; 325; 336; 386; 413; 470; "/>
  </r>
  <r>
    <n v="156"/>
    <s v="university management"/>
    <m/>
    <x v="1"/>
    <n v="6"/>
    <n v="1"/>
    <n v="8"/>
    <s v="TAK"/>
    <m/>
    <s v="93; 128; 142; 287; 346; 397; "/>
  </r>
  <r>
    <n v="158"/>
    <s v="executive management"/>
    <m/>
    <x v="1"/>
    <n v="1"/>
    <n v="0"/>
    <n v="1"/>
    <s v="TAK"/>
    <m/>
    <s v="446; "/>
  </r>
  <r>
    <n v="159"/>
    <s v="executive authorities"/>
    <m/>
    <x v="2"/>
    <n v="1"/>
    <n v="0"/>
    <n v="1"/>
    <s v="TAK"/>
    <m/>
    <s v="87; "/>
  </r>
  <r>
    <n v="160"/>
    <s v="executives"/>
    <m/>
    <x v="1"/>
    <n v="4"/>
    <n v="0"/>
    <n v="4"/>
    <s v="TAK"/>
    <m/>
    <s v="177; 215; 277; 310 (management); "/>
  </r>
  <r>
    <n v="161"/>
    <s v="administrators"/>
    <m/>
    <x v="1"/>
    <n v="30"/>
    <n v="1"/>
    <n v="34"/>
    <s v="TAK"/>
    <m/>
    <s v="13; 15; 25; 85; 143; 161; 166; 173; 174; 207; 223; 224; 228; 249; 251; 330; 338; 344; 353; 360; 368; 373; 383; 384; 393; 413 (managers); 420; 438; 443; 451; "/>
  </r>
  <r>
    <n v="162"/>
    <s v="media"/>
    <m/>
    <x v="6"/>
    <n v="8"/>
    <n v="9"/>
    <n v="44"/>
    <s v="TAK"/>
    <m/>
    <s v="82 (indirectly); 83; 86; 173; 180; 275; 317 (indirectly); 451 (indirectly); "/>
  </r>
  <r>
    <n v="163"/>
    <s v="ministry"/>
    <m/>
    <x v="2"/>
    <n v="2"/>
    <n v="0"/>
    <n v="5"/>
    <s v="TAK"/>
    <m/>
    <s v="352; 467"/>
  </r>
  <r>
    <n v="165"/>
    <s v="consortia"/>
    <m/>
    <x v="4"/>
    <n v="1"/>
    <n v="0"/>
    <n v="1"/>
    <s v="TAK"/>
    <m/>
    <s v="181; "/>
  </r>
  <r>
    <n v="166"/>
    <s v="partnership"/>
    <m/>
    <x v="4"/>
    <n v="4"/>
    <n v="7"/>
    <n v="22"/>
    <s v="TAK"/>
    <m/>
    <s v="285; 289; 439; 465; "/>
  </r>
  <r>
    <n v="167"/>
    <s v="library partnership"/>
    <m/>
    <x v="4"/>
    <n v="1"/>
    <n v="0"/>
    <n v="1"/>
    <s v="TAK"/>
    <m/>
    <s v="319; "/>
  </r>
  <r>
    <n v="169"/>
    <s v="non-profit"/>
    <m/>
    <x v="6"/>
    <n v="2"/>
    <n v="0"/>
    <n v="4"/>
    <s v="TAK"/>
    <m/>
    <s v="285; 367; "/>
  </r>
  <r>
    <n v="170"/>
    <s v="non-profit organisations"/>
    <m/>
    <x v="6"/>
    <n v="2"/>
    <n v="0"/>
    <n v="2"/>
    <s v="TAK"/>
    <m/>
    <s v="107; 125; "/>
  </r>
  <r>
    <n v="172"/>
    <s v="international office professionals"/>
    <m/>
    <x v="3"/>
    <n v="2"/>
    <n v="1"/>
    <n v="2"/>
    <s v="TAK"/>
    <m/>
    <s v="347; 367; "/>
  </r>
  <r>
    <n v="173"/>
    <s v="officers"/>
    <m/>
    <x v="3"/>
    <n v="1"/>
    <n v="0"/>
    <n v="5"/>
    <s v="TAK"/>
    <m/>
    <s v="202; "/>
  </r>
  <r>
    <n v="174"/>
    <s v="admissions officers"/>
    <m/>
    <x v="3"/>
    <n v="1"/>
    <n v="0"/>
    <n v="1"/>
    <s v="TAK"/>
    <m/>
    <s v="12; "/>
  </r>
  <r>
    <n v="177"/>
    <s v="parents"/>
    <m/>
    <x v="9"/>
    <n v="10"/>
    <n v="2"/>
    <n v="11"/>
    <s v="TAK"/>
    <m/>
    <s v="143; 173; 187; 207; 255; 302; 365; 438; 459; 460; "/>
  </r>
  <r>
    <n v="179"/>
    <s v="families"/>
    <m/>
    <x v="9"/>
    <n v="4"/>
    <n v="1"/>
    <n v="4"/>
    <s v="TAK"/>
    <m/>
    <s v="92; 348; 438; 460; "/>
  </r>
  <r>
    <n v="180"/>
    <s v="family"/>
    <m/>
    <x v="9"/>
    <n v="3"/>
    <n v="3"/>
    <n v="13"/>
    <s v="TAK"/>
    <s v="(indirectly)"/>
    <s v="401 (indirectly); 441 (indirectly); 457 (indirectly); "/>
  </r>
  <r>
    <n v="181"/>
    <s v="family members"/>
    <m/>
    <x v="9"/>
    <n v="3"/>
    <n v="0"/>
    <n v="3"/>
    <s v="TAK"/>
    <m/>
    <s v="386; 451; 460; "/>
  </r>
  <r>
    <n v="183"/>
    <s v="partner"/>
    <m/>
    <x v="4"/>
    <n v="1"/>
    <n v="10"/>
    <n v="39"/>
    <s v="TAK"/>
    <m/>
    <s v="78; "/>
  </r>
  <r>
    <n v="184"/>
    <s v="partner universities"/>
    <m/>
    <x v="4"/>
    <n v="1"/>
    <n v="0"/>
    <n v="1"/>
    <s v="TAK"/>
    <m/>
    <s v="226; "/>
  </r>
  <r>
    <n v="185"/>
    <s v="partners"/>
    <m/>
    <x v="4"/>
    <n v="1"/>
    <n v="9"/>
    <n v="33"/>
    <s v="TAK"/>
    <m/>
    <s v="41; "/>
  </r>
  <r>
    <n v="186"/>
    <s v="research partners"/>
    <m/>
    <x v="4"/>
    <n v="1"/>
    <n v="0"/>
    <n v="1"/>
    <s v="TAK"/>
    <m/>
    <s v="250; "/>
  </r>
  <r>
    <n v="189"/>
    <s v="policy makers"/>
    <m/>
    <x v="2"/>
    <n v="12"/>
    <n v="0"/>
    <n v="12"/>
    <s v="TAK"/>
    <m/>
    <s v="16; 116; 166; 181; 182; 263; 288; 399; 404; 427; 453; 456; "/>
  </r>
  <r>
    <n v="194"/>
    <s v="political environment"/>
    <m/>
    <x v="2"/>
    <n v="2"/>
    <n v="0"/>
    <n v="2"/>
    <s v="TAK"/>
    <m/>
    <s v="346; 419; "/>
  </r>
  <r>
    <n v="195"/>
    <s v="political institutions"/>
    <m/>
    <x v="2"/>
    <n v="1"/>
    <n v="0"/>
    <n v="1"/>
    <s v="TAK"/>
    <m/>
    <s v="419;"/>
  </r>
  <r>
    <n v="196"/>
    <s v="politicians"/>
    <m/>
    <x v="2"/>
    <n v="1"/>
    <n v="0"/>
    <n v="1"/>
    <s v="TAK"/>
    <m/>
    <s v="420; "/>
  </r>
  <r>
    <n v="197"/>
    <s v="post-secondary students"/>
    <m/>
    <x v="7"/>
    <n v="1"/>
    <n v="0"/>
    <n v="1"/>
    <s v="TAK"/>
    <m/>
    <s v="299; "/>
  </r>
  <r>
    <n v="198"/>
    <s v="practitioner"/>
    <m/>
    <x v="0"/>
    <n v="11"/>
    <n v="1"/>
    <n v="27"/>
    <s v="TAK"/>
    <s v="education / university practitioners"/>
    <s v="2; 16; 30; 201; 263; 297; 298; 352; 371; 379; 404; "/>
  </r>
  <r>
    <n v="199"/>
    <s v="practitioner network"/>
    <m/>
    <x v="5"/>
    <n v="1"/>
    <n v="0"/>
    <n v="1"/>
    <s v="TAK"/>
    <m/>
    <s v="102; "/>
  </r>
  <r>
    <n v="200"/>
    <s v="community of practitioners"/>
    <m/>
    <x v="5"/>
    <n v="1"/>
    <n v="0"/>
    <n v="1"/>
    <s v="TAK"/>
    <m/>
    <s v="428; "/>
  </r>
  <r>
    <n v="201"/>
    <s v="management practitioner"/>
    <m/>
    <x v="5"/>
    <n v="1"/>
    <n v="0"/>
    <n v="1"/>
    <s v="TAK"/>
    <m/>
    <s v="146; "/>
  </r>
  <r>
    <n v="202"/>
    <s v="expert practitioner"/>
    <m/>
    <x v="5"/>
    <n v="1"/>
    <n v="0"/>
    <n v="1"/>
    <s v="TAK"/>
    <m/>
    <s v="27; "/>
  </r>
  <r>
    <n v="203"/>
    <s v="professional practitioner"/>
    <m/>
    <x v="5"/>
    <n v="1"/>
    <n v="0"/>
    <n v="1"/>
    <s v="TAK"/>
    <m/>
    <s v="269; "/>
  </r>
  <r>
    <n v="204"/>
    <s v="risk practitioner"/>
    <m/>
    <x v="5"/>
    <n v="1"/>
    <n v="0"/>
    <n v="1"/>
    <s v="TAK"/>
    <m/>
    <s v="358; "/>
  </r>
  <r>
    <n v="207"/>
    <s v="professional associations"/>
    <m/>
    <x v="6"/>
    <n v="1"/>
    <n v="0"/>
    <n v="1"/>
    <s v="TAK"/>
    <m/>
    <s v="252; "/>
  </r>
  <r>
    <n v="209"/>
    <s v="professors"/>
    <m/>
    <x v="0"/>
    <n v="14"/>
    <n v="1"/>
    <n v="14"/>
    <s v="TAK"/>
    <m/>
    <s v="55; 137; 176; 191; 224; 251; 264; 268; 322; 352; 367;392; 453; 466; "/>
  </r>
  <r>
    <n v="210"/>
    <s v="professors emeriti"/>
    <m/>
    <x v="0"/>
    <n v="1"/>
    <n v="0"/>
    <n v="1"/>
    <s v="TAK"/>
    <m/>
    <s v="342; "/>
  </r>
  <r>
    <n v="211"/>
    <s v="professoriate"/>
    <m/>
    <x v="0"/>
    <n v="1"/>
    <n v="1"/>
    <n v="1"/>
    <s v="TAK"/>
    <m/>
    <s v="181; "/>
  </r>
  <r>
    <n v="212"/>
    <s v="prospective students"/>
    <m/>
    <x v="6"/>
    <n v="1"/>
    <n v="0"/>
    <n v="1"/>
    <s v="TAK"/>
    <s v="!"/>
    <s v="173; "/>
  </r>
  <r>
    <n v="219"/>
    <s v="rectors"/>
    <m/>
    <x v="1"/>
    <n v="2"/>
    <n v="0"/>
    <n v="9"/>
    <s v="TAK"/>
    <m/>
    <s v="42; 144"/>
  </r>
  <r>
    <n v="220"/>
    <s v="university presidents"/>
    <m/>
    <x v="1"/>
    <n v="2"/>
    <n v="1"/>
    <n v="2"/>
    <s v="TAK"/>
    <m/>
    <s v="29; 270; "/>
  </r>
  <r>
    <n v="221"/>
    <s v="vice rectors"/>
    <m/>
    <x v="1"/>
    <n v="1"/>
    <n v="0"/>
    <n v="1"/>
    <s v="TAK"/>
    <m/>
    <s v="144; "/>
  </r>
  <r>
    <n v="222"/>
    <s v="vice-rector"/>
    <m/>
    <x v="1"/>
    <n v="1"/>
    <n v="0"/>
    <n v="1"/>
    <s v="TAK"/>
    <m/>
    <s v="334; "/>
  </r>
  <r>
    <n v="223"/>
    <s v="rectors’ conferences"/>
    <m/>
    <x v="4"/>
    <n v="1"/>
    <n v="0"/>
    <n v="1"/>
    <s v="TAK"/>
    <m/>
    <s v="295; "/>
  </r>
  <r>
    <n v="226"/>
    <s v="regulators"/>
    <m/>
    <x v="2"/>
    <n v="1"/>
    <n v="0"/>
    <n v="1"/>
    <s v="TAK"/>
    <m/>
    <s v="90; "/>
  </r>
  <r>
    <n v="227"/>
    <s v="regulatory authorities"/>
    <m/>
    <x v="2"/>
    <n v="1"/>
    <n v="0"/>
    <n v="1"/>
    <s v="TAK"/>
    <m/>
    <s v="69; "/>
  </r>
  <r>
    <n v="230"/>
    <s v="council"/>
    <m/>
    <x v="2"/>
    <n v="1"/>
    <n v="0"/>
    <n v="18"/>
    <s v="TAK"/>
    <m/>
    <s v="202; "/>
  </r>
  <r>
    <n v="231"/>
    <s v="councils of Spanish public universities"/>
    <m/>
    <x v="2"/>
    <n v="8"/>
    <n v="0"/>
    <n v="8"/>
    <s v="TAK"/>
    <m/>
    <s v="14; 74; 76; 80; 86; 90; 104; 146; "/>
  </r>
  <r>
    <n v="232"/>
    <s v="councils of Spain's public universities"/>
    <m/>
    <x v="2"/>
    <n v="1"/>
    <n v="0"/>
    <n v="1"/>
    <s v="TAK"/>
    <m/>
    <s v="67; "/>
  </r>
  <r>
    <n v="233"/>
    <s v="Social Councils of public universities in Spain"/>
    <m/>
    <x v="2"/>
    <n v="1"/>
    <n v="0"/>
    <n v="1"/>
    <s v="TAK"/>
    <m/>
    <s v="188; "/>
  </r>
  <r>
    <n v="234"/>
    <s v="Council of Spanish public universities"/>
    <m/>
    <x v="2"/>
    <n v="1"/>
    <n v="0"/>
    <n v="1"/>
    <s v="TAK"/>
    <m/>
    <s v="232; "/>
  </r>
  <r>
    <n v="235"/>
    <s v="American Council on Education"/>
    <m/>
    <x v="2"/>
    <n v="1"/>
    <n v="0"/>
    <n v="1"/>
    <s v="TAK"/>
    <m/>
    <s v="181; "/>
  </r>
  <r>
    <n v="236"/>
    <s v="Student Representative Council"/>
    <m/>
    <x v="7"/>
    <n v="1"/>
    <n v="0"/>
    <n v="1"/>
    <s v="TAK"/>
    <m/>
    <s v="205; "/>
  </r>
  <r>
    <n v="237"/>
    <s v="research groups"/>
    <m/>
    <x v="0"/>
    <n v="1"/>
    <n v="0"/>
    <n v="1"/>
    <s v="TAK"/>
    <m/>
    <s v="418; "/>
  </r>
  <r>
    <n v="239"/>
    <s v="researchers"/>
    <m/>
    <x v="0"/>
    <n v="23"/>
    <n v="4"/>
    <n v="45"/>
    <s v="TAK"/>
    <m/>
    <s v="2; 4; 59; 85; 103; 107; 115; 121; 146; 232; 239; 280; 297; 342; 353; 362; 370; 371; 390; 410; 427; 429; 434; "/>
  </r>
  <r>
    <n v="240"/>
    <s v="peer"/>
    <m/>
    <x v="4"/>
    <n v="1"/>
    <n v="1"/>
    <n v="13"/>
    <s v="TAK"/>
    <s v="indirectly"/>
    <s v="125 (indirectly); "/>
  </r>
  <r>
    <n v="241"/>
    <s v="peers"/>
    <m/>
    <x v="4"/>
    <n v="2"/>
    <n v="0"/>
    <n v="7"/>
    <s v="TAK"/>
    <m/>
    <s v="406 (work-colleagues of academics); 451; "/>
  </r>
  <r>
    <n v="242"/>
    <s v="peer mentors"/>
    <m/>
    <x v="4"/>
    <n v="1"/>
    <n v="0"/>
    <n v="1"/>
    <s v="TAK"/>
    <m/>
    <s v="85; "/>
  </r>
  <r>
    <n v="244"/>
    <s v="service provider"/>
    <m/>
    <x v="11"/>
    <n v="3"/>
    <n v="0"/>
    <n v="3"/>
    <s v="TAK"/>
    <m/>
    <s v="354; 358; 420; "/>
  </r>
  <r>
    <n v="245"/>
    <s v="societies"/>
    <m/>
    <x v="6"/>
    <n v="1"/>
    <n v="0"/>
    <n v="4"/>
    <s v="TAK"/>
    <m/>
    <s v="346; "/>
  </r>
  <r>
    <n v="246"/>
    <s v="society"/>
    <m/>
    <x v="6"/>
    <n v="23"/>
    <n v="2"/>
    <n v="70"/>
    <s v="TAK"/>
    <m/>
    <s v="7; 19; 37; 46; 76; 86; 96; 121; 154; 191; 198; 229; 235; 253; 292; 295; 309; 348; 354; 374; 414; 418; 467; "/>
  </r>
  <r>
    <n v="247"/>
    <s v="civil society"/>
    <m/>
    <x v="6"/>
    <n v="1"/>
    <n v="1"/>
    <n v="2"/>
    <s v="TAK"/>
    <m/>
    <s v="57; "/>
  </r>
  <r>
    <n v="250"/>
    <s v="staff (W)"/>
    <m/>
    <x v="0"/>
    <n v="10"/>
    <n v="0"/>
    <n v="0"/>
    <s v="TAK"/>
    <s v="W+AD"/>
    <s v="13; 78; 85; 97; 105; 170; 184; 205; 237; 252; 274; 299; 312; 357; 368; 369; 389; 411; 419; 423; 467; "/>
  </r>
  <r>
    <n v="250"/>
    <s v="staff (AD)"/>
    <m/>
    <x v="3"/>
    <n v="10"/>
    <n v="0"/>
    <n v="0"/>
    <s v="TAK"/>
    <s v="W+AD"/>
    <s v="13; 78; 85; 97; 105; 170; 184; 205; 237; 252; 274; 299; 312; 357; 368; 369; 389; 411; 419; 423; 467; "/>
  </r>
  <r>
    <n v="250"/>
    <s v="staff"/>
    <m/>
    <x v="8"/>
    <n v="0"/>
    <n v="5"/>
    <n v="69"/>
    <s v="TAK"/>
    <s v="21: W+AD"/>
    <s v="13; 78; 85; 97; 105; 170; 184; 205; 237; 252; 274; 299; 312; 357; 368; 369; 389; 411; 419; 423; 467; "/>
  </r>
  <r>
    <n v="251"/>
    <s v="administrative staff"/>
    <m/>
    <x v="3"/>
    <n v="5"/>
    <n v="0"/>
    <n v="5"/>
    <s v="TAK"/>
    <m/>
    <s v="276; 375; 377; 427; 469; "/>
  </r>
  <r>
    <n v="252"/>
    <s v="academic staff"/>
    <m/>
    <x v="0"/>
    <n v="17"/>
    <n v="0"/>
    <n v="17"/>
    <s v="TAK"/>
    <m/>
    <s v="5; 42; 47; 68; 95; 112; 168; 194; 210; 215; 265; 284; 291; 354; 361; 413*; 442; "/>
  </r>
  <r>
    <n v="253"/>
    <s v="design and technology staff"/>
    <m/>
    <x v="0"/>
    <n v="1"/>
    <n v="0"/>
    <n v="1"/>
    <s v="TAK"/>
    <m/>
    <s v="344; "/>
  </r>
  <r>
    <n v="254"/>
    <s v="department staff"/>
    <m/>
    <x v="0"/>
    <n v="1"/>
    <n v="0"/>
    <n v="1"/>
    <s v="TAK"/>
    <m/>
    <s v="412; "/>
  </r>
  <r>
    <n v="255"/>
    <s v="education staff"/>
    <m/>
    <x v="0"/>
    <n v="1"/>
    <n v="0"/>
    <n v="2"/>
    <s v="TAK"/>
    <m/>
    <s v="390; "/>
  </r>
  <r>
    <n v="256"/>
    <s v="general staff"/>
    <m/>
    <x v="3"/>
    <n v="1"/>
    <n v="1"/>
    <n v="1"/>
    <s v="TAK"/>
    <m/>
    <s v="47; "/>
  </r>
  <r>
    <n v="257"/>
    <s v="governing agency staff"/>
    <m/>
    <x v="2"/>
    <n v="1"/>
    <n v="0"/>
    <n v="1"/>
    <s v="TAK"/>
    <m/>
    <s v="393; "/>
  </r>
  <r>
    <n v="258"/>
    <s v="library staff"/>
    <m/>
    <x v="3"/>
    <n v="1"/>
    <n v="0"/>
    <n v="2"/>
    <s v="TAK"/>
    <m/>
    <s v="161; "/>
  </r>
  <r>
    <n v="259"/>
    <s v="non-academic staff"/>
    <m/>
    <x v="3"/>
    <n v="2"/>
    <n v="0"/>
    <n v="2"/>
    <s v="TAK"/>
    <m/>
    <s v="155; 215; "/>
  </r>
  <r>
    <n v="260"/>
    <s v="non-teaching staff"/>
    <m/>
    <x v="3"/>
    <n v="1"/>
    <n v="0"/>
    <n v="1"/>
    <s v="TAK"/>
    <m/>
    <s v="444; "/>
  </r>
  <r>
    <n v="262"/>
    <s v="management and support staff"/>
    <m/>
    <x v="1"/>
    <n v="1"/>
    <n v="0"/>
    <n v="1"/>
    <s v="TAK"/>
    <m/>
    <s v="54; "/>
  </r>
  <r>
    <n v="263"/>
    <s v="management staff"/>
    <m/>
    <x v="1"/>
    <n v="1"/>
    <n v="0"/>
    <n v="0"/>
    <s v="TAK"/>
    <m/>
    <s v="413*;"/>
  </r>
  <r>
    <n v="264"/>
    <s v="research staff"/>
    <m/>
    <x v="0"/>
    <n v="3"/>
    <n v="0"/>
    <n v="3"/>
    <s v="TAK"/>
    <m/>
    <s v="45; 146; 232; "/>
  </r>
  <r>
    <n v="265"/>
    <s v="scientific staff"/>
    <m/>
    <x v="0"/>
    <n v="1"/>
    <n v="0"/>
    <n v="1"/>
    <s v="TAK"/>
    <m/>
    <s v="264; "/>
  </r>
  <r>
    <n v="266"/>
    <s v="service staff"/>
    <m/>
    <x v="3"/>
    <n v="1"/>
    <n v="0"/>
    <n v="1"/>
    <s v="TAK"/>
    <m/>
    <s v="232; "/>
  </r>
  <r>
    <n v="267"/>
    <s v="support staff"/>
    <m/>
    <x v="3"/>
    <n v="2"/>
    <n v="0"/>
    <n v="1"/>
    <s v="TAK"/>
    <m/>
    <s v="54; 413*; "/>
  </r>
  <r>
    <n v="268"/>
    <s v="teaching staff"/>
    <m/>
    <x v="0"/>
    <n v="8"/>
    <n v="0"/>
    <n v="8"/>
    <s v="TAK"/>
    <m/>
    <s v="58; 84; 88; 186; 338; 350; 406; 444; "/>
  </r>
  <r>
    <n v="269"/>
    <s v="technical staff"/>
    <m/>
    <x v="3"/>
    <n v="3"/>
    <n v="0"/>
    <n v="1"/>
    <s v="TAK"/>
    <m/>
    <s v="375; 429; 472; "/>
  </r>
  <r>
    <n v="270"/>
    <s v="university staff (W)"/>
    <m/>
    <x v="0"/>
    <n v="2"/>
    <n v="0"/>
    <n v="0"/>
    <s v="TAK"/>
    <s v="W+AD"/>
    <s v="6; 206; 215; 288; 310; "/>
  </r>
  <r>
    <n v="270"/>
    <s v="university staff (AD)"/>
    <m/>
    <x v="3"/>
    <n v="2"/>
    <n v="0"/>
    <n v="0"/>
    <s v="TAK"/>
    <s v="W+AD"/>
    <s v="6; 206; 215; 288; 310; "/>
  </r>
  <r>
    <n v="270"/>
    <s v="university staff"/>
    <m/>
    <x v="8"/>
    <n v="0"/>
    <n v="0"/>
    <n v="8"/>
    <s v="TAK"/>
    <s v="5: W+AD"/>
    <s v="6; 206; 215; 288; 310; "/>
  </r>
  <r>
    <n v="272"/>
    <s v="student"/>
    <m/>
    <x v="7"/>
    <n v="30"/>
    <n v="81"/>
    <n v="262"/>
    <s v="TAK"/>
    <s v="all types included in the list (not in total numbers)"/>
    <s v="3; 5; 15; 53; 68; 78; 105; 114; 138; 155; 163; 165; 166; 175; 177; 189; 192; 212; 221; 236; 239; 247; 255; 297; 326; 331; 349; 355; 368; 387; 412; 413; 419; 444; 452; 471"/>
  </r>
  <r>
    <n v="273"/>
    <s v="students"/>
    <m/>
    <x v="7"/>
    <n v="207"/>
    <n v="51"/>
    <n v="226"/>
    <s v="TAK"/>
    <s v="all types included in the list (not in total numbers)"/>
    <s v="1; 6; 7; 9; 10; 11; 12; 13; 19; 21; 23; 26; 32; 37; 42; 45; 47; 48; 52; 54; 55; 58; 60; 70; 73; 75; 76; 77; 79; 81; 82; 83; 84; 85; 86; 88; 92; 93; 95; 98; 100; 107; 108; 110; 111; 113; 118; 119; 122; 123; 126; 128; 129; 132; 134; 140; 142; 143; 144; 145; 149; 153; 157; 160; 161; 164; 167; 168; 170; 172; 173; 176; 183; 184; 185; 186; 187; 195; 196; 197; 198; 201; 202; 203; 204; 205; 206; 207; 209; 210; 211; 214; 218; 227; 228; 232; 237; 242; 244; 245; 248; 249; 251; 252; 254; 257; 258; 260; 262; 264; 265; 268; 269; 271; 272; 273; 274; 275; 276; 279; 280; 281; 282; 288; 291; 294; 295; 296; 299; 300; 301; 302; 305; 307; 309; 312; 313; 314; 315; 316; 324; 325; 329; 333; 334; 335; 336; 337; 338; 339; 341; 342; 343; 348; 350; 353; 357; 359; 364; 365; 366; 367; 369; 370; 371; 373; 375; 376; 377; 378; 380; 381; 383; 384; 386; 389; 390; 391; 392; 393; 395; 396; 397; 398; 399; 400; 401; 402; 403; 404; 406; 408; 410; 411; 415; 417; 422; 423; 425; 426; 427; 428; 430; 432; 433; 437; 438; 440; 441; 442; 443; 445; 449; 450; 451; 453; 457; 458; 459; 461; 462; 463; 464; 467; 468; 473"/>
  </r>
  <r>
    <n v="275"/>
    <s v="supplier organizations"/>
    <m/>
    <x v="11"/>
    <n v="1"/>
    <n v="0"/>
    <n v="1"/>
    <s v="TAK"/>
    <m/>
    <s v="204; "/>
  </r>
  <r>
    <n v="276"/>
    <s v="suppliers"/>
    <m/>
    <x v="11"/>
    <n v="1"/>
    <n v="0"/>
    <n v="3"/>
    <s v="TAK"/>
    <m/>
    <s v="420; "/>
  </r>
  <r>
    <n v="278"/>
    <s v="taxpayers"/>
    <m/>
    <x v="6"/>
    <n v="1"/>
    <n v="0"/>
    <n v="1"/>
    <s v="TAK"/>
    <m/>
    <s v="295; "/>
  </r>
  <r>
    <n v="279"/>
    <s v="teacher"/>
    <m/>
    <x v="0"/>
    <n v="2"/>
    <n v="6"/>
    <n v="32"/>
    <s v="TAK"/>
    <m/>
    <s v="101; 201; "/>
  </r>
  <r>
    <n v="280"/>
    <s v="teachers"/>
    <m/>
    <x v="0"/>
    <n v="27"/>
    <n v="4"/>
    <n v="28"/>
    <s v="TAK"/>
    <m/>
    <s v="21; 54; 79; 111; 134; 143; 146; 172; 197; 198; 202; 207; 208; 234; 249; 260; 271; 272; 280; 312; 323; 334; 341; 343; 361; 428; 463; "/>
  </r>
  <r>
    <n v="281"/>
    <s v="technology transfer offices"/>
    <m/>
    <x v="4"/>
    <n v="2"/>
    <n v="0"/>
    <n v="2"/>
    <s v="TAK"/>
    <m/>
    <m/>
  </r>
  <r>
    <n v="282"/>
    <s v="unions (W)"/>
    <m/>
    <x v="0"/>
    <n v="2"/>
    <n v="0"/>
    <n v="0"/>
    <s v="TAK"/>
    <s v="W+AD"/>
    <s v="53; 181; 204; 295; "/>
  </r>
  <r>
    <n v="282"/>
    <s v="unions (AD)"/>
    <m/>
    <x v="3"/>
    <n v="2"/>
    <n v="0"/>
    <n v="0"/>
    <s v="TAK"/>
    <s v="W+AD"/>
    <s v="53; 181; 204; 295; "/>
  </r>
  <r>
    <n v="282"/>
    <s v="unions"/>
    <m/>
    <x v="8"/>
    <n v="0"/>
    <n v="0"/>
    <n v="5"/>
    <s v="TAK"/>
    <s v="4: W+AD"/>
    <s v="53; 181; 204; 295; "/>
  </r>
  <r>
    <n v="283"/>
    <s v="students’ unions"/>
    <m/>
    <x v="7"/>
    <n v="1"/>
    <n v="0"/>
    <n v="1"/>
    <s v="TAK"/>
    <m/>
    <s v="295; "/>
  </r>
  <r>
    <n v="284"/>
    <s v="trade unions"/>
    <m/>
    <x v="2"/>
    <n v="1"/>
    <n v="0"/>
    <n v="1"/>
    <s v="TAK"/>
    <m/>
    <s v="420; "/>
  </r>
  <r>
    <n v="285"/>
    <s v="young people"/>
    <m/>
    <x v="7"/>
    <n v="4"/>
    <n v="1"/>
    <n v="8"/>
    <s v="TAK"/>
    <m/>
    <s v="96; 164; 271 (students); 390 (students);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6399B0-4404-4CAF-9ECD-501257474321}" name="Tabela przestawna2" cacheId="1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D534:E547" firstHeaderRow="1" firstDataRow="1" firstDataCol="1"/>
  <pivotFields count="10">
    <pivotField showAll="0"/>
    <pivotField showAll="0"/>
    <pivotField showAll="0"/>
    <pivotField axis="axisRow" showAll="0" sortType="descending">
      <items count="13">
        <item x="10"/>
        <item x="3"/>
        <item x="11"/>
        <item x="5"/>
        <item x="4"/>
        <item x="9"/>
        <item x="7"/>
        <item x="6"/>
        <item x="1"/>
        <item x="0"/>
        <item x="2"/>
        <item x="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s>
  <rowFields count="1">
    <field x="3"/>
  </rowFields>
  <rowItems count="13">
    <i>
      <x v="6"/>
    </i>
    <i>
      <x v="9"/>
    </i>
    <i>
      <x v="8"/>
    </i>
    <i>
      <x v="7"/>
    </i>
    <i>
      <x v="10"/>
    </i>
    <i>
      <x v="3"/>
    </i>
    <i>
      <x v="1"/>
    </i>
    <i>
      <x/>
    </i>
    <i>
      <x v="5"/>
    </i>
    <i>
      <x v="4"/>
    </i>
    <i>
      <x v="2"/>
    </i>
    <i>
      <x v="11"/>
    </i>
    <i t="grand">
      <x/>
    </i>
  </rowItems>
  <colItems count="1">
    <i/>
  </colItems>
  <dataFields count="1">
    <dataField name="Suma z potwierdzony kontekst (liczność) w abstraktach"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CL476" totalsRowShown="0" dataDxfId="140" tableBorderDxfId="139">
  <autoFilter ref="A2:CL476" xr:uid="{21FCF847-8819-4727-877A-A56F337082B5}">
    <filterColumn colId="16">
      <filters>
        <filter val="1"/>
      </filters>
    </filterColumn>
    <filterColumn colId="17">
      <filters>
        <filter val="0"/>
      </filters>
    </filterColumn>
  </autoFilter>
  <sortState xmlns:xlrd2="http://schemas.microsoft.com/office/spreadsheetml/2017/richdata2" ref="A3:CL476">
    <sortCondition ref="A2:A476"/>
  </sortState>
  <tableColumns count="90">
    <tableColumn id="1" xr3:uid="{ED2BAFDF-701C-447F-99F4-9BAE9AE11452}" name="L.P." dataDxfId="138"/>
    <tableColumn id="2" xr3:uid="{CC4FD584-7F67-4945-B1B8-08221B5083F4}" name="Autorzy" dataDxfId="137"/>
    <tableColumn id="3" xr3:uid="{FD6BF6D2-7C9F-483C-8F5B-462BC89F7C14}" name="Autorzy_pełne" dataDxfId="136"/>
    <tableColumn id="4" xr3:uid="{B39D4252-FD0F-4AAA-8BFF-5AC993C21505}" name="ID?" dataDxfId="135"/>
    <tableColumn id="5" xr3:uid="{7B73B257-2F51-4834-BE2A-8F8B129B8863}" name="Tytuł" dataDxfId="134"/>
    <tableColumn id="6" xr3:uid="{9DDD6FB9-63EA-4430-ACD3-9434A46441CF}" name="licz.tytuł" dataDxfId="133">
      <calculatedColumnFormula>COUNTIF(SLR479_20231202[[#This Row],[Tytuł]],"*"&amp;$B$1&amp;"*")</calculatedColumnFormula>
    </tableColumn>
    <tableColumn id="20" xr3:uid="{A47B9D12-DE91-423D-8D7F-A6C3BECADC03}" name="licz.2war.tytuł" dataDxfId="132">
      <calculatedColumnFormula>COUNTIFS(SLR479_20231202[[#This Row],[Tytuł]],"*"&amp;$B$1&amp;"*",SLR479_20231202[[#This Row],[Tytuł]],"*"&amp;$E$1&amp;"*")</calculatedColumnFormula>
    </tableColumn>
    <tableColumn id="7" xr3:uid="{03E526ED-D9FC-4D58-BC5F-1FC07588B4A7}" name="Rok, publikacja, cytowania" dataDxfId="131"/>
    <tableColumn id="8" xr3:uid="{6CD45F0A-3047-4CFE-A1C3-F8F12C8F18EB}" name="ROK" dataDxfId="130">
      <calculatedColumnFormula>MID(SLR479_20231202[[#This Row],[Rok, publikacja, cytowania]],2,4)+0</calculatedColumnFormula>
    </tableColumn>
    <tableColumn id="9" xr3:uid="{41D735CA-FA06-4D4A-B2BA-DE38D3A14284}" name="Lcyt" dataDxfId="129">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128">
      <calculatedColumnFormula>FIND(" Cited ",SLR479_20231202[[#This Row],[Rok, publikacja, cytowania]])+7</calculatedColumnFormula>
    </tableColumn>
    <tableColumn id="11" xr3:uid="{01554E31-3D7B-4891-9EA9-698C1A99D75F}" name="koniecLCyt" dataDxfId="127">
      <calculatedColumnFormula>FIND(" times",SLR479_20231202[[#This Row],[Rok, publikacja, cytowania]])</calculatedColumnFormula>
    </tableColumn>
    <tableColumn id="12" xr3:uid="{B774D15E-15F9-460D-99A5-916051DA443B}" name="IlośćZnakówLCyt" dataDxfId="126">
      <calculatedColumnFormula>SLR479_20231202[[#This Row],[koniecLCyt]]-SLR479_20231202[[#This Row],[poczLCyt]]</calculatedColumnFormula>
    </tableColumn>
    <tableColumn id="13" xr3:uid="{F449C667-9AFF-4C53-9DA4-AAF4C03C7C96}" name="DOI" dataDxfId="125"/>
    <tableColumn id="14" xr3:uid="{FFCA81DD-7081-4FDC-8F47-82808990DA08}" name="URL" dataDxfId="124"/>
    <tableColumn id="15" xr3:uid="{56A26631-1E89-4857-B083-5340E2B8FB62}" name="streszczenie" dataDxfId="123"/>
    <tableColumn id="19" xr3:uid="{BD904361-EB8F-4AF2-87C4-C9FDE63082E4}" name="licz.streszczenie" dataDxfId="122">
      <calculatedColumnFormula>COUNTIF(SLR479_20231202[[#This Row],[streszczenie]],"*"&amp;$B$1&amp;"*")</calculatedColumnFormula>
    </tableColumn>
    <tableColumn id="21" xr3:uid="{0F7E9067-29E6-46EF-951A-B24061071950}" name="licz.2war.streszcz" dataDxfId="121">
      <calculatedColumnFormula>COUNTIFS(SLR479_20231202[[#This Row],[streszczenie]],"*"&amp;$B$1&amp;"*",SLR479_20231202[[#This Row],[streszczenie]],"*"&amp;$E$1&amp;"*")</calculatedColumnFormula>
    </tableColumn>
    <tableColumn id="91" xr3:uid="{151F358D-C346-4350-8CBB-00A28FD48541}" name="Kolumna69" dataDxfId="120"/>
    <tableColumn id="90" xr3:uid="{96EE8BC4-CF34-4084-B018-6112BD55A95D}" name="Kolumna68" dataDxfId="119"/>
    <tableColumn id="89" xr3:uid="{E2EB35FC-E8D5-405C-8AC9-2BB2015B3E25}" name="Kolumna67" dataDxfId="118"/>
    <tableColumn id="88" xr3:uid="{B31CF788-71AA-457F-8BEB-4E0101D4600F}" name="Kolumna66" dataDxfId="117"/>
    <tableColumn id="87" xr3:uid="{05C08900-6808-40CF-B1B1-8315C294AF46}" name="Kolumna65" dataDxfId="116"/>
    <tableColumn id="86" xr3:uid="{F6536371-4266-4278-ABA1-AF6C07031E60}" name="Kolumna64" dataDxfId="115"/>
    <tableColumn id="85" xr3:uid="{5CDB3D92-06BC-4EB1-84F3-BFF510250E46}" name="Kolumna63" dataDxfId="114"/>
    <tableColumn id="84" xr3:uid="{405B9D06-629C-4EC4-B1DE-5943A364CEE2}" name="Kolumna62" dataDxfId="113"/>
    <tableColumn id="83" xr3:uid="{ECEC84F7-8F50-4CC2-8474-38677B1ECE04}" name="Kolumna61" dataDxfId="112"/>
    <tableColumn id="82" xr3:uid="{5FB038D9-F319-4638-9C40-696DE5E906E8}" name="Kolumna60" dataDxfId="111"/>
    <tableColumn id="81" xr3:uid="{EE1DD3AC-AD1E-4193-853B-52893A0AE8F8}" name="Kolumna59" dataDxfId="110"/>
    <tableColumn id="80" xr3:uid="{36DC3AD9-8E72-47C1-8239-2B4155530E1C}" name="Kolumna58" dataDxfId="109"/>
    <tableColumn id="79" xr3:uid="{4CCA1B3D-AE9B-45C6-BE77-974497465E35}" name="Kolumna57" dataDxfId="108"/>
    <tableColumn id="78" xr3:uid="{1FAABF9A-A639-4D13-9B1F-5D20880C2BFB}" name="Kolumna56" dataDxfId="107"/>
    <tableColumn id="77" xr3:uid="{9BB658B8-FA59-45D0-BD07-AF85D4A88CB2}" name="Kolumna55" dataDxfId="106"/>
    <tableColumn id="76" xr3:uid="{61CDD5AB-D370-4E2F-B56B-C12208D78736}" name="Kolumna54" dataDxfId="105"/>
    <tableColumn id="75" xr3:uid="{FC3ED2AA-D96E-4FDF-8846-BC983674A0D3}" name="Kolumna53" dataDxfId="104"/>
    <tableColumn id="74" xr3:uid="{1ED6B691-1525-4448-824A-D5C47F0E3913}" name="Kolumna52" dataDxfId="103"/>
    <tableColumn id="73" xr3:uid="{BC3A14F1-AFF7-4BBB-86D4-AB670642D7D8}" name="Kolumna51" dataDxfId="102"/>
    <tableColumn id="72" xr3:uid="{815ACC8D-C304-4BA3-9492-06134B81D0A4}" name="Kolumna50" dataDxfId="101"/>
    <tableColumn id="71" xr3:uid="{3C3F809B-7C29-4D83-8334-9D70F5E1E1F7}" name="Kolumna49" dataDxfId="100"/>
    <tableColumn id="70" xr3:uid="{7FD4C6C5-416C-4481-ACC1-DCEF4387EB1D}" name="Kolumna48" dataDxfId="99"/>
    <tableColumn id="69" xr3:uid="{04D4DDC9-49A9-45AC-A05E-8FEA85E4B394}" name="Kolumna47" dataDxfId="98"/>
    <tableColumn id="68" xr3:uid="{47257080-10D5-4CAF-B794-6E6F871DA2FC}" name="Kolumna46" dataDxfId="97"/>
    <tableColumn id="67" xr3:uid="{77D79038-BE69-4824-94BD-33F4D4837617}" name="Kolumna45" dataDxfId="96"/>
    <tableColumn id="66" xr3:uid="{3FDA5381-B6E7-48CE-BDEA-64ED1A294230}" name="Kolumna44" dataDxfId="95"/>
    <tableColumn id="65" xr3:uid="{23BCFDEC-505A-47F6-A31A-F351BE089D07}" name="Kolumna43" dataDxfId="94"/>
    <tableColumn id="64" xr3:uid="{A55DA00E-8564-4BA4-BF3C-D392982A6978}" name="Kolumna42" dataDxfId="93"/>
    <tableColumn id="63" xr3:uid="{898B2603-8CD8-498C-8EB3-4D57264A083B}" name="Kolumna41" dataDxfId="92"/>
    <tableColumn id="62" xr3:uid="{2AB5846C-F0DC-40A7-A1FB-DCC129FAF831}" name="Kolumna40" dataDxfId="91"/>
    <tableColumn id="61" xr3:uid="{576FFE2F-18BE-43B1-8443-00D8ED86AA25}" name="Kolumna39" dataDxfId="90"/>
    <tableColumn id="60" xr3:uid="{C91B8A7F-F388-4FDB-B254-CCA72A1DB7C2}" name="Kolumna38" dataDxfId="89"/>
    <tableColumn id="59" xr3:uid="{BC8B3FA1-C68F-42DA-8D3B-EB72105F05EA}" name="Kolumna37" dataDxfId="88"/>
    <tableColumn id="58" xr3:uid="{763BB860-A253-4372-9F30-FDE45BA8AFCC}" name="Kolumna36" dataDxfId="87"/>
    <tableColumn id="57" xr3:uid="{69DE0E64-201F-43AA-999E-DF42C9D56DD0}" name="Kolumna35" dataDxfId="86"/>
    <tableColumn id="56" xr3:uid="{199DBD27-0AEE-4A20-A492-1F64990A6000}" name="Kolumna34" dataDxfId="85"/>
    <tableColumn id="55" xr3:uid="{349442BC-9958-45FE-B473-460DFE1531AC}" name="Kolumna33" dataDxfId="84"/>
    <tableColumn id="54" xr3:uid="{5E78D5C6-6A4C-46F8-B056-0E5AD7E7D074}" name="Kolumna32" dataDxfId="83"/>
    <tableColumn id="53" xr3:uid="{83C82B73-684D-4AAA-9D05-894BB6FFB401}" name="Kolumna31" dataDxfId="82"/>
    <tableColumn id="52" xr3:uid="{A6A2C378-E5AB-46CC-9823-A2E5DBACC114}" name="Kolumna30" dataDxfId="81"/>
    <tableColumn id="51" xr3:uid="{97369AD8-FC92-484A-94D1-BBD0D9DA78AF}" name="Kolumna29" dataDxfId="80"/>
    <tableColumn id="50" xr3:uid="{7B0A8870-0EF5-4357-B24D-7ECB66B881F5}" name="Kolumna28" dataDxfId="79"/>
    <tableColumn id="49" xr3:uid="{418935D0-98DA-444B-91EA-43D6F55AD2D4}" name="Kolumna27" dataDxfId="78"/>
    <tableColumn id="48" xr3:uid="{F9C55EF9-1985-445B-BE06-64939C77108D}" name="Kolumna26" dataDxfId="77"/>
    <tableColumn id="47" xr3:uid="{4A4D1E10-4A8D-4630-8C88-767789A63E38}" name="Kolumna25" dataDxfId="76"/>
    <tableColumn id="46" xr3:uid="{950A0AA0-6037-408C-919D-E46402E0FE2B}" name="Kolumna24" dataDxfId="75"/>
    <tableColumn id="45" xr3:uid="{9F41873A-9CB1-4ADF-94C6-B69A35F9BB67}" name="Kolumna23" dataDxfId="74"/>
    <tableColumn id="44" xr3:uid="{2464D8DD-F59E-4446-8532-FD3111EE3E58}" name="Kolumna22" dataDxfId="73"/>
    <tableColumn id="43" xr3:uid="{0AADE85B-AB53-4789-93AD-C5E010A12720}" name="Kolumna21" dataDxfId="72"/>
    <tableColumn id="42" xr3:uid="{5DE718E7-102C-4762-A5CB-7DF9866B739D}" name="Kolumna20" dataDxfId="71"/>
    <tableColumn id="41" xr3:uid="{B62783A2-C414-485D-8E52-93CEBA352EA4}" name="Kolumna19" dataDxfId="70"/>
    <tableColumn id="40" xr3:uid="{AD76D554-D79E-4269-84A0-1C6AFF8752B1}" name="Kolumna18" dataDxfId="69"/>
    <tableColumn id="39" xr3:uid="{D63D875E-E2E1-4D42-B152-69766D16071C}" name="Kolumna17" dataDxfId="68"/>
    <tableColumn id="38" xr3:uid="{4F7FF552-4A07-47D2-B312-EA16A3EDE67D}" name="Kolumna16" dataDxfId="67"/>
    <tableColumn id="37" xr3:uid="{0B115940-8DB6-40A2-B0C0-C3B564E12512}" name="Kolumna15" dataDxfId="66"/>
    <tableColumn id="36" xr3:uid="{D0ED9B04-67F2-4512-BFD9-059DC4339E29}" name="Kolumna14" dataDxfId="65"/>
    <tableColumn id="35" xr3:uid="{E4252CA8-20BE-4107-AF7E-B49328AA50B3}" name="Kolumna13" dataDxfId="64"/>
    <tableColumn id="34" xr3:uid="{D27B6D7B-6756-4CBC-8148-0F1CB4B9FD23}" name="Kolumna12" dataDxfId="63"/>
    <tableColumn id="33" xr3:uid="{AA6F0A99-03A5-4495-9FDC-46820F1613B3}" name="Kolumna11" dataDxfId="62"/>
    <tableColumn id="32" xr3:uid="{8D18C821-58C3-4DE8-8703-DC31E4A16527}" name="Kolumna10" dataDxfId="61"/>
    <tableColumn id="31" xr3:uid="{D6D2EFDA-CFFC-4186-87F8-B6D42698E7AD}" name="Kolumna9" dataDxfId="60"/>
    <tableColumn id="30" xr3:uid="{6A4B57FE-F2E5-4A64-92C5-1AB047F43C38}" name="Kolumna8" dataDxfId="59"/>
    <tableColumn id="29" xr3:uid="{3972E53B-DE48-4FF6-B75B-A732100266C0}" name="Kolumna7" dataDxfId="58"/>
    <tableColumn id="28" xr3:uid="{5DECCBC3-9E36-428B-AD2A-41B6DC5018D8}" name="Kolumna6" dataDxfId="57"/>
    <tableColumn id="27" xr3:uid="{3B6211EE-2255-42FE-9446-20F939328057}" name="Kolumna5" dataDxfId="56"/>
    <tableColumn id="26" xr3:uid="{CF6024FB-A2EF-4F5C-B1BE-1B42BB9290FC}" name="Kolumna4" dataDxfId="55"/>
    <tableColumn id="25" xr3:uid="{4B7A9F49-94F8-460A-A9CB-613DEC76E807}" name="Kolumna3" dataDxfId="54"/>
    <tableColumn id="24" xr3:uid="{8A93F743-4798-42AD-A08C-AC29582C9221}" name="Kolumna2" dataDxfId="53"/>
    <tableColumn id="23" xr3:uid="{1EAA10CD-93F3-4662-A14C-234961832DFC}" name="Kolumna1" dataDxfId="52"/>
    <tableColumn id="16" xr3:uid="{D93975F0-B2F6-4800-8216-CBC2B12E73EE}" name="Język" dataDxfId="51"/>
    <tableColumn id="17" xr3:uid="{C589DAB2-A3C3-491F-9F2E-0A7D1DFE16C6}" name="typ_dokumentu" dataDxfId="50"/>
    <tableColumn id="18" xr3:uid="{8D8303E8-D3F1-4DEB-B89F-A5AD9F9BD227}" name="źródło" dataDxfId="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F5F297-010C-42CB-AC0D-1FCD2CA053CF}" name="Liczności_do_pivota" displayName="Liczności_do_pivota" ref="A3:J242" totalsRowShown="0" headerRowDxfId="48">
  <autoFilter ref="A3:J242" xr:uid="{07F5F297-010C-42CB-AC0D-1FCD2CA053CF}">
    <filterColumn colId="3">
      <filters>
        <filter val="SP_Społeczeństwo / media / otoczenie"/>
      </filters>
    </filterColumn>
  </autoFilter>
  <sortState xmlns:xlrd2="http://schemas.microsoft.com/office/spreadsheetml/2017/richdata2" ref="A4:J242">
    <sortCondition ref="A3:A242"/>
  </sortState>
  <tableColumns count="10">
    <tableColumn id="1" xr3:uid="{AAFA0FE1-E539-4F7A-BA6C-D31372795881}" name="L.P."/>
    <tableColumn id="2" xr3:uid="{90BF48AC-0910-43C8-8DA7-FCF7AC7FAEFE}" name="wyszukiwana fraza"/>
    <tableColumn id="10" xr3:uid="{2A14666D-2119-4DD1-9446-6F9E7B5F0110}" name="nazwa polska"/>
    <tableColumn id="9" xr3:uid="{0536A8D6-365C-4A2D-B1A8-58BE9DAC5AF4}" name="grupa interesariuszy"/>
    <tableColumn id="7" xr3:uid="{9C4D9CBA-6075-4C65-8A9D-59242057E6F9}" name="potwierdzony kontekst (liczność) w abstraktach" dataDxfId="4"/>
    <tableColumn id="3" xr3:uid="{D6981474-778B-4725-8867-354BD1EB890E}" name="liczność w tytułach (liczba artykułów)">
      <calculatedColumnFormula>COUNTIF(SLR479_20231202[Tytuł],"*"&amp;B4&amp;"*")</calculatedColumnFormula>
    </tableColumn>
    <tableColumn id="4" xr3:uid="{01DAF181-3621-441A-94DD-B7D5EEBB8D25}" name="liczność w abstraktach (liczba artykułów)">
      <calculatedColumnFormula>COUNTIF(SLR479_20231202[streszczenie],"*"&amp;B4&amp;"*")</calculatedColumnFormula>
    </tableColumn>
    <tableColumn id="5" xr3:uid="{5CD5EA29-A890-4A4D-8124-6BA5D7370D6B}" name="liczniejsze w abstraktach">
      <calculatedColumnFormula>IF(G4&gt;=F4,"TAK",0)</calculatedColumnFormula>
    </tableColumn>
    <tableColumn id="8" xr3:uid="{8E76C9E3-66E5-4611-A323-F54596FCAC9A}" name="komentarz"/>
    <tableColumn id="6" xr3:uid="{0671A2AA-E8D4-4EFA-A0A5-A755741C2256}" name="odniesieni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121457-5C29-4726-B81D-0448074A0D12}" name="Liczności" displayName="Liczności" ref="A246:J531" totalsRowShown="0" headerRowDxfId="3">
  <autoFilter ref="A246:J531" xr:uid="{47121457-5C29-4726-B81D-0448074A0D12}"/>
  <sortState xmlns:xlrd2="http://schemas.microsoft.com/office/spreadsheetml/2017/richdata2" ref="A247:J531">
    <sortCondition ref="A246:A531"/>
  </sortState>
  <tableColumns count="10">
    <tableColumn id="1" xr3:uid="{AAF89F0F-8B6F-451A-82F6-BAD70AD25551}" name="L.P."/>
    <tableColumn id="2" xr3:uid="{ED4BBA3F-B6EA-4B39-925C-67C1676CCBA5}" name="wyszukiwana fraza"/>
    <tableColumn id="10" xr3:uid="{594223C2-DDE6-4650-B16C-CD15A25793A7}" name="nazwa polska"/>
    <tableColumn id="9" xr3:uid="{F98ECC76-FFD1-4D16-89A2-6277B82DC38B}" name="grupa interesariuszy"/>
    <tableColumn id="7" xr3:uid="{F934BE15-11E8-4768-9A35-610CAE19A4DA}" name="potwierdzony kontekst (liczność) w abstraktach" dataDxfId="2"/>
    <tableColumn id="3" xr3:uid="{0460B8E1-C9E8-4A78-A8ED-75CFDFD3F103}" name="liczność w tytułach (liczba artykułów)">
      <calculatedColumnFormula>COUNTIF(SLR479_20231202[Tytuł],"*"&amp;B247&amp;"*")</calculatedColumnFormula>
    </tableColumn>
    <tableColumn id="4" xr3:uid="{622826F9-FF67-49D9-9780-66E9350C4067}" name="liczność w abstraktach (liczba artykułów)">
      <calculatedColumnFormula>COUNTIF(SLR479_20231202[streszczenie],"*"&amp;B247&amp;"*")</calculatedColumnFormula>
    </tableColumn>
    <tableColumn id="5" xr3:uid="{403162A0-C35B-4A6B-9B0E-A72052142F59}" name="liczniejsze w abstraktach">
      <calculatedColumnFormula>IF(G247&gt;=F247,"TAK",0)</calculatedColumnFormula>
    </tableColumn>
    <tableColumn id="8" xr3:uid="{7C61A80A-663E-428D-86A6-B8C4FEFF1EA7}" name="komentarz"/>
    <tableColumn id="6" xr3:uid="{E08B0C83-FAB3-4F49-BF3C-92201C423E65}" name="odniesienia"/>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7">
      <calculatedColumnFormula>IFERROR(FIND("stake",SLR286_20231202[[#This Row],[Tytuł]]),0)</calculatedColumnFormula>
    </tableColumn>
    <tableColumn id="23" xr3:uid="{F9507054-9250-495D-A94D-EFBBFA18349F}" name="Stake2" dataDxfId="46">
      <calculatedColumnFormula>IFERROR(FIND("Stake",SLR286_20231202[[#This Row],[Tytuł]]),0)</calculatedColumnFormula>
    </tableColumn>
    <tableColumn id="24" xr3:uid="{C399DAE4-45E0-497B-89F4-72A7114EFEF1}" name="STAKE3" dataDxfId="45">
      <calculatedColumnFormula>IFERROR(FIND("STAKE",SLR286_20231202[[#This Row],[Tytuł]]),0)</calculatedColumnFormula>
    </tableColumn>
    <tableColumn id="25" xr3:uid="{7BCA5963-7CF1-4480-AC90-FA4FBF57CD40}" name="intere" dataDxfId="44">
      <calculatedColumnFormula>IFERROR(FIND("intere",SLR286_20231202[[#This Row],[Tytuł]]),0)</calculatedColumnFormula>
    </tableColumn>
    <tableColumn id="26" xr3:uid="{3FD0071E-1624-4B77-82E6-CD11D2C8CA17}" name="Intere2" dataDxfId="43">
      <calculatedColumnFormula>IFERROR(FIND("Intere",SLR286_20231202[[#This Row],[Tytuł]]),0)</calculatedColumnFormula>
    </tableColumn>
    <tableColumn id="27" xr3:uid="{0BFEEFB1-AC27-4F46-9E61-2BC5852CB435}" name="INTERE3" dataDxfId="42">
      <calculatedColumnFormula>IFERROR(FIND("INTERE",SLR286_20231202[[#This Row],[Tytuł]]),0)</calculatedColumnFormula>
    </tableColumn>
    <tableColumn id="22" xr3:uid="{DA5E3493-8DD9-42FC-BCA0-8406E747FB3E}" name="stake_all" dataDxfId="41">
      <calculatedColumnFormula>SUM(SLR286_20231202[[#This Row],[stake]:[INTERE3]])</calculatedColumnFormula>
    </tableColumn>
    <tableColumn id="36" xr3:uid="{82036D5C-555B-498C-B821-86A5FEE396E5}" name="licz.tytuł" dataDxfId="40">
      <calculatedColumnFormula>COUNTIF(SLR286_20231202[[#This Row],[Tytuł]],"*"&amp;$B$1&amp;"*")</calculatedColumnFormula>
    </tableColumn>
    <tableColumn id="6" xr3:uid="{4BFF5C51-56E4-43AB-A0B0-0AEB450E8C8A}" name="Rok, publikacja, cytowania"/>
    <tableColumn id="15" xr3:uid="{6542B539-21F2-4896-8467-A7381404EAA5}" name="ROK" dataDxfId="39">
      <calculatedColumnFormula>MID(SLR286_20231202[[#This Row],[Rok, publikacja, cytowania]],2,4)</calculatedColumnFormula>
    </tableColumn>
    <tableColumn id="16" xr3:uid="{8DED9CF6-ECD7-45DF-AE68-B3DC4BC2D494}" name="Lcyt" dataDxfId="38">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7">
      <calculatedColumnFormula>FIND(" Cited ",SLR286_20231202[[#This Row],[Rok, publikacja, cytowania]])+7</calculatedColumnFormula>
    </tableColumn>
    <tableColumn id="17" xr3:uid="{E6598EDD-8BED-496D-838E-8ED01E4ED970}" name="koniecLCyt" dataDxfId="36">
      <calculatedColumnFormula>FIND(" times",SLR286_20231202[[#This Row],[Rok, publikacja, cytowania]])</calculatedColumnFormula>
    </tableColumn>
    <tableColumn id="19" xr3:uid="{9D29F075-6006-4FB4-8B51-915D7ADF43C4}" name="IlośćZnakówLCyt" dataDxfId="35">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34">
      <calculatedColumnFormula>COUNTIF(SLR286_20231202[[#This Row],[streszczenie]],"*"&amp;$B$1&amp;"*")</calculatedColumnFormula>
    </tableColumn>
    <tableColumn id="28" xr3:uid="{B4DB0250-C691-41CB-9614-7E0E4B76BF44}" name="stake4" dataDxfId="33">
      <calculatedColumnFormula>IFERROR(FIND("stake",SLR286_20231202[[#This Row],[streszczenie]]),0)</calculatedColumnFormula>
    </tableColumn>
    <tableColumn id="32" xr3:uid="{5983014C-3DC0-46DA-9B51-03B66DBEED04}" name="Stake5" dataDxfId="32">
      <calculatedColumnFormula>IFERROR(FIND("Stake",SLR286_20231202[[#This Row],[streszczenie]]),0)</calculatedColumnFormula>
    </tableColumn>
    <tableColumn id="31" xr3:uid="{CCD83D62-FA1A-47C2-9026-2019AF4F8FE4}" name="STAKE6" dataDxfId="31">
      <calculatedColumnFormula>IFERROR(FIND("STAKE",SLR286_20231202[[#This Row],[streszczenie]]),0)</calculatedColumnFormula>
    </tableColumn>
    <tableColumn id="30" xr3:uid="{224AEC78-03EF-4D16-BD10-8D6CCE1CD2B7}" name="intere4" dataDxfId="30">
      <calculatedColumnFormula>IFERROR(FIND("intere",SLR286_20231202[[#This Row],[streszczenie]]),0)</calculatedColumnFormula>
    </tableColumn>
    <tableColumn id="33" xr3:uid="{D9FCF679-0416-4540-BB13-349FBFC47CCC}" name="Intere5" dataDxfId="29">
      <calculatedColumnFormula>IFERROR(FIND("Intere",SLR286_20231202[[#This Row],[streszczenie]]),0)</calculatedColumnFormula>
    </tableColumn>
    <tableColumn id="29" xr3:uid="{2D6D09D4-3870-4BA0-B62D-C5094F955651}" name="INTERE6" dataDxfId="28">
      <calculatedColumnFormula>IFERROR(FIND("INTERE",SLR286_20231202[[#This Row],[streszczenie]]),0)</calculatedColumnFormula>
    </tableColumn>
    <tableColumn id="35" xr3:uid="{D249F983-0A1B-431D-852C-06349B015C0C}" name="stake_abs" dataDxfId="27">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26" tableBorderDxfId="25">
  <autoFilter ref="A1:T475" xr:uid="{21FCF847-8819-4727-877A-A56F337082B5}"/>
  <sortState xmlns:xlrd2="http://schemas.microsoft.com/office/spreadsheetml/2017/richdata2" ref="A2:T475">
    <sortCondition ref="A1:A475"/>
  </sortState>
  <tableColumns count="20">
    <tableColumn id="1" xr3:uid="{A6E3073D-B5B0-4BE1-AFF1-B88FF55005DB}" name="L.P." dataDxfId="24"/>
    <tableColumn id="2" xr3:uid="{078EB7B9-99BE-41E8-A941-8BD1EC17E7B6}" name="Autorzy" dataDxfId="23"/>
    <tableColumn id="5" xr3:uid="{0CA6723C-40E5-429E-8DD6-1E5F40857828}" name="Tytuł" dataDxfId="22"/>
    <tableColumn id="22" xr3:uid="{9DD04648-88F3-4979-B51F-E872ABDBD077}" name="Rok, publikacja, DOI" dataDxfId="21">
      <calculatedColumnFormula>SLR479_202312023[[#This Row],[Rok, publikacja]]&amp;SLR479_202312023[[#This Row],[DOI]]</calculatedColumnFormula>
    </tableColumn>
    <tableColumn id="15" xr3:uid="{258D2588-C3B8-4368-B503-F82C883BE6B4}" name="streszczenie" dataDxfId="20"/>
    <tableColumn id="7" xr3:uid="{93438603-50F5-48B3-B0E4-B0A40FB9A007}" name="Rok, publikacja, cytowania" dataDxfId="19"/>
    <tableColumn id="8" xr3:uid="{02CEBBD7-4368-47DB-ADDF-BA4D80AF3120}" name="ROK" dataDxfId="18">
      <calculatedColumnFormula>MID(SLR479_202312023[[#This Row],[Rok, publikacja, cytowania]],2,4)+0</calculatedColumnFormula>
    </tableColumn>
    <tableColumn id="9" xr3:uid="{2C5B7083-D747-41FB-8E63-96CD1AA53B4C}" name="Lcyt" dataDxfId="17">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6">
      <calculatedColumnFormula>FIND(" Cited ",SLR479_202312023[[#This Row],[Rok, publikacja, cytowania]])+7</calculatedColumnFormula>
    </tableColumn>
    <tableColumn id="11" xr3:uid="{9E6B7A46-58DF-4B30-B749-AE5EC496C1D8}" name="koniecLCyt" dataDxfId="15">
      <calculatedColumnFormula>FIND(" times",SLR479_202312023[[#This Row],[Rok, publikacja, cytowania]])</calculatedColumnFormula>
    </tableColumn>
    <tableColumn id="12" xr3:uid="{3A56FB67-6229-4495-B7FF-342B9BD2F7AC}" name="IlośćZnakówLCyt" dataDxfId="14">
      <calculatedColumnFormula>SLR479_202312023[[#This Row],[koniecLCyt]]-SLR479_202312023[[#This Row],[poczLCyt]]</calculatedColumnFormula>
    </tableColumn>
    <tableColumn id="20" xr3:uid="{9635A8E6-6627-4842-AAB3-6BA2E22FDDA6}" name="L_znaków_bez_cytowań" dataDxfId="13">
      <calculatedColumnFormula xml:space="preserve"> FIND(" Cited ",SLR479_202312023[[#This Row],[Rok, publikacja, cytowania]])</calculatedColumnFormula>
    </tableColumn>
    <tableColumn id="6" xr3:uid="{7E97BF73-5F66-49BA-A805-99634A326A8D}" name="Rok, publikacja" dataDxfId="12">
      <calculatedColumnFormula>MID(SLR479_202312023[[#This Row],[Rok, publikacja, cytowania]],1,SLR479_202312023[[#This Row],[L_znaków_bez_cytowań]])</calculatedColumnFormula>
    </tableColumn>
    <tableColumn id="13" xr3:uid="{6C14AD89-B52B-4816-A247-F0D5FE385C5E}" name="DOI" dataDxfId="11"/>
    <tableColumn id="14" xr3:uid="{A496CDC2-66AB-46DE-BDCF-6E0B2EB0450D}" name="URL" dataDxfId="10"/>
    <tableColumn id="19" xr3:uid="{46FE8264-A032-4729-9A20-B0047044C407}" name="licz.streszczenie" dataDxfId="9">
      <calculatedColumnFormula>COUNTIF(SLR479_202312023[[#This Row],[streszczenie]],"*"&amp;#REF!&amp;"*")</calculatedColumnFormula>
    </tableColumn>
    <tableColumn id="21" xr3:uid="{E1E26E68-E77B-4FE0-A9F6-6D6FE95582D8}" name="licz.2war.streszcz" dataDxfId="8">
      <calculatedColumnFormula>COUNTIFS(SLR479_202312023[[#This Row],[streszczenie]],"*"&amp;#REF!&amp;"*",SLR479_202312023[[#This Row],[streszczenie]],"*"&amp;#REF!&amp;"*")</calculatedColumnFormula>
    </tableColumn>
    <tableColumn id="16" xr3:uid="{3CA22FD2-2E83-47AA-9D20-B8F55CED89BC}" name="Język" dataDxfId="7"/>
    <tableColumn id="17" xr3:uid="{498C1898-0E09-4632-A18D-373E98B51C21}" name="typ_dokumentu" dataDxfId="6"/>
    <tableColumn id="18" xr3:uid="{76826FF2-5A74-413F-B3D5-4BEEAE55C759}" name="źródło" dataDxfId="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0A7DAA-4460-4807-8FA3-55099A359243}" name="grupy_interesariuszy" displayName="grupy_interesariuszy" ref="A1:A12" totalsRowShown="0">
  <autoFilter ref="A1:A12" xr:uid="{D10A7DAA-4460-4807-8FA3-55099A359243}"/>
  <tableColumns count="1">
    <tableColumn id="1" xr3:uid="{0AA83ED1-F9F6-4C86-87C4-6A09E28F898A}" name="grupy interesariuszy"/>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2218</v>
      </c>
    </row>
    <row r="5" spans="1:3" x14ac:dyDescent="0.45">
      <c r="A5" t="str">
        <f t="shared" ref="A5:A68" si="0">B5&amp;C5</f>
        <v>2AUTHOR FULL NAMES: Nejati, Mostafa (23012912600); Nejati, Mehran (23012852000)</v>
      </c>
      <c r="B5">
        <v>2</v>
      </c>
      <c r="C5" t="s">
        <v>2219</v>
      </c>
    </row>
    <row r="6" spans="1:3" x14ac:dyDescent="0.45">
      <c r="A6" t="str">
        <f t="shared" si="0"/>
        <v>323012912600; 23012852000</v>
      </c>
      <c r="B6">
        <v>3</v>
      </c>
      <c r="C6" t="s">
        <v>2220</v>
      </c>
    </row>
    <row r="7" spans="1:3" x14ac:dyDescent="0.45">
      <c r="A7" t="str">
        <f t="shared" si="0"/>
        <v>4Assessment of sustainable university factors from the perspective of university students</v>
      </c>
      <c r="B7">
        <v>4</v>
      </c>
      <c r="C7" t="s">
        <v>2221</v>
      </c>
    </row>
    <row r="8" spans="1:3" x14ac:dyDescent="0.45">
      <c r="A8" t="str">
        <f t="shared" si="0"/>
        <v>5(2013) Journal of Cleaner Production, 48, pp. 101 - 107, Cited 123 times.</v>
      </c>
      <c r="B8">
        <v>5</v>
      </c>
      <c r="C8" t="s">
        <v>2222</v>
      </c>
    </row>
    <row r="9" spans="1:3" x14ac:dyDescent="0.45">
      <c r="A9" t="str">
        <f t="shared" si="0"/>
        <v>6DOI: 10.1016/j.jclepro.2012.09.006</v>
      </c>
      <c r="B9">
        <v>6</v>
      </c>
      <c r="C9" t="s">
        <v>2223</v>
      </c>
    </row>
    <row r="10" spans="1:3" x14ac:dyDescent="0.45">
      <c r="A10" t="str">
        <f t="shared" si="0"/>
        <v>7https://www.scopus.com/inward/record.uri?eid=2-s2.0-84879922522&amp;doi=10.1016%2fj.jclepro.2012.09.006&amp;partnerID=40&amp;md5=afd81de00ff0a7bcea010617511b9963</v>
      </c>
      <c r="B10">
        <v>7</v>
      </c>
      <c r="C10" t="s">
        <v>2224</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2225</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2264</v>
      </c>
    </row>
    <row r="44" spans="1:3" x14ac:dyDescent="0.45">
      <c r="A44" t="str">
        <f t="shared" si="0"/>
        <v>2AUTHOR FULL NAMES: Imbar, Radiant Victor (57221683442); Supangkat, Suhono Harso (6506896570); Langi, Armein Z. R. (6701437929)</v>
      </c>
      <c r="B44">
        <v>2</v>
      </c>
      <c r="C44" t="s">
        <v>2265</v>
      </c>
    </row>
    <row r="45" spans="1:3" x14ac:dyDescent="0.45">
      <c r="A45" t="str">
        <f t="shared" si="0"/>
        <v>357221683442; 6506896570; 6701437929</v>
      </c>
      <c r="B45">
        <v>3</v>
      </c>
      <c r="C45" t="s">
        <v>2266</v>
      </c>
    </row>
    <row r="46" spans="1:3" x14ac:dyDescent="0.45">
      <c r="A46" t="str">
        <f t="shared" si="0"/>
        <v>4Smart Campus Model: A Literature Review</v>
      </c>
      <c r="B46">
        <v>4</v>
      </c>
      <c r="C46" t="s">
        <v>2267</v>
      </c>
    </row>
    <row r="47" spans="1:3" x14ac:dyDescent="0.45">
      <c r="A47" t="str">
        <f t="shared" si="0"/>
        <v>5(2020) 7th International Conference on ICT for Smart Society: AIoT for Smart Society, ICISS 2020 - Proceeding, art. no. 9307570, Cited 16 times.</v>
      </c>
      <c r="B47">
        <v>5</v>
      </c>
      <c r="C47" t="s">
        <v>2268</v>
      </c>
    </row>
    <row r="48" spans="1:3" x14ac:dyDescent="0.45">
      <c r="A48" t="str">
        <f t="shared" si="0"/>
        <v>6DOI: 10.1109/ICISS50791.2020.9307570</v>
      </c>
      <c r="B48">
        <v>6</v>
      </c>
      <c r="C48" t="s">
        <v>2269</v>
      </c>
    </row>
    <row r="49" spans="1:3" x14ac:dyDescent="0.45">
      <c r="A49" t="str">
        <f t="shared" si="0"/>
        <v>7https://www.scopus.com/inward/record.uri?eid=2-s2.0-85099790045&amp;doi=10.1109%2fICISS50791.2020.9307570&amp;partnerID=40&amp;md5=d8b840128922fb653b24547bb6ddd21b</v>
      </c>
      <c r="B49">
        <v>7</v>
      </c>
      <c r="C49" t="s">
        <v>2270</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2271</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2272</v>
      </c>
    </row>
    <row r="70" spans="1:3" x14ac:dyDescent="0.45">
      <c r="A70" t="str">
        <f t="shared" si="1"/>
        <v>2AUTHOR FULL NAMES: Ribeiro, Maria Miguel (35203904300); Hoover, Elona (55834346300); Burford, Gemma (7004358171); Buchebner, Julia (6507783579); Lindenthal, Thomas (6507598949)</v>
      </c>
      <c r="B70">
        <v>2</v>
      </c>
      <c r="C70" t="s">
        <v>2273</v>
      </c>
    </row>
    <row r="71" spans="1:3" x14ac:dyDescent="0.45">
      <c r="A71" t="str">
        <f t="shared" si="1"/>
        <v>335203904300; 55834346300; 7004358171; 6507783579; 6507598949</v>
      </c>
      <c r="B71">
        <v>3</v>
      </c>
      <c r="C71" t="s">
        <v>2274</v>
      </c>
    </row>
    <row r="72" spans="1:3" x14ac:dyDescent="0.45">
      <c r="A72" t="str">
        <f t="shared" si="1"/>
        <v>4Values as a bridge between sustainability and institutional assessment: A case study from BOKU University</v>
      </c>
      <c r="B72">
        <v>4</v>
      </c>
      <c r="C72" t="s">
        <v>2275</v>
      </c>
    </row>
    <row r="73" spans="1:3" x14ac:dyDescent="0.45">
      <c r="A73" t="str">
        <f t="shared" si="1"/>
        <v>5(2016) International Journal of Sustainability in Higher Education, 17 (1), pp. 40 - 53, Cited 16 times.</v>
      </c>
      <c r="B73">
        <v>5</v>
      </c>
      <c r="C73" t="s">
        <v>2276</v>
      </c>
    </row>
    <row r="74" spans="1:3" x14ac:dyDescent="0.45">
      <c r="A74" t="str">
        <f t="shared" si="1"/>
        <v>6DOI: 10.1108/IJSHE-12-2014-0170</v>
      </c>
      <c r="B74">
        <v>6</v>
      </c>
      <c r="C74" t="s">
        <v>2277</v>
      </c>
    </row>
    <row r="75" spans="1:3" x14ac:dyDescent="0.45">
      <c r="A75" t="str">
        <f t="shared" si="1"/>
        <v>7https://www.scopus.com/inward/record.uri?eid=2-s2.0-84953383913&amp;doi=10.1108%2fIJSHE-12-2014-0170&amp;partnerID=40&amp;md5=a49823013d01dc1d59c06cf27fe098ce</v>
      </c>
      <c r="B75">
        <v>7</v>
      </c>
      <c r="C75" t="s">
        <v>2278</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2279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2280</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2281</v>
      </c>
    </row>
    <row r="97" spans="1:3" x14ac:dyDescent="0.45">
      <c r="A97" t="str">
        <f t="shared" si="1"/>
        <v>355693868300; 55352002400; 56027651200; 55858630900; 56027812600</v>
      </c>
      <c r="B97">
        <v>3</v>
      </c>
      <c r="C97" t="s">
        <v>2282</v>
      </c>
    </row>
    <row r="98" spans="1:3" x14ac:dyDescent="0.45">
      <c r="A98" t="str">
        <f t="shared" si="1"/>
        <v>4Change of the higher education paradigm in the context of digital transformation: From resource management to access control</v>
      </c>
      <c r="B98">
        <v>4</v>
      </c>
      <c r="C98" t="s">
        <v>2283</v>
      </c>
    </row>
    <row r="99" spans="1:3" x14ac:dyDescent="0.45">
      <c r="A99" t="str">
        <f t="shared" si="1"/>
        <v>5(2020) International Journal of Higher Education, 9 (3), pp. 71 - 85, Cited 25 times.</v>
      </c>
      <c r="B99">
        <v>5</v>
      </c>
      <c r="C99" t="s">
        <v>2284</v>
      </c>
    </row>
    <row r="100" spans="1:3" x14ac:dyDescent="0.45">
      <c r="A100" t="str">
        <f t="shared" si="1"/>
        <v>6DOI: 10.5430/ijhe.v9n3p71</v>
      </c>
      <c r="B100">
        <v>6</v>
      </c>
      <c r="C100" t="s">
        <v>2285</v>
      </c>
    </row>
    <row r="101" spans="1:3" x14ac:dyDescent="0.45">
      <c r="A101" t="str">
        <f t="shared" si="1"/>
        <v>7https://www.scopus.com/inward/record.uri?eid=2-s2.0-85081604638&amp;doi=10.5430%2fijhe.v9n3p71&amp;partnerID=40&amp;md5=b40af4d904b596708a0ead60dfa62bb7</v>
      </c>
      <c r="B101">
        <v>7</v>
      </c>
      <c r="C101" t="s">
        <v>2286</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2287</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2288</v>
      </c>
    </row>
    <row r="109" spans="1:3" x14ac:dyDescent="0.45">
      <c r="A109" t="str">
        <f t="shared" si="1"/>
        <v>2AUTHOR FULL NAMES: Genta, Chiara (57208527941); Favaro, Silvia (57208534405); Sonetti, Giulia (55810429300); Barioglio, Caterina (57208534294); Lombardi, Patrizia (35292611200)</v>
      </c>
      <c r="B109">
        <v>2</v>
      </c>
      <c r="C109" t="s">
        <v>2289</v>
      </c>
    </row>
    <row r="110" spans="1:3" x14ac:dyDescent="0.45">
      <c r="A110" t="str">
        <f t="shared" si="1"/>
        <v>357208527941; 57208534405; 55810429300; 57208534294; 35292611200</v>
      </c>
      <c r="B110">
        <v>3</v>
      </c>
      <c r="C110" t="s">
        <v>2290</v>
      </c>
    </row>
    <row r="111" spans="1:3" x14ac:dyDescent="0.45">
      <c r="A111" t="str">
        <f t="shared" si="1"/>
        <v>4Envisioning green solutions for reducing the ecological footprint of a university campus</v>
      </c>
      <c r="B111">
        <v>4</v>
      </c>
      <c r="C111" t="s">
        <v>2291</v>
      </c>
    </row>
    <row r="112" spans="1:3" x14ac:dyDescent="0.45">
      <c r="A112" t="str">
        <f t="shared" si="1"/>
        <v>5(2019) International Journal of Sustainability in Higher Education, 20 (3), pp. 423 - 440, Cited 23 times.</v>
      </c>
      <c r="B112">
        <v>5</v>
      </c>
      <c r="C112" t="s">
        <v>2292</v>
      </c>
    </row>
    <row r="113" spans="1:3" x14ac:dyDescent="0.45">
      <c r="A113" t="str">
        <f t="shared" si="1"/>
        <v>6DOI: 10.1108/IJSHE-01-2019-0039</v>
      </c>
      <c r="B113">
        <v>6</v>
      </c>
      <c r="C113" t="s">
        <v>2293</v>
      </c>
    </row>
    <row r="114" spans="1:3" x14ac:dyDescent="0.45">
      <c r="A114" t="str">
        <f t="shared" si="1"/>
        <v>7https://www.scopus.com/inward/record.uri?eid=2-s2.0-85065029923&amp;doi=10.1108%2fIJSHE-01-2019-0039&amp;partnerID=40&amp;md5=43b2ac5fdd0c7d9b3706421b61b6c356</v>
      </c>
      <c r="B114">
        <v>7</v>
      </c>
      <c r="C114" t="s">
        <v>2294</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2295</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2296</v>
      </c>
    </row>
    <row r="161" spans="1:3" x14ac:dyDescent="0.45">
      <c r="A161" t="str">
        <f t="shared" si="2"/>
        <v>2AUTHOR FULL NAMES: Greenwood, Davydd J. (7102349138)</v>
      </c>
      <c r="B161">
        <v>2</v>
      </c>
      <c r="C161" t="s">
        <v>2297</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2298</v>
      </c>
    </row>
    <row r="164" spans="1:3" x14ac:dyDescent="0.45">
      <c r="A164" t="str">
        <f t="shared" si="2"/>
        <v>5(2007) Action Research, 5 (3), pp. 249 - 264, Cited 32 times.</v>
      </c>
      <c r="B164">
        <v>5</v>
      </c>
      <c r="C164" t="s">
        <v>2299</v>
      </c>
    </row>
    <row r="165" spans="1:3" x14ac:dyDescent="0.45">
      <c r="A165" t="str">
        <f t="shared" si="2"/>
        <v>6DOI: 10.1177/1476750307081016</v>
      </c>
      <c r="B165">
        <v>6</v>
      </c>
      <c r="C165" t="s">
        <v>2300</v>
      </c>
    </row>
    <row r="166" spans="1:3" x14ac:dyDescent="0.45">
      <c r="A166" t="str">
        <f t="shared" si="2"/>
        <v>7https://www.scopus.com/inward/record.uri?eid=2-s2.0-51249145737&amp;doi=10.1177%2f1476750307081016&amp;partnerID=40&amp;md5=a60e6f92f1d939851a3f8aaf109924d9</v>
      </c>
      <c r="B166">
        <v>7</v>
      </c>
      <c r="C166" t="s">
        <v>2301</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2302</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2303</v>
      </c>
    </row>
    <row r="174" spans="1:3" x14ac:dyDescent="0.45">
      <c r="A174" t="str">
        <f t="shared" si="2"/>
        <v>2AUTHOR FULL NAMES: Ramírez-Córcoles, Yolanda (22952077100); Manzaneque-Lizano, Montserrat (50861449500)</v>
      </c>
      <c r="B174">
        <v>2</v>
      </c>
      <c r="C174" t="s">
        <v>2304</v>
      </c>
    </row>
    <row r="175" spans="1:3" x14ac:dyDescent="0.45">
      <c r="A175" t="str">
        <f t="shared" si="2"/>
        <v>322952077100; 50861449500</v>
      </c>
      <c r="B175">
        <v>3</v>
      </c>
      <c r="C175" t="s">
        <v>2305</v>
      </c>
    </row>
    <row r="176" spans="1:3" x14ac:dyDescent="0.45">
      <c r="A176" t="str">
        <f t="shared" si="2"/>
        <v>4The relevance of intellectual capital disclosure: Empirical evidence from Spanish universities</v>
      </c>
      <c r="B176">
        <v>4</v>
      </c>
      <c r="C176" t="s">
        <v>2306</v>
      </c>
    </row>
    <row r="177" spans="1:3" x14ac:dyDescent="0.45">
      <c r="A177" t="str">
        <f t="shared" si="2"/>
        <v>5(2015) Knowledge Management Research and Practice, 13 (1), pp. 31 - 44, Cited 19 times.</v>
      </c>
      <c r="B177">
        <v>5</v>
      </c>
      <c r="C177" t="s">
        <v>2307</v>
      </c>
    </row>
    <row r="178" spans="1:3" x14ac:dyDescent="0.45">
      <c r="A178" t="str">
        <f t="shared" si="2"/>
        <v>6DOI: 10.1057/kmrp.2013.27</v>
      </c>
      <c r="B178">
        <v>6</v>
      </c>
      <c r="C178" t="s">
        <v>2308</v>
      </c>
    </row>
    <row r="179" spans="1:3" x14ac:dyDescent="0.45">
      <c r="A179" t="str">
        <f t="shared" si="2"/>
        <v>7https://www.scopus.com/inward/record.uri?eid=2-s2.0-84922567757&amp;doi=10.1057%2fkmrp.2013.27&amp;partnerID=40&amp;md5=e778e427869833c82b1d0934525758d9</v>
      </c>
      <c r="B179">
        <v>7</v>
      </c>
      <c r="C179" t="s">
        <v>2309</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2310</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2311</v>
      </c>
    </row>
    <row r="200" spans="1:3" x14ac:dyDescent="0.45">
      <c r="A200" t="str">
        <f t="shared" si="3"/>
        <v>2AUTHOR FULL NAMES: Centobelli, Piera (55913795400); Cerchione, Roberto (56811703700); Esposito, Emilio (7102536467); Shashi, S. (57193907094)</v>
      </c>
      <c r="B200">
        <v>2</v>
      </c>
      <c r="C200" t="s">
        <v>2312</v>
      </c>
    </row>
    <row r="201" spans="1:3" x14ac:dyDescent="0.45">
      <c r="A201" t="str">
        <f t="shared" si="3"/>
        <v>355913795400; 56811703700; 7102536467; 57193907094</v>
      </c>
      <c r="B201">
        <v>3</v>
      </c>
      <c r="C201" t="s">
        <v>2313</v>
      </c>
    </row>
    <row r="202" spans="1:3" x14ac:dyDescent="0.45">
      <c r="A202" t="str">
        <f t="shared" si="3"/>
        <v>4The mediating role of knowledge exploration and exploitation for the development of an entrepreneurial university</v>
      </c>
      <c r="B202">
        <v>4</v>
      </c>
      <c r="C202" t="s">
        <v>2314</v>
      </c>
    </row>
    <row r="203" spans="1:3" x14ac:dyDescent="0.45">
      <c r="A203" t="str">
        <f t="shared" si="3"/>
        <v>5(2019) Management Decision, 57 (12), pp. 3301 - 3320, Cited 29 times.</v>
      </c>
      <c r="B203">
        <v>5</v>
      </c>
      <c r="C203" t="s">
        <v>2315</v>
      </c>
    </row>
    <row r="204" spans="1:3" x14ac:dyDescent="0.45">
      <c r="A204" t="str">
        <f t="shared" si="3"/>
        <v>6DOI: 10.1108/MD-11-2018-1240</v>
      </c>
      <c r="B204">
        <v>6</v>
      </c>
      <c r="C204" t="s">
        <v>2316</v>
      </c>
    </row>
    <row r="205" spans="1:3" x14ac:dyDescent="0.45">
      <c r="A205" t="str">
        <f t="shared" si="3"/>
        <v>7https://www.scopus.com/inward/record.uri?eid=2-s2.0-85067839334&amp;doi=10.1108%2fMD-11-2018-1240&amp;partnerID=40&amp;md5=f6bda292d0cbfc4ad8c29a6b1c0012de</v>
      </c>
      <c r="B205">
        <v>7</v>
      </c>
      <c r="C205" t="s">
        <v>2317</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2318</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2319</v>
      </c>
    </row>
    <row r="239" spans="1:3" x14ac:dyDescent="0.45">
      <c r="A239" t="str">
        <f t="shared" si="3"/>
        <v>2AUTHOR FULL NAMES: Ahmad, Jamilah (55061224600)</v>
      </c>
      <c r="B239">
        <v>2</v>
      </c>
      <c r="C239" t="s">
        <v>2320</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2321</v>
      </c>
    </row>
    <row r="242" spans="1:3" x14ac:dyDescent="0.45">
      <c r="A242" t="str">
        <f t="shared" si="3"/>
        <v>5(2012) Social Responsibility Journal, 8 (1), pp. 77 - 86, Cited 41 times.</v>
      </c>
      <c r="B242">
        <v>5</v>
      </c>
      <c r="C242" t="s">
        <v>2322</v>
      </c>
    </row>
    <row r="243" spans="1:3" x14ac:dyDescent="0.45">
      <c r="A243" t="str">
        <f t="shared" si="3"/>
        <v>6DOI: 10.1108/17471111211196584</v>
      </c>
      <c r="B243">
        <v>6</v>
      </c>
      <c r="C243" t="s">
        <v>2323</v>
      </c>
    </row>
    <row r="244" spans="1:3" x14ac:dyDescent="0.45">
      <c r="A244" t="str">
        <f t="shared" si="3"/>
        <v>7https://www.scopus.com/inward/record.uri?eid=2-s2.0-84858320605&amp;doi=10.1108%2f17471111211196584&amp;partnerID=40&amp;md5=e6e43ec329d5d3df67d418cdb4a2fd32</v>
      </c>
      <c r="B244">
        <v>7</v>
      </c>
      <c r="C244" t="s">
        <v>2324</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2325</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2326</v>
      </c>
    </row>
    <row r="252" spans="1:3" x14ac:dyDescent="0.45">
      <c r="A252" t="str">
        <f t="shared" si="3"/>
        <v>2AUTHOR FULL NAMES: Gvaramadze, Irakli (25649487000)</v>
      </c>
      <c r="B252">
        <v>2</v>
      </c>
      <c r="C252" t="s">
        <v>2327</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2328</v>
      </c>
    </row>
    <row r="255" spans="1:3" x14ac:dyDescent="0.45">
      <c r="A255" t="str">
        <f t="shared" si="3"/>
        <v>5(2008) European Journal of Education, 43 (4), pp. 443 - 455, Cited 50 times.</v>
      </c>
      <c r="B255">
        <v>5</v>
      </c>
      <c r="C255" t="s">
        <v>2329</v>
      </c>
    </row>
    <row r="256" spans="1:3" x14ac:dyDescent="0.45">
      <c r="A256" t="str">
        <f t="shared" si="3"/>
        <v>6DOI: 10.1111/j.1465-3435.2008.00376.x</v>
      </c>
      <c r="B256">
        <v>6</v>
      </c>
      <c r="C256" t="s">
        <v>2330</v>
      </c>
    </row>
    <row r="257" spans="1:3" x14ac:dyDescent="0.45">
      <c r="A257" t="str">
        <f t="shared" si="3"/>
        <v>7https://www.scopus.com/inward/record.uri?eid=2-s2.0-56349147927&amp;doi=10.1111%2fj.1465-3435.2008.00376.x&amp;partnerID=40&amp;md5=e4300e5fac21aead328a7e90c63ff63a</v>
      </c>
      <c r="B257">
        <v>7</v>
      </c>
      <c r="C257" t="s">
        <v>2331</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2332</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2333</v>
      </c>
    </row>
    <row r="291" spans="1:3" x14ac:dyDescent="0.45">
      <c r="A291" t="str">
        <f t="shared" si="4"/>
        <v>2AUTHOR FULL NAMES: Gozali, Alfian A. (56725735500); Kurniawan, Bobby (54949037300); Weng, Wei (36640955700); Fujimura, Shigeru (35114765300)</v>
      </c>
      <c r="B291">
        <v>2</v>
      </c>
      <c r="C291" t="s">
        <v>2334</v>
      </c>
    </row>
    <row r="292" spans="1:3" x14ac:dyDescent="0.45">
      <c r="A292" t="str">
        <f t="shared" si="4"/>
        <v>356725735500; 54949037300; 36640955700; 35114765300</v>
      </c>
      <c r="B292">
        <v>3</v>
      </c>
      <c r="C292" t="s">
        <v>2335</v>
      </c>
    </row>
    <row r="293" spans="1:3" x14ac:dyDescent="0.45">
      <c r="A293" t="str">
        <f t="shared" si="4"/>
        <v>4Solving university course timetabling problem using localized island model genetic algorithm with dual dynamic migration policy</v>
      </c>
      <c r="B293">
        <v>4</v>
      </c>
      <c r="C293" t="s">
        <v>2336</v>
      </c>
    </row>
    <row r="294" spans="1:3" x14ac:dyDescent="0.45">
      <c r="A294" t="str">
        <f t="shared" si="4"/>
        <v>5(2020) IEEJ Transactions on Electrical and Electronic Engineering, 15 (3), pp. 389 - 400, Cited 16 times.</v>
      </c>
      <c r="B294">
        <v>5</v>
      </c>
      <c r="C294" t="s">
        <v>2337</v>
      </c>
    </row>
    <row r="295" spans="1:3" x14ac:dyDescent="0.45">
      <c r="A295" t="str">
        <f t="shared" si="4"/>
        <v>6DOI: 10.1002/tee.23067</v>
      </c>
      <c r="B295">
        <v>6</v>
      </c>
      <c r="C295" t="s">
        <v>2338</v>
      </c>
    </row>
    <row r="296" spans="1:3" x14ac:dyDescent="0.45">
      <c r="A296" t="str">
        <f t="shared" si="4"/>
        <v>7https://www.scopus.com/inward/record.uri?eid=2-s2.0-85076095832&amp;doi=10.1002%2ftee.23067&amp;partnerID=40&amp;md5=bd8836ee0b4123a1cfbbc53c7eee0532</v>
      </c>
      <c r="B296">
        <v>7</v>
      </c>
      <c r="C296" t="s">
        <v>2339</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2340</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2341</v>
      </c>
    </row>
    <row r="317" spans="1:3" x14ac:dyDescent="0.45">
      <c r="A317" t="str">
        <f t="shared" si="4"/>
        <v>2AUTHOR FULL NAMES: Chen, Kenneth K. (57198087128); Zhang, James J. (8365302700)</v>
      </c>
      <c r="B317">
        <v>2</v>
      </c>
      <c r="C317" t="s">
        <v>2342</v>
      </c>
    </row>
    <row r="318" spans="1:3" x14ac:dyDescent="0.45">
      <c r="A318" t="str">
        <f t="shared" si="4"/>
        <v>357198087128; 8365302700</v>
      </c>
      <c r="B318">
        <v>3</v>
      </c>
      <c r="C318" t="s">
        <v>2343</v>
      </c>
    </row>
    <row r="319" spans="1:3" x14ac:dyDescent="0.45">
      <c r="A319" t="str">
        <f t="shared" si="4"/>
        <v>4Examining consumer attributes associated with collegiate athletic facility naming rights sponsorship: Development of a theoretical framework</v>
      </c>
      <c r="B319">
        <v>4</v>
      </c>
      <c r="C319" t="s">
        <v>2344</v>
      </c>
    </row>
    <row r="320" spans="1:3" x14ac:dyDescent="0.45">
      <c r="A320" t="str">
        <f t="shared" si="4"/>
        <v>5(2011) Sport Management Review, 14 (2), pp. 103 - 116, Cited 21 times.</v>
      </c>
      <c r="B320">
        <v>5</v>
      </c>
      <c r="C320" t="s">
        <v>2345</v>
      </c>
    </row>
    <row r="321" spans="1:3" x14ac:dyDescent="0.45">
      <c r="A321" t="str">
        <f t="shared" si="4"/>
        <v>6DOI: 10.1016/j.smr.2010.10.001</v>
      </c>
      <c r="B321">
        <v>6</v>
      </c>
      <c r="C321" t="s">
        <v>2346</v>
      </c>
    </row>
    <row r="322" spans="1:3" x14ac:dyDescent="0.45">
      <c r="A322" t="str">
        <f t="shared" si="4"/>
        <v>7https://www.scopus.com/inward/record.uri?eid=2-s2.0-79955618013&amp;doi=10.1016%2fj.smr.2010.10.001&amp;partnerID=40&amp;md5=71cbaba13fb399375dd00da6b5fe2e79</v>
      </c>
      <c r="B322">
        <v>7</v>
      </c>
      <c r="C322" t="s">
        <v>2347</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2348</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2226</v>
      </c>
    </row>
    <row r="369" spans="1:3" x14ac:dyDescent="0.45">
      <c r="A369" t="str">
        <f t="shared" si="5"/>
        <v>2AUTHOR FULL NAMES: Wright, Tarah (15752403300)</v>
      </c>
      <c r="B369">
        <v>2</v>
      </c>
      <c r="C369" t="s">
        <v>2227</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2228</v>
      </c>
    </row>
    <row r="372" spans="1:3" x14ac:dyDescent="0.45">
      <c r="A372" t="str">
        <f t="shared" si="5"/>
        <v>5(2010) International Journal of Sustainability in Higher Education, 11 (1), pp. 61 - 73, Cited 148 times.</v>
      </c>
      <c r="B372">
        <v>5</v>
      </c>
      <c r="C372" t="s">
        <v>2229</v>
      </c>
    </row>
    <row r="373" spans="1:3" x14ac:dyDescent="0.45">
      <c r="A373" t="str">
        <f t="shared" si="5"/>
        <v>6DOI: 10.1108/14676371011010057</v>
      </c>
      <c r="B373">
        <v>6</v>
      </c>
      <c r="C373" t="s">
        <v>2230</v>
      </c>
    </row>
    <row r="374" spans="1:3" x14ac:dyDescent="0.45">
      <c r="A374" t="str">
        <f t="shared" si="5"/>
        <v>7https://www.scopus.com/inward/record.uri?eid=2-s2.0-72249109860&amp;doi=10.1108%2f14676371011010057&amp;partnerID=40&amp;md5=a3d59c599333898e6dd5b9d5920a7df6</v>
      </c>
      <c r="B374">
        <v>7</v>
      </c>
      <c r="C374" t="s">
        <v>2231</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2349</v>
      </c>
    </row>
    <row r="395" spans="1:3" x14ac:dyDescent="0.45">
      <c r="A395" t="str">
        <f t="shared" si="6"/>
        <v>2AUTHOR FULL NAMES: Arroyo-Vázquez, Mónica (35118716600); van der Sijde, Peter (6507490787); Jiménez-Sáez, Fernando (24832629900)</v>
      </c>
      <c r="B395">
        <v>2</v>
      </c>
      <c r="C395" t="s">
        <v>2350</v>
      </c>
    </row>
    <row r="396" spans="1:3" x14ac:dyDescent="0.45">
      <c r="A396" t="str">
        <f t="shared" si="6"/>
        <v>335118716600; 6507490787; 24832629900</v>
      </c>
      <c r="B396">
        <v>3</v>
      </c>
      <c r="C396" t="s">
        <v>2351</v>
      </c>
    </row>
    <row r="397" spans="1:3" x14ac:dyDescent="0.45">
      <c r="A397" t="str">
        <f t="shared" si="6"/>
        <v>4Innovative and creative entrepreneurship support services at universities</v>
      </c>
      <c r="B397">
        <v>4</v>
      </c>
      <c r="C397" t="s">
        <v>2352</v>
      </c>
    </row>
    <row r="398" spans="1:3" x14ac:dyDescent="0.45">
      <c r="A398" t="str">
        <f t="shared" si="6"/>
        <v>5(2010) Service Business, 4 (1), pp. 63 - 76, Cited 17 times.</v>
      </c>
      <c r="B398">
        <v>5</v>
      </c>
      <c r="C398" t="s">
        <v>2353</v>
      </c>
    </row>
    <row r="399" spans="1:3" x14ac:dyDescent="0.45">
      <c r="A399" t="str">
        <f t="shared" si="6"/>
        <v>6DOI: 10.1007/s11628-009-0084-4</v>
      </c>
      <c r="B399">
        <v>6</v>
      </c>
      <c r="C399" t="s">
        <v>2354</v>
      </c>
    </row>
    <row r="400" spans="1:3" x14ac:dyDescent="0.45">
      <c r="A400" t="str">
        <f t="shared" si="6"/>
        <v>7https://www.scopus.com/inward/record.uri?eid=2-s2.0-76649132301&amp;doi=10.1007%2fs11628-009-0084-4&amp;partnerID=40&amp;md5=bdba131774d5741a6fd0c3e0dd9fa2de</v>
      </c>
      <c r="B400">
        <v>7</v>
      </c>
      <c r="C400" t="s">
        <v>2355</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2357</v>
      </c>
    </row>
    <row r="421" spans="1:3" x14ac:dyDescent="0.45">
      <c r="A421" t="str">
        <f t="shared" si="6"/>
        <v>2AUTHOR FULL NAMES: Frasquet, Marta (57208712082); Calderón, H. (36659028900); Cervera, Amparo (25653998200)</v>
      </c>
      <c r="B421">
        <v>2</v>
      </c>
      <c r="C421" t="s">
        <v>2358</v>
      </c>
    </row>
    <row r="422" spans="1:3" x14ac:dyDescent="0.45">
      <c r="A422" t="str">
        <f t="shared" si="6"/>
        <v>357208712082; 36659028900; 25653998200</v>
      </c>
      <c r="B422">
        <v>3</v>
      </c>
      <c r="C422" t="s">
        <v>2359</v>
      </c>
    </row>
    <row r="423" spans="1:3" x14ac:dyDescent="0.45">
      <c r="A423" t="str">
        <f t="shared" si="6"/>
        <v>4University-industry collaboration from a relationship marketing perspective: An empirical analysis in a Spanish University</v>
      </c>
      <c r="B423">
        <v>4</v>
      </c>
      <c r="C423" t="s">
        <v>2360</v>
      </c>
    </row>
    <row r="424" spans="1:3" x14ac:dyDescent="0.45">
      <c r="A424" t="str">
        <f t="shared" si="6"/>
        <v>5(2012) Higher Education, 64 (1), pp. 85 - 98, Cited 59 times.</v>
      </c>
      <c r="B424">
        <v>5</v>
      </c>
      <c r="C424" t="s">
        <v>2361</v>
      </c>
    </row>
    <row r="425" spans="1:3" x14ac:dyDescent="0.45">
      <c r="A425" t="str">
        <f t="shared" si="6"/>
        <v>6DOI: 10.1007/s10734-011-9482-3</v>
      </c>
      <c r="B425">
        <v>6</v>
      </c>
      <c r="C425" t="s">
        <v>2362</v>
      </c>
    </row>
    <row r="426" spans="1:3" x14ac:dyDescent="0.45">
      <c r="A426" t="str">
        <f t="shared" si="6"/>
        <v>7https://www.scopus.com/inward/record.uri?eid=2-s2.0-84860550995&amp;doi=10.1007%2fs10734-011-9482-3&amp;partnerID=40&amp;md5=4ddac7abee88fd3e116550ae8df78166</v>
      </c>
      <c r="B426">
        <v>7</v>
      </c>
      <c r="C426" t="s">
        <v>2363</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2364</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2365</v>
      </c>
    </row>
    <row r="473" spans="1:3" x14ac:dyDescent="0.45">
      <c r="A473" t="str">
        <f t="shared" si="7"/>
        <v>2AUTHOR FULL NAMES: Lieblein, Geir (56128750500); Breland, Tor Arvid (6701367388); Francis, Charles (7203004875); Østergaard, Edvin (14833211800)</v>
      </c>
      <c r="B473">
        <v>2</v>
      </c>
      <c r="C473" t="s">
        <v>2366</v>
      </c>
    </row>
    <row r="474" spans="1:3" x14ac:dyDescent="0.45">
      <c r="A474" t="str">
        <f t="shared" si="7"/>
        <v>356128750500; 6701367388; 7203004875; 14833211800</v>
      </c>
      <c r="B474">
        <v>3</v>
      </c>
      <c r="C474" t="s">
        <v>2367</v>
      </c>
    </row>
    <row r="475" spans="1:3" x14ac:dyDescent="0.45">
      <c r="A475" t="str">
        <f t="shared" si="7"/>
        <v>4Agroecology Education: Action-oriented Learning and Research</v>
      </c>
      <c r="B475">
        <v>4</v>
      </c>
      <c r="C475" t="s">
        <v>2368</v>
      </c>
    </row>
    <row r="476" spans="1:3" x14ac:dyDescent="0.45">
      <c r="A476" t="str">
        <f t="shared" si="7"/>
        <v>5(2012) Journal of Agricultural Education and Extension, 18 (1), pp. 27 - 40, Cited 27 times.</v>
      </c>
      <c r="B476">
        <v>5</v>
      </c>
      <c r="C476" t="s">
        <v>2369</v>
      </c>
    </row>
    <row r="477" spans="1:3" x14ac:dyDescent="0.45">
      <c r="A477" t="str">
        <f t="shared" si="7"/>
        <v>6DOI: 10.1080/1389224X.2012.638781</v>
      </c>
      <c r="B477">
        <v>6</v>
      </c>
      <c r="C477" t="s">
        <v>2370</v>
      </c>
    </row>
    <row r="478" spans="1:3" x14ac:dyDescent="0.45">
      <c r="A478" t="str">
        <f t="shared" si="7"/>
        <v>7https://www.scopus.com/inward/record.uri?eid=2-s2.0-84860901892&amp;doi=10.1080%2f1389224X.2012.638781&amp;partnerID=40&amp;md5=7c5430817c451b29fab72c415289bb20</v>
      </c>
      <c r="B478">
        <v>7</v>
      </c>
      <c r="C478" t="s">
        <v>2371</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2373</v>
      </c>
    </row>
    <row r="499" spans="1:3" x14ac:dyDescent="0.45">
      <c r="A499" t="str">
        <f t="shared" si="7"/>
        <v>2AUTHOR FULL NAMES: Wright, Tarah (15752403300); Horst, Naomi (55635317400)</v>
      </c>
      <c r="B499">
        <v>2</v>
      </c>
      <c r="C499" t="s">
        <v>2374</v>
      </c>
    </row>
    <row r="500" spans="1:3" x14ac:dyDescent="0.45">
      <c r="A500" t="str">
        <f t="shared" si="7"/>
        <v>315752403300; 55635317400</v>
      </c>
      <c r="B500">
        <v>3</v>
      </c>
      <c r="C500" t="s">
        <v>2375</v>
      </c>
    </row>
    <row r="501" spans="1:3" x14ac:dyDescent="0.45">
      <c r="A501" t="str">
        <f t="shared" si="7"/>
        <v>4Exploring the ambiguity: What faculty leaders really think of sustainability in higher education</v>
      </c>
      <c r="B501">
        <v>4</v>
      </c>
      <c r="C501" t="s">
        <v>2376</v>
      </c>
    </row>
    <row r="502" spans="1:3" x14ac:dyDescent="0.45">
      <c r="A502" t="str">
        <f t="shared" si="7"/>
        <v>5(2013) International Journal of Sustainability in Higher Education, 14 (2), pp. 209 - 227, Cited 103 times.</v>
      </c>
      <c r="B502">
        <v>5</v>
      </c>
      <c r="C502" t="s">
        <v>2377</v>
      </c>
    </row>
    <row r="503" spans="1:3" x14ac:dyDescent="0.45">
      <c r="A503" t="str">
        <f t="shared" si="7"/>
        <v>6DOI: 10.1108/14676371311312905</v>
      </c>
      <c r="B503">
        <v>6</v>
      </c>
      <c r="C503" t="s">
        <v>2378</v>
      </c>
    </row>
    <row r="504" spans="1:3" x14ac:dyDescent="0.45">
      <c r="A504" t="str">
        <f t="shared" si="7"/>
        <v>7https://www.scopus.com/inward/record.uri?eid=2-s2.0-84875626175&amp;doi=10.1108%2f14676371311312905&amp;partnerID=40&amp;md5=091e061a9d365d2aaf9d6ed71db4b626</v>
      </c>
      <c r="B504">
        <v>7</v>
      </c>
      <c r="C504" t="s">
        <v>2379</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2380</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2257</v>
      </c>
    </row>
    <row r="512" spans="1:3" x14ac:dyDescent="0.45">
      <c r="A512" t="str">
        <f t="shared" si="7"/>
        <v>2AUTHOR FULL NAMES: Lozano, Rodrigo (13008815400)</v>
      </c>
      <c r="B512">
        <v>2</v>
      </c>
      <c r="C512" t="s">
        <v>2258</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2259</v>
      </c>
    </row>
    <row r="515" spans="1:3" x14ac:dyDescent="0.45">
      <c r="A515" t="str">
        <f t="shared" si="7"/>
        <v>5(2006) Journal of Cleaner Production, 14 (9-11), pp. 787 - 796, Cited 536 times.</v>
      </c>
      <c r="B515">
        <v>5</v>
      </c>
      <c r="C515" t="s">
        <v>2260</v>
      </c>
    </row>
    <row r="516" spans="1:3" x14ac:dyDescent="0.45">
      <c r="A516" t="str">
        <f t="shared" si="7"/>
        <v>6DOI: 10.1016/j.jclepro.2005.12.010</v>
      </c>
      <c r="B516">
        <v>6</v>
      </c>
      <c r="C516" t="s">
        <v>2261</v>
      </c>
    </row>
    <row r="517" spans="1:3" x14ac:dyDescent="0.45">
      <c r="A517" t="str">
        <f t="shared" ref="A517:A580" si="8">B517&amp;C517</f>
        <v>7https://www.scopus.com/inward/record.uri?eid=2-s2.0-33646050957&amp;doi=10.1016%2fj.jclepro.2005.12.010&amp;partnerID=40&amp;md5=d6bc85482e65bc60f9491f25c39a1820</v>
      </c>
      <c r="B517">
        <v>7</v>
      </c>
      <c r="C517" t="s">
        <v>2262</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2263</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2381</v>
      </c>
    </row>
    <row r="525" spans="1:3" x14ac:dyDescent="0.45">
      <c r="A525" t="str">
        <f t="shared" si="8"/>
        <v>2AUTHOR FULL NAMES: Benneworth, Paul (6505965654); de Boer, Harry (7102500341); Jongbloed, Ben (6508131278)</v>
      </c>
      <c r="B525">
        <v>2</v>
      </c>
      <c r="C525" t="s">
        <v>2382</v>
      </c>
    </row>
    <row r="526" spans="1:3" x14ac:dyDescent="0.45">
      <c r="A526" t="str">
        <f t="shared" si="8"/>
        <v>36505965654; 7102500341; 6508131278</v>
      </c>
      <c r="B526">
        <v>3</v>
      </c>
      <c r="C526" t="s">
        <v>2383</v>
      </c>
    </row>
    <row r="527" spans="1:3" x14ac:dyDescent="0.45">
      <c r="A527" t="str">
        <f t="shared" si="8"/>
        <v>4Between good intentions and urgent stakeholder pressures: Institutionalizing the universities’ third mission in the Swedish context</v>
      </c>
      <c r="B527">
        <v>4</v>
      </c>
      <c r="C527" t="s">
        <v>2384</v>
      </c>
    </row>
    <row r="528" spans="1:3" x14ac:dyDescent="0.45">
      <c r="A528" t="str">
        <f t="shared" si="8"/>
        <v>5(2015) European Journal of Higher Education, 5 (3), pp. 280 - 296, Cited 31 times.</v>
      </c>
      <c r="B528">
        <v>5</v>
      </c>
      <c r="C528" t="s">
        <v>2385</v>
      </c>
    </row>
    <row r="529" spans="1:3" x14ac:dyDescent="0.45">
      <c r="A529" t="str">
        <f t="shared" si="8"/>
        <v>6DOI: 10.1080/21568235.2015.1044549</v>
      </c>
      <c r="B529">
        <v>6</v>
      </c>
      <c r="C529" t="s">
        <v>2386</v>
      </c>
    </row>
    <row r="530" spans="1:3" x14ac:dyDescent="0.45">
      <c r="A530" t="str">
        <f t="shared" si="8"/>
        <v>7https://www.scopus.com/inward/record.uri?eid=2-s2.0-85032740961&amp;doi=10.1080%2f21568235.2015.1044549&amp;partnerID=40&amp;md5=981de7aedbb3694659c307b24237f41a</v>
      </c>
      <c r="B530">
        <v>7</v>
      </c>
      <c r="C530" t="s">
        <v>2387</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2388</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2389</v>
      </c>
    </row>
    <row r="564" spans="1:3" x14ac:dyDescent="0.45">
      <c r="A564" t="str">
        <f t="shared" si="8"/>
        <v>2AUTHOR FULL NAMES: Colasanti, Nathalie (57200305313); Frondizi, Rocco (57200308248); Meneguzzo, Marco (6504760313)</v>
      </c>
      <c r="B564">
        <v>2</v>
      </c>
      <c r="C564" t="s">
        <v>2390</v>
      </c>
    </row>
    <row r="565" spans="1:3" x14ac:dyDescent="0.45">
      <c r="A565" t="str">
        <f t="shared" si="8"/>
        <v>357200305313; 57200308248; 6504760313</v>
      </c>
      <c r="B565">
        <v>3</v>
      </c>
      <c r="C565" t="s">
        <v>2391</v>
      </c>
    </row>
    <row r="566" spans="1:3" x14ac:dyDescent="0.45">
      <c r="A566" t="str">
        <f t="shared" si="8"/>
        <v>4Higher education and stakeholders’ donations: successful civic crowdfunding in an Italian university</v>
      </c>
      <c r="B566">
        <v>4</v>
      </c>
      <c r="C566" t="s">
        <v>2392</v>
      </c>
    </row>
    <row r="567" spans="1:3" x14ac:dyDescent="0.45">
      <c r="A567" t="str">
        <f t="shared" si="8"/>
        <v>5(2018) Public Money and Management, 38 (4), pp. 281 - 288, Cited 26 times.</v>
      </c>
      <c r="B567">
        <v>5</v>
      </c>
      <c r="C567" t="s">
        <v>2393</v>
      </c>
    </row>
    <row r="568" spans="1:3" x14ac:dyDescent="0.45">
      <c r="A568" t="str">
        <f t="shared" si="8"/>
        <v>6DOI: 10.1080/09540962.2018.1449471</v>
      </c>
      <c r="B568">
        <v>6</v>
      </c>
      <c r="C568" t="s">
        <v>2394</v>
      </c>
    </row>
    <row r="569" spans="1:3" x14ac:dyDescent="0.45">
      <c r="A569" t="str">
        <f t="shared" si="8"/>
        <v>7https://www.scopus.com/inward/record.uri?eid=2-s2.0-85044436989&amp;doi=10.1080%2f09540962.2018.1449471&amp;partnerID=40&amp;md5=28d505d9cdab4441a70391c78dce0371</v>
      </c>
      <c r="B569">
        <v>7</v>
      </c>
      <c r="C569" t="s">
        <v>2395</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2397</v>
      </c>
    </row>
    <row r="577" spans="1:3" x14ac:dyDescent="0.45">
      <c r="A577" t="str">
        <f t="shared" si="8"/>
        <v>2AUTHOR FULL NAMES: Mainardes, Emerson (35764807800); Alves, Helena (35208145700); Raposo, Mario (23768404400)</v>
      </c>
      <c r="B577">
        <v>2</v>
      </c>
      <c r="C577" t="s">
        <v>2398</v>
      </c>
    </row>
    <row r="578" spans="1:3" x14ac:dyDescent="0.45">
      <c r="A578" t="str">
        <f t="shared" si="8"/>
        <v>335764807800; 35208145700; 23768404400</v>
      </c>
      <c r="B578">
        <v>3</v>
      </c>
      <c r="C578" t="s">
        <v>2235</v>
      </c>
    </row>
    <row r="579" spans="1:3" x14ac:dyDescent="0.45">
      <c r="A579" t="str">
        <f t="shared" si="8"/>
        <v>4Identifying stakeholders in a Portuguese university: A case study [La identificación de los stakeholders en una universidad Portuguesa]</v>
      </c>
      <c r="B579">
        <v>4</v>
      </c>
      <c r="C579" t="s">
        <v>2399</v>
      </c>
    </row>
    <row r="580" spans="1:3" x14ac:dyDescent="0.45">
      <c r="A580" t="str">
        <f t="shared" si="8"/>
        <v>5(2013) Revista de Educacion, (362), pp. 429 - 457, Cited 29 times.</v>
      </c>
      <c r="B580">
        <v>5</v>
      </c>
      <c r="C580" t="s">
        <v>2400</v>
      </c>
    </row>
    <row r="581" spans="1:3" x14ac:dyDescent="0.45">
      <c r="A581" t="str">
        <f t="shared" ref="A581:A644" si="9">B581&amp;C581</f>
        <v>6DOI: 10.4438/1988-592X-RE-2012-362-167</v>
      </c>
      <c r="B581">
        <v>6</v>
      </c>
      <c r="C581" t="s">
        <v>2401</v>
      </c>
    </row>
    <row r="582" spans="1:3" x14ac:dyDescent="0.45">
      <c r="A582" t="str">
        <f t="shared" si="9"/>
        <v>7https://www.scopus.com/inward/record.uri?eid=2-s2.0-84923673219&amp;doi=10.4438%2f1988-592X-RE-2012-362-167&amp;partnerID=40&amp;md5=f591c0f6e21e83079c9eef0e50d84c28</v>
      </c>
      <c r="B582">
        <v>7</v>
      </c>
      <c r="C582" t="s">
        <v>2402</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2404</v>
      </c>
    </row>
    <row r="590" spans="1:3" x14ac:dyDescent="0.45">
      <c r="A590" t="str">
        <f t="shared" si="9"/>
        <v>2AUTHOR FULL NAMES: Aversano, Natalia (55647167100); Nicolò, Giuseppe (57195628696); Sannino, Giuseppe (57192982774); Tartaglia Polcini, Paolo (57200109261)</v>
      </c>
      <c r="B590">
        <v>2</v>
      </c>
      <c r="C590" t="s">
        <v>2405</v>
      </c>
    </row>
    <row r="591" spans="1:3" x14ac:dyDescent="0.45">
      <c r="A591" t="str">
        <f t="shared" si="9"/>
        <v>355647167100; 57195628696; 57192982774; 57200109261</v>
      </c>
      <c r="B591">
        <v>3</v>
      </c>
      <c r="C591" t="s">
        <v>2406</v>
      </c>
    </row>
    <row r="592" spans="1:3" x14ac:dyDescent="0.45">
      <c r="A592" t="str">
        <f t="shared" si="9"/>
        <v>4The Integrated Plan in Italian public universities: new patterns in intellectual capital disclosure</v>
      </c>
      <c r="B592">
        <v>4</v>
      </c>
      <c r="C592" t="s">
        <v>2407</v>
      </c>
    </row>
    <row r="593" spans="1:3" x14ac:dyDescent="0.45">
      <c r="A593" t="str">
        <f t="shared" si="9"/>
        <v>5(2020) Meditari Accountancy Research, 28 (4), pp. 655 - 679, Cited 19 times.</v>
      </c>
      <c r="B593">
        <v>5</v>
      </c>
      <c r="C593" t="s">
        <v>2408</v>
      </c>
    </row>
    <row r="594" spans="1:3" x14ac:dyDescent="0.45">
      <c r="A594" t="str">
        <f t="shared" si="9"/>
        <v>6DOI: 10.1108/MEDAR-07-2019-0519</v>
      </c>
      <c r="B594">
        <v>6</v>
      </c>
      <c r="C594" t="s">
        <v>2409</v>
      </c>
    </row>
    <row r="595" spans="1:3" x14ac:dyDescent="0.45">
      <c r="A595" t="str">
        <f t="shared" si="9"/>
        <v>7https://www.scopus.com/inward/record.uri?eid=2-s2.0-85082403874&amp;doi=10.1108%2fMEDAR-07-2019-0519&amp;partnerID=40&amp;md5=1fdfdedb1b3ca4c9dd30ca17d64ab1c5</v>
      </c>
      <c r="B595">
        <v>7</v>
      </c>
      <c r="C595" t="s">
        <v>2410</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2412</v>
      </c>
    </row>
    <row r="629" spans="1:3" x14ac:dyDescent="0.45">
      <c r="A629" t="str">
        <f t="shared" si="9"/>
        <v>2AUTHOR FULL NAMES: Desfiandi, Andi (57192420234); Rajest, S. Suman (57204111477); Venkateswaran, P.S. (57197899030); Kumar, M. Palani (57214630395); Singh, Sonia (57202713980)</v>
      </c>
      <c r="B629">
        <v>2</v>
      </c>
      <c r="C629" t="s">
        <v>2413</v>
      </c>
    </row>
    <row r="630" spans="1:3" x14ac:dyDescent="0.45">
      <c r="A630" t="str">
        <f t="shared" si="9"/>
        <v>357192420234; 57204111477; 57197899030; 57214630395; 57202713980</v>
      </c>
      <c r="B630">
        <v>3</v>
      </c>
      <c r="C630" t="s">
        <v>2414</v>
      </c>
    </row>
    <row r="631" spans="1:3" x14ac:dyDescent="0.45">
      <c r="A631" t="str">
        <f t="shared" si="9"/>
        <v>4Company credibility: A tool to trigger positive csr image in the cause-brand alliance context in Indonesia</v>
      </c>
      <c r="B631">
        <v>4</v>
      </c>
      <c r="C631" t="s">
        <v>2415</v>
      </c>
    </row>
    <row r="632" spans="1:3" x14ac:dyDescent="0.45">
      <c r="A632" t="str">
        <f t="shared" si="9"/>
        <v>5(2019) Humanities and Social Sciences Reviews, 7 (6), pp. 320 - 331, Cited 39 times.</v>
      </c>
      <c r="B632">
        <v>5</v>
      </c>
      <c r="C632" t="s">
        <v>2416</v>
      </c>
    </row>
    <row r="633" spans="1:3" x14ac:dyDescent="0.45">
      <c r="A633" t="str">
        <f t="shared" si="9"/>
        <v>6DOI: 10.18510/hssr.2019.7657</v>
      </c>
      <c r="B633">
        <v>6</v>
      </c>
      <c r="C633" t="s">
        <v>2417</v>
      </c>
    </row>
    <row r="634" spans="1:3" x14ac:dyDescent="0.45">
      <c r="A634" t="str">
        <f t="shared" si="9"/>
        <v>7https://www.scopus.com/inward/record.uri?eid=2-s2.0-85075603301&amp;doi=10.18510%2fhssr.2019.7657&amp;partnerID=40&amp;md5=4e872e1a5bdc631bbb0e9e4044fc52db</v>
      </c>
      <c r="B634">
        <v>7</v>
      </c>
      <c r="C634" t="s">
        <v>2418</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2419</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2420</v>
      </c>
    </row>
    <row r="642" spans="1:3" x14ac:dyDescent="0.45">
      <c r="A642" t="str">
        <f t="shared" si="9"/>
        <v>2AUTHOR FULL NAMES: Young, Kathryn (26322218900); Anderson, Myron (56447559600); Stewart, Saran (56447860900)</v>
      </c>
      <c r="B642">
        <v>2</v>
      </c>
      <c r="C642" t="s">
        <v>2421</v>
      </c>
    </row>
    <row r="643" spans="1:3" x14ac:dyDescent="0.45">
      <c r="A643" t="str">
        <f t="shared" si="9"/>
        <v>326322218900; 56447559600; 56447860900</v>
      </c>
      <c r="B643">
        <v>3</v>
      </c>
      <c r="C643" t="s">
        <v>2422</v>
      </c>
    </row>
    <row r="644" spans="1:3" x14ac:dyDescent="0.45">
      <c r="A644" t="str">
        <f t="shared" si="9"/>
        <v>4Hierarchical microaggressions in higher education</v>
      </c>
      <c r="B644">
        <v>4</v>
      </c>
      <c r="C644" t="s">
        <v>2423</v>
      </c>
    </row>
    <row r="645" spans="1:3" x14ac:dyDescent="0.45">
      <c r="A645" t="str">
        <f t="shared" ref="A645:A708" si="10">B645&amp;C645</f>
        <v>5(2015) Journal of Diversity in Higher Education, 8 (1), pp. 61 - 71, Cited 50 times.</v>
      </c>
      <c r="B645">
        <v>5</v>
      </c>
      <c r="C645" t="s">
        <v>2424</v>
      </c>
    </row>
    <row r="646" spans="1:3" x14ac:dyDescent="0.45">
      <c r="A646" t="str">
        <f t="shared" si="10"/>
        <v>6DOI: 10.1037/a0038464</v>
      </c>
      <c r="B646">
        <v>6</v>
      </c>
      <c r="C646" t="s">
        <v>2425</v>
      </c>
    </row>
    <row r="647" spans="1:3" x14ac:dyDescent="0.45">
      <c r="A647" t="str">
        <f t="shared" si="10"/>
        <v>7https://www.scopus.com/inward/record.uri?eid=2-s2.0-84925708855&amp;doi=10.1037%2fa0038464&amp;partnerID=40&amp;md5=ebc7a7a89941db05b4276d8099994d85</v>
      </c>
      <c r="B647">
        <v>7</v>
      </c>
      <c r="C647" t="s">
        <v>2426</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2427</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2428</v>
      </c>
    </row>
    <row r="668" spans="1:3" x14ac:dyDescent="0.45">
      <c r="A668" t="str">
        <f t="shared" si="10"/>
        <v>2AUTHOR FULL NAMES: Cunningham, Matthew (57044090400); Walton, Graham (55875053100)</v>
      </c>
      <c r="B668">
        <v>2</v>
      </c>
      <c r="C668" t="s">
        <v>2429</v>
      </c>
    </row>
    <row r="669" spans="1:3" x14ac:dyDescent="0.45">
      <c r="A669" t="str">
        <f t="shared" si="10"/>
        <v>357044090400; 55875053100</v>
      </c>
      <c r="B669">
        <v>3</v>
      </c>
      <c r="C669" t="s">
        <v>2430</v>
      </c>
    </row>
    <row r="670" spans="1:3" x14ac:dyDescent="0.45">
      <c r="A670" t="str">
        <f t="shared" si="10"/>
        <v>4Informal learning spaces (ILS) in university libraries and their campuses: A Loughborough University case study</v>
      </c>
      <c r="B670">
        <v>4</v>
      </c>
      <c r="C670" t="s">
        <v>2431</v>
      </c>
    </row>
    <row r="671" spans="1:3" x14ac:dyDescent="0.45">
      <c r="A671" t="str">
        <f t="shared" si="10"/>
        <v>5(2016) New Library World, 117 (1-2), pp. 49 - 62, Cited 30 times.</v>
      </c>
      <c r="B671">
        <v>5</v>
      </c>
      <c r="C671" t="s">
        <v>2432</v>
      </c>
    </row>
    <row r="672" spans="1:3" x14ac:dyDescent="0.45">
      <c r="A672" t="str">
        <f t="shared" si="10"/>
        <v>6DOI: 10.1108/NLW-04-2015-0031</v>
      </c>
      <c r="B672">
        <v>6</v>
      </c>
      <c r="C672" t="s">
        <v>2433</v>
      </c>
    </row>
    <row r="673" spans="1:3" x14ac:dyDescent="0.45">
      <c r="A673" t="str">
        <f t="shared" si="10"/>
        <v>7https://www.scopus.com/inward/record.uri?eid=2-s2.0-84953774981&amp;doi=10.1108%2fNLW-04-2015-0031&amp;partnerID=40&amp;md5=76f0de01e373c59e03513e9dc3ac2a03</v>
      </c>
      <c r="B673">
        <v>7</v>
      </c>
      <c r="C673" t="s">
        <v>2434</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2435</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2436</v>
      </c>
    </row>
    <row r="707" spans="1:3" x14ac:dyDescent="0.45">
      <c r="A707" t="str">
        <f t="shared" si="10"/>
        <v>2AUTHOR FULL NAMES: Del-Castillo-Feito, Cristina (57194173385); Blanco-González, Alicia (55321865800); González-Vázquez, Encarnación (55321988200)</v>
      </c>
      <c r="B707">
        <v>2</v>
      </c>
      <c r="C707" t="s">
        <v>2437</v>
      </c>
    </row>
    <row r="708" spans="1:3" x14ac:dyDescent="0.45">
      <c r="A708" t="str">
        <f t="shared" si="10"/>
        <v>357194173385; 55321865800; 55321988200</v>
      </c>
      <c r="B708">
        <v>3</v>
      </c>
      <c r="C708" t="s">
        <v>2438</v>
      </c>
    </row>
    <row r="709" spans="1:3" x14ac:dyDescent="0.45">
      <c r="A709" t="str">
        <f t="shared" ref="A709:A772" si="11">B709&amp;C709</f>
        <v>4The relationship between image and reputation in the Spanish public university</v>
      </c>
      <c r="B709">
        <v>4</v>
      </c>
      <c r="C709" t="s">
        <v>2439</v>
      </c>
    </row>
    <row r="710" spans="1:3" x14ac:dyDescent="0.45">
      <c r="A710" t="str">
        <f t="shared" si="11"/>
        <v>5(2019) European Research on Management and Business Economics, 25 (2), pp. 87 - 92, Cited 43 times.</v>
      </c>
      <c r="B710">
        <v>5</v>
      </c>
      <c r="C710" t="s">
        <v>2440</v>
      </c>
    </row>
    <row r="711" spans="1:3" x14ac:dyDescent="0.45">
      <c r="A711" t="str">
        <f t="shared" si="11"/>
        <v>6DOI: 10.1016/j.iedeen.2019.01.001</v>
      </c>
      <c r="B711">
        <v>6</v>
      </c>
      <c r="C711" t="s">
        <v>2441</v>
      </c>
    </row>
    <row r="712" spans="1:3" x14ac:dyDescent="0.45">
      <c r="A712" t="str">
        <f t="shared" si="11"/>
        <v>7https://www.scopus.com/inward/record.uri?eid=2-s2.0-85061213505&amp;doi=10.1016%2fj.iedeen.2019.01.001&amp;partnerID=40&amp;md5=790a828089cf9664676b035f3e451b60</v>
      </c>
      <c r="B712">
        <v>7</v>
      </c>
      <c r="C712" t="s">
        <v>2442</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2443</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2444</v>
      </c>
    </row>
    <row r="733" spans="1:3" x14ac:dyDescent="0.45">
      <c r="A733" t="str">
        <f t="shared" si="11"/>
        <v>2AUTHOR FULL NAMES: Bambawale, Malavika Jain (36616847600); Sovacool, Benjamin K. (9333655700)</v>
      </c>
      <c r="B733">
        <v>2</v>
      </c>
      <c r="C733" t="s">
        <v>2445</v>
      </c>
    </row>
    <row r="734" spans="1:3" x14ac:dyDescent="0.45">
      <c r="A734" t="str">
        <f t="shared" si="11"/>
        <v>336616847600; 9333655700</v>
      </c>
      <c r="B734">
        <v>3</v>
      </c>
      <c r="C734" t="s">
        <v>2446</v>
      </c>
    </row>
    <row r="735" spans="1:3" x14ac:dyDescent="0.45">
      <c r="A735" t="str">
        <f t="shared" si="11"/>
        <v>4India's energy security: A sample of business, government, civil society, and university perspectives</v>
      </c>
      <c r="B735">
        <v>4</v>
      </c>
      <c r="C735" t="s">
        <v>2447</v>
      </c>
    </row>
    <row r="736" spans="1:3" x14ac:dyDescent="0.45">
      <c r="A736" t="str">
        <f t="shared" si="11"/>
        <v>5(2011) Energy Policy, 39 (3), pp. 1254 - 1264, Cited 28 times.</v>
      </c>
      <c r="B736">
        <v>5</v>
      </c>
      <c r="C736" t="s">
        <v>2448</v>
      </c>
    </row>
    <row r="737" spans="1:3" x14ac:dyDescent="0.45">
      <c r="A737" t="str">
        <f t="shared" si="11"/>
        <v>6DOI: 10.1016/j.enpol.2010.11.053</v>
      </c>
      <c r="B737">
        <v>6</v>
      </c>
      <c r="C737" t="s">
        <v>2449</v>
      </c>
    </row>
    <row r="738" spans="1:3" x14ac:dyDescent="0.45">
      <c r="A738" t="str">
        <f t="shared" si="11"/>
        <v>7https://www.scopus.com/inward/record.uri?eid=2-s2.0-79952069339&amp;doi=10.1016%2fj.enpol.2010.11.053&amp;partnerID=40&amp;md5=f66d4a677b01d2b8082f97d5fd354459</v>
      </c>
      <c r="B738">
        <v>7</v>
      </c>
      <c r="C738" t="s">
        <v>2450</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2451</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2452</v>
      </c>
    </row>
    <row r="785" spans="1:3" x14ac:dyDescent="0.45">
      <c r="A785" t="str">
        <f t="shared" si="12"/>
        <v>2AUTHOR FULL NAMES: Lasagabaster, David (25825336800)</v>
      </c>
      <c r="B785">
        <v>2</v>
      </c>
      <c r="C785" t="s">
        <v>2453</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2454</v>
      </c>
    </row>
    <row r="788" spans="1:3" x14ac:dyDescent="0.45">
      <c r="A788" t="str">
        <f t="shared" si="12"/>
        <v>5(2015) European Journal of Applied Linguistics, 3 (2), pp. 255 - 276, Cited 21 times.</v>
      </c>
      <c r="B788">
        <v>5</v>
      </c>
      <c r="C788" t="s">
        <v>2455</v>
      </c>
    </row>
    <row r="789" spans="1:3" x14ac:dyDescent="0.45">
      <c r="A789" t="str">
        <f t="shared" si="12"/>
        <v>6DOI: 10.1515/eujal-2014-0024</v>
      </c>
      <c r="B789">
        <v>6</v>
      </c>
      <c r="C789" t="s">
        <v>2456</v>
      </c>
    </row>
    <row r="790" spans="1:3" x14ac:dyDescent="0.45">
      <c r="A790" t="str">
        <f t="shared" si="12"/>
        <v>7https://www.scopus.com/inward/record.uri?eid=2-s2.0-84976610178&amp;doi=10.1515%2feujal-2014-0024&amp;partnerID=40&amp;md5=230979d8f5e391b6cbba4cfa96d917c8</v>
      </c>
      <c r="B790">
        <v>7</v>
      </c>
      <c r="C790" t="s">
        <v>2457</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2458</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2459</v>
      </c>
    </row>
    <row r="798" spans="1:3" x14ac:dyDescent="0.45">
      <c r="A798" t="str">
        <f t="shared" si="12"/>
        <v>2AUTHOR FULL NAMES: Mainardes, Emerson Wagner (35764807800); Raposo, Mário (23768404400); Alves, Helena (35208145700)</v>
      </c>
      <c r="B798">
        <v>2</v>
      </c>
      <c r="C798" t="s">
        <v>2460</v>
      </c>
    </row>
    <row r="799" spans="1:3" x14ac:dyDescent="0.45">
      <c r="A799" t="str">
        <f t="shared" si="12"/>
        <v>335764807800; 23768404400; 35208145700</v>
      </c>
      <c r="B799">
        <v>3</v>
      </c>
      <c r="C799" t="s">
        <v>2461</v>
      </c>
    </row>
    <row r="800" spans="1:3" x14ac:dyDescent="0.45">
      <c r="A800" t="str">
        <f t="shared" si="12"/>
        <v>4Universities Need a Market Orientation to Attract Non-Traditional Stakeholders as New Financing Sources</v>
      </c>
      <c r="B800">
        <v>4</v>
      </c>
      <c r="C800" t="s">
        <v>2462</v>
      </c>
    </row>
    <row r="801" spans="1:3" x14ac:dyDescent="0.45">
      <c r="A801" t="str">
        <f t="shared" si="12"/>
        <v>5(2014) Public Organization Review, 14 (2), pp. 159 - 171, Cited 22 times.</v>
      </c>
      <c r="B801">
        <v>5</v>
      </c>
      <c r="C801" t="s">
        <v>2463</v>
      </c>
    </row>
    <row r="802" spans="1:3" x14ac:dyDescent="0.45">
      <c r="A802" t="str">
        <f t="shared" si="12"/>
        <v>6DOI: 10.1007/s11115-012-0211-x</v>
      </c>
      <c r="B802">
        <v>6</v>
      </c>
      <c r="C802" t="s">
        <v>2464</v>
      </c>
    </row>
    <row r="803" spans="1:3" x14ac:dyDescent="0.45">
      <c r="A803" t="str">
        <f t="shared" si="12"/>
        <v>7https://www.scopus.com/inward/record.uri?eid=2-s2.0-84901489005&amp;doi=10.1007%2fs11115-012-0211-x&amp;partnerID=40&amp;md5=a6dc00f570e30c6c64e2b03d6046c1b0</v>
      </c>
      <c r="B803">
        <v>7</v>
      </c>
      <c r="C803" t="s">
        <v>2465</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2466</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2467</v>
      </c>
    </row>
    <row r="811" spans="1:3" x14ac:dyDescent="0.45">
      <c r="A811" t="str">
        <f t="shared" si="12"/>
        <v>2AUTHOR FULL NAMES: Saniee Monfared, Mohammad Ali (55371353700); Safi, Mahsa (57194029603)</v>
      </c>
      <c r="B811">
        <v>2</v>
      </c>
      <c r="C811" t="s">
        <v>2468</v>
      </c>
    </row>
    <row r="812" spans="1:3" x14ac:dyDescent="0.45">
      <c r="A812" t="str">
        <f t="shared" si="12"/>
        <v>355371353700; 57194029603</v>
      </c>
      <c r="B812">
        <v>3</v>
      </c>
      <c r="C812" t="s">
        <v>2469</v>
      </c>
    </row>
    <row r="813" spans="1:3" x14ac:dyDescent="0.45">
      <c r="A813" t="str">
        <f t="shared" si="12"/>
        <v>4Network DEA: an application to analysis of academic performance</v>
      </c>
      <c r="B813">
        <v>4</v>
      </c>
      <c r="C813" t="s">
        <v>2470</v>
      </c>
    </row>
    <row r="814" spans="1:3" x14ac:dyDescent="0.45">
      <c r="A814" t="str">
        <f t="shared" si="12"/>
        <v>5(2013) Journal of Industrial Engineering International, 9 (1), art. no. 15, Cited 39 times.</v>
      </c>
      <c r="B814">
        <v>5</v>
      </c>
      <c r="C814" t="s">
        <v>2471</v>
      </c>
    </row>
    <row r="815" spans="1:3" x14ac:dyDescent="0.45">
      <c r="A815" t="str">
        <f t="shared" si="12"/>
        <v>6DOI: 10.1186/2251-712X-9-15</v>
      </c>
      <c r="B815">
        <v>6</v>
      </c>
      <c r="C815" t="s">
        <v>2472</v>
      </c>
    </row>
    <row r="816" spans="1:3" x14ac:dyDescent="0.45">
      <c r="A816" t="str">
        <f t="shared" si="12"/>
        <v>7https://www.scopus.com/inward/record.uri?eid=2-s2.0-85007096088&amp;doi=10.1186%2f2251-712X-9-15&amp;partnerID=40&amp;md5=215c1a033b1708495204c67a0a0d9dd5</v>
      </c>
      <c r="B816">
        <v>7</v>
      </c>
      <c r="C816" t="s">
        <v>2473</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2474</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2475</v>
      </c>
    </row>
    <row r="824" spans="1:3" x14ac:dyDescent="0.45">
      <c r="A824" t="str">
        <f t="shared" si="12"/>
        <v>2AUTHOR FULL NAMES: Falqueto, Júnia Maria Zandonade (57211873231); Hoffmann, Valmir Emil (36815902600); Gomes, Ricardo Corrêa (27067631600); Onoyama Mori, Silvia Satiko (57211867319)</v>
      </c>
      <c r="B824">
        <v>2</v>
      </c>
      <c r="C824" t="s">
        <v>2476</v>
      </c>
    </row>
    <row r="825" spans="1:3" x14ac:dyDescent="0.45">
      <c r="A825" t="str">
        <f t="shared" si="12"/>
        <v>357211873231; 36815902600; 27067631600; 57211867319</v>
      </c>
      <c r="B825">
        <v>3</v>
      </c>
      <c r="C825" t="s">
        <v>2477</v>
      </c>
    </row>
    <row r="826" spans="1:3" x14ac:dyDescent="0.45">
      <c r="A826" t="str">
        <f t="shared" si="12"/>
        <v>4Strategic planning in higher education institutions: what are the stakeholders’ roles in the process?</v>
      </c>
      <c r="B826">
        <v>4</v>
      </c>
      <c r="C826" t="s">
        <v>2478</v>
      </c>
    </row>
    <row r="827" spans="1:3" x14ac:dyDescent="0.45">
      <c r="A827" t="str">
        <f t="shared" si="12"/>
        <v>5(2020) Higher Education, 79 (6), pp. 1039 - 1056, Cited 18 times.</v>
      </c>
      <c r="B827">
        <v>5</v>
      </c>
      <c r="C827" t="s">
        <v>2479</v>
      </c>
    </row>
    <row r="828" spans="1:3" x14ac:dyDescent="0.45">
      <c r="A828" t="str">
        <f t="shared" si="12"/>
        <v>6DOI: 10.1007/s10734-019-00455-8</v>
      </c>
      <c r="B828">
        <v>6</v>
      </c>
      <c r="C828" t="s">
        <v>2480</v>
      </c>
    </row>
    <row r="829" spans="1:3" x14ac:dyDescent="0.45">
      <c r="A829" t="str">
        <f t="shared" si="12"/>
        <v>7https://www.scopus.com/inward/record.uri?eid=2-s2.0-85075200379&amp;doi=10.1007%2fs10734-019-00455-8&amp;partnerID=40&amp;md5=38534b7bd2ea8229b9a897cf6c43609a</v>
      </c>
      <c r="B829">
        <v>7</v>
      </c>
      <c r="C829" t="s">
        <v>2481</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2482</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2483</v>
      </c>
    </row>
    <row r="863" spans="1:3" x14ac:dyDescent="0.45">
      <c r="A863" t="str">
        <f t="shared" si="13"/>
        <v>2AUTHOR FULL NAMES: Córcoles, Yolanda Ramírez (22952077100); Peñalver, Jesús F. Santos (43762326000); Ponce, Ángel Tejada (36129674800)</v>
      </c>
      <c r="B863">
        <v>2</v>
      </c>
      <c r="C863" t="s">
        <v>2484</v>
      </c>
    </row>
    <row r="864" spans="1:3" x14ac:dyDescent="0.45">
      <c r="A864" t="str">
        <f t="shared" si="13"/>
        <v>322952077100; 43762326000; 36129674800</v>
      </c>
      <c r="B864">
        <v>3</v>
      </c>
      <c r="C864" t="s">
        <v>2485</v>
      </c>
    </row>
    <row r="865" spans="1:3" x14ac:dyDescent="0.45">
      <c r="A865" t="str">
        <f t="shared" si="13"/>
        <v>4Intellectual capital in Spanish public universities: Stakeholders' information needs</v>
      </c>
      <c r="B865">
        <v>4</v>
      </c>
      <c r="C865" t="s">
        <v>2486</v>
      </c>
    </row>
    <row r="866" spans="1:3" x14ac:dyDescent="0.45">
      <c r="A866" t="str">
        <f t="shared" si="13"/>
        <v>5(2011) Journal of Intellectual Capital, 12 (3), pp. 356 - 376, Cited 86 times.</v>
      </c>
      <c r="B866">
        <v>5</v>
      </c>
      <c r="C866" t="s">
        <v>2487</v>
      </c>
    </row>
    <row r="867" spans="1:3" x14ac:dyDescent="0.45">
      <c r="A867" t="str">
        <f t="shared" si="13"/>
        <v>6DOI: 10.1108/14691931111154689</v>
      </c>
      <c r="B867">
        <v>6</v>
      </c>
      <c r="C867" t="s">
        <v>2488</v>
      </c>
    </row>
    <row r="868" spans="1:3" x14ac:dyDescent="0.45">
      <c r="A868" t="str">
        <f t="shared" si="13"/>
        <v>7https://www.scopus.com/inward/record.uri?eid=2-s2.0-79960620270&amp;doi=10.1108%2f14691931111154689&amp;partnerID=40&amp;md5=83a51ec16c2c75fc190dc74f4506298d</v>
      </c>
      <c r="B868">
        <v>7</v>
      </c>
      <c r="C868" t="s">
        <v>2489</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2490</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2491</v>
      </c>
    </row>
    <row r="876" spans="1:3" x14ac:dyDescent="0.45">
      <c r="A876" t="str">
        <f t="shared" si="13"/>
        <v>2AUTHOR FULL NAMES: Cebriána, Gisela (55790220300)</v>
      </c>
      <c r="B876">
        <v>2</v>
      </c>
      <c r="C876" t="s">
        <v>2492</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2493</v>
      </c>
    </row>
    <row r="879" spans="1:3" x14ac:dyDescent="0.45">
      <c r="A879" t="str">
        <f t="shared" si="13"/>
        <v>5(2018) Environmental Education Research, 24 (2), pp. 153 - 171, Cited 32 times.</v>
      </c>
      <c r="B879">
        <v>5</v>
      </c>
      <c r="C879" t="s">
        <v>2494</v>
      </c>
    </row>
    <row r="880" spans="1:3" x14ac:dyDescent="0.45">
      <c r="A880" t="str">
        <f t="shared" si="13"/>
        <v>6DOI: 10.1080/13504622.2016.1217395</v>
      </c>
      <c r="B880">
        <v>6</v>
      </c>
      <c r="C880" t="s">
        <v>2495</v>
      </c>
    </row>
    <row r="881" spans="1:3" x14ac:dyDescent="0.45">
      <c r="A881" t="str">
        <f t="shared" si="13"/>
        <v>7https://www.scopus.com/inward/record.uri?eid=2-s2.0-84982244530&amp;doi=10.1080%2f13504622.2016.1217395&amp;partnerID=40&amp;md5=de8603c3e72f9511980b7fa7b002b7e1</v>
      </c>
      <c r="B881">
        <v>7</v>
      </c>
      <c r="C881" t="s">
        <v>2496</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2497</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2249</v>
      </c>
    </row>
    <row r="915" spans="1:3" x14ac:dyDescent="0.45">
      <c r="A915" t="str">
        <f t="shared" si="14"/>
        <v>2AUTHOR FULL NAMES: Waas, T. (35091605800); Verbruggen, A. (7102211457); Wright, T. (15752403300)</v>
      </c>
      <c r="B915">
        <v>2</v>
      </c>
      <c r="C915" t="s">
        <v>2250</v>
      </c>
    </row>
    <row r="916" spans="1:3" x14ac:dyDescent="0.45">
      <c r="A916" t="str">
        <f t="shared" si="14"/>
        <v>335091605800; 7102211457; 15752403300</v>
      </c>
      <c r="B916">
        <v>3</v>
      </c>
      <c r="C916" t="s">
        <v>2251</v>
      </c>
    </row>
    <row r="917" spans="1:3" x14ac:dyDescent="0.45">
      <c r="A917" t="str">
        <f t="shared" si="14"/>
        <v>4University research for sustainable development: definition and characteristics explored</v>
      </c>
      <c r="B917">
        <v>4</v>
      </c>
      <c r="C917" t="s">
        <v>2252</v>
      </c>
    </row>
    <row r="918" spans="1:3" x14ac:dyDescent="0.45">
      <c r="A918" t="str">
        <f t="shared" si="14"/>
        <v>5(2010) Journal of Cleaner Production, 18 (7), pp. 629 - 636, Cited 213 times.</v>
      </c>
      <c r="B918">
        <v>5</v>
      </c>
      <c r="C918" t="s">
        <v>2253</v>
      </c>
    </row>
    <row r="919" spans="1:3" x14ac:dyDescent="0.45">
      <c r="A919" t="str">
        <f t="shared" si="14"/>
        <v>6DOI: 10.1016/j.jclepro.2009.09.017</v>
      </c>
      <c r="B919">
        <v>6</v>
      </c>
      <c r="C919" t="s">
        <v>2254</v>
      </c>
    </row>
    <row r="920" spans="1:3" x14ac:dyDescent="0.45">
      <c r="A920" t="str">
        <f t="shared" si="14"/>
        <v>7https://www.scopus.com/inward/record.uri?eid=2-s2.0-77949916539&amp;doi=10.1016%2fj.jclepro.2009.09.017&amp;partnerID=40&amp;md5=bfe4b21a1aba48941eaad5761995b023</v>
      </c>
      <c r="B920">
        <v>7</v>
      </c>
      <c r="C920" t="s">
        <v>2255</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2256</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2498</v>
      </c>
    </row>
    <row r="954" spans="1:3" x14ac:dyDescent="0.45">
      <c r="A954" t="str">
        <f t="shared" si="14"/>
        <v>2AUTHOR FULL NAMES: Ramírez Córcoles, Yolanda (22952077100); Tejada Ponce, Ángel (57669158200)</v>
      </c>
      <c r="B954">
        <v>2</v>
      </c>
      <c r="C954" t="s">
        <v>2499</v>
      </c>
    </row>
    <row r="955" spans="1:3" x14ac:dyDescent="0.45">
      <c r="A955" t="str">
        <f t="shared" si="14"/>
        <v>322952077100; 57669158200</v>
      </c>
      <c r="B955">
        <v>3</v>
      </c>
      <c r="C955" t="s">
        <v>2500</v>
      </c>
    </row>
    <row r="956" spans="1:3" x14ac:dyDescent="0.45">
      <c r="A956" t="str">
        <f t="shared" si="14"/>
        <v>4Cost-benefit analysis of intellectual capital disclosure: University stakeholders' view</v>
      </c>
      <c r="B956">
        <v>4</v>
      </c>
      <c r="C956" t="s">
        <v>2501</v>
      </c>
    </row>
    <row r="957" spans="1:3" x14ac:dyDescent="0.45">
      <c r="A957" t="str">
        <f t="shared" si="14"/>
        <v>5(2013) Revista de Contabilidad-Spanish Accounting Review, 16 (2), pp. 106 - 117, Cited 17 times.</v>
      </c>
      <c r="B957">
        <v>5</v>
      </c>
      <c r="C957" t="s">
        <v>2502</v>
      </c>
    </row>
    <row r="958" spans="1:3" x14ac:dyDescent="0.45">
      <c r="A958" t="str">
        <f t="shared" si="14"/>
        <v>6DOI: 10.1016/j.rcsar.2013.07.001</v>
      </c>
      <c r="B958">
        <v>6</v>
      </c>
      <c r="C958" t="s">
        <v>2503</v>
      </c>
    </row>
    <row r="959" spans="1:3" x14ac:dyDescent="0.45">
      <c r="A959" t="str">
        <f t="shared" si="14"/>
        <v>7https://www.scopus.com/inward/record.uri?eid=2-s2.0-84887855503&amp;doi=10.1016%2fj.rcsar.2013.07.001&amp;partnerID=40&amp;md5=1e0d4861bab77046bbdbb1d9a98f7927</v>
      </c>
      <c r="B959">
        <v>7</v>
      </c>
      <c r="C959" t="s">
        <v>2504</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2505</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2506</v>
      </c>
    </row>
    <row r="980" spans="1:3" x14ac:dyDescent="0.45">
      <c r="A980" t="str">
        <f t="shared" si="15"/>
        <v>2AUTHOR FULL NAMES: Ramirez, Yolanda (22952077100); Merino, Elena (50861773300); Manzaneque, Montserrat (50861449500)</v>
      </c>
      <c r="B980">
        <v>2</v>
      </c>
      <c r="C980" t="s">
        <v>2507</v>
      </c>
    </row>
    <row r="981" spans="1:3" x14ac:dyDescent="0.45">
      <c r="A981" t="str">
        <f t="shared" si="15"/>
        <v>322952077100; 50861773300; 50861449500</v>
      </c>
      <c r="B981">
        <v>3</v>
      </c>
      <c r="C981" t="s">
        <v>2508</v>
      </c>
    </row>
    <row r="982" spans="1:3" x14ac:dyDescent="0.45">
      <c r="A982" t="str">
        <f t="shared" si="15"/>
        <v>4Examining the intellectual capital web reporting by Spanish universities</v>
      </c>
      <c r="B982">
        <v>4</v>
      </c>
      <c r="C982" t="s">
        <v>2509</v>
      </c>
    </row>
    <row r="983" spans="1:3" x14ac:dyDescent="0.45">
      <c r="A983" t="str">
        <f t="shared" si="15"/>
        <v>5(2019) Online Information Review, 43 (5), pp. 775 - 798, Cited 18 times.</v>
      </c>
      <c r="B983">
        <v>5</v>
      </c>
      <c r="C983" t="s">
        <v>2510</v>
      </c>
    </row>
    <row r="984" spans="1:3" x14ac:dyDescent="0.45">
      <c r="A984" t="str">
        <f t="shared" si="15"/>
        <v>6DOI: 10.1108/OIR-02-2018-0048</v>
      </c>
      <c r="B984">
        <v>6</v>
      </c>
      <c r="C984" t="s">
        <v>2511</v>
      </c>
    </row>
    <row r="985" spans="1:3" x14ac:dyDescent="0.45">
      <c r="A985" t="str">
        <f t="shared" si="15"/>
        <v>7https://www.scopus.com/inward/record.uri?eid=2-s2.0-85063332364&amp;doi=10.1108%2fOIR-02-2018-0048&amp;partnerID=40&amp;md5=42e8fd5747bf9ee1446145dd8e7704a8</v>
      </c>
      <c r="B985">
        <v>7</v>
      </c>
      <c r="C985" t="s">
        <v>2512</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2513</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2514</v>
      </c>
    </row>
    <row r="1006" spans="1:3" x14ac:dyDescent="0.45">
      <c r="A1006" t="str">
        <f t="shared" si="15"/>
        <v>2AUTHOR FULL NAMES: McBride, Liza-Jane (56624159100); Fitzgerald, Cate (56200069400); Costello, Claire (57204810328); Perkins, Kristy (57204807876)</v>
      </c>
      <c r="B1006">
        <v>2</v>
      </c>
      <c r="C1006" t="s">
        <v>2515</v>
      </c>
    </row>
    <row r="1007" spans="1:3" x14ac:dyDescent="0.45">
      <c r="A1007" t="str">
        <f t="shared" si="15"/>
        <v>356624159100; 56200069400; 57204810328; 57204807876</v>
      </c>
      <c r="B1007">
        <v>3</v>
      </c>
      <c r="C1007" t="s">
        <v>2516</v>
      </c>
    </row>
    <row r="1008" spans="1:3" x14ac:dyDescent="0.45">
      <c r="A1008" t="str">
        <f t="shared" si="15"/>
        <v>4Allied health pre-entry student clinical placement capacity: Can it be sustained?</v>
      </c>
      <c r="B1008">
        <v>4</v>
      </c>
      <c r="C1008" t="s">
        <v>2517</v>
      </c>
    </row>
    <row r="1009" spans="1:3" x14ac:dyDescent="0.45">
      <c r="A1009" t="str">
        <f t="shared" si="15"/>
        <v>5(2019) Australian Health Review, 44 (1), pp. 39 - 46, Cited 18 times.</v>
      </c>
      <c r="B1009">
        <v>5</v>
      </c>
      <c r="C1009" t="s">
        <v>2518</v>
      </c>
    </row>
    <row r="1010" spans="1:3" x14ac:dyDescent="0.45">
      <c r="A1010" t="str">
        <f t="shared" si="15"/>
        <v>6DOI: 10.1071/AH18088</v>
      </c>
      <c r="B1010">
        <v>6</v>
      </c>
      <c r="C1010" t="s">
        <v>2519</v>
      </c>
    </row>
    <row r="1011" spans="1:3" x14ac:dyDescent="0.45">
      <c r="A1011" t="str">
        <f t="shared" si="15"/>
        <v>7https://www.scopus.com/inward/record.uri?eid=2-s2.0-85057283479&amp;doi=10.1071%2fAH18088&amp;partnerID=40&amp;md5=976e65b0c0a3450f742713c83d646d17</v>
      </c>
      <c r="B1011">
        <v>7</v>
      </c>
      <c r="C1011" t="s">
        <v>2520</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2521</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2522</v>
      </c>
    </row>
    <row r="1019" spans="1:3" x14ac:dyDescent="0.45">
      <c r="A1019" t="str">
        <f t="shared" si="15"/>
        <v>2AUTHOR FULL NAMES: Ali, Mohammed Banu (57204057627)</v>
      </c>
      <c r="B1019">
        <v>2</v>
      </c>
      <c r="C1019" t="s">
        <v>2523</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2524</v>
      </c>
    </row>
    <row r="1022" spans="1:3" x14ac:dyDescent="0.45">
      <c r="A1022" t="str">
        <f t="shared" si="15"/>
        <v>5(2020) Handbook of Research on Modern Educational Technologies, Applications, and Management (2 Vol.), pp. 1 - 19, Cited 29 times.</v>
      </c>
      <c r="B1022">
        <v>5</v>
      </c>
      <c r="C1022" t="s">
        <v>2525</v>
      </c>
    </row>
    <row r="1023" spans="1:3" x14ac:dyDescent="0.45">
      <c r="A1023" t="str">
        <f t="shared" si="15"/>
        <v>6DOI: 10.4018/978-1-7998-3476-2.ch001</v>
      </c>
      <c r="B1023">
        <v>6</v>
      </c>
      <c r="C1023" t="s">
        <v>2526</v>
      </c>
    </row>
    <row r="1024" spans="1:3" x14ac:dyDescent="0.45">
      <c r="A1024" t="str">
        <f t="shared" si="15"/>
        <v>7https://www.scopus.com/inward/record.uri?eid=2-s2.0-85100231090&amp;doi=10.4018%2f978-1-7998-3476-2.ch001&amp;partnerID=40&amp;md5=69d9efd88a051a72f202f46c62c33138</v>
      </c>
      <c r="B1024">
        <v>7</v>
      </c>
      <c r="C1024" t="s">
        <v>2527</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2528</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2529</v>
      </c>
    </row>
    <row r="1032" spans="1:3" x14ac:dyDescent="0.45">
      <c r="A1032" t="str">
        <f t="shared" si="16"/>
        <v>2AUTHOR FULL NAMES: Ramírez, Yolanda (22952077100); Gordillo, Silvia (6603940178)</v>
      </c>
      <c r="B1032">
        <v>2</v>
      </c>
      <c r="C1032" t="s">
        <v>2530</v>
      </c>
    </row>
    <row r="1033" spans="1:3" x14ac:dyDescent="0.45">
      <c r="A1033" t="str">
        <f t="shared" si="16"/>
        <v>322952077100; 6603940178</v>
      </c>
      <c r="B1033">
        <v>3</v>
      </c>
      <c r="C1033" t="s">
        <v>2531</v>
      </c>
    </row>
    <row r="1034" spans="1:3" x14ac:dyDescent="0.45">
      <c r="A1034" t="str">
        <f t="shared" si="16"/>
        <v>4Recognition and measurement of intellectual capital in Spanish universities</v>
      </c>
      <c r="B1034">
        <v>4</v>
      </c>
      <c r="C1034" t="s">
        <v>2532</v>
      </c>
    </row>
    <row r="1035" spans="1:3" x14ac:dyDescent="0.45">
      <c r="A1035" t="str">
        <f t="shared" si="16"/>
        <v>5(2014) Journal of Intellectual Capital, 15 (1), pp. 173 - 188, Cited 83 times.</v>
      </c>
      <c r="B1035">
        <v>5</v>
      </c>
      <c r="C1035" t="s">
        <v>2533</v>
      </c>
    </row>
    <row r="1036" spans="1:3" x14ac:dyDescent="0.45">
      <c r="A1036" t="str">
        <f t="shared" si="16"/>
        <v>6DOI: 10.1108/JIC-05-2013-0058</v>
      </c>
      <c r="B1036">
        <v>6</v>
      </c>
      <c r="C1036" t="s">
        <v>2534</v>
      </c>
    </row>
    <row r="1037" spans="1:3" x14ac:dyDescent="0.45">
      <c r="A1037" t="str">
        <f t="shared" si="16"/>
        <v>7https://www.scopus.com/inward/record.uri?eid=2-s2.0-84890877430&amp;doi=10.1108%2fJIC-05-2013-0058&amp;partnerID=40&amp;md5=7c2abb950572b5827791007cc7fcc1c4</v>
      </c>
      <c r="B1037">
        <v>7</v>
      </c>
      <c r="C1037" t="s">
        <v>2535</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2536</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2537</v>
      </c>
    </row>
    <row r="1110" spans="1:3" x14ac:dyDescent="0.45">
      <c r="A1110" t="str">
        <f t="shared" si="17"/>
        <v>2AUTHOR FULL NAMES: Ramírez, Yolanda (22952077100); Tejada, Ángel (57669158200)</v>
      </c>
      <c r="B1110">
        <v>2</v>
      </c>
      <c r="C1110" t="s">
        <v>2538</v>
      </c>
    </row>
    <row r="1111" spans="1:3" x14ac:dyDescent="0.45">
      <c r="A1111" t="str">
        <f t="shared" si="17"/>
        <v>322952077100; 57669158200</v>
      </c>
      <c r="B1111">
        <v>3</v>
      </c>
      <c r="C1111" t="s">
        <v>2500</v>
      </c>
    </row>
    <row r="1112" spans="1:3" x14ac:dyDescent="0.45">
      <c r="A1112" t="str">
        <f t="shared" si="17"/>
        <v>4Digital transparency and public accountability in Spanish universities in online media</v>
      </c>
      <c r="B1112">
        <v>4</v>
      </c>
      <c r="C1112" t="s">
        <v>2539</v>
      </c>
    </row>
    <row r="1113" spans="1:3" x14ac:dyDescent="0.45">
      <c r="A1113" t="str">
        <f t="shared" si="17"/>
        <v>5(2019) Journal of Intellectual Capital, 20 (5), pp. 701 - 732, Cited 25 times.</v>
      </c>
      <c r="B1113">
        <v>5</v>
      </c>
      <c r="C1113" t="s">
        <v>2540</v>
      </c>
    </row>
    <row r="1114" spans="1:3" x14ac:dyDescent="0.45">
      <c r="A1114" t="str">
        <f t="shared" si="17"/>
        <v>6DOI: 10.1108/JIC-02-2019-0039</v>
      </c>
      <c r="B1114">
        <v>6</v>
      </c>
      <c r="C1114" t="s">
        <v>2541</v>
      </c>
    </row>
    <row r="1115" spans="1:3" x14ac:dyDescent="0.45">
      <c r="A1115" t="str">
        <f t="shared" si="17"/>
        <v>7https://www.scopus.com/inward/record.uri?eid=2-s2.0-85074224754&amp;doi=10.1108%2fJIC-02-2019-0039&amp;partnerID=40&amp;md5=35cb82016ed7d306636111dadf0c526a</v>
      </c>
      <c r="B1115">
        <v>7</v>
      </c>
      <c r="C1115" t="s">
        <v>2542</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2543</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2544</v>
      </c>
    </row>
    <row r="1136" spans="1:3" x14ac:dyDescent="0.45">
      <c r="A1136" t="str">
        <f t="shared" si="17"/>
        <v>2AUTHOR FULL NAMES: Lwehabura, Mugyabuso Julius (6504129052); Stilwell, Christine (55962919900)</v>
      </c>
      <c r="B1136">
        <v>2</v>
      </c>
      <c r="C1136" t="s">
        <v>2545</v>
      </c>
    </row>
    <row r="1137" spans="1:3" x14ac:dyDescent="0.45">
      <c r="A1137" t="str">
        <f t="shared" si="17"/>
        <v>36504129052; 55962919900</v>
      </c>
      <c r="B1137">
        <v>3</v>
      </c>
      <c r="C1137" t="s">
        <v>2546</v>
      </c>
    </row>
    <row r="1138" spans="1:3" x14ac:dyDescent="0.45">
      <c r="A1138" t="str">
        <f t="shared" si="17"/>
        <v>4Information literacy in Tanzanian universities: Challenges and potential opportunities</v>
      </c>
      <c r="B1138">
        <v>4</v>
      </c>
      <c r="C1138" t="s">
        <v>2547</v>
      </c>
    </row>
    <row r="1139" spans="1:3" x14ac:dyDescent="0.45">
      <c r="A1139" t="str">
        <f t="shared" si="17"/>
        <v>5(2008) Journal of Librarianship and Information Science, 40 (3), pp. 179 - 191, Cited 27 times.</v>
      </c>
      <c r="B1139">
        <v>5</v>
      </c>
      <c r="C1139" t="s">
        <v>2548</v>
      </c>
    </row>
    <row r="1140" spans="1:3" x14ac:dyDescent="0.45">
      <c r="A1140" t="str">
        <f t="shared" si="17"/>
        <v>6DOI: 10.1177/0961000608092553</v>
      </c>
      <c r="B1140">
        <v>6</v>
      </c>
      <c r="C1140" t="s">
        <v>2549</v>
      </c>
    </row>
    <row r="1141" spans="1:3" x14ac:dyDescent="0.45">
      <c r="A1141" t="str">
        <f t="shared" si="17"/>
        <v>7https://www.scopus.com/inward/record.uri?eid=2-s2.0-49749137539&amp;doi=10.1177%2f0961000608092553&amp;partnerID=40&amp;md5=c00c66d8eaaf47d8a0fc3fff64019127</v>
      </c>
      <c r="B1141">
        <v>7</v>
      </c>
      <c r="C1141" t="s">
        <v>2550</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2551</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2552</v>
      </c>
    </row>
    <row r="1162" spans="1:3" x14ac:dyDescent="0.45">
      <c r="A1162" t="str">
        <f t="shared" si="18"/>
        <v>2AUTHOR FULL NAMES: Ramirez, Yolanda (22952077100); Tejada, Angel (57669158200); Manzaneque, Montserrat (50861449500)</v>
      </c>
      <c r="B1162">
        <v>2</v>
      </c>
      <c r="C1162" t="s">
        <v>2553</v>
      </c>
    </row>
    <row r="1163" spans="1:3" x14ac:dyDescent="0.45">
      <c r="A1163" t="str">
        <f t="shared" si="18"/>
        <v>322952077100; 57669158200; 50861449500</v>
      </c>
      <c r="B1163">
        <v>3</v>
      </c>
      <c r="C1163" t="s">
        <v>2554</v>
      </c>
    </row>
    <row r="1164" spans="1:3" x14ac:dyDescent="0.45">
      <c r="A1164" t="str">
        <f t="shared" si="18"/>
        <v>4The value of disclosing intellectual capital in Spanish universities: A new challenge of our days</v>
      </c>
      <c r="B1164">
        <v>4</v>
      </c>
      <c r="C1164" t="s">
        <v>2555</v>
      </c>
    </row>
    <row r="1165" spans="1:3" x14ac:dyDescent="0.45">
      <c r="A1165" t="str">
        <f t="shared" si="18"/>
        <v>5(2016) Journal of Organizational Change Management, 29 (2), pp. 176 - 198, Cited 31 times.</v>
      </c>
      <c r="B1165">
        <v>5</v>
      </c>
      <c r="C1165" t="s">
        <v>2556</v>
      </c>
    </row>
    <row r="1166" spans="1:3" x14ac:dyDescent="0.45">
      <c r="A1166" t="str">
        <f t="shared" si="18"/>
        <v>6DOI: 10.1108/JOCM-02-2015-0025</v>
      </c>
      <c r="B1166">
        <v>6</v>
      </c>
      <c r="C1166" t="s">
        <v>2557</v>
      </c>
    </row>
    <row r="1167" spans="1:3" x14ac:dyDescent="0.45">
      <c r="A1167" t="str">
        <f t="shared" si="18"/>
        <v>7https://www.scopus.com/inward/record.uri?eid=2-s2.0-84961588700&amp;doi=10.1108%2fJOCM-02-2015-0025&amp;partnerID=40&amp;md5=7e6cd111c66c54791f948c6a430cd689</v>
      </c>
      <c r="B1167">
        <v>7</v>
      </c>
      <c r="C1167" t="s">
        <v>2558</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2559</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2560</v>
      </c>
    </row>
    <row r="1188" spans="1:3" x14ac:dyDescent="0.45">
      <c r="A1188" t="str">
        <f t="shared" si="18"/>
        <v>2AUTHOR FULL NAMES: Mariani, Giovanna (55842936300); Carlesi, Ada (57200108974); Scarfò, Alfredo Antonino (57200113747)</v>
      </c>
      <c r="B1188">
        <v>2</v>
      </c>
      <c r="C1188" t="s">
        <v>2561</v>
      </c>
    </row>
    <row r="1189" spans="1:3" x14ac:dyDescent="0.45">
      <c r="A1189" t="str">
        <f t="shared" si="18"/>
        <v>355842936300; 57200108974; 57200113747</v>
      </c>
      <c r="B1189">
        <v>3</v>
      </c>
      <c r="C1189" t="s">
        <v>2562</v>
      </c>
    </row>
    <row r="1190" spans="1:3" x14ac:dyDescent="0.45">
      <c r="A1190" t="str">
        <f t="shared" si="18"/>
        <v>4Academic spinoffs as a value driver for intellectual capital: the case of the University of Pisa</v>
      </c>
      <c r="B1190">
        <v>4</v>
      </c>
      <c r="C1190" t="s">
        <v>2563</v>
      </c>
    </row>
    <row r="1191" spans="1:3" x14ac:dyDescent="0.45">
      <c r="A1191" t="str">
        <f t="shared" si="18"/>
        <v>5(2018) Journal of Intellectual Capital, 19 (1), pp. 202 - 226, Cited 22 times.</v>
      </c>
      <c r="B1191">
        <v>5</v>
      </c>
      <c r="C1191" t="s">
        <v>2564</v>
      </c>
    </row>
    <row r="1192" spans="1:3" x14ac:dyDescent="0.45">
      <c r="A1192" t="str">
        <f t="shared" si="18"/>
        <v>6DOI: 10.1108/JIC-03-2017-0050</v>
      </c>
      <c r="B1192">
        <v>6</v>
      </c>
      <c r="C1192" t="s">
        <v>2565</v>
      </c>
    </row>
    <row r="1193" spans="1:3" x14ac:dyDescent="0.45">
      <c r="A1193" t="str">
        <f t="shared" si="18"/>
        <v>7https://www.scopus.com/inward/record.uri?eid=2-s2.0-85039752451&amp;doi=10.1108%2fJIC-03-2017-0050&amp;partnerID=40&amp;md5=77d8c2d17d15de1dbc536d6551d6c8db</v>
      </c>
      <c r="B1193">
        <v>7</v>
      </c>
      <c r="C1193" t="s">
        <v>2566</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2567</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2568</v>
      </c>
    </row>
    <row r="1227" spans="1:3" x14ac:dyDescent="0.45">
      <c r="A1227" t="str">
        <f t="shared" si="19"/>
        <v>2AUTHOR FULL NAMES: Sharabati, Abdel-Aziz Ahmad (35424614700); Alhileh, Mohammad M. (57209579120); Abusaimeh, Hesham (25521012800)</v>
      </c>
      <c r="B1227">
        <v>2</v>
      </c>
      <c r="C1227" t="s">
        <v>2569</v>
      </c>
    </row>
    <row r="1228" spans="1:3" x14ac:dyDescent="0.45">
      <c r="A1228" t="str">
        <f t="shared" si="19"/>
        <v>335424614700; 57209579120; 25521012800</v>
      </c>
      <c r="B1228">
        <v>3</v>
      </c>
      <c r="C1228" t="s">
        <v>2570</v>
      </c>
    </row>
    <row r="1229" spans="1:3" x14ac:dyDescent="0.45">
      <c r="A1229" t="str">
        <f t="shared" si="19"/>
        <v>4Effect of service quality on graduates’ satisfaction</v>
      </c>
      <c r="B1229">
        <v>4</v>
      </c>
      <c r="C1229" t="s">
        <v>2571</v>
      </c>
    </row>
    <row r="1230" spans="1:3" x14ac:dyDescent="0.45">
      <c r="A1230" t="str">
        <f t="shared" si="19"/>
        <v>5(2019) Quality Assurance in Education, 27 (3), pp. 320 - 337, Cited 18 times.</v>
      </c>
      <c r="B1230">
        <v>5</v>
      </c>
      <c r="C1230" t="s">
        <v>2572</v>
      </c>
    </row>
    <row r="1231" spans="1:3" x14ac:dyDescent="0.45">
      <c r="A1231" t="str">
        <f t="shared" si="19"/>
        <v>6DOI: 10.1108/QAE-04-2018-0035</v>
      </c>
      <c r="B1231">
        <v>6</v>
      </c>
      <c r="C1231" t="s">
        <v>2573</v>
      </c>
    </row>
    <row r="1232" spans="1:3" x14ac:dyDescent="0.45">
      <c r="A1232" t="str">
        <f t="shared" si="19"/>
        <v>7https://www.scopus.com/inward/record.uri?eid=2-s2.0-85068116670&amp;doi=10.1108%2fQAE-04-2018-0035&amp;partnerID=40&amp;md5=d3e4e9e5ccc07e78be82372b7d4172ff</v>
      </c>
      <c r="B1232">
        <v>7</v>
      </c>
      <c r="C1232" t="s">
        <v>2574</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2575</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2241</v>
      </c>
    </row>
    <row r="1240" spans="1:3" x14ac:dyDescent="0.45">
      <c r="A1240" t="str">
        <f t="shared" si="19"/>
        <v>2AUTHOR FULL NAMES: Alonso-Almeida, María Del Mar (35321918500); Marimon, Frederic (6504405453); Casani, Fernando (36127264700); Rodriguez-Pomeda, Jesús (56442697500)</v>
      </c>
      <c r="B1240">
        <v>2</v>
      </c>
      <c r="C1240" t="s">
        <v>2242</v>
      </c>
    </row>
    <row r="1241" spans="1:3" x14ac:dyDescent="0.45">
      <c r="A1241" t="str">
        <f t="shared" si="19"/>
        <v>335321918500; 6504405453; 36127264700; 56442697500</v>
      </c>
      <c r="B1241">
        <v>3</v>
      </c>
      <c r="C1241" t="s">
        <v>2243</v>
      </c>
    </row>
    <row r="1242" spans="1:3" x14ac:dyDescent="0.45">
      <c r="A1242" t="str">
        <f t="shared" si="19"/>
        <v>4Diffusion of sustainability reporting in universities: Current situation and future perspectives</v>
      </c>
      <c r="B1242">
        <v>4</v>
      </c>
      <c r="C1242" t="s">
        <v>2244</v>
      </c>
    </row>
    <row r="1243" spans="1:3" x14ac:dyDescent="0.45">
      <c r="A1243" t="str">
        <f t="shared" si="19"/>
        <v>5(2015) Journal of Cleaner Production, 106, pp. 144 - 154, Cited 199 times.</v>
      </c>
      <c r="B1243">
        <v>5</v>
      </c>
      <c r="C1243" t="s">
        <v>2245</v>
      </c>
    </row>
    <row r="1244" spans="1:3" x14ac:dyDescent="0.45">
      <c r="A1244" t="str">
        <f t="shared" si="19"/>
        <v>6DOI: 10.1016/j.jclepro.2014.02.008</v>
      </c>
      <c r="B1244">
        <v>6</v>
      </c>
      <c r="C1244" t="s">
        <v>2246</v>
      </c>
    </row>
    <row r="1245" spans="1:3" x14ac:dyDescent="0.45">
      <c r="A1245" t="str">
        <f t="shared" si="19"/>
        <v>7https://www.scopus.com/inward/record.uri?eid=2-s2.0-84938205933&amp;doi=10.1016%2fj.jclepro.2014.02.008&amp;partnerID=40&amp;md5=ac19edd22fc475f1bdce360eed8d36d0</v>
      </c>
      <c r="B1245">
        <v>7</v>
      </c>
      <c r="C1245" t="s">
        <v>2247</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2248</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2233</v>
      </c>
    </row>
    <row r="1253" spans="1:3" x14ac:dyDescent="0.45">
      <c r="A1253" t="str">
        <f t="shared" si="19"/>
        <v>2AUTHOR FULL NAMES: Mainardes, Emerson Wagner (35764807800); Alves, Helena (35208145700); Raposo, Mário (23768404400)</v>
      </c>
      <c r="B1253">
        <v>2</v>
      </c>
      <c r="C1253" t="s">
        <v>2234</v>
      </c>
    </row>
    <row r="1254" spans="1:3" x14ac:dyDescent="0.45">
      <c r="A1254" t="str">
        <f t="shared" si="19"/>
        <v>335764807800; 35208145700; 23768404400</v>
      </c>
      <c r="B1254">
        <v>3</v>
      </c>
      <c r="C1254" t="s">
        <v>2235</v>
      </c>
    </row>
    <row r="1255" spans="1:3" x14ac:dyDescent="0.45">
      <c r="A1255" t="str">
        <f t="shared" si="19"/>
        <v>4A model for stakeholder classification and stakeholder relationships</v>
      </c>
      <c r="B1255">
        <v>4</v>
      </c>
      <c r="C1255" t="s">
        <v>2236</v>
      </c>
    </row>
    <row r="1256" spans="1:3" x14ac:dyDescent="0.45">
      <c r="A1256" t="str">
        <f t="shared" si="19"/>
        <v>5(2012) Management Decision, 50 (10), pp. 1861 - 1879, Cited 124 times.</v>
      </c>
      <c r="B1256">
        <v>5</v>
      </c>
      <c r="C1256" t="s">
        <v>2237</v>
      </c>
    </row>
    <row r="1257" spans="1:3" x14ac:dyDescent="0.45">
      <c r="A1257" t="str">
        <f t="shared" si="19"/>
        <v>6DOI: 10.1108/00251741211279648</v>
      </c>
      <c r="B1257">
        <v>6</v>
      </c>
      <c r="C1257" t="s">
        <v>2238</v>
      </c>
    </row>
    <row r="1258" spans="1:3" x14ac:dyDescent="0.45">
      <c r="A1258" t="str">
        <f t="shared" si="19"/>
        <v>7https://www.scopus.com/inward/record.uri?eid=2-s2.0-84869034391&amp;doi=10.1108%2f00251741211279648&amp;partnerID=40&amp;md5=e3e383e0d7d8472e9cf8fcf0a30c369c</v>
      </c>
      <c r="B1258">
        <v>7</v>
      </c>
      <c r="C1258" t="s">
        <v>2239</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2240</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2576</v>
      </c>
    </row>
    <row r="1266" spans="1:3" x14ac:dyDescent="0.45">
      <c r="A1266" t="str">
        <f t="shared" si="19"/>
        <v>2AUTHOR FULL NAMES: Ndou, Valentina (28267881300); Secundo, Giustina (8246738300); Schiuma, Giovanni (24081137800); Passiante, Giuseppina (57203666961)</v>
      </c>
      <c r="B1266">
        <v>2</v>
      </c>
      <c r="C1266" t="s">
        <v>2577</v>
      </c>
    </row>
    <row r="1267" spans="1:3" x14ac:dyDescent="0.45">
      <c r="A1267" t="str">
        <f t="shared" si="19"/>
        <v>328267881300; 8246738300; 24081137800; 57203666961</v>
      </c>
      <c r="B1267">
        <v>3</v>
      </c>
      <c r="C1267" t="s">
        <v>2578</v>
      </c>
    </row>
    <row r="1268" spans="1:3" x14ac:dyDescent="0.45">
      <c r="A1268" t="str">
        <f t="shared" si="19"/>
        <v>4Insights for shaping Entrepreneurship Education: Evidence from the European Entrepreneurship centers</v>
      </c>
      <c r="B1268">
        <v>4</v>
      </c>
      <c r="C1268" t="s">
        <v>2579</v>
      </c>
    </row>
    <row r="1269" spans="1:3" x14ac:dyDescent="0.45">
      <c r="A1269" t="str">
        <f t="shared" si="19"/>
        <v>5(2018) Sustainability (Switzerland), 10 (11), art. no. 4323, Cited 46 times.</v>
      </c>
      <c r="B1269">
        <v>5</v>
      </c>
      <c r="C1269" t="s">
        <v>2580</v>
      </c>
    </row>
    <row r="1270" spans="1:3" x14ac:dyDescent="0.45">
      <c r="A1270" t="str">
        <f t="shared" si="19"/>
        <v>6DOI: 10.3390/su10114323</v>
      </c>
      <c r="B1270">
        <v>6</v>
      </c>
      <c r="C1270" t="s">
        <v>2581</v>
      </c>
    </row>
    <row r="1271" spans="1:3" x14ac:dyDescent="0.45">
      <c r="A1271" t="str">
        <f t="shared" si="19"/>
        <v>7https://www.scopus.com/inward/record.uri?eid=2-s2.0-85056752974&amp;doi=10.3390%2fsu10114323&amp;partnerID=40&amp;md5=10a1440da606333697230b3067fc7012</v>
      </c>
      <c r="B1271">
        <v>7</v>
      </c>
      <c r="C1271" t="s">
        <v>2582</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2583</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2584</v>
      </c>
    </row>
    <row r="1279" spans="1:3" x14ac:dyDescent="0.45">
      <c r="A1279" t="str">
        <f t="shared" si="19"/>
        <v>2AUTHOR FULL NAMES: Hentschel, Kristian (57205485153); Jacob, Dejice (57191622576); Singer, Jeremy (14827373300); Chalmers, Matthew (7005801989)</v>
      </c>
      <c r="B1279">
        <v>2</v>
      </c>
      <c r="C1279" t="s">
        <v>2585</v>
      </c>
    </row>
    <row r="1280" spans="1:3" x14ac:dyDescent="0.45">
      <c r="A1280" t="str">
        <f t="shared" si="19"/>
        <v>357205485153; 57191622576; 14827373300; 7005801989</v>
      </c>
      <c r="B1280">
        <v>3</v>
      </c>
      <c r="C1280" t="s">
        <v>2586</v>
      </c>
    </row>
    <row r="1281" spans="1:3" x14ac:dyDescent="0.45">
      <c r="A1281" t="str">
        <f t="shared" si="19"/>
        <v>4Supersensors: Raspberry Pi devices for smart campus infrastructure</v>
      </c>
      <c r="B1281">
        <v>4</v>
      </c>
      <c r="C1281" t="s">
        <v>2587</v>
      </c>
    </row>
    <row r="1282" spans="1:3" x14ac:dyDescent="0.45">
      <c r="A1282" t="str">
        <f t="shared" si="19"/>
        <v>5(2016) Proceedings - 2016 IEEE 4th International Conference on Future Internet of Things and Cloud, FiCloud 2016, art. no. 7575844, pp. 58 - 62, Cited 41 times.</v>
      </c>
      <c r="B1282">
        <v>5</v>
      </c>
      <c r="C1282" t="s">
        <v>2588</v>
      </c>
    </row>
    <row r="1283" spans="1:3" x14ac:dyDescent="0.45">
      <c r="A1283" t="str">
        <f t="shared" si="19"/>
        <v>6DOI: 10.1109/FiCloud.2016.16</v>
      </c>
      <c r="B1283">
        <v>6</v>
      </c>
      <c r="C1283" t="s">
        <v>2589</v>
      </c>
    </row>
    <row r="1284" spans="1:3" x14ac:dyDescent="0.45">
      <c r="A1284" t="str">
        <f t="shared" si="19"/>
        <v>7https://www.scopus.com/inward/record.uri?eid=2-s2.0-84992146145&amp;doi=10.1109%2fFiCloud.2016.16&amp;partnerID=40&amp;md5=f399c1d7f533b7a9aa52421d27cb30dd</v>
      </c>
      <c r="B1284">
        <v>7</v>
      </c>
      <c r="C1284" t="s">
        <v>2590</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2591</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2592</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2593</v>
      </c>
    </row>
    <row r="1306" spans="1:3" x14ac:dyDescent="0.45">
      <c r="A1306" t="str">
        <f t="shared" si="20"/>
        <v>357203454589; 57200451142; 56611947100; 18436848200; 57196031194; 57377603300</v>
      </c>
      <c r="B1306">
        <v>3</v>
      </c>
      <c r="C1306" t="s">
        <v>2594</v>
      </c>
    </row>
    <row r="1307" spans="1:3" x14ac:dyDescent="0.45">
      <c r="A1307" t="str">
        <f t="shared" si="20"/>
        <v>4Trends in mathematics specialist literature: Analyzing research spanning four decades</v>
      </c>
      <c r="B1307">
        <v>4</v>
      </c>
      <c r="C1307" t="s">
        <v>2595</v>
      </c>
    </row>
    <row r="1308" spans="1:3" x14ac:dyDescent="0.45">
      <c r="A1308" t="str">
        <f t="shared" si="20"/>
        <v>5(2022) School Science and Mathematics, 122 (1), pp. 24 - 35, Cited 7 times.</v>
      </c>
      <c r="B1308">
        <v>5</v>
      </c>
      <c r="C1308" t="s">
        <v>2596</v>
      </c>
    </row>
    <row r="1309" spans="1:3" x14ac:dyDescent="0.45">
      <c r="A1309" t="str">
        <f t="shared" si="20"/>
        <v>6DOI: 10.1111/ssm.12507</v>
      </c>
      <c r="B1309">
        <v>6</v>
      </c>
      <c r="C1309" t="s">
        <v>2597</v>
      </c>
    </row>
    <row r="1310" spans="1:3" x14ac:dyDescent="0.45">
      <c r="A1310" t="str">
        <f t="shared" si="20"/>
        <v>7https://www.scopus.com/inward/record.uri?eid=2-s2.0-85121450370&amp;doi=10.1111%2fssm.12507&amp;partnerID=40&amp;md5=d0a9237ba321427b8326108398f56fbf</v>
      </c>
      <c r="B1310">
        <v>7</v>
      </c>
      <c r="C1310" t="s">
        <v>2598</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2599</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2600</v>
      </c>
    </row>
    <row r="1318" spans="1:3" x14ac:dyDescent="0.45">
      <c r="A1318" t="str">
        <f t="shared" si="20"/>
        <v>2AUTHOR FULL NAMES: Mosey, Simon (12647712100); Westhead, Paul (6701864917); Lockett, Andy (7004487875)</v>
      </c>
      <c r="B1318">
        <v>2</v>
      </c>
      <c r="C1318" t="s">
        <v>2601</v>
      </c>
    </row>
    <row r="1319" spans="1:3" x14ac:dyDescent="0.45">
      <c r="A1319" t="str">
        <f t="shared" si="20"/>
        <v>312647712100; 6701864917; 7004487875</v>
      </c>
      <c r="B1319">
        <v>3</v>
      </c>
      <c r="C1319" t="s">
        <v>2602</v>
      </c>
    </row>
    <row r="1320" spans="1:3" x14ac:dyDescent="0.45">
      <c r="A1320" t="str">
        <f t="shared" si="20"/>
        <v>4University technology transfer: Network bridge promotion by the Medici Fellowship Scheme</v>
      </c>
      <c r="B1320">
        <v>4</v>
      </c>
      <c r="C1320" t="s">
        <v>2603</v>
      </c>
    </row>
    <row r="1321" spans="1:3" x14ac:dyDescent="0.45">
      <c r="A1321" t="str">
        <f t="shared" si="20"/>
        <v>5(2007) Journal of Small Business and Enterprise Development, 14 (3), pp. 360 - 384, Cited 12 times.</v>
      </c>
      <c r="B1321">
        <v>5</v>
      </c>
      <c r="C1321" t="s">
        <v>2604</v>
      </c>
    </row>
    <row r="1322" spans="1:3" x14ac:dyDescent="0.45">
      <c r="A1322" t="str">
        <f t="shared" si="20"/>
        <v>6DOI: 10.1108/14626000710773493</v>
      </c>
      <c r="B1322">
        <v>6</v>
      </c>
      <c r="C1322" t="s">
        <v>2605</v>
      </c>
    </row>
    <row r="1323" spans="1:3" x14ac:dyDescent="0.45">
      <c r="A1323" t="str">
        <f t="shared" si="20"/>
        <v>7https://www.scopus.com/inward/record.uri?eid=2-s2.0-34547906452&amp;doi=10.1108%2f14626000710773493&amp;partnerID=40&amp;md5=565b99a01109edf3fe936e33db97c6f2</v>
      </c>
      <c r="B1323">
        <v>7</v>
      </c>
      <c r="C1323" t="s">
        <v>2606</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2607</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2608</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2609</v>
      </c>
    </row>
    <row r="1332" spans="1:3" x14ac:dyDescent="0.45">
      <c r="A1332" t="str">
        <f t="shared" si="20"/>
        <v>357220327911; 7201468149; 8256239200; 57217000306; 6701571070; 6507319050; 14047543700; 6602001153; 7103280591</v>
      </c>
      <c r="B1332">
        <v>3</v>
      </c>
      <c r="C1332" t="s">
        <v>2610</v>
      </c>
    </row>
    <row r="1333" spans="1:3" x14ac:dyDescent="0.45">
      <c r="A1333" t="str">
        <f t="shared" si="20"/>
        <v>4Exploring University Age-Friendliness Using Collaborative Citizen Science</v>
      </c>
      <c r="B1333">
        <v>4</v>
      </c>
      <c r="C1333" t="s">
        <v>2611</v>
      </c>
    </row>
    <row r="1334" spans="1:3" x14ac:dyDescent="0.45">
      <c r="A1334" t="str">
        <f t="shared" si="20"/>
        <v>5(2020) Gerontologist, 60 (8), pp. 1527 - 1537, Cited 6 times.</v>
      </c>
      <c r="B1334">
        <v>5</v>
      </c>
      <c r="C1334" t="s">
        <v>2612</v>
      </c>
    </row>
    <row r="1335" spans="1:3" x14ac:dyDescent="0.45">
      <c r="A1335" t="str">
        <f t="shared" si="20"/>
        <v>6DOI: 10.1093/geront/gnaa026</v>
      </c>
      <c r="B1335">
        <v>6</v>
      </c>
      <c r="C1335" t="s">
        <v>2613</v>
      </c>
    </row>
    <row r="1336" spans="1:3" x14ac:dyDescent="0.45">
      <c r="A1336" t="str">
        <f t="shared" si="20"/>
        <v>7https://www.scopus.com/inward/record.uri?eid=2-s2.0-85096815711&amp;doi=10.1093%2fgeront%2fgnaa026&amp;partnerID=40&amp;md5=2aa0df48014eabc5dedc479cf0d9eef4</v>
      </c>
      <c r="B1336">
        <v>7</v>
      </c>
      <c r="C1336" t="s">
        <v>2614</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2615</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2616</v>
      </c>
    </row>
    <row r="1344" spans="1:3" x14ac:dyDescent="0.45">
      <c r="A1344" t="str">
        <f t="shared" si="20"/>
        <v>2AUTHOR FULL NAMES: Córcoles, Yolanda Ramírez (22952077100)</v>
      </c>
      <c r="B1344">
        <v>2</v>
      </c>
      <c r="C1344" t="s">
        <v>2617</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2618</v>
      </c>
    </row>
    <row r="1347" spans="1:3" x14ac:dyDescent="0.45">
      <c r="A1347" t="str">
        <f t="shared" si="20"/>
        <v>5(2013) Intangible Capital, 9 (3), pp. 931 - 944, Cited 9 times.</v>
      </c>
      <c r="B1347">
        <v>5</v>
      </c>
      <c r="C1347" t="s">
        <v>2619</v>
      </c>
    </row>
    <row r="1348" spans="1:3" x14ac:dyDescent="0.45">
      <c r="A1348" t="str">
        <f t="shared" si="20"/>
        <v>6DOI: 10.3926/ic.348</v>
      </c>
      <c r="B1348">
        <v>6</v>
      </c>
      <c r="C1348" t="s">
        <v>2620</v>
      </c>
    </row>
    <row r="1349" spans="1:3" x14ac:dyDescent="0.45">
      <c r="A1349" t="str">
        <f t="shared" ref="A1349:A1412" si="21">B1349&amp;C1349</f>
        <v>7https://www.scopus.com/inward/record.uri?eid=2-s2.0-84888101365&amp;doi=10.3926%2fic.348&amp;partnerID=40&amp;md5=dd83c2cf033f43ed5c6c9e8a46b87bdc</v>
      </c>
      <c r="B1349">
        <v>7</v>
      </c>
      <c r="C1349" t="s">
        <v>2621</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2623</v>
      </c>
    </row>
    <row r="1357" spans="1:3" x14ac:dyDescent="0.45">
      <c r="A1357" t="str">
        <f t="shared" si="21"/>
        <v>2AUTHOR FULL NAMES: Martin, Angela (55708414600)</v>
      </c>
      <c r="B1357">
        <v>2</v>
      </c>
      <c r="C1357" t="s">
        <v>2624</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2625</v>
      </c>
    </row>
    <row r="1360" spans="1:3" x14ac:dyDescent="0.45">
      <c r="A1360" t="str">
        <f t="shared" si="21"/>
        <v>5(2008) Journal of Management and Organization, 14 (2), pp. 155 - 167, Cited 12 times.</v>
      </c>
      <c r="B1360">
        <v>5</v>
      </c>
      <c r="C1360" t="s">
        <v>2626</v>
      </c>
    </row>
    <row r="1361" spans="1:3" x14ac:dyDescent="0.45">
      <c r="A1361" t="str">
        <f t="shared" si="21"/>
        <v>6DOI: 10.5172/jmo.837.14.2.155</v>
      </c>
      <c r="B1361">
        <v>6</v>
      </c>
      <c r="C1361" t="s">
        <v>2627</v>
      </c>
    </row>
    <row r="1362" spans="1:3" x14ac:dyDescent="0.45">
      <c r="A1362" t="str">
        <f t="shared" si="21"/>
        <v>7https://www.scopus.com/inward/record.uri?eid=2-s2.0-50249139616&amp;doi=10.5172%2fjmo.837.14.2.155&amp;partnerID=40&amp;md5=c0eb3d3c3b40bd2690135403b6756f3c</v>
      </c>
      <c r="B1362">
        <v>7</v>
      </c>
      <c r="C1362" t="s">
        <v>2628</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2629</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2630</v>
      </c>
    </row>
    <row r="1383" spans="1:3" x14ac:dyDescent="0.45">
      <c r="A1383" t="str">
        <f t="shared" si="21"/>
        <v>2AUTHOR FULL NAMES: Jordaan, Martina (55317201400); Mennega, Nita (57204755959)</v>
      </c>
      <c r="B1383">
        <v>2</v>
      </c>
      <c r="C1383" t="s">
        <v>2631</v>
      </c>
    </row>
    <row r="1384" spans="1:3" x14ac:dyDescent="0.45">
      <c r="A1384" t="str">
        <f t="shared" si="21"/>
        <v>355317201400; 57204755959</v>
      </c>
      <c r="B1384">
        <v>3</v>
      </c>
      <c r="C1384" t="s">
        <v>2632</v>
      </c>
    </row>
    <row r="1385" spans="1:3" x14ac:dyDescent="0.45">
      <c r="A1385" t="str">
        <f t="shared" si="21"/>
        <v>4Community partners' experiences of higher education service-learning in a community engagement module</v>
      </c>
      <c r="B1385">
        <v>4</v>
      </c>
      <c r="C1385" t="s">
        <v>2633</v>
      </c>
    </row>
    <row r="1386" spans="1:3" x14ac:dyDescent="0.45">
      <c r="A1386" t="str">
        <f t="shared" si="21"/>
        <v>5(2022) Journal of Applied Research in Higher Education, 14 (1), pp. 394 - 408, Cited 10 times.</v>
      </c>
      <c r="B1386">
        <v>5</v>
      </c>
      <c r="C1386" t="s">
        <v>2634</v>
      </c>
    </row>
    <row r="1387" spans="1:3" x14ac:dyDescent="0.45">
      <c r="A1387" t="str">
        <f t="shared" si="21"/>
        <v>6DOI: 10.1108/JARHE-09-2020-0327</v>
      </c>
      <c r="B1387">
        <v>6</v>
      </c>
      <c r="C1387" t="s">
        <v>2635</v>
      </c>
    </row>
    <row r="1388" spans="1:3" x14ac:dyDescent="0.45">
      <c r="A1388" t="str">
        <f t="shared" si="21"/>
        <v>7https://www.scopus.com/inward/record.uri?eid=2-s2.0-85102199317&amp;doi=10.1108%2fJARHE-09-2020-0327&amp;partnerID=40&amp;md5=6a32936daba244d4a1755641d73600c0</v>
      </c>
      <c r="B1388">
        <v>7</v>
      </c>
      <c r="C1388" t="s">
        <v>2636</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2637</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2638</v>
      </c>
    </row>
    <row r="1396" spans="1:3" x14ac:dyDescent="0.45">
      <c r="A1396" t="str">
        <f t="shared" si="21"/>
        <v>2AUTHOR FULL NAMES: Gozali, Alfian Akbar (56725735500); Fujimura, Shigeru (35114765300)</v>
      </c>
      <c r="B1396">
        <v>2</v>
      </c>
      <c r="C1396" t="s">
        <v>2639</v>
      </c>
    </row>
    <row r="1397" spans="1:3" x14ac:dyDescent="0.45">
      <c r="A1397" t="str">
        <f t="shared" si="21"/>
        <v>356725735500; 35114765300</v>
      </c>
      <c r="B1397">
        <v>3</v>
      </c>
      <c r="C1397" t="s">
        <v>2640</v>
      </c>
    </row>
    <row r="1398" spans="1:3" x14ac:dyDescent="0.45">
      <c r="A1398" t="str">
        <f t="shared" si="21"/>
        <v>4Reinforced island model genetic algorithm to solve university course timetabling</v>
      </c>
      <c r="B1398">
        <v>4</v>
      </c>
      <c r="C1398" t="s">
        <v>2641</v>
      </c>
    </row>
    <row r="1399" spans="1:3" x14ac:dyDescent="0.45">
      <c r="A1399" t="str">
        <f t="shared" si="21"/>
        <v>5(2018) Telkomnika (Telecommunication Computing Electronics and Control), 16 (6), pp. 2747 - 2755, Cited 6 times.</v>
      </c>
      <c r="B1399">
        <v>5</v>
      </c>
      <c r="C1399" t="s">
        <v>2642</v>
      </c>
    </row>
    <row r="1400" spans="1:3" x14ac:dyDescent="0.45">
      <c r="A1400" t="str">
        <f t="shared" si="21"/>
        <v>6DOI: 10.12928/TELKOMNIKA.v16i6.9691</v>
      </c>
      <c r="B1400">
        <v>6</v>
      </c>
      <c r="C1400" t="s">
        <v>2643</v>
      </c>
    </row>
    <row r="1401" spans="1:3" x14ac:dyDescent="0.45">
      <c r="A1401" t="str">
        <f t="shared" si="21"/>
        <v>7https://www.scopus.com/inward/record.uri?eid=2-s2.0-85064715363&amp;doi=10.12928%2fTELKOMNIKA.v16i6.9691&amp;partnerID=40&amp;md5=bd527347103686e7e0caca3e459cfd77</v>
      </c>
      <c r="B1401">
        <v>7</v>
      </c>
      <c r="C1401" t="s">
        <v>2644</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2645</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2646</v>
      </c>
    </row>
    <row r="1409" spans="1:3" x14ac:dyDescent="0.45">
      <c r="A1409" t="str">
        <f t="shared" si="21"/>
        <v>2AUTHOR FULL NAMES: Wang, Cancan (57196394620); Medaglia, Rony (34571222900); Jensen, Tina Blegind (21233991400)</v>
      </c>
      <c r="B1409">
        <v>2</v>
      </c>
      <c r="C1409" t="s">
        <v>2647</v>
      </c>
    </row>
    <row r="1410" spans="1:3" x14ac:dyDescent="0.45">
      <c r="A1410" t="str">
        <f t="shared" si="21"/>
        <v>357196394620; 34571222900; 21233991400</v>
      </c>
      <c r="B1410">
        <v>3</v>
      </c>
      <c r="C1410" t="s">
        <v>2648</v>
      </c>
    </row>
    <row r="1411" spans="1:3" x14ac:dyDescent="0.45">
      <c r="A1411" t="str">
        <f t="shared" si="21"/>
        <v>4When Ambiguity Rules: The Emergence of Adaptive Governance from (In)Congruent Frames of Knowledge Sharing Technology</v>
      </c>
      <c r="B1411">
        <v>4</v>
      </c>
      <c r="C1411" t="s">
        <v>2649</v>
      </c>
    </row>
    <row r="1412" spans="1:3" x14ac:dyDescent="0.45">
      <c r="A1412" t="str">
        <f t="shared" si="21"/>
        <v>5(2021) Information Systems Frontiers, 23 (6), pp. 1573 - 1591, Cited 6 times.</v>
      </c>
      <c r="B1412">
        <v>5</v>
      </c>
      <c r="C1412" t="s">
        <v>2650</v>
      </c>
    </row>
    <row r="1413" spans="1:3" x14ac:dyDescent="0.45">
      <c r="A1413" t="str">
        <f t="shared" ref="A1413:A1476" si="22">B1413&amp;C1413</f>
        <v>6DOI: 10.1007/s10796-020-10050-3</v>
      </c>
      <c r="B1413">
        <v>6</v>
      </c>
      <c r="C1413" t="s">
        <v>2651</v>
      </c>
    </row>
    <row r="1414" spans="1:3" x14ac:dyDescent="0.45">
      <c r="A1414" t="str">
        <f t="shared" si="22"/>
        <v>7https://www.scopus.com/inward/record.uri?eid=2-s2.0-85089755954&amp;doi=10.1007%2fs10796-020-10050-3&amp;partnerID=40&amp;md5=5d174bfc28492442c9c5c2d96904cd9f</v>
      </c>
      <c r="B1414">
        <v>7</v>
      </c>
      <c r="C1414" t="s">
        <v>2652</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2653</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2654</v>
      </c>
    </row>
    <row r="1422" spans="1:3" x14ac:dyDescent="0.45">
      <c r="A1422" t="str">
        <f t="shared" si="22"/>
        <v>2AUTHOR FULL NAMES: Molina-Luque, Fidel (7006624098); Casado, Núria (55247269800); Stončikaitė, Ieva (57204439983)</v>
      </c>
      <c r="B1422">
        <v>2</v>
      </c>
      <c r="C1422" t="s">
        <v>2655</v>
      </c>
    </row>
    <row r="1423" spans="1:3" x14ac:dyDescent="0.45">
      <c r="A1423" t="str">
        <f t="shared" si="22"/>
        <v>37006624098; 55247269800; 57204439983</v>
      </c>
      <c r="B1423">
        <v>3</v>
      </c>
      <c r="C1423" t="s">
        <v>2656</v>
      </c>
    </row>
    <row r="1424" spans="1:3" x14ac:dyDescent="0.45">
      <c r="A1424" t="str">
        <f t="shared" si="22"/>
        <v>4University stakeholders, intergenerational relationships and lifelong learning: a European case study</v>
      </c>
      <c r="B1424">
        <v>4</v>
      </c>
      <c r="C1424" t="s">
        <v>2657</v>
      </c>
    </row>
    <row r="1425" spans="1:3" x14ac:dyDescent="0.45">
      <c r="A1425" t="str">
        <f t="shared" si="22"/>
        <v>5(2018) Educational Gerontology, 44 (12), pp. 744 - 752, Cited 10 times.</v>
      </c>
      <c r="B1425">
        <v>5</v>
      </c>
      <c r="C1425" t="s">
        <v>2658</v>
      </c>
    </row>
    <row r="1426" spans="1:3" x14ac:dyDescent="0.45">
      <c r="A1426" t="str">
        <f t="shared" si="22"/>
        <v>6DOI: 10.1080/03601277.2018.1555366</v>
      </c>
      <c r="B1426">
        <v>6</v>
      </c>
      <c r="C1426" t="s">
        <v>2659</v>
      </c>
    </row>
    <row r="1427" spans="1:3" x14ac:dyDescent="0.45">
      <c r="A1427" t="str">
        <f t="shared" si="22"/>
        <v>7https://www.scopus.com/inward/record.uri?eid=2-s2.0-85058223796&amp;doi=10.1080%2f03601277.2018.1555366&amp;partnerID=40&amp;md5=a9129e4ab709f34f64da45f44eb6ff32</v>
      </c>
      <c r="B1427">
        <v>7</v>
      </c>
      <c r="C1427" t="s">
        <v>2660</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2661</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2662</v>
      </c>
    </row>
    <row r="1487" spans="1:3" x14ac:dyDescent="0.45">
      <c r="A1487" t="str">
        <f t="shared" si="23"/>
        <v>2AUTHOR FULL NAMES: Lambovska, Maya (55308087500); Todorova, Daniela (57223019939)</v>
      </c>
      <c r="B1487">
        <v>2</v>
      </c>
      <c r="C1487" t="s">
        <v>2663</v>
      </c>
    </row>
    <row r="1488" spans="1:3" x14ac:dyDescent="0.45">
      <c r="A1488" t="str">
        <f t="shared" si="23"/>
        <v>355308087500; 57223019939</v>
      </c>
      <c r="B1488">
        <v>3</v>
      </c>
      <c r="C1488" t="s">
        <v>2664</v>
      </c>
    </row>
    <row r="1489" spans="1:3" x14ac:dyDescent="0.45">
      <c r="A1489" t="str">
        <f t="shared" si="23"/>
        <v>4‘Publish and flourish’ instead of ‘publish or perish’: A motivation model for top-quality publications</v>
      </c>
      <c r="B1489">
        <v>4</v>
      </c>
      <c r="C1489" t="s">
        <v>2665</v>
      </c>
    </row>
    <row r="1490" spans="1:3" x14ac:dyDescent="0.45">
      <c r="A1490" t="str">
        <f t="shared" si="23"/>
        <v>5(2021) Journal of Language and Education, 7 (1), pp. 141 - 155, Cited 13 times.</v>
      </c>
      <c r="B1490">
        <v>5</v>
      </c>
      <c r="C1490" t="s">
        <v>2666</v>
      </c>
    </row>
    <row r="1491" spans="1:3" x14ac:dyDescent="0.45">
      <c r="A1491" t="str">
        <f t="shared" si="23"/>
        <v>6DOI: 10.17323/jle.2021.11522</v>
      </c>
      <c r="B1491">
        <v>6</v>
      </c>
      <c r="C1491" t="s">
        <v>2667</v>
      </c>
    </row>
    <row r="1492" spans="1:3" x14ac:dyDescent="0.45">
      <c r="A1492" t="str">
        <f t="shared" si="23"/>
        <v>7https://www.scopus.com/inward/record.uri?eid=2-s2.0-85104438879&amp;doi=10.17323%2fjle.2021.11522&amp;partnerID=40&amp;md5=90524da444331f41ccdb1c2611a24a56</v>
      </c>
      <c r="B1492">
        <v>7</v>
      </c>
      <c r="C1492" t="s">
        <v>2668</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2669</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2670</v>
      </c>
    </row>
    <row r="1513" spans="1:3" x14ac:dyDescent="0.45">
      <c r="A1513" t="str">
        <f t="shared" si="23"/>
        <v>2AUTHOR FULL NAMES: Murphy, C.F. (55797013200); Dillon, P.S. (7103005249); Pitts, G.E. (7005777747)</v>
      </c>
      <c r="B1513">
        <v>2</v>
      </c>
      <c r="C1513" t="s">
        <v>2671</v>
      </c>
    </row>
    <row r="1514" spans="1:3" x14ac:dyDescent="0.45">
      <c r="A1514" t="str">
        <f t="shared" si="23"/>
        <v>355797013200; 7103005249; 7005777747</v>
      </c>
      <c r="B1514">
        <v>3</v>
      </c>
      <c r="C1514" t="s">
        <v>2672</v>
      </c>
    </row>
    <row r="1515" spans="1:3" x14ac:dyDescent="0.45">
      <c r="A1515" t="str">
        <f t="shared" si="23"/>
        <v>4Economic and logistical modeling for regional processing and recovery of engineering thermoplastics</v>
      </c>
      <c r="B1515">
        <v>4</v>
      </c>
      <c r="C1515" t="s">
        <v>2673</v>
      </c>
    </row>
    <row r="1516" spans="1:3" x14ac:dyDescent="0.45">
      <c r="A1516" t="str">
        <f t="shared" si="23"/>
        <v>5(2001) IEEE International Symposium on Electronics and the Environment, pp. 229 - 235, Cited 10 times.</v>
      </c>
      <c r="B1516">
        <v>5</v>
      </c>
      <c r="C1516" t="s">
        <v>2674</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2675</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2677</v>
      </c>
    </row>
    <row r="1526" spans="1:3" x14ac:dyDescent="0.45">
      <c r="A1526" t="str">
        <f t="shared" si="23"/>
        <v>2AUTHOR FULL NAMES: Sassi, Paola (24559461300)</v>
      </c>
      <c r="B1526">
        <v>2</v>
      </c>
      <c r="C1526" t="s">
        <v>2678</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2679</v>
      </c>
    </row>
    <row r="1529" spans="1:3" x14ac:dyDescent="0.45">
      <c r="A1529" t="str">
        <f t="shared" si="23"/>
        <v>5(2016) World Sustainability Series, pp. 21 - 32, Cited 8 times.</v>
      </c>
      <c r="B1529">
        <v>5</v>
      </c>
      <c r="C1529" t="s">
        <v>2680</v>
      </c>
    </row>
    <row r="1530" spans="1:3" x14ac:dyDescent="0.45">
      <c r="A1530" t="str">
        <f t="shared" si="23"/>
        <v>6DOI: 10.1007/978-3-319-26734-0_2</v>
      </c>
      <c r="B1530">
        <v>6</v>
      </c>
      <c r="C1530" t="s">
        <v>2681</v>
      </c>
    </row>
    <row r="1531" spans="1:3" x14ac:dyDescent="0.45">
      <c r="A1531" t="str">
        <f t="shared" si="23"/>
        <v>7https://www.scopus.com/inward/record.uri?eid=2-s2.0-85006314155&amp;doi=10.1007%2f978-3-319-26734-0_2&amp;partnerID=40&amp;md5=0dd71c28ef944674b60a1d7e8a232f4f</v>
      </c>
      <c r="B1531">
        <v>7</v>
      </c>
      <c r="C1531" t="s">
        <v>2682</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2683</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2684</v>
      </c>
    </row>
    <row r="1539" spans="1:3" x14ac:dyDescent="0.45">
      <c r="A1539" t="str">
        <f t="shared" si="23"/>
        <v>2AUTHOR FULL NAMES: Xiong, Yiying (57220190067); Yang, Lijing (55549616800)</v>
      </c>
      <c r="B1539">
        <v>2</v>
      </c>
      <c r="C1539" t="s">
        <v>2685</v>
      </c>
    </row>
    <row r="1540" spans="1:3" x14ac:dyDescent="0.45">
      <c r="A1540" t="str">
        <f t="shared" si="23"/>
        <v>357220190067; 55549616800</v>
      </c>
      <c r="B1540">
        <v>3</v>
      </c>
      <c r="C1540" t="s">
        <v>2686</v>
      </c>
    </row>
    <row r="1541" spans="1:3" x14ac:dyDescent="0.45">
      <c r="A1541" t="str">
        <f t="shared" ref="A1541:A1604" si="24">B1541&amp;C1541</f>
        <v>4Asian international students’ help-seeking intentions and behavior in American Postsecondary Institutions</v>
      </c>
      <c r="B1541">
        <v>4</v>
      </c>
      <c r="C1541" t="s">
        <v>2687</v>
      </c>
    </row>
    <row r="1542" spans="1:3" x14ac:dyDescent="0.45">
      <c r="A1542" t="str">
        <f t="shared" si="24"/>
        <v>5(2021) International Journal of Intercultural Relations, 80, pp. 170 - 185, Cited 10 times.</v>
      </c>
      <c r="B1542">
        <v>5</v>
      </c>
      <c r="C1542" t="s">
        <v>2688</v>
      </c>
    </row>
    <row r="1543" spans="1:3" x14ac:dyDescent="0.45">
      <c r="A1543" t="str">
        <f t="shared" si="24"/>
        <v>6DOI: 10.1016/j.ijintrel.2020.11.007</v>
      </c>
      <c r="B1543">
        <v>6</v>
      </c>
      <c r="C1543" t="s">
        <v>2689</v>
      </c>
    </row>
    <row r="1544" spans="1:3" x14ac:dyDescent="0.45">
      <c r="A1544" t="str">
        <f t="shared" si="24"/>
        <v>7https://www.scopus.com/inward/record.uri?eid=2-s2.0-85097159530&amp;doi=10.1016%2fj.ijintrel.2020.11.007&amp;partnerID=40&amp;md5=5ca036af01d2408a2e5216c3e654129c</v>
      </c>
      <c r="B1544">
        <v>7</v>
      </c>
      <c r="C1544" t="s">
        <v>2690</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2691</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2692</v>
      </c>
    </row>
    <row r="1552" spans="1:3" x14ac:dyDescent="0.45">
      <c r="A1552" t="str">
        <f t="shared" si="24"/>
        <v>2AUTHOR FULL NAMES: Alkhateeb, Hadeel (57215900180); Al Hamad, Muntasir (37082871900); Mustafawi, Eiman (47061891600)</v>
      </c>
      <c r="B1552">
        <v>2</v>
      </c>
      <c r="C1552" t="s">
        <v>2693</v>
      </c>
    </row>
    <row r="1553" spans="1:3" x14ac:dyDescent="0.45">
      <c r="A1553" t="str">
        <f t="shared" si="24"/>
        <v>357215900180; 37082871900; 47061891600</v>
      </c>
      <c r="B1553">
        <v>3</v>
      </c>
      <c r="C1553" t="s">
        <v>2694</v>
      </c>
    </row>
    <row r="1554" spans="1:3" x14ac:dyDescent="0.45">
      <c r="A1554" t="str">
        <f t="shared" si="24"/>
        <v>4Revealing stakeholders’ perspectives on educational language policy in higher education through Q-methodology</v>
      </c>
      <c r="B1554">
        <v>4</v>
      </c>
      <c r="C1554" t="s">
        <v>2695</v>
      </c>
    </row>
    <row r="1555" spans="1:3" x14ac:dyDescent="0.45">
      <c r="A1555" t="str">
        <f t="shared" si="24"/>
        <v>5(2020) Current Issues in Language Planning, 21 (4), pp. 415 - 433, Cited 8 times.</v>
      </c>
      <c r="B1555">
        <v>5</v>
      </c>
      <c r="C1555" t="s">
        <v>2696</v>
      </c>
    </row>
    <row r="1556" spans="1:3" x14ac:dyDescent="0.45">
      <c r="A1556" t="str">
        <f t="shared" si="24"/>
        <v>6DOI: 10.1080/14664208.2020.1741237</v>
      </c>
      <c r="B1556">
        <v>6</v>
      </c>
      <c r="C1556" t="s">
        <v>2697</v>
      </c>
    </row>
    <row r="1557" spans="1:3" x14ac:dyDescent="0.45">
      <c r="A1557" t="str">
        <f t="shared" si="24"/>
        <v>7https://www.scopus.com/inward/record.uri?eid=2-s2.0-85082331801&amp;doi=10.1080%2f14664208.2020.1741237&amp;partnerID=40&amp;md5=0fa2c8b8dfcf50f9954fa25b6d0d110b</v>
      </c>
      <c r="B1557">
        <v>7</v>
      </c>
      <c r="C1557" t="s">
        <v>2698</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2699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2700</v>
      </c>
    </row>
    <row r="1565" spans="1:3" x14ac:dyDescent="0.45">
      <c r="A1565" t="str">
        <f t="shared" si="24"/>
        <v>2AUTHOR FULL NAMES: Pakkan, Sheeba (57222049135); Sudhakar, Christopher (56088040300); Tripathi, Shubham (57222052659); Rao, Mahabaleshwara (55466246700)</v>
      </c>
      <c r="B1565">
        <v>2</v>
      </c>
      <c r="C1565" t="s">
        <v>2701</v>
      </c>
    </row>
    <row r="1566" spans="1:3" x14ac:dyDescent="0.45">
      <c r="A1566" t="str">
        <f t="shared" si="24"/>
        <v>357222049135; 56088040300; 57222052659; 55466246700</v>
      </c>
      <c r="B1566">
        <v>3</v>
      </c>
      <c r="C1566" t="s">
        <v>2702</v>
      </c>
    </row>
    <row r="1567" spans="1:3" x14ac:dyDescent="0.45">
      <c r="A1567" t="str">
        <f t="shared" si="24"/>
        <v>4A correlation study of sustainable development goal (SDG) interactions</v>
      </c>
      <c r="B1567">
        <v>4</v>
      </c>
      <c r="C1567" t="s">
        <v>2703</v>
      </c>
    </row>
    <row r="1568" spans="1:3" x14ac:dyDescent="0.45">
      <c r="A1568" t="str">
        <f t="shared" si="24"/>
        <v>5(2023) Quality and Quantity, 57 (2), pp. 1937 - 1956, Cited 8 times.</v>
      </c>
      <c r="B1568">
        <v>5</v>
      </c>
      <c r="C1568" t="s">
        <v>2704</v>
      </c>
    </row>
    <row r="1569" spans="1:3" x14ac:dyDescent="0.45">
      <c r="A1569" t="str">
        <f t="shared" si="24"/>
        <v>6DOI: 10.1007/s11135-022-01443-4</v>
      </c>
      <c r="B1569">
        <v>6</v>
      </c>
      <c r="C1569" t="s">
        <v>2705</v>
      </c>
    </row>
    <row r="1570" spans="1:3" x14ac:dyDescent="0.45">
      <c r="A1570" t="str">
        <f t="shared" si="24"/>
        <v>7https://www.scopus.com/inward/record.uri?eid=2-s2.0-85131879481&amp;doi=10.1007%2fs11135-022-01443-4&amp;partnerID=40&amp;md5=9bc957aeac0baa541b398f27adaba4d4</v>
      </c>
      <c r="B1570">
        <v>7</v>
      </c>
      <c r="C1570" t="s">
        <v>2706</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2707</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2708</v>
      </c>
    </row>
    <row r="1578" spans="1:3" x14ac:dyDescent="0.45">
      <c r="A1578" t="str">
        <f t="shared" si="24"/>
        <v>2AUTHOR FULL NAMES: Budowle, Rachael (57189325243); Krszjzaniek, Eric (57195682169); Taylor, Chelsea (57224528668)</v>
      </c>
      <c r="B1578">
        <v>2</v>
      </c>
      <c r="C1578" t="s">
        <v>2709</v>
      </c>
    </row>
    <row r="1579" spans="1:3" x14ac:dyDescent="0.45">
      <c r="A1579" t="str">
        <f t="shared" si="24"/>
        <v>357189325243; 57195682169; 57224528668</v>
      </c>
      <c r="B1579">
        <v>3</v>
      </c>
      <c r="C1579" t="s">
        <v>2710</v>
      </c>
    </row>
    <row r="1580" spans="1:3" x14ac:dyDescent="0.45">
      <c r="A1580" t="str">
        <f t="shared" si="24"/>
        <v>4Students as change agents for community–university sustainability transition partnerships</v>
      </c>
      <c r="B1580">
        <v>4</v>
      </c>
      <c r="C1580" t="s">
        <v>2711</v>
      </c>
    </row>
    <row r="1581" spans="1:3" x14ac:dyDescent="0.45">
      <c r="A1581" t="str">
        <f t="shared" si="24"/>
        <v>5(2021) Sustainability (Switzerland), 13 (11), art. no. 6036, Cited 9 times.</v>
      </c>
      <c r="B1581">
        <v>5</v>
      </c>
      <c r="C1581" t="s">
        <v>2712</v>
      </c>
    </row>
    <row r="1582" spans="1:3" x14ac:dyDescent="0.45">
      <c r="A1582" t="str">
        <f t="shared" si="24"/>
        <v>6DOI: 10.3390/su13116036</v>
      </c>
      <c r="B1582">
        <v>6</v>
      </c>
      <c r="C1582" t="s">
        <v>2713</v>
      </c>
    </row>
    <row r="1583" spans="1:3" x14ac:dyDescent="0.45">
      <c r="A1583" t="str">
        <f t="shared" si="24"/>
        <v>7https://www.scopus.com/inward/record.uri?eid=2-s2.0-85107822975&amp;doi=10.3390%2fsu13116036&amp;partnerID=40&amp;md5=bd624fc404920fd18dd1ef013b71e46a</v>
      </c>
      <c r="B1583">
        <v>7</v>
      </c>
      <c r="C1583" t="s">
        <v>2714</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2715</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2459</v>
      </c>
    </row>
    <row r="1591" spans="1:3" x14ac:dyDescent="0.45">
      <c r="A1591" t="str">
        <f t="shared" si="24"/>
        <v>2AUTHOR FULL NAMES: Mainardes, Emerson Wagner (35764807800); Raposo, Mario (23768404400); Alves, Helena (35208145700)</v>
      </c>
      <c r="B1591">
        <v>2</v>
      </c>
      <c r="C1591" t="s">
        <v>2716</v>
      </c>
    </row>
    <row r="1592" spans="1:3" x14ac:dyDescent="0.45">
      <c r="A1592" t="str">
        <f t="shared" si="24"/>
        <v>335764807800; 23768404400; 35208145700</v>
      </c>
      <c r="B1592">
        <v>3</v>
      </c>
      <c r="C1592" t="s">
        <v>2461</v>
      </c>
    </row>
    <row r="1593" spans="1:3" x14ac:dyDescent="0.45">
      <c r="A1593" t="str">
        <f t="shared" si="24"/>
        <v>4Public university students' expectations: An empirical study based on the Stakeholders Theory</v>
      </c>
      <c r="B1593">
        <v>4</v>
      </c>
      <c r="C1593" t="s">
        <v>2717</v>
      </c>
    </row>
    <row r="1594" spans="1:3" x14ac:dyDescent="0.45">
      <c r="A1594" t="str">
        <f t="shared" si="24"/>
        <v>5(2012) Transylvanian Review of Administrative Sciences, (35), pp. 173 - 196, Cited 15 times.</v>
      </c>
      <c r="B1594">
        <v>5</v>
      </c>
      <c r="C1594" t="s">
        <v>2718</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2719</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2720</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2721</v>
      </c>
    </row>
    <row r="1604" spans="1:3" x14ac:dyDescent="0.45">
      <c r="A1604" t="str">
        <f t="shared" si="24"/>
        <v>2AUTHOR FULL NAMES: Mncube, V.S. (35746597000); Mutongoza, B.H. (57222621940); Olawale, B.E. (57222627369)</v>
      </c>
      <c r="B1604">
        <v>2</v>
      </c>
      <c r="C1604" t="s">
        <v>2722</v>
      </c>
    </row>
    <row r="1605" spans="1:3" x14ac:dyDescent="0.45">
      <c r="A1605" t="str">
        <f t="shared" ref="A1605:A1668" si="25">B1605&amp;C1605</f>
        <v>335746597000; 57222621940; 57222627369</v>
      </c>
      <c r="B1605">
        <v>3</v>
      </c>
      <c r="C1605" t="s">
        <v>2723</v>
      </c>
    </row>
    <row r="1606" spans="1:3" x14ac:dyDescent="0.45">
      <c r="A1606" t="str">
        <f t="shared" si="25"/>
        <v>4Managing higher education institutions in the context of COVID-19 stringency: Experiences of stakeholders at a rural south african university</v>
      </c>
      <c r="B1606">
        <v>4</v>
      </c>
      <c r="C1606" t="s">
        <v>2724</v>
      </c>
    </row>
    <row r="1607" spans="1:3" x14ac:dyDescent="0.45">
      <c r="A1607" t="str">
        <f t="shared" si="25"/>
        <v>5(2021) Perspectives in Education, 39 (1), pp. 390 - 409, Cited 14 times.</v>
      </c>
      <c r="B1607">
        <v>5</v>
      </c>
      <c r="C1607" t="s">
        <v>2725</v>
      </c>
    </row>
    <row r="1608" spans="1:3" x14ac:dyDescent="0.45">
      <c r="A1608" t="str">
        <f t="shared" si="25"/>
        <v>6DOI: 10.18820/2519593X/pie.v39.i1.24</v>
      </c>
      <c r="B1608">
        <v>6</v>
      </c>
      <c r="C1608" t="s">
        <v>2726</v>
      </c>
    </row>
    <row r="1609" spans="1:3" x14ac:dyDescent="0.45">
      <c r="A1609" t="str">
        <f t="shared" si="25"/>
        <v>7https://www.scopus.com/inward/record.uri?eid=2-s2.0-85103518601&amp;doi=10.18820%2f2519593X%2fpie.v39.i1.24&amp;partnerID=40&amp;md5=d0509f5f33e3dc1accd1af6d9a69e81b</v>
      </c>
      <c r="B1609">
        <v>7</v>
      </c>
      <c r="C1609" t="s">
        <v>2727</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2728</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2729</v>
      </c>
    </row>
    <row r="1617" spans="1:3" x14ac:dyDescent="0.45">
      <c r="A1617" t="str">
        <f t="shared" si="25"/>
        <v>2AUTHOR FULL NAMES: Llonch, J. (55323188800); Casablancas-Segura, C. (56910269700); Alarcón-del-Amo, M.C. (53867882700)</v>
      </c>
      <c r="B1617">
        <v>2</v>
      </c>
      <c r="C1617" t="s">
        <v>2730</v>
      </c>
    </row>
    <row r="1618" spans="1:3" x14ac:dyDescent="0.45">
      <c r="A1618" t="str">
        <f t="shared" si="25"/>
        <v>355323188800; 56910269700; 53867882700</v>
      </c>
      <c r="B1618">
        <v>3</v>
      </c>
      <c r="C1618" t="s">
        <v>2731</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2732</v>
      </c>
    </row>
    <row r="1620" spans="1:3" x14ac:dyDescent="0.45">
      <c r="A1620" t="str">
        <f t="shared" si="25"/>
        <v>5(2016) Spanish Journal of Marketing - ESIC, 20 (1), pp. 41 - 57, Cited 9 times.</v>
      </c>
      <c r="B1620">
        <v>5</v>
      </c>
      <c r="C1620" t="s">
        <v>2733</v>
      </c>
    </row>
    <row r="1621" spans="1:3" x14ac:dyDescent="0.45">
      <c r="A1621" t="str">
        <f t="shared" si="25"/>
        <v>6DOI: 10.1016/j.reimke.2016.01.001</v>
      </c>
      <c r="B1621">
        <v>6</v>
      </c>
      <c r="C1621" t="s">
        <v>2734</v>
      </c>
    </row>
    <row r="1622" spans="1:3" x14ac:dyDescent="0.45">
      <c r="A1622" t="str">
        <f t="shared" si="25"/>
        <v>7https://www.scopus.com/inward/record.uri?eid=2-s2.0-85013283260&amp;doi=10.1016%2fj.reimke.2016.01.001&amp;partnerID=40&amp;md5=b6e9025067c55776e71a81547597041a</v>
      </c>
      <c r="B1622">
        <v>7</v>
      </c>
      <c r="C1622" t="s">
        <v>2735</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2736</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2737</v>
      </c>
    </row>
    <row r="1630" spans="1:3" x14ac:dyDescent="0.45">
      <c r="A1630" t="str">
        <f t="shared" si="25"/>
        <v>2AUTHOR FULL NAMES: Al. Pop, Nicolae (33568254500); Todea, Steluta (57217022235); Partenie, Cristina-Veronica (57217019191); Ott, Cristina (57217454601)</v>
      </c>
      <c r="B1630">
        <v>2</v>
      </c>
      <c r="C1630" t="s">
        <v>2738</v>
      </c>
    </row>
    <row r="1631" spans="1:3" x14ac:dyDescent="0.45">
      <c r="A1631" t="str">
        <f t="shared" si="25"/>
        <v>333568254500; 57217022235; 57217019191; 57217454601</v>
      </c>
      <c r="B1631">
        <v>3</v>
      </c>
      <c r="C1631" t="s">
        <v>2739</v>
      </c>
    </row>
    <row r="1632" spans="1:3" x14ac:dyDescent="0.45">
      <c r="A1632" t="str">
        <f t="shared" si="25"/>
        <v>4Stakeholders' perception regarding sustainable universities</v>
      </c>
      <c r="B1632">
        <v>4</v>
      </c>
      <c r="C1632" t="s">
        <v>2740</v>
      </c>
    </row>
    <row r="1633" spans="1:3" x14ac:dyDescent="0.45">
      <c r="A1633" t="str">
        <f t="shared" si="25"/>
        <v>5(2020) Amfiteatru Economic, 22 (54), pp. 330 - 345, Cited 7 times.</v>
      </c>
      <c r="B1633">
        <v>5</v>
      </c>
      <c r="C1633" t="s">
        <v>2741</v>
      </c>
    </row>
    <row r="1634" spans="1:3" x14ac:dyDescent="0.45">
      <c r="A1634" t="str">
        <f t="shared" si="25"/>
        <v>6DOI: 10.24818/EA/2020/54/330</v>
      </c>
      <c r="B1634">
        <v>6</v>
      </c>
      <c r="C1634" t="s">
        <v>2742</v>
      </c>
    </row>
    <row r="1635" spans="1:3" x14ac:dyDescent="0.45">
      <c r="A1635" t="str">
        <f t="shared" si="25"/>
        <v>7https://www.scopus.com/inward/record.uri?eid=2-s2.0-85085740439&amp;doi=10.24818%2fEA%2f2020%2f54%2f330&amp;partnerID=40&amp;md5=edb46686eca2196901653142eb5a8ff4</v>
      </c>
      <c r="B1635">
        <v>7</v>
      </c>
      <c r="C1635" t="s">
        <v>2743</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2744</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2745</v>
      </c>
    </row>
    <row r="1643" spans="1:3" x14ac:dyDescent="0.45">
      <c r="A1643" t="str">
        <f t="shared" si="25"/>
        <v>2AUTHOR FULL NAMES: Johnson, Ane Turner (36080649500); Hoba, Pascal (36951458500)</v>
      </c>
      <c r="B1643">
        <v>2</v>
      </c>
      <c r="C1643" t="s">
        <v>2746</v>
      </c>
    </row>
    <row r="1644" spans="1:3" x14ac:dyDescent="0.45">
      <c r="A1644" t="str">
        <f t="shared" si="25"/>
        <v>336080649500; 36951458500</v>
      </c>
      <c r="B1644">
        <v>3</v>
      </c>
      <c r="C1644" t="s">
        <v>2747</v>
      </c>
    </row>
    <row r="1645" spans="1:3" x14ac:dyDescent="0.45">
      <c r="A1645" t="str">
        <f t="shared" si="25"/>
        <v>4Rebuilding higher education institutions in post-conflict contexts: Policy networks, process, perceptions, &amp; patterns</v>
      </c>
      <c r="B1645">
        <v>4</v>
      </c>
      <c r="C1645" t="s">
        <v>2748</v>
      </c>
    </row>
    <row r="1646" spans="1:3" x14ac:dyDescent="0.45">
      <c r="A1646" t="str">
        <f t="shared" si="25"/>
        <v>5(2015) International Journal of Educational Development, 43, pp. 118 - 125, Cited 7 times.</v>
      </c>
      <c r="B1646">
        <v>5</v>
      </c>
      <c r="C1646" t="s">
        <v>2749</v>
      </c>
    </row>
    <row r="1647" spans="1:3" x14ac:dyDescent="0.45">
      <c r="A1647" t="str">
        <f t="shared" si="25"/>
        <v>6DOI: 10.1016/j.ijedudev.2015.05.007</v>
      </c>
      <c r="B1647">
        <v>6</v>
      </c>
      <c r="C1647" t="s">
        <v>2750</v>
      </c>
    </row>
    <row r="1648" spans="1:3" x14ac:dyDescent="0.45">
      <c r="A1648" t="str">
        <f t="shared" si="25"/>
        <v>7https://www.scopus.com/inward/record.uri?eid=2-s2.0-84930948127&amp;doi=10.1016%2fj.ijedudev.2015.05.007&amp;partnerID=40&amp;md5=0ac43df9bc82b80cf728e69f04c7aa14</v>
      </c>
      <c r="B1648">
        <v>7</v>
      </c>
      <c r="C1648" t="s">
        <v>2751</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2752</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2753</v>
      </c>
    </row>
    <row r="1656" spans="1:3" x14ac:dyDescent="0.45">
      <c r="A1656" t="str">
        <f t="shared" si="25"/>
        <v>2AUTHOR FULL NAMES: Abdullah, Khairul Hafezad (57219323548); Aziz, Fadzli Shah Abd (57201605620)</v>
      </c>
      <c r="B1656">
        <v>2</v>
      </c>
      <c r="C1656" t="s">
        <v>2754</v>
      </c>
    </row>
    <row r="1657" spans="1:3" x14ac:dyDescent="0.45">
      <c r="A1657" t="str">
        <f t="shared" si="25"/>
        <v>357219323548; 57201605620</v>
      </c>
      <c r="B1657">
        <v>3</v>
      </c>
      <c r="C1657" t="s">
        <v>2755</v>
      </c>
    </row>
    <row r="1658" spans="1:3" x14ac:dyDescent="0.45">
      <c r="A1658" t="str">
        <f t="shared" si="25"/>
        <v>4Safety behavior in the laboratory among university students</v>
      </c>
      <c r="B1658">
        <v>4</v>
      </c>
      <c r="C1658" t="s">
        <v>2756</v>
      </c>
    </row>
    <row r="1659" spans="1:3" x14ac:dyDescent="0.45">
      <c r="A1659" t="str">
        <f t="shared" si="25"/>
        <v>5(2020) Journal of Behavioral Science, 15 (3), pp. 51 - 65, Cited 8 times.</v>
      </c>
      <c r="B1659">
        <v>5</v>
      </c>
      <c r="C1659" t="s">
        <v>2757</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2758</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2759</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2760</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2761</v>
      </c>
    </row>
    <row r="1670" spans="1:3" x14ac:dyDescent="0.45">
      <c r="A1670" t="str">
        <f t="shared" si="26"/>
        <v>317342236900; 33368074900; 6701654928; 7005410143; 35838548000; 23570995300</v>
      </c>
      <c r="B1670">
        <v>3</v>
      </c>
      <c r="C1670" t="s">
        <v>2762</v>
      </c>
    </row>
    <row r="1671" spans="1:3" x14ac:dyDescent="0.45">
      <c r="A1671" t="str">
        <f t="shared" si="26"/>
        <v>4Motivation of university and non-university stakeholders to change medical education in Vietnam</v>
      </c>
      <c r="B1671">
        <v>4</v>
      </c>
      <c r="C1671" t="s">
        <v>2763</v>
      </c>
    </row>
    <row r="1672" spans="1:3" x14ac:dyDescent="0.45">
      <c r="A1672" t="str">
        <f t="shared" si="26"/>
        <v>5(2009) BMC Medical Education, 9 (1), art. no. 49, Cited 15 times.</v>
      </c>
      <c r="B1672">
        <v>5</v>
      </c>
      <c r="C1672" t="s">
        <v>2764</v>
      </c>
    </row>
    <row r="1673" spans="1:3" x14ac:dyDescent="0.45">
      <c r="A1673" t="str">
        <f t="shared" si="26"/>
        <v>6DOI: 10.1186/1472-6920-9-49</v>
      </c>
      <c r="B1673">
        <v>6</v>
      </c>
      <c r="C1673" t="s">
        <v>2765</v>
      </c>
    </row>
    <row r="1674" spans="1:3" x14ac:dyDescent="0.45">
      <c r="A1674" t="str">
        <f t="shared" si="26"/>
        <v>7https://www.scopus.com/inward/record.uri?eid=2-s2.0-69049105475&amp;doi=10.1186%2f1472-6920-9-49&amp;partnerID=40&amp;md5=59e9c03001d52b646c5b5c4807fa1cdc</v>
      </c>
      <c r="B1674">
        <v>7</v>
      </c>
      <c r="C1674" t="s">
        <v>2766</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2767</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2768</v>
      </c>
    </row>
    <row r="1695" spans="1:3" x14ac:dyDescent="0.45">
      <c r="A1695" t="str">
        <f t="shared" si="26"/>
        <v>2AUTHOR FULL NAMES: Latham, Bethany (35077098600); Poe, Jodi Welch (26868029600)</v>
      </c>
      <c r="B1695">
        <v>2</v>
      </c>
      <c r="C1695" t="s">
        <v>2769</v>
      </c>
    </row>
    <row r="1696" spans="1:3" x14ac:dyDescent="0.45">
      <c r="A1696" t="str">
        <f t="shared" si="26"/>
        <v>335077098600; 26868029600</v>
      </c>
      <c r="B1696">
        <v>3</v>
      </c>
      <c r="C1696" t="s">
        <v>2770</v>
      </c>
    </row>
    <row r="1697" spans="1:3" x14ac:dyDescent="0.45">
      <c r="A1697" t="str">
        <f t="shared" si="26"/>
        <v>4The Library as Partner in University Data Curation: A Case Study in Collaboration</v>
      </c>
      <c r="B1697">
        <v>4</v>
      </c>
      <c r="C1697" t="s">
        <v>2771</v>
      </c>
    </row>
    <row r="1698" spans="1:3" x14ac:dyDescent="0.45">
      <c r="A1698" t="str">
        <f t="shared" si="26"/>
        <v>5(2012) Journal of Web Librarianship, 6 (4), pp. 288 - 304, Cited 9 times.</v>
      </c>
      <c r="B1698">
        <v>5</v>
      </c>
      <c r="C1698" t="s">
        <v>2772</v>
      </c>
    </row>
    <row r="1699" spans="1:3" x14ac:dyDescent="0.45">
      <c r="A1699" t="str">
        <f t="shared" si="26"/>
        <v>6DOI: 10.1080/19322909.2012.729429</v>
      </c>
      <c r="B1699">
        <v>6</v>
      </c>
      <c r="C1699" t="s">
        <v>2773</v>
      </c>
    </row>
    <row r="1700" spans="1:3" x14ac:dyDescent="0.45">
      <c r="A1700" t="str">
        <f t="shared" si="26"/>
        <v>7https://www.scopus.com/inward/record.uri?eid=2-s2.0-84871315914&amp;doi=10.1080%2f19322909.2012.729429&amp;partnerID=40&amp;md5=b621488db4ce619c6c687c6295e6625f</v>
      </c>
      <c r="B1700">
        <v>7</v>
      </c>
      <c r="C1700" t="s">
        <v>2774</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2775</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2776</v>
      </c>
    </row>
    <row r="1721" spans="1:3" x14ac:dyDescent="0.45">
      <c r="A1721" t="str">
        <f t="shared" si="26"/>
        <v>2AUTHOR FULL NAMES: Manley, Stewart (56454051800)</v>
      </c>
      <c r="B1721">
        <v>2</v>
      </c>
      <c r="C1721" t="s">
        <v>2777</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2778</v>
      </c>
    </row>
    <row r="1724" spans="1:3" x14ac:dyDescent="0.45">
      <c r="A1724" t="str">
        <f t="shared" si="26"/>
        <v>5(2019) Learned Publishing, 32 (4), pp. 375 - 381, Cited 12 times.</v>
      </c>
      <c r="B1724">
        <v>5</v>
      </c>
      <c r="C1724" t="s">
        <v>2779</v>
      </c>
    </row>
    <row r="1725" spans="1:3" x14ac:dyDescent="0.45">
      <c r="A1725" t="str">
        <f t="shared" si="26"/>
        <v>6DOI: 10.1002/leap.1254</v>
      </c>
      <c r="B1725">
        <v>6</v>
      </c>
      <c r="C1725" t="s">
        <v>2780</v>
      </c>
    </row>
    <row r="1726" spans="1:3" x14ac:dyDescent="0.45">
      <c r="A1726" t="str">
        <f t="shared" si="26"/>
        <v>7https://www.scopus.com/inward/record.uri?eid=2-s2.0-85069935813&amp;doi=10.1002%2fleap.1254&amp;partnerID=40&amp;md5=b578a4f56d21fd4cced8ef9065b6756f</v>
      </c>
      <c r="B1726">
        <v>7</v>
      </c>
      <c r="C1726" t="s">
        <v>2781</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2782</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2783</v>
      </c>
    </row>
    <row r="1760" spans="1:3" x14ac:dyDescent="0.45">
      <c r="A1760" t="str">
        <f t="shared" si="27"/>
        <v>2AUTHOR FULL NAMES: Ramlo, Susan (23670734000)</v>
      </c>
      <c r="B1760">
        <v>2</v>
      </c>
      <c r="C1760" t="s">
        <v>2784</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2785</v>
      </c>
    </row>
    <row r="1763" spans="1:3" x14ac:dyDescent="0.45">
      <c r="A1763" t="str">
        <f t="shared" si="27"/>
        <v>5(2020) Studies in Higher Education, 45 (7), pp. 1488 - 1506, Cited 6 times.</v>
      </c>
      <c r="B1763">
        <v>5</v>
      </c>
      <c r="C1763" t="s">
        <v>2786</v>
      </c>
    </row>
    <row r="1764" spans="1:3" x14ac:dyDescent="0.45">
      <c r="A1764" t="str">
        <f t="shared" si="27"/>
        <v>6DOI: 10.1080/03075079.2018.1555700</v>
      </c>
      <c r="B1764">
        <v>6</v>
      </c>
      <c r="C1764" t="s">
        <v>2787</v>
      </c>
    </row>
    <row r="1765" spans="1:3" x14ac:dyDescent="0.45">
      <c r="A1765" t="str">
        <f t="shared" si="27"/>
        <v>7https://www.scopus.com/inward/record.uri?eid=2-s2.0-85058151769&amp;doi=10.1080%2f03075079.2018.1555700&amp;partnerID=40&amp;md5=e63e433edb73f8ad6b01398c98a08969</v>
      </c>
      <c r="B1765">
        <v>7</v>
      </c>
      <c r="C1765" t="s">
        <v>2788</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2789</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2790</v>
      </c>
    </row>
    <row r="1812" spans="1:3" x14ac:dyDescent="0.45">
      <c r="A1812" t="str">
        <f t="shared" si="28"/>
        <v>2AUTHOR FULL NAMES: Campbell, Anne (53863138200); Gallen, Anne-Marie (57209269433); Jones, Mark H. (55976332100); Walshe, Ann (57204817604)</v>
      </c>
      <c r="B1812">
        <v>2</v>
      </c>
      <c r="C1812" t="s">
        <v>2791</v>
      </c>
    </row>
    <row r="1813" spans="1:3" x14ac:dyDescent="0.45">
      <c r="A1813" t="str">
        <f t="shared" si="28"/>
        <v>353863138200; 57209269433; 55976332100; 57204817604</v>
      </c>
      <c r="B1813">
        <v>3</v>
      </c>
      <c r="C1813" t="s">
        <v>2792</v>
      </c>
    </row>
    <row r="1814" spans="1:3" x14ac:dyDescent="0.45">
      <c r="A1814" t="str">
        <f t="shared" si="28"/>
        <v>4The perceptions of STEM tutors on the role of tutorials in distance learning</v>
      </c>
      <c r="B1814">
        <v>4</v>
      </c>
      <c r="C1814" t="s">
        <v>2793</v>
      </c>
    </row>
    <row r="1815" spans="1:3" x14ac:dyDescent="0.45">
      <c r="A1815" t="str">
        <f t="shared" si="28"/>
        <v>5(2019) Open Learning, 34 (1), pp. 89 - 102, Cited 11 times.</v>
      </c>
      <c r="B1815">
        <v>5</v>
      </c>
      <c r="C1815" t="s">
        <v>2794</v>
      </c>
    </row>
    <row r="1816" spans="1:3" x14ac:dyDescent="0.45">
      <c r="A1816" t="str">
        <f t="shared" si="28"/>
        <v>6DOI: 10.1080/02680513.2018.1544488</v>
      </c>
      <c r="B1816">
        <v>6</v>
      </c>
      <c r="C1816" t="s">
        <v>2795</v>
      </c>
    </row>
    <row r="1817" spans="1:3" x14ac:dyDescent="0.45">
      <c r="A1817" t="str">
        <f t="shared" si="28"/>
        <v>7https://www.scopus.com/inward/record.uri?eid=2-s2.0-85057346306&amp;doi=10.1080%2f02680513.2018.1544488&amp;partnerID=40&amp;md5=cc79e6c56184163e3ec819e2b79cdf61</v>
      </c>
      <c r="B1817">
        <v>7</v>
      </c>
      <c r="C1817" t="s">
        <v>2796</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2798</v>
      </c>
    </row>
    <row r="1825" spans="1:3" x14ac:dyDescent="0.45">
      <c r="A1825" t="str">
        <f t="shared" si="28"/>
        <v>2AUTHOR FULL NAMES: Radko, Natalya (56530682400); Belitski, Maksim (55934938700); Kalyuzhnova, Yelena (17346269400)</v>
      </c>
      <c r="B1825">
        <v>2</v>
      </c>
      <c r="C1825" t="s">
        <v>2799</v>
      </c>
    </row>
    <row r="1826" spans="1:3" x14ac:dyDescent="0.45">
      <c r="A1826" t="str">
        <f t="shared" si="28"/>
        <v>356530682400; 55934938700; 17346269400</v>
      </c>
      <c r="B1826">
        <v>3</v>
      </c>
      <c r="C1826" t="s">
        <v>2800</v>
      </c>
    </row>
    <row r="1827" spans="1:3" x14ac:dyDescent="0.45">
      <c r="A1827" t="str">
        <f t="shared" si="28"/>
        <v>4Conceptualising the entrepreneurial university: the stakeholder approach</v>
      </c>
      <c r="B1827">
        <v>4</v>
      </c>
      <c r="C1827" t="s">
        <v>2801</v>
      </c>
    </row>
    <row r="1828" spans="1:3" x14ac:dyDescent="0.45">
      <c r="A1828" t="str">
        <f t="shared" si="28"/>
        <v>5(2023) Journal of Technology Transfer, 48 (3), pp. 955 - 1044, Cited 11 times.</v>
      </c>
      <c r="B1828">
        <v>5</v>
      </c>
      <c r="C1828" t="s">
        <v>2802</v>
      </c>
    </row>
    <row r="1829" spans="1:3" x14ac:dyDescent="0.45">
      <c r="A1829" t="str">
        <f t="shared" si="28"/>
        <v>6DOI: 10.1007/s10961-022-09926-0</v>
      </c>
      <c r="B1829">
        <v>6</v>
      </c>
      <c r="C1829" t="s">
        <v>2803</v>
      </c>
    </row>
    <row r="1830" spans="1:3" x14ac:dyDescent="0.45">
      <c r="A1830" t="str">
        <f t="shared" si="28"/>
        <v>7https://www.scopus.com/inward/record.uri?eid=2-s2.0-85127696165&amp;doi=10.1007%2fs10961-022-09926-0&amp;partnerID=40&amp;md5=f703550decead76a1fb8ecdda73f1c49</v>
      </c>
      <c r="B1830">
        <v>7</v>
      </c>
      <c r="C1830" t="s">
        <v>2804</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2805</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2397</v>
      </c>
    </row>
    <row r="1838" spans="1:3" x14ac:dyDescent="0.45">
      <c r="A1838" t="str">
        <f t="shared" si="28"/>
        <v>2AUTHOR FULL NAMES: Mainardes, Emerson (35764807800); Alves, Helena (35208145700); Raposo, Mario (23768404400)</v>
      </c>
      <c r="B1838">
        <v>2</v>
      </c>
      <c r="C1838" t="s">
        <v>2398</v>
      </c>
    </row>
    <row r="1839" spans="1:3" x14ac:dyDescent="0.45">
      <c r="A1839" t="str">
        <f t="shared" si="28"/>
        <v>335764807800; 35208145700; 23768404400</v>
      </c>
      <c r="B1839">
        <v>3</v>
      </c>
      <c r="C1839" t="s">
        <v>2235</v>
      </c>
    </row>
    <row r="1840" spans="1:3" x14ac:dyDescent="0.45">
      <c r="A1840" t="str">
        <f t="shared" si="28"/>
        <v>4Portuguese Public University Student Satisfaction: A stakeholder theory-based approach</v>
      </c>
      <c r="B1840">
        <v>4</v>
      </c>
      <c r="C1840" t="s">
        <v>2806</v>
      </c>
    </row>
    <row r="1841" spans="1:3" x14ac:dyDescent="0.45">
      <c r="A1841" t="str">
        <f t="shared" si="28"/>
        <v>5(2013) Tertiary Education and Management, 19 (4), pp. 353 - 372, Cited 9 times.</v>
      </c>
      <c r="B1841">
        <v>5</v>
      </c>
      <c r="C1841" t="s">
        <v>2807</v>
      </c>
    </row>
    <row r="1842" spans="1:3" x14ac:dyDescent="0.45">
      <c r="A1842" t="str">
        <f t="shared" si="28"/>
        <v>6DOI: 10.1080/13583883.2013.841984</v>
      </c>
      <c r="B1842">
        <v>6</v>
      </c>
      <c r="C1842" t="s">
        <v>2808</v>
      </c>
    </row>
    <row r="1843" spans="1:3" x14ac:dyDescent="0.45">
      <c r="A1843" t="str">
        <f t="shared" si="28"/>
        <v>7https://www.scopus.com/inward/record.uri?eid=2-s2.0-84885129273&amp;doi=10.1080%2f13583883.2013.841984&amp;partnerID=40&amp;md5=7700d01db81fc2be6eaf936077fadfea</v>
      </c>
      <c r="B1843">
        <v>7</v>
      </c>
      <c r="C1843" t="s">
        <v>2809</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2810</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2811</v>
      </c>
    </row>
    <row r="1877" spans="1:3" x14ac:dyDescent="0.45">
      <c r="A1877" t="str">
        <f t="shared" si="29"/>
        <v>2AUTHOR FULL NAMES: Dewi, Anita (56151567400)</v>
      </c>
      <c r="B1877">
        <v>2</v>
      </c>
      <c r="C1877" t="s">
        <v>2812</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2813</v>
      </c>
    </row>
    <row r="1880" spans="1:3" x14ac:dyDescent="0.45">
      <c r="A1880" t="str">
        <f t="shared" si="29"/>
        <v>5(2012) Asian Englishes, 15 (1), pp. 4 - 27, Cited 10 times.</v>
      </c>
      <c r="B1880">
        <v>5</v>
      </c>
      <c r="C1880" t="s">
        <v>2814</v>
      </c>
    </row>
    <row r="1881" spans="1:3" x14ac:dyDescent="0.45">
      <c r="A1881" t="str">
        <f t="shared" si="29"/>
        <v>6DOI: 10.1080/13488678.2012.10801317</v>
      </c>
      <c r="B1881">
        <v>6</v>
      </c>
      <c r="C1881" t="s">
        <v>2815</v>
      </c>
    </row>
    <row r="1882" spans="1:3" x14ac:dyDescent="0.45">
      <c r="A1882" t="str">
        <f t="shared" si="29"/>
        <v>7https://www.scopus.com/inward/record.uri?eid=2-s2.0-85033268598&amp;doi=10.1080%2f13488678.2012.10801317&amp;partnerID=40&amp;md5=16553e28c52ecbc27f9c95c8ca08d595</v>
      </c>
      <c r="B1882">
        <v>7</v>
      </c>
      <c r="C1882" t="s">
        <v>2816</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2817</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2537</v>
      </c>
    </row>
    <row r="1903" spans="1:3" x14ac:dyDescent="0.45">
      <c r="A1903" t="str">
        <f t="shared" si="29"/>
        <v>2AUTHOR FULL NAMES: Ramírez, Yolanda (22952077100); Tejada, Ángel (57669158200)</v>
      </c>
      <c r="B1903">
        <v>2</v>
      </c>
      <c r="C1903" t="s">
        <v>2538</v>
      </c>
    </row>
    <row r="1904" spans="1:3" x14ac:dyDescent="0.45">
      <c r="A1904" t="str">
        <f t="shared" si="29"/>
        <v>322952077100; 57669158200</v>
      </c>
      <c r="B1904">
        <v>3</v>
      </c>
      <c r="C1904" t="s">
        <v>2500</v>
      </c>
    </row>
    <row r="1905" spans="1:3" x14ac:dyDescent="0.45">
      <c r="A1905" t="str">
        <f t="shared" si="29"/>
        <v>4University stakeholders’ perceptions of the impact and benefits of, and barriers to, human resource information systems in Spanish universities</v>
      </c>
      <c r="B1905">
        <v>4</v>
      </c>
      <c r="C1905" t="s">
        <v>2818</v>
      </c>
    </row>
    <row r="1906" spans="1:3" x14ac:dyDescent="0.45">
      <c r="A1906" t="str">
        <f t="shared" si="29"/>
        <v>5(2022) International Review of Administrative Sciences, 88 (1), pp. 171 - 188, Cited 8 times.</v>
      </c>
      <c r="B1906">
        <v>5</v>
      </c>
      <c r="C1906" t="s">
        <v>2819</v>
      </c>
    </row>
    <row r="1907" spans="1:3" x14ac:dyDescent="0.45">
      <c r="A1907" t="str">
        <f t="shared" si="29"/>
        <v>6DOI: 10.1177/0020852319890646</v>
      </c>
      <c r="B1907">
        <v>6</v>
      </c>
      <c r="C1907" t="s">
        <v>2820</v>
      </c>
    </row>
    <row r="1908" spans="1:3" x14ac:dyDescent="0.45">
      <c r="A1908" t="str">
        <f t="shared" si="29"/>
        <v>7https://www.scopus.com/inward/record.uri?eid=2-s2.0-85081951039&amp;doi=10.1177%2f0020852319890646&amp;partnerID=40&amp;md5=aa014fee189062abdd7d0e7117013ab9</v>
      </c>
      <c r="B1908">
        <v>7</v>
      </c>
      <c r="C1908" t="s">
        <v>2821</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2822</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2823</v>
      </c>
    </row>
    <row r="1929" spans="1:3" x14ac:dyDescent="0.45">
      <c r="A1929" t="str">
        <f t="shared" si="30"/>
        <v>2AUTHOR FULL NAMES: Abrams, Katie (56481236400); Meyers, Courtney (36457709100); Irani, Tracy (8959865100); Baker, Lauri (57203945075)</v>
      </c>
      <c r="B1929">
        <v>2</v>
      </c>
      <c r="C1929" t="s">
        <v>2824</v>
      </c>
    </row>
    <row r="1930" spans="1:3" x14ac:dyDescent="0.45">
      <c r="A1930" t="str">
        <f t="shared" si="30"/>
        <v>356481236400; 36457709100; 8959865100; 57203945075</v>
      </c>
      <c r="B1930">
        <v>3</v>
      </c>
      <c r="C1930" t="s">
        <v>2825</v>
      </c>
    </row>
    <row r="1931" spans="1:3" x14ac:dyDescent="0.45">
      <c r="A1931" t="str">
        <f t="shared" si="30"/>
        <v>4Branding the land grant university: Stakeholders' awareness and perceptions of the tripartite mission</v>
      </c>
      <c r="B1931">
        <v>4</v>
      </c>
      <c r="C1931" t="s">
        <v>2826</v>
      </c>
    </row>
    <row r="1932" spans="1:3" x14ac:dyDescent="0.45">
      <c r="A1932" t="str">
        <f t="shared" si="30"/>
        <v>5(2010) Journal of Extension, 48 (6), pp. 1 - 11, Cited 7 times.</v>
      </c>
      <c r="B1932">
        <v>5</v>
      </c>
      <c r="C1932" t="s">
        <v>2827</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2828</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2829</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2830</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2831</v>
      </c>
    </row>
    <row r="1943" spans="1:3" x14ac:dyDescent="0.45">
      <c r="A1943" t="str">
        <f t="shared" si="30"/>
        <v>340361038100; 57015636800; 6603892877; 57205304706; 55443607600; 55531882200; 6507945394; 26321850300; 57015234200</v>
      </c>
      <c r="B1943">
        <v>3</v>
      </c>
      <c r="C1943" t="s">
        <v>2832</v>
      </c>
    </row>
    <row r="1944" spans="1:3" x14ac:dyDescent="0.45">
      <c r="A1944" t="str">
        <f t="shared" si="30"/>
        <v>4University gatekeepers’ use of the rhetoric of citizenship to relegate the status of students with disabilities in Canada</v>
      </c>
      <c r="B1944">
        <v>4</v>
      </c>
      <c r="C1944" t="s">
        <v>2833</v>
      </c>
    </row>
    <row r="1945" spans="1:3" x14ac:dyDescent="0.45">
      <c r="A1945" t="str">
        <f t="shared" si="30"/>
        <v>5(2019) Disability and Society, 34 (1), pp. 1 - 23, Cited 14 times.</v>
      </c>
      <c r="B1945">
        <v>5</v>
      </c>
      <c r="C1945" t="s">
        <v>2834</v>
      </c>
    </row>
    <row r="1946" spans="1:3" x14ac:dyDescent="0.45">
      <c r="A1946" t="str">
        <f t="shared" si="30"/>
        <v>6DOI: 10.1080/09687599.2018.1505603</v>
      </c>
      <c r="B1946">
        <v>6</v>
      </c>
      <c r="C1946" t="s">
        <v>2835</v>
      </c>
    </row>
    <row r="1947" spans="1:3" x14ac:dyDescent="0.45">
      <c r="A1947" t="str">
        <f t="shared" si="30"/>
        <v>7https://www.scopus.com/inward/record.uri?eid=2-s2.0-85059453543&amp;doi=10.1080%2f09687599.2018.1505603&amp;partnerID=40&amp;md5=06464c1510d215b709c71a843f6b11c9</v>
      </c>
      <c r="B1947">
        <v>7</v>
      </c>
      <c r="C1947" t="s">
        <v>2836</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2837</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2838</v>
      </c>
    </row>
    <row r="1968" spans="1:3" x14ac:dyDescent="0.45">
      <c r="A1968" t="str">
        <f t="shared" si="30"/>
        <v>2AUTHOR FULL NAMES: Kompanets, Victoria (57203916208); Väätänen, Juha (26424837300)</v>
      </c>
      <c r="B1968">
        <v>2</v>
      </c>
      <c r="C1968" t="s">
        <v>2839</v>
      </c>
    </row>
    <row r="1969" spans="1:3" x14ac:dyDescent="0.45">
      <c r="A1969" t="str">
        <f t="shared" si="30"/>
        <v>357203916208; 26424837300</v>
      </c>
      <c r="B1969">
        <v>3</v>
      </c>
      <c r="C1969" t="s">
        <v>2840</v>
      </c>
    </row>
    <row r="1970" spans="1:3" x14ac:dyDescent="0.45">
      <c r="A1970" t="str">
        <f t="shared" si="30"/>
        <v>4Different, yet similar: factors motivating international degree collaboration in higher education. The case of Finnish-Russian double degree programmes</v>
      </c>
      <c r="B1970">
        <v>4</v>
      </c>
      <c r="C1970" t="s">
        <v>2841</v>
      </c>
    </row>
    <row r="1971" spans="1:3" x14ac:dyDescent="0.45">
      <c r="A1971" t="str">
        <f t="shared" si="30"/>
        <v>5(2019) European Journal of Engineering Education, 44 (3), pp. 379 - 397, Cited 9 times.</v>
      </c>
      <c r="B1971">
        <v>5</v>
      </c>
      <c r="C1971" t="s">
        <v>2842</v>
      </c>
    </row>
    <row r="1972" spans="1:3" x14ac:dyDescent="0.45">
      <c r="A1972" t="str">
        <f t="shared" si="30"/>
        <v>6DOI: 10.1080/03043797.2018.1520811</v>
      </c>
      <c r="B1972">
        <v>6</v>
      </c>
      <c r="C1972" t="s">
        <v>2843</v>
      </c>
    </row>
    <row r="1973" spans="1:3" x14ac:dyDescent="0.45">
      <c r="A1973" t="str">
        <f t="shared" si="30"/>
        <v>7https://www.scopus.com/inward/record.uri?eid=2-s2.0-85053512227&amp;doi=10.1080%2f03043797.2018.1520811&amp;partnerID=40&amp;md5=0084722bd583f843d621279814608c12</v>
      </c>
      <c r="B1973">
        <v>7</v>
      </c>
      <c r="C1973" t="s">
        <v>2844</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2845</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2846</v>
      </c>
    </row>
    <row r="1994" spans="1:3" x14ac:dyDescent="0.45">
      <c r="A1994" t="str">
        <f t="shared" si="31"/>
        <v>2AUTHOR FULL NAMES: Leem, Byung–Hak (6507322701)</v>
      </c>
      <c r="B1994">
        <v>2</v>
      </c>
      <c r="C1994" t="s">
        <v>2847</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2848</v>
      </c>
    </row>
    <row r="1997" spans="1:3" x14ac:dyDescent="0.45">
      <c r="A1997" t="str">
        <f t="shared" si="31"/>
        <v>5(2021) International Journal of Engineering Business Management, 13, Cited 7 times.</v>
      </c>
      <c r="B1997">
        <v>5</v>
      </c>
      <c r="C1997" t="s">
        <v>2849</v>
      </c>
    </row>
    <row r="1998" spans="1:3" x14ac:dyDescent="0.45">
      <c r="A1998" t="str">
        <f t="shared" si="31"/>
        <v>6DOI: 10.1177/18479790211058320</v>
      </c>
      <c r="B1998">
        <v>6</v>
      </c>
      <c r="C1998" t="s">
        <v>2850</v>
      </c>
    </row>
    <row r="1999" spans="1:3" x14ac:dyDescent="0.45">
      <c r="A1999" t="str">
        <f t="shared" si="31"/>
        <v>7https://www.scopus.com/inward/record.uri?eid=2-s2.0-85121330552&amp;doi=10.1177%2f18479790211058320&amp;partnerID=40&amp;md5=050346d174f5cfd49359e08474557c2c</v>
      </c>
      <c r="B1999">
        <v>7</v>
      </c>
      <c r="C1999" t="s">
        <v>2851</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2853</v>
      </c>
    </row>
    <row r="2020" spans="1:3" x14ac:dyDescent="0.45">
      <c r="A2020" t="str">
        <f t="shared" si="31"/>
        <v>2AUTHOR FULL NAMES: Durkin, Mark (18041689400); Howcroft, Barry (6602740041); Fairless, Craig (57188660984)</v>
      </c>
      <c r="B2020">
        <v>2</v>
      </c>
      <c r="C2020" t="s">
        <v>2854</v>
      </c>
    </row>
    <row r="2021" spans="1:3" x14ac:dyDescent="0.45">
      <c r="A2021" t="str">
        <f t="shared" si="31"/>
        <v>318041689400; 6602740041; 57188660984</v>
      </c>
      <c r="B2021">
        <v>3</v>
      </c>
      <c r="C2021" t="s">
        <v>2855</v>
      </c>
    </row>
    <row r="2022" spans="1:3" x14ac:dyDescent="0.45">
      <c r="A2022" t="str">
        <f t="shared" si="31"/>
        <v>4Product development in higher education marketing</v>
      </c>
      <c r="B2022">
        <v>4</v>
      </c>
      <c r="C2022" t="s">
        <v>2856</v>
      </c>
    </row>
    <row r="2023" spans="1:3" x14ac:dyDescent="0.45">
      <c r="A2023" t="str">
        <f t="shared" si="31"/>
        <v>5(2016) International Journal of Educational Management, 30 (3), pp. 354 - 369, Cited 9 times.</v>
      </c>
      <c r="B2023">
        <v>5</v>
      </c>
      <c r="C2023" t="s">
        <v>2857</v>
      </c>
    </row>
    <row r="2024" spans="1:3" x14ac:dyDescent="0.45">
      <c r="A2024" t="str">
        <f t="shared" si="31"/>
        <v>6DOI: 10.1108/IJEM-11-2014-0150</v>
      </c>
      <c r="B2024">
        <v>6</v>
      </c>
      <c r="C2024" t="s">
        <v>2858</v>
      </c>
    </row>
    <row r="2025" spans="1:3" x14ac:dyDescent="0.45">
      <c r="A2025" t="str">
        <f t="shared" si="31"/>
        <v>7https://www.scopus.com/inward/record.uri?eid=2-s2.0-84962158484&amp;doi=10.1108%2fIJEM-11-2014-0150&amp;partnerID=40&amp;md5=c4e188a65a00117d891e7f7d5ff4faa0</v>
      </c>
      <c r="B2025">
        <v>7</v>
      </c>
      <c r="C2025" t="s">
        <v>2859</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2860</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2861</v>
      </c>
    </row>
    <row r="2046" spans="1:3" x14ac:dyDescent="0.45">
      <c r="A2046" t="str">
        <f t="shared" si="31"/>
        <v>2AUTHOR FULL NAMES: Pilgrim, Chris (7005210328)</v>
      </c>
      <c r="B2046">
        <v>2</v>
      </c>
      <c r="C2046" t="s">
        <v>2862</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2863</v>
      </c>
    </row>
    <row r="2049" spans="1:3" x14ac:dyDescent="0.45">
      <c r="A2049" t="str">
        <f t="shared" si="31"/>
        <v>5(2012) ACIS 2012 :  Proceedings of the 23rd Australasian Conference on Information Systems, Cited 11 times.</v>
      </c>
      <c r="B2049">
        <v>5</v>
      </c>
      <c r="C2049" t="s">
        <v>2864</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2865</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2866</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2867</v>
      </c>
    </row>
    <row r="2072" spans="1:3" x14ac:dyDescent="0.45">
      <c r="A2072" t="str">
        <f t="shared" si="32"/>
        <v>2AUTHOR FULL NAMES: Tassone, Valentina C. (6602332242); Biemans, Harm J. A. (6603110521); den Brok, Perry (6507809291); Runhaar, Piety (35730535600)</v>
      </c>
      <c r="B2072">
        <v>2</v>
      </c>
      <c r="C2072" t="s">
        <v>2868</v>
      </c>
    </row>
    <row r="2073" spans="1:3" x14ac:dyDescent="0.45">
      <c r="A2073" t="str">
        <f t="shared" si="32"/>
        <v>36602332242; 6603110521; 6507809291; 35730535600</v>
      </c>
      <c r="B2073">
        <v>3</v>
      </c>
      <c r="C2073" t="s">
        <v>2869</v>
      </c>
    </row>
    <row r="2074" spans="1:3" x14ac:dyDescent="0.45">
      <c r="A2074" t="str">
        <f t="shared" si="32"/>
        <v>4Mapping course innovation in higher education: a multi-faceted analytical framework</v>
      </c>
      <c r="B2074">
        <v>4</v>
      </c>
      <c r="C2074" t="s">
        <v>2870</v>
      </c>
    </row>
    <row r="2075" spans="1:3" x14ac:dyDescent="0.45">
      <c r="A2075" t="str">
        <f t="shared" si="32"/>
        <v>5(2022) Higher Education Research and Development, 41 (7), pp. 2458 - 2472, Cited 6 times.</v>
      </c>
      <c r="B2075">
        <v>5</v>
      </c>
      <c r="C2075" t="s">
        <v>2871</v>
      </c>
    </row>
    <row r="2076" spans="1:3" x14ac:dyDescent="0.45">
      <c r="A2076" t="str">
        <f t="shared" si="32"/>
        <v>6DOI: 10.1080/07294360.2021.1985089</v>
      </c>
      <c r="B2076">
        <v>6</v>
      </c>
      <c r="C2076" t="s">
        <v>2872</v>
      </c>
    </row>
    <row r="2077" spans="1:3" x14ac:dyDescent="0.45">
      <c r="A2077" t="str">
        <f t="shared" si="32"/>
        <v>7https://www.scopus.com/inward/record.uri?eid=2-s2.0-85117857014&amp;doi=10.1080%2f07294360.2021.1985089&amp;partnerID=40&amp;md5=d104519ab29bee932477d87b890a7109</v>
      </c>
      <c r="B2077">
        <v>7</v>
      </c>
      <c r="C2077" t="s">
        <v>2873</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2874</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2875</v>
      </c>
    </row>
    <row r="2085" spans="1:3" x14ac:dyDescent="0.45">
      <c r="A2085" t="str">
        <f t="shared" si="32"/>
        <v>2AUTHOR FULL NAMES: Kayapinar Kaya, Sema (55837509200); Ozdemir, Yasal (57194386308); Dal, Murat (56625737800)</v>
      </c>
      <c r="B2085">
        <v>2</v>
      </c>
      <c r="C2085" t="s">
        <v>2876</v>
      </c>
    </row>
    <row r="2086" spans="1:3" x14ac:dyDescent="0.45">
      <c r="A2086" t="str">
        <f t="shared" si="32"/>
        <v>355837509200; 57194386308; 56625737800</v>
      </c>
      <c r="B2086">
        <v>3</v>
      </c>
      <c r="C2086" t="s">
        <v>2877</v>
      </c>
    </row>
    <row r="2087" spans="1:3" x14ac:dyDescent="0.45">
      <c r="A2087" t="str">
        <f t="shared" si="32"/>
        <v>4“Home-buying behaviour model of Generation Y in Turkey”</v>
      </c>
      <c r="B2087">
        <v>4</v>
      </c>
      <c r="C2087" t="s">
        <v>2878</v>
      </c>
    </row>
    <row r="2088" spans="1:3" x14ac:dyDescent="0.45">
      <c r="A2088" t="str">
        <f t="shared" si="32"/>
        <v>5(2020) International Journal of Housing Markets and Analysis, 13 (5), pp. 713 - 736, Cited 6 times.</v>
      </c>
      <c r="B2088">
        <v>5</v>
      </c>
      <c r="C2088" t="s">
        <v>2879</v>
      </c>
    </row>
    <row r="2089" spans="1:3" x14ac:dyDescent="0.45">
      <c r="A2089" t="str">
        <f t="shared" si="32"/>
        <v>6DOI: 10.1108/IJHMA-05-2019-0048</v>
      </c>
      <c r="B2089">
        <v>6</v>
      </c>
      <c r="C2089" t="s">
        <v>2880</v>
      </c>
    </row>
    <row r="2090" spans="1:3" x14ac:dyDescent="0.45">
      <c r="A2090" t="str">
        <f t="shared" si="32"/>
        <v>7https://www.scopus.com/inward/record.uri?eid=2-s2.0-85073971906&amp;doi=10.1108%2fIJHMA-05-2019-0048&amp;partnerID=40&amp;md5=0c466d9955259075552c01f3c2fdaa82</v>
      </c>
      <c r="B2090">
        <v>7</v>
      </c>
      <c r="C2090" t="s">
        <v>2881</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2882</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2883</v>
      </c>
    </row>
    <row r="2176" spans="1:3" x14ac:dyDescent="0.45">
      <c r="A2176" t="str">
        <f t="shared" si="33"/>
        <v>2AUTHOR FULL NAMES: Girard, Tulay (17345457100); Pinar, Musa (14058696000)</v>
      </c>
      <c r="B2176">
        <v>2</v>
      </c>
      <c r="C2176" t="s">
        <v>2884</v>
      </c>
    </row>
    <row r="2177" spans="1:3" x14ac:dyDescent="0.45">
      <c r="A2177" t="str">
        <f t="shared" si="33"/>
        <v>317345457100; 14058696000</v>
      </c>
      <c r="B2177">
        <v>3</v>
      </c>
      <c r="C2177" t="s">
        <v>2885</v>
      </c>
    </row>
    <row r="2178" spans="1:3" x14ac:dyDescent="0.45">
      <c r="A2178" t="str">
        <f t="shared" si="33"/>
        <v>4An empirical study of the dynamic relationships between the core and supporting brand equity dimensions in higher education</v>
      </c>
      <c r="B2178">
        <v>4</v>
      </c>
      <c r="C2178" t="s">
        <v>2886</v>
      </c>
    </row>
    <row r="2179" spans="1:3" x14ac:dyDescent="0.45">
      <c r="A2179" t="str">
        <f t="shared" si="33"/>
        <v>5(2020) Journal of Applied Research in Higher Education, 13 (3), pp. 710 - 740, Cited 6 times.</v>
      </c>
      <c r="B2179">
        <v>5</v>
      </c>
      <c r="C2179" t="s">
        <v>2887</v>
      </c>
    </row>
    <row r="2180" spans="1:3" x14ac:dyDescent="0.45">
      <c r="A2180" t="str">
        <f t="shared" si="33"/>
        <v>6DOI: 10.1108/JARHE-04-2020-0097</v>
      </c>
      <c r="B2180">
        <v>6</v>
      </c>
      <c r="C2180" t="s">
        <v>2888</v>
      </c>
    </row>
    <row r="2181" spans="1:3" x14ac:dyDescent="0.45">
      <c r="A2181" t="str">
        <f t="shared" ref="A2181:A2244" si="34">B2181&amp;C2181</f>
        <v>7https://www.scopus.com/inward/record.uri?eid=2-s2.0-85088703418&amp;doi=10.1108%2fJARHE-04-2020-0097&amp;partnerID=40&amp;md5=d14f782524dd4c90284fc8e8d86cf046</v>
      </c>
      <c r="B2181">
        <v>7</v>
      </c>
      <c r="C2181" t="s">
        <v>2889</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2890</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2891</v>
      </c>
    </row>
    <row r="2254" spans="1:3" x14ac:dyDescent="0.45">
      <c r="A2254" t="str">
        <f t="shared" si="35"/>
        <v>2AUTHOR FULL NAMES: McClung, Gordon W. (6603074103); Werner, Mary (55431572400)</v>
      </c>
      <c r="B2254">
        <v>2</v>
      </c>
      <c r="C2254" t="s">
        <v>2892</v>
      </c>
    </row>
    <row r="2255" spans="1:3" x14ac:dyDescent="0.45">
      <c r="A2255" t="str">
        <f t="shared" si="35"/>
        <v>36603074103; 55431572400</v>
      </c>
      <c r="B2255">
        <v>3</v>
      </c>
      <c r="C2255" t="s">
        <v>2893</v>
      </c>
    </row>
    <row r="2256" spans="1:3" x14ac:dyDescent="0.45">
      <c r="A2256" t="str">
        <f t="shared" si="35"/>
        <v>4A market/value based approach to satisfy stakeholders of higher education</v>
      </c>
      <c r="B2256">
        <v>4</v>
      </c>
      <c r="C2256" t="s">
        <v>2894</v>
      </c>
    </row>
    <row r="2257" spans="1:3" x14ac:dyDescent="0.45">
      <c r="A2257" t="str">
        <f t="shared" si="35"/>
        <v>5(2008) Journal of Marketing for Higher Education, 18 (1), pp. 102 - 123, Cited 14 times.</v>
      </c>
      <c r="B2257">
        <v>5</v>
      </c>
      <c r="C2257" t="s">
        <v>2895</v>
      </c>
    </row>
    <row r="2258" spans="1:3" x14ac:dyDescent="0.45">
      <c r="A2258" t="str">
        <f t="shared" si="35"/>
        <v>6DOI: 10.1080/08841240802100345</v>
      </c>
      <c r="B2258">
        <v>6</v>
      </c>
      <c r="C2258" t="s">
        <v>2896</v>
      </c>
    </row>
    <row r="2259" spans="1:3" x14ac:dyDescent="0.45">
      <c r="A2259" t="str">
        <f t="shared" si="35"/>
        <v>7https://www.scopus.com/inward/record.uri?eid=2-s2.0-67449142653&amp;doi=10.1080%2f08841240802100345&amp;partnerID=40&amp;md5=0f6af8d832d5f084b7c6c25e755d57b6</v>
      </c>
      <c r="B2259">
        <v>7</v>
      </c>
      <c r="C2259" t="s">
        <v>2897</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2898</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2899</v>
      </c>
    </row>
    <row r="2267" spans="1:3" x14ac:dyDescent="0.45">
      <c r="A2267" t="str">
        <f t="shared" si="35"/>
        <v>2AUTHOR FULL NAMES: Kuoppakangas, Päivikki (55617842200); Suomi, Kati (42462666300); Clark, Paul (57195618372); Chapleo, Chris (36744662800); Stenvall, Jari (29167497500)</v>
      </c>
      <c r="B2267">
        <v>2</v>
      </c>
      <c r="C2267" t="s">
        <v>2900</v>
      </c>
    </row>
    <row r="2268" spans="1:3" x14ac:dyDescent="0.45">
      <c r="A2268" t="str">
        <f t="shared" si="35"/>
        <v>355617842200; 42462666300; 57195618372; 36744662800; 29167497500</v>
      </c>
      <c r="B2268">
        <v>3</v>
      </c>
      <c r="C2268" t="s">
        <v>2901</v>
      </c>
    </row>
    <row r="2269" spans="1:3" x14ac:dyDescent="0.45">
      <c r="A2269" t="str">
        <f t="shared" si="35"/>
        <v>4Dilemmas in Re-branding a University—“Maybe People Just Don’t Like Change”: Linking Meaningfulness and Mutuality into the Reconciliation</v>
      </c>
      <c r="B2269">
        <v>4</v>
      </c>
      <c r="C2269" t="s">
        <v>2902</v>
      </c>
    </row>
    <row r="2270" spans="1:3" x14ac:dyDescent="0.45">
      <c r="A2270" t="str">
        <f t="shared" si="35"/>
        <v>5(2020) Corporate Reputation Review, 23 (2), pp. 92 - 105, Cited 8 times.</v>
      </c>
      <c r="B2270">
        <v>5</v>
      </c>
      <c r="C2270" t="s">
        <v>2903</v>
      </c>
    </row>
    <row r="2271" spans="1:3" x14ac:dyDescent="0.45">
      <c r="A2271" t="str">
        <f t="shared" si="35"/>
        <v>6DOI: 10.1057/s41299-019-00080-2</v>
      </c>
      <c r="B2271">
        <v>6</v>
      </c>
      <c r="C2271" t="s">
        <v>2904</v>
      </c>
    </row>
    <row r="2272" spans="1:3" x14ac:dyDescent="0.45">
      <c r="A2272" t="str">
        <f t="shared" si="35"/>
        <v>7https://www.scopus.com/inward/record.uri?eid=2-s2.0-85072030698&amp;doi=10.1057%2fs41299-019-00080-2&amp;partnerID=40&amp;md5=49244c0282c7cc302223381e7e4a778b</v>
      </c>
      <c r="B2272">
        <v>7</v>
      </c>
      <c r="C2272" t="s">
        <v>2905</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2906</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2907</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2908</v>
      </c>
    </row>
    <row r="2294" spans="1:3" x14ac:dyDescent="0.45">
      <c r="A2294" t="str">
        <f t="shared" si="35"/>
        <v>357191955654; 8524047400; 55369278200; 55166605200; 57204428007; 57190255019; 57204416984; 35773702300; 57204415471; 57209044673</v>
      </c>
      <c r="B2294">
        <v>3</v>
      </c>
      <c r="C2294" t="s">
        <v>2909</v>
      </c>
    </row>
    <row r="2295" spans="1:3" x14ac:dyDescent="0.45">
      <c r="A2295" t="str">
        <f t="shared" si="35"/>
        <v>4Critical success and moderating factors effect in Indonesian Public Universities' business incubators</v>
      </c>
      <c r="B2295">
        <v>4</v>
      </c>
      <c r="C2295" t="s">
        <v>2910</v>
      </c>
    </row>
    <row r="2296" spans="1:3" x14ac:dyDescent="0.45">
      <c r="A2296" t="str">
        <f t="shared" si="35"/>
        <v>5(2018) International Journal of Technology, 9 (5), pp. 1049 - 1060, Cited 7 times.</v>
      </c>
      <c r="B2296">
        <v>5</v>
      </c>
      <c r="C2296" t="s">
        <v>2911</v>
      </c>
    </row>
    <row r="2297" spans="1:3" x14ac:dyDescent="0.45">
      <c r="A2297" t="str">
        <f t="shared" si="35"/>
        <v>6DOI: 10.14716/ijtech.v9i5.1363</v>
      </c>
      <c r="B2297">
        <v>6</v>
      </c>
      <c r="C2297" t="s">
        <v>2912</v>
      </c>
    </row>
    <row r="2298" spans="1:3" x14ac:dyDescent="0.45">
      <c r="A2298" t="str">
        <f t="shared" si="35"/>
        <v>7https://www.scopus.com/inward/record.uri?eid=2-s2.0-85055541654&amp;doi=10.14716%2fijtech.v9i5.1363&amp;partnerID=40&amp;md5=f589d509b8777f31b4a0d220fdc7dcab</v>
      </c>
      <c r="B2298">
        <v>7</v>
      </c>
      <c r="C2298" t="s">
        <v>2913</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2914</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2915</v>
      </c>
    </row>
    <row r="2306" spans="1:3" x14ac:dyDescent="0.45">
      <c r="A2306" t="str">
        <f t="shared" si="35"/>
        <v>2AUTHOR FULL NAMES: Rungfamai, Kreangchai (57190336478)</v>
      </c>
      <c r="B2306">
        <v>2</v>
      </c>
      <c r="C2306" t="s">
        <v>2916</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2917</v>
      </c>
    </row>
    <row r="2309" spans="1:3" x14ac:dyDescent="0.45">
      <c r="A2309" t="str">
        <f t="shared" ref="A2309:A2372" si="36">B2309&amp;C2309</f>
        <v>5(2017) Higher Education, 74 (1), pp. 1 - 16, Cited 11 times.</v>
      </c>
      <c r="B2309">
        <v>5</v>
      </c>
      <c r="C2309" t="s">
        <v>2918</v>
      </c>
    </row>
    <row r="2310" spans="1:3" x14ac:dyDescent="0.45">
      <c r="A2310" t="str">
        <f t="shared" si="36"/>
        <v>6DOI: 10.1007/s10734-016-0024-x</v>
      </c>
      <c r="B2310">
        <v>6</v>
      </c>
      <c r="C2310" t="s">
        <v>2919</v>
      </c>
    </row>
    <row r="2311" spans="1:3" x14ac:dyDescent="0.45">
      <c r="A2311" t="str">
        <f t="shared" si="36"/>
        <v>7https://www.scopus.com/inward/record.uri?eid=2-s2.0-84979300220&amp;doi=10.1007%2fs10734-016-0024-x&amp;partnerID=40&amp;md5=a6b1a7b33da00fbf16fe47949f7e2fd7</v>
      </c>
      <c r="B2311">
        <v>7</v>
      </c>
      <c r="C2311" t="s">
        <v>2920</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2921</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2922</v>
      </c>
    </row>
    <row r="2332" spans="1:3" x14ac:dyDescent="0.45">
      <c r="A2332" t="str">
        <f t="shared" si="36"/>
        <v>2AUTHOR FULL NAMES: Abdul Razak, Arbaiah (56468067300); Murray, Peter A. (9276591100); Roberts, David (57217747137)</v>
      </c>
      <c r="B2332">
        <v>2</v>
      </c>
      <c r="C2332" t="s">
        <v>2923</v>
      </c>
    </row>
    <row r="2333" spans="1:3" x14ac:dyDescent="0.45">
      <c r="A2333" t="str">
        <f t="shared" si="36"/>
        <v>356468067300; 9276591100; 57217747137</v>
      </c>
      <c r="B2333">
        <v>3</v>
      </c>
      <c r="C2333" t="s">
        <v>2924</v>
      </c>
    </row>
    <row r="2334" spans="1:3" x14ac:dyDescent="0.45">
      <c r="A2334" t="str">
        <f t="shared" si="36"/>
        <v>4Open Innovation in Universities: The Relationship Between Innovation and Commercialisation</v>
      </c>
      <c r="B2334">
        <v>4</v>
      </c>
      <c r="C2334" t="s">
        <v>2925</v>
      </c>
    </row>
    <row r="2335" spans="1:3" x14ac:dyDescent="0.45">
      <c r="A2335" t="str">
        <f t="shared" si="36"/>
        <v>5(2014) Knowledge and Process Management, 21 (4), pp. 260 - 269, Cited 10 times.</v>
      </c>
      <c r="B2335">
        <v>5</v>
      </c>
      <c r="C2335" t="s">
        <v>2926</v>
      </c>
    </row>
    <row r="2336" spans="1:3" x14ac:dyDescent="0.45">
      <c r="A2336" t="str">
        <f t="shared" si="36"/>
        <v>6DOI: 10.1002/kpm.1444</v>
      </c>
      <c r="B2336">
        <v>6</v>
      </c>
      <c r="C2336" t="s">
        <v>2927</v>
      </c>
    </row>
    <row r="2337" spans="1:3" x14ac:dyDescent="0.45">
      <c r="A2337" t="str">
        <f t="shared" si="36"/>
        <v>7https://www.scopus.com/inward/record.uri?eid=2-s2.0-84920262903&amp;doi=10.1002%2fkpm.1444&amp;partnerID=40&amp;md5=a75f59063b3cfa9bdb78af2aa8be792f</v>
      </c>
      <c r="B2337">
        <v>7</v>
      </c>
      <c r="C2337" t="s">
        <v>2928</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2929</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2930</v>
      </c>
    </row>
    <row r="2345" spans="1:3" x14ac:dyDescent="0.45">
      <c r="A2345" t="str">
        <f t="shared" si="36"/>
        <v>2AUTHOR FULL NAMES: White, Steve (56895488600); Leon, Manuel (57188312600); White, Su (10738888600)</v>
      </c>
      <c r="B2345">
        <v>2</v>
      </c>
      <c r="C2345" t="s">
        <v>2931</v>
      </c>
    </row>
    <row r="2346" spans="1:3" x14ac:dyDescent="0.45">
      <c r="A2346" t="str">
        <f t="shared" si="36"/>
        <v>356895488600; 57188312600; 10738888600</v>
      </c>
      <c r="B2346">
        <v>3</v>
      </c>
      <c r="C2346" t="s">
        <v>2932</v>
      </c>
    </row>
    <row r="2347" spans="1:3" x14ac:dyDescent="0.45">
      <c r="A2347" t="str">
        <f t="shared" si="36"/>
        <v>4MOOCs inside Universities: An analysis of mooc discourse as represented in he magazines</v>
      </c>
      <c r="B2347">
        <v>4</v>
      </c>
      <c r="C2347" t="s">
        <v>2933</v>
      </c>
    </row>
    <row r="2348" spans="1:3" x14ac:dyDescent="0.45">
      <c r="A2348" t="str">
        <f t="shared" si="36"/>
        <v>5(2015) CSEDU 2015 - 7th International Conference on Computer Supported Education, Proceedings, 2, pp. 109 - 115, Cited 7 times.</v>
      </c>
      <c r="B2348">
        <v>5</v>
      </c>
      <c r="C2348" t="s">
        <v>2934</v>
      </c>
    </row>
    <row r="2349" spans="1:3" x14ac:dyDescent="0.45">
      <c r="A2349" t="str">
        <f t="shared" si="36"/>
        <v>6DOI: 10.5220/0005453201090115</v>
      </c>
      <c r="B2349">
        <v>6</v>
      </c>
      <c r="C2349" t="s">
        <v>2935</v>
      </c>
    </row>
    <row r="2350" spans="1:3" x14ac:dyDescent="0.45">
      <c r="A2350" t="str">
        <f t="shared" si="36"/>
        <v>7https://www.scopus.com/inward/record.uri?eid=2-s2.0-84943536233&amp;doi=10.5220%2f0005453201090115&amp;partnerID=40&amp;md5=7c4bbb0d9add598fa77e815e7a593451</v>
      </c>
      <c r="B2350">
        <v>7</v>
      </c>
      <c r="C2350" t="s">
        <v>2936</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2937</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2938</v>
      </c>
    </row>
    <row r="2371" spans="1:3" x14ac:dyDescent="0.45">
      <c r="A2371" t="str">
        <f t="shared" si="36"/>
        <v>2AUTHOR FULL NAMES: Gottwald, Julia (55175079900); Buch, Franziska (55611812400); Giesecke, Kira (55174923400)</v>
      </c>
      <c r="B2371">
        <v>2</v>
      </c>
      <c r="C2371" t="s">
        <v>2939</v>
      </c>
    </row>
    <row r="2372" spans="1:3" x14ac:dyDescent="0.45">
      <c r="A2372" t="str">
        <f t="shared" si="36"/>
        <v>355175079900; 55611812400; 55174923400</v>
      </c>
      <c r="B2372">
        <v>3</v>
      </c>
      <c r="C2372" t="s">
        <v>2940</v>
      </c>
    </row>
    <row r="2373" spans="1:3" x14ac:dyDescent="0.45">
      <c r="A2373" t="str">
        <f t="shared" ref="A2373:A2436" si="37">B2373&amp;C2373</f>
        <v>4Understanding the role of universities in technology transfer in the renewable energy sector in Bolivia</v>
      </c>
      <c r="B2373">
        <v>4</v>
      </c>
      <c r="C2373" t="s">
        <v>2941</v>
      </c>
    </row>
    <row r="2374" spans="1:3" x14ac:dyDescent="0.45">
      <c r="A2374" t="str">
        <f t="shared" si="37"/>
        <v>5(2012) Management of Environmental Quality, 23 (3), pp. 291 - 299, Cited 12 times.</v>
      </c>
      <c r="B2374">
        <v>5</v>
      </c>
      <c r="C2374" t="s">
        <v>2942</v>
      </c>
    </row>
    <row r="2375" spans="1:3" x14ac:dyDescent="0.45">
      <c r="A2375" t="str">
        <f t="shared" si="37"/>
        <v>6DOI: 10.1108/14777831211217495</v>
      </c>
      <c r="B2375">
        <v>6</v>
      </c>
      <c r="C2375" t="s">
        <v>2943</v>
      </c>
    </row>
    <row r="2376" spans="1:3" x14ac:dyDescent="0.45">
      <c r="A2376" t="str">
        <f t="shared" si="37"/>
        <v>7https://www.scopus.com/inward/record.uri?eid=2-s2.0-84859389961&amp;doi=10.1108%2f14777831211217495&amp;partnerID=40&amp;md5=5dfdcf8d273980d026a0306fdbec909a</v>
      </c>
      <c r="B2376">
        <v>7</v>
      </c>
      <c r="C2376" t="s">
        <v>2944</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2945</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2946</v>
      </c>
    </row>
    <row r="2397" spans="1:3" x14ac:dyDescent="0.45">
      <c r="A2397" t="str">
        <f t="shared" si="37"/>
        <v>2AUTHOR FULL NAMES: Ramlo, Susan E. (23670734000)</v>
      </c>
      <c r="B2397">
        <v>2</v>
      </c>
      <c r="C2397" t="s">
        <v>2947</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2948</v>
      </c>
    </row>
    <row r="2400" spans="1:3" x14ac:dyDescent="0.45">
      <c r="A2400" t="str">
        <f t="shared" si="37"/>
        <v>5(2021) Innovative Higher Education, 46 (6), pp. 777 - 793, Cited 8 times.</v>
      </c>
      <c r="B2400">
        <v>5</v>
      </c>
      <c r="C2400" t="s">
        <v>2949</v>
      </c>
    </row>
    <row r="2401" spans="1:3" x14ac:dyDescent="0.45">
      <c r="A2401" t="str">
        <f t="shared" si="37"/>
        <v>6DOI: 10.1007/s10755-021-09561-x</v>
      </c>
      <c r="B2401">
        <v>6</v>
      </c>
      <c r="C2401" t="s">
        <v>2950</v>
      </c>
    </row>
    <row r="2402" spans="1:3" x14ac:dyDescent="0.45">
      <c r="A2402" t="str">
        <f t="shared" si="37"/>
        <v>7https://www.scopus.com/inward/record.uri?eid=2-s2.0-85118772124&amp;doi=10.1007%2fs10755-021-09561-x&amp;partnerID=40&amp;md5=03e2a6fd6fdb4917f5deefbd1012a780</v>
      </c>
      <c r="B2402">
        <v>7</v>
      </c>
      <c r="C2402" t="s">
        <v>2951</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2952</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2953</v>
      </c>
    </row>
    <row r="2410" spans="1:3" x14ac:dyDescent="0.45">
      <c r="A2410" t="str">
        <f t="shared" si="37"/>
        <v>2AUTHOR FULL NAMES: Kwiek, Marek (6508003341)</v>
      </c>
      <c r="B2410">
        <v>2</v>
      </c>
      <c r="C2410" t="s">
        <v>2954</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2955</v>
      </c>
    </row>
    <row r="2413" spans="1:3" x14ac:dyDescent="0.45">
      <c r="A2413" t="str">
        <f t="shared" si="37"/>
        <v>5(2009) European Educational Research Journal, 8 (2), pp. 218 - 235, Cited 7 times.</v>
      </c>
      <c r="B2413">
        <v>5</v>
      </c>
      <c r="C2413" t="s">
        <v>2956</v>
      </c>
    </row>
    <row r="2414" spans="1:3" x14ac:dyDescent="0.45">
      <c r="A2414" t="str">
        <f t="shared" si="37"/>
        <v>6DOI: 10.2304/eerj.2009.8.2.218</v>
      </c>
      <c r="B2414">
        <v>6</v>
      </c>
      <c r="C2414" t="s">
        <v>2957</v>
      </c>
    </row>
    <row r="2415" spans="1:3" x14ac:dyDescent="0.45">
      <c r="A2415" t="str">
        <f t="shared" si="37"/>
        <v>7https://www.scopus.com/inward/record.uri?eid=2-s2.0-70349189690&amp;doi=10.2304%2feerj.2009.8.2.218&amp;partnerID=40&amp;md5=bed8ccb29c618f1dc963ef47d0c0a04c</v>
      </c>
      <c r="B2415">
        <v>7</v>
      </c>
      <c r="C2415" t="s">
        <v>2958</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2959</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2960</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2961</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2962</v>
      </c>
    </row>
    <row r="2425" spans="1:3" x14ac:dyDescent="0.45">
      <c r="A2425" t="str">
        <f t="shared" si="37"/>
        <v>4Online prevention programmes for university students: Stakeholder perspectives from six European countries</v>
      </c>
      <c r="B2425">
        <v>4</v>
      </c>
      <c r="C2425" t="s">
        <v>2963</v>
      </c>
    </row>
    <row r="2426" spans="1:3" x14ac:dyDescent="0.45">
      <c r="A2426" t="str">
        <f t="shared" si="37"/>
        <v>5(2021) European Journal of Public Health, 31, pp. I64 - I70, Cited 6 times.</v>
      </c>
      <c r="B2426">
        <v>5</v>
      </c>
      <c r="C2426" t="s">
        <v>2964</v>
      </c>
    </row>
    <row r="2427" spans="1:3" x14ac:dyDescent="0.45">
      <c r="A2427" t="str">
        <f t="shared" si="37"/>
        <v>6DOI: 10.1093/eurpub/ckab040</v>
      </c>
      <c r="B2427">
        <v>6</v>
      </c>
      <c r="C2427" t="s">
        <v>2965</v>
      </c>
    </row>
    <row r="2428" spans="1:3" x14ac:dyDescent="0.45">
      <c r="A2428" t="str">
        <f t="shared" si="37"/>
        <v>7https://www.scopus.com/inward/record.uri?eid=2-s2.0-85111072318&amp;doi=10.1093%2feurpub%2fckab040&amp;partnerID=40&amp;md5=3ef44d0a85f88957c990a4a0bfbdf5dc</v>
      </c>
      <c r="B2428">
        <v>7</v>
      </c>
      <c r="C2428" t="s">
        <v>2966</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2967</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2537</v>
      </c>
    </row>
    <row r="2449" spans="1:3" x14ac:dyDescent="0.45">
      <c r="A2449" t="str">
        <f t="shared" si="38"/>
        <v>2AUTHOR FULL NAMES: Ramírez, Yolanda (22952077100); Tejada, Ángel (57669158200)</v>
      </c>
      <c r="B2449">
        <v>2</v>
      </c>
      <c r="C2449" t="s">
        <v>2538</v>
      </c>
    </row>
    <row r="2450" spans="1:3" x14ac:dyDescent="0.45">
      <c r="A2450" t="str">
        <f t="shared" si="38"/>
        <v>322952077100; 57669158200</v>
      </c>
      <c r="B2450">
        <v>3</v>
      </c>
      <c r="C2450" t="s">
        <v>2500</v>
      </c>
    </row>
    <row r="2451" spans="1:3" x14ac:dyDescent="0.45">
      <c r="A2451" t="str">
        <f t="shared" si="38"/>
        <v>4Corporate governance of universities: Improving transparency and accountability</v>
      </c>
      <c r="B2451">
        <v>4</v>
      </c>
      <c r="C2451" t="s">
        <v>2968</v>
      </c>
    </row>
    <row r="2452" spans="1:3" x14ac:dyDescent="0.45">
      <c r="A2452" t="str">
        <f t="shared" si="38"/>
        <v>5(2018) International Journal of Disclosure and Governance, 15 (1), pp. 29 - 39, Cited 10 times.</v>
      </c>
      <c r="B2452">
        <v>5</v>
      </c>
      <c r="C2452" t="s">
        <v>2969</v>
      </c>
    </row>
    <row r="2453" spans="1:3" x14ac:dyDescent="0.45">
      <c r="A2453" t="str">
        <f t="shared" si="38"/>
        <v>6DOI: 10.1057/s41310-018-0034-2</v>
      </c>
      <c r="B2453">
        <v>6</v>
      </c>
      <c r="C2453" t="s">
        <v>2970</v>
      </c>
    </row>
    <row r="2454" spans="1:3" x14ac:dyDescent="0.45">
      <c r="A2454" t="str">
        <f t="shared" si="38"/>
        <v>7https://www.scopus.com/inward/record.uri?eid=2-s2.0-85042178060&amp;doi=10.1057%2fs41310-018-0034-2&amp;partnerID=40&amp;md5=c91d797d7a7d34700a35424739eacaef</v>
      </c>
      <c r="B2454">
        <v>7</v>
      </c>
      <c r="C2454" t="s">
        <v>2971</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2973</v>
      </c>
    </row>
    <row r="2514" spans="1:3" x14ac:dyDescent="0.45">
      <c r="A2514" t="str">
        <f t="shared" si="39"/>
        <v>2AUTHOR FULL NAMES: Labanauskis, Rimvydas (57205342314); Ginevičius, Romualdas (55932312300)</v>
      </c>
      <c r="B2514">
        <v>2</v>
      </c>
      <c r="C2514" t="s">
        <v>2974</v>
      </c>
    </row>
    <row r="2515" spans="1:3" x14ac:dyDescent="0.45">
      <c r="A2515" t="str">
        <f t="shared" si="39"/>
        <v>357205342314; 55932312300</v>
      </c>
      <c r="B2515">
        <v>3</v>
      </c>
      <c r="C2515" t="s">
        <v>2975</v>
      </c>
    </row>
    <row r="2516" spans="1:3" x14ac:dyDescent="0.45">
      <c r="A2516" t="str">
        <f t="shared" si="39"/>
        <v>4Role of stakeholders leading to development of higher education services</v>
      </c>
      <c r="B2516">
        <v>4</v>
      </c>
      <c r="C2516" t="s">
        <v>2976</v>
      </c>
    </row>
    <row r="2517" spans="1:3" x14ac:dyDescent="0.45">
      <c r="A2517" t="str">
        <f t="shared" si="39"/>
        <v>5(2017) Engineering Management in Production and Services, 9 (3), pp. 63 - 75, Cited 15 times.</v>
      </c>
      <c r="B2517">
        <v>5</v>
      </c>
      <c r="C2517" t="s">
        <v>2977</v>
      </c>
    </row>
    <row r="2518" spans="1:3" x14ac:dyDescent="0.45">
      <c r="A2518" t="str">
        <f t="shared" si="39"/>
        <v>6DOI: 10.1515/emj-2017-0026</v>
      </c>
      <c r="B2518">
        <v>6</v>
      </c>
      <c r="C2518" t="s">
        <v>2978</v>
      </c>
    </row>
    <row r="2519" spans="1:3" x14ac:dyDescent="0.45">
      <c r="A2519" t="str">
        <f t="shared" si="39"/>
        <v>7https://www.scopus.com/inward/record.uri?eid=2-s2.0-85059604694&amp;doi=10.1515%2femj-2017-0026&amp;partnerID=40&amp;md5=ed75a72ff4f9c47008f1de63e20889e1</v>
      </c>
      <c r="B2519">
        <v>7</v>
      </c>
      <c r="C2519" t="s">
        <v>2979</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2981</v>
      </c>
    </row>
    <row r="2540" spans="1:3" x14ac:dyDescent="0.45">
      <c r="A2540" t="str">
        <f t="shared" si="39"/>
        <v>2AUTHOR FULL NAMES: Lei, Jiedi (57193153664); Ashwin, Chris (8333588300); Brosnan, Mark (35551579100); Russell, Ailsa (35556811900)</v>
      </c>
      <c r="B2540">
        <v>2</v>
      </c>
      <c r="C2540" t="s">
        <v>2982</v>
      </c>
    </row>
    <row r="2541" spans="1:3" x14ac:dyDescent="0.45">
      <c r="A2541" t="str">
        <f t="shared" si="39"/>
        <v>357193153664; 8333588300; 35551579100; 35556811900</v>
      </c>
      <c r="B2541">
        <v>3</v>
      </c>
      <c r="C2541" t="s">
        <v>2983</v>
      </c>
    </row>
    <row r="2542" spans="1:3" x14ac:dyDescent="0.45">
      <c r="A2542" t="str">
        <f t="shared" si="39"/>
        <v>4Differences in anxieties and social networks in a group-matched sample of autistic and typically developing students transitioning to university</v>
      </c>
      <c r="B2542">
        <v>4</v>
      </c>
      <c r="C2542" t="s">
        <v>2984</v>
      </c>
    </row>
    <row r="2543" spans="1:3" x14ac:dyDescent="0.45">
      <c r="A2543" t="str">
        <f t="shared" si="39"/>
        <v>5(2020) Autism, 24 (5), pp. 1138 - 1151, Cited 8 times.</v>
      </c>
      <c r="B2543">
        <v>5</v>
      </c>
      <c r="C2543" t="s">
        <v>2985</v>
      </c>
    </row>
    <row r="2544" spans="1:3" x14ac:dyDescent="0.45">
      <c r="A2544" t="str">
        <f t="shared" si="39"/>
        <v>6DOI: 10.1177/1362361319894830</v>
      </c>
      <c r="B2544">
        <v>6</v>
      </c>
      <c r="C2544" t="s">
        <v>2986</v>
      </c>
    </row>
    <row r="2545" spans="1:4" x14ac:dyDescent="0.45">
      <c r="A2545" t="str">
        <f t="shared" si="39"/>
        <v>7https://www.scopus.com/inward/record.uri?eid=2-s2.0-85077170329&amp;doi=10.1177%2f1362361319894830&amp;partnerID=40&amp;md5=dc78d4a54532271267ba6a8ccb13e75f</v>
      </c>
      <c r="B2545">
        <v>7</v>
      </c>
      <c r="C2545" t="s">
        <v>2987</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4383</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2990</v>
      </c>
    </row>
    <row r="2553" spans="1:4" x14ac:dyDescent="0.45">
      <c r="A2553" t="str">
        <f t="shared" si="39"/>
        <v>2AUTHOR FULL NAMES: Kusio, Tomasz (57201548044); Fiore, Mariantonietta (56225909500)</v>
      </c>
      <c r="B2553">
        <v>2</v>
      </c>
      <c r="C2553" t="s">
        <v>2991</v>
      </c>
    </row>
    <row r="2554" spans="1:4" x14ac:dyDescent="0.45">
      <c r="A2554" t="str">
        <f t="shared" si="39"/>
        <v>357201548044; 56225909500</v>
      </c>
      <c r="B2554">
        <v>3</v>
      </c>
      <c r="C2554" t="s">
        <v>2992</v>
      </c>
    </row>
    <row r="2555" spans="1:4" x14ac:dyDescent="0.45">
      <c r="A2555" t="str">
        <f t="shared" si="39"/>
        <v>4The perception of entrepreneurship culture by internal university stakeholders</v>
      </c>
      <c r="B2555">
        <v>4</v>
      </c>
      <c r="C2555" t="s">
        <v>2993</v>
      </c>
    </row>
    <row r="2556" spans="1:4" x14ac:dyDescent="0.45">
      <c r="A2556" t="str">
        <f t="shared" si="39"/>
        <v>5(2020) European Business Review, 32 (3), pp. 443 - 457, Cited 6 times.</v>
      </c>
      <c r="B2556">
        <v>5</v>
      </c>
      <c r="C2556" t="s">
        <v>2994</v>
      </c>
    </row>
    <row r="2557" spans="1:4" x14ac:dyDescent="0.45">
      <c r="A2557" t="str">
        <f t="shared" si="39"/>
        <v>6DOI: 10.1108/EBR-05-2019-0087</v>
      </c>
      <c r="B2557">
        <v>6</v>
      </c>
      <c r="C2557" t="s">
        <v>2995</v>
      </c>
    </row>
    <row r="2558" spans="1:4" x14ac:dyDescent="0.45">
      <c r="A2558" t="str">
        <f t="shared" si="39"/>
        <v>7https://www.scopus.com/inward/record.uri?eid=2-s2.0-85082197596&amp;doi=10.1108%2fEBR-05-2019-0087&amp;partnerID=40&amp;md5=3d8217a28554b7a9edaa6298fd1dfb26</v>
      </c>
      <c r="B2558">
        <v>7</v>
      </c>
      <c r="C2558" t="s">
        <v>2996</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2997</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2998</v>
      </c>
    </row>
    <row r="2566" spans="1:3" x14ac:dyDescent="0.45">
      <c r="A2566" t="str">
        <f t="shared" si="40"/>
        <v>2AUTHOR FULL NAMES: McCrohon, Mark (57188663851); Nyland, Berenice (22945002600)</v>
      </c>
      <c r="B2566">
        <v>2</v>
      </c>
      <c r="C2566" t="s">
        <v>2999</v>
      </c>
    </row>
    <row r="2567" spans="1:3" x14ac:dyDescent="0.45">
      <c r="A2567" t="str">
        <f t="shared" si="40"/>
        <v>357188663851; 22945002600</v>
      </c>
      <c r="B2567">
        <v>3</v>
      </c>
      <c r="C2567" t="s">
        <v>3000</v>
      </c>
    </row>
    <row r="2568" spans="1:3" x14ac:dyDescent="0.45">
      <c r="A2568" t="str">
        <f t="shared" si="40"/>
        <v>4The perceptions of commoditisation and internationalisation of higher education in Australia: an interview study of Chinese international students and their lecturers</v>
      </c>
      <c r="B2568">
        <v>4</v>
      </c>
      <c r="C2568" t="s">
        <v>3001</v>
      </c>
    </row>
    <row r="2569" spans="1:3" x14ac:dyDescent="0.45">
      <c r="A2569" t="str">
        <f t="shared" si="40"/>
        <v>5(2018) Asia Pacific Education Review, 19 (1), pp. 17 - 26, Cited 13 times.</v>
      </c>
      <c r="B2569">
        <v>5</v>
      </c>
      <c r="C2569" t="s">
        <v>3002</v>
      </c>
    </row>
    <row r="2570" spans="1:3" x14ac:dyDescent="0.45">
      <c r="A2570" t="str">
        <f t="shared" si="40"/>
        <v>6DOI: 10.1007/s12564-018-9515-z</v>
      </c>
      <c r="B2570">
        <v>6</v>
      </c>
      <c r="C2570" t="s">
        <v>3003</v>
      </c>
    </row>
    <row r="2571" spans="1:3" x14ac:dyDescent="0.45">
      <c r="A2571" t="str">
        <f t="shared" si="40"/>
        <v>7https://www.scopus.com/inward/record.uri?eid=2-s2.0-85041802453&amp;doi=10.1007%2fs12564-018-9515-z&amp;partnerID=40&amp;md5=87851447263d07b94ffac94d23dd1101</v>
      </c>
      <c r="B2571">
        <v>7</v>
      </c>
      <c r="C2571" t="s">
        <v>3004</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3005</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3006</v>
      </c>
    </row>
    <row r="2592" spans="1:3" x14ac:dyDescent="0.45">
      <c r="A2592" t="str">
        <f t="shared" si="40"/>
        <v>2AUTHOR FULL NAMES: Simon, Amanda (57217631764); Masinda, Sarah (57217631453); Zakrajsek, Andrea (55753237700)</v>
      </c>
      <c r="B2592">
        <v>2</v>
      </c>
      <c r="C2592" t="s">
        <v>3007</v>
      </c>
    </row>
    <row r="2593" spans="1:3" x14ac:dyDescent="0.45">
      <c r="A2593" t="str">
        <f t="shared" si="40"/>
        <v>357217631764; 57217631453; 55753237700</v>
      </c>
      <c r="B2593">
        <v>3</v>
      </c>
      <c r="C2593" t="s">
        <v>3008</v>
      </c>
    </row>
    <row r="2594" spans="1:3" x14ac:dyDescent="0.45">
      <c r="A2594" t="str">
        <f t="shared" si="40"/>
        <v>4Age-Friendly University environmental scan: Exploring “age-friendliness” with stakeholders at one regional comprehensive university</v>
      </c>
      <c r="B2594">
        <v>4</v>
      </c>
      <c r="C2594" t="s">
        <v>3009</v>
      </c>
    </row>
    <row r="2595" spans="1:3" x14ac:dyDescent="0.45">
      <c r="A2595" t="str">
        <f t="shared" si="40"/>
        <v>5(2022) Gerontology and Geriatrics Education, 43 (2), pp. 149 - 162, Cited 7 times.</v>
      </c>
      <c r="B2595">
        <v>5</v>
      </c>
      <c r="C2595" t="s">
        <v>3010</v>
      </c>
    </row>
    <row r="2596" spans="1:3" x14ac:dyDescent="0.45">
      <c r="A2596" t="str">
        <f t="shared" si="40"/>
        <v>6DOI: 10.1080/02701960.2020.1783259</v>
      </c>
      <c r="B2596">
        <v>6</v>
      </c>
      <c r="C2596" t="s">
        <v>3011</v>
      </c>
    </row>
    <row r="2597" spans="1:3" x14ac:dyDescent="0.45">
      <c r="A2597" t="str">
        <f t="shared" si="40"/>
        <v>7https://www.scopus.com/inward/record.uri?eid=2-s2.0-85087460316&amp;doi=10.1080%2f02701960.2020.1783259&amp;partnerID=40&amp;md5=cca62a45d4c9b2ead4f2717a33f7d5b5</v>
      </c>
      <c r="B2597">
        <v>7</v>
      </c>
      <c r="C2597" t="s">
        <v>3012</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3013</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3014</v>
      </c>
    </row>
    <row r="2644" spans="1:3" x14ac:dyDescent="0.45">
      <c r="A2644" t="str">
        <f t="shared" si="41"/>
        <v>2AUTHOR FULL NAMES: Dong, Fanghong (57201990855); Hwang, Yeji (57217200596); Hodgson, Nancy A. (55303835400)</v>
      </c>
      <c r="B2644">
        <v>2</v>
      </c>
      <c r="C2644" t="s">
        <v>3015</v>
      </c>
    </row>
    <row r="2645" spans="1:3" x14ac:dyDescent="0.45">
      <c r="A2645" t="str">
        <f t="shared" si="41"/>
        <v>357201990855; 57217200596; 55303835400</v>
      </c>
      <c r="B2645">
        <v>3</v>
      </c>
      <c r="C2645" t="s">
        <v>3016</v>
      </c>
    </row>
    <row r="2646" spans="1:3" x14ac:dyDescent="0.45">
      <c r="A2646" t="str">
        <f t="shared" si="41"/>
        <v>4Relationships between racial discrimination, social isolation, and mental health among international Asian graduate students during the COVID-19 pandemic</v>
      </c>
      <c r="B2646">
        <v>4</v>
      </c>
      <c r="C2646" t="s">
        <v>3017</v>
      </c>
    </row>
    <row r="2647" spans="1:3" x14ac:dyDescent="0.45">
      <c r="A2647" t="str">
        <f t="shared" si="41"/>
        <v>5(2022) Journal of American College Health, Cited 5 times.</v>
      </c>
      <c r="B2647">
        <v>5</v>
      </c>
      <c r="C2647" t="s">
        <v>3018</v>
      </c>
    </row>
    <row r="2648" spans="1:3" x14ac:dyDescent="0.45">
      <c r="A2648" t="str">
        <f t="shared" si="41"/>
        <v>6DOI: 10.1080/07448481.2022.2052076</v>
      </c>
      <c r="B2648">
        <v>6</v>
      </c>
      <c r="C2648" t="s">
        <v>3019</v>
      </c>
    </row>
    <row r="2649" spans="1:3" x14ac:dyDescent="0.45">
      <c r="A2649" t="str">
        <f t="shared" si="41"/>
        <v>7https://www.scopus.com/inward/record.uri?eid=2-s2.0-85126717505&amp;doi=10.1080%2f07448481.2022.2052076&amp;partnerID=40&amp;md5=57edb01417bcc0ad7841ecbaf9ecf002</v>
      </c>
      <c r="B2649">
        <v>7</v>
      </c>
      <c r="C2649" t="s">
        <v>3020</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3021</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3022</v>
      </c>
    </row>
    <row r="2657" spans="1:3" x14ac:dyDescent="0.45">
      <c r="A2657" t="str">
        <f t="shared" si="41"/>
        <v>2AUTHOR FULL NAMES: Ricardo, Gaete Quezada (55332176200)</v>
      </c>
      <c r="B2657">
        <v>2</v>
      </c>
      <c r="C2657" t="s">
        <v>3023</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3024</v>
      </c>
    </row>
    <row r="2660" spans="1:3" x14ac:dyDescent="0.45">
      <c r="A2660" t="str">
        <f t="shared" si="41"/>
        <v>5(2011) Revista de Ciencias Sociales, 17 (3), pp. 486 - 499, Cited 5 times.</v>
      </c>
      <c r="B2660">
        <v>5</v>
      </c>
      <c r="C2660" t="s">
        <v>3025</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3026</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3027</v>
      </c>
    </row>
    <row r="2665" spans="1:3" x14ac:dyDescent="0.45">
      <c r="A2665" t="str">
        <f t="shared" si="41"/>
        <v>10LANGUAGE OF ORIGINAL DOCUMENT: Spanish</v>
      </c>
      <c r="B2665">
        <v>10</v>
      </c>
      <c r="C2665" t="s">
        <v>3028</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3029</v>
      </c>
    </row>
    <row r="2670" spans="1:3" x14ac:dyDescent="0.45">
      <c r="A2670" t="str">
        <f t="shared" si="41"/>
        <v>2AUTHOR FULL NAMES: Angu, Pineteh E. (57201698264)</v>
      </c>
      <c r="B2670">
        <v>2</v>
      </c>
      <c r="C2670" t="s">
        <v>3030</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3031</v>
      </c>
    </row>
    <row r="2673" spans="1:3" x14ac:dyDescent="0.45">
      <c r="A2673" t="str">
        <f t="shared" si="41"/>
        <v>5(2018) International Journal of Learner Diversity and Identities, 25 (1-2), pp. 9 - 22, Cited 5 times.</v>
      </c>
      <c r="B2673">
        <v>5</v>
      </c>
      <c r="C2673" t="s">
        <v>3032</v>
      </c>
    </row>
    <row r="2674" spans="1:3" x14ac:dyDescent="0.45">
      <c r="A2674" t="str">
        <f t="shared" si="41"/>
        <v>6DOI: 10.18848/2327-0128/CGP/v25i01/9-22</v>
      </c>
      <c r="B2674">
        <v>6</v>
      </c>
      <c r="C2674" t="s">
        <v>3033</v>
      </c>
    </row>
    <row r="2675" spans="1:3" x14ac:dyDescent="0.45">
      <c r="A2675" t="str">
        <f t="shared" si="41"/>
        <v>7https://www.scopus.com/inward/record.uri?eid=2-s2.0-85061486946&amp;doi=10.18848%2f2327-0128%2fCGP%2fv25i01%2f9-22&amp;partnerID=40&amp;md5=c03927b79a5078ebefca17ce58d00a04</v>
      </c>
      <c r="B2675">
        <v>7</v>
      </c>
      <c r="C2675" t="s">
        <v>3034</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3035</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3036</v>
      </c>
    </row>
    <row r="2709" spans="1:3" x14ac:dyDescent="0.45">
      <c r="A2709" t="str">
        <f t="shared" si="42"/>
        <v>2AUTHOR FULL NAMES: Bariu, Timothy (57549635600); Chun, Xiong (57551975700); Boudouaia, Azzeddine (57367301700)</v>
      </c>
      <c r="B2709">
        <v>2</v>
      </c>
      <c r="C2709" t="s">
        <v>3037</v>
      </c>
    </row>
    <row r="2710" spans="1:3" x14ac:dyDescent="0.45">
      <c r="A2710" t="str">
        <f t="shared" si="42"/>
        <v>357549635600; 57551975700; 57367301700</v>
      </c>
      <c r="B2710">
        <v>3</v>
      </c>
      <c r="C2710" t="s">
        <v>3038</v>
      </c>
    </row>
    <row r="2711" spans="1:3" x14ac:dyDescent="0.45">
      <c r="A2711" t="str">
        <f t="shared" si="42"/>
        <v>4Influence of Teachers' Competencies on ICT Implementation in Kenyan Universities</v>
      </c>
      <c r="B2711">
        <v>4</v>
      </c>
      <c r="C2711" t="s">
        <v>3039</v>
      </c>
    </row>
    <row r="2712" spans="1:3" x14ac:dyDescent="0.45">
      <c r="A2712" t="str">
        <f t="shared" si="42"/>
        <v>5(2022) Education Research International, 2022, art. no. 1370052, Cited 4 times.</v>
      </c>
      <c r="B2712">
        <v>5</v>
      </c>
      <c r="C2712" t="s">
        <v>3040</v>
      </c>
    </row>
    <row r="2713" spans="1:3" x14ac:dyDescent="0.45">
      <c r="A2713" t="str">
        <f t="shared" si="42"/>
        <v>6DOI: 10.1155/2022/1370052</v>
      </c>
      <c r="B2713">
        <v>6</v>
      </c>
      <c r="C2713" t="s">
        <v>3041</v>
      </c>
    </row>
    <row r="2714" spans="1:3" x14ac:dyDescent="0.45">
      <c r="A2714" t="str">
        <f t="shared" si="42"/>
        <v>7https://www.scopus.com/inward/record.uri?eid=2-s2.0-85127064860&amp;doi=10.1155%2f2022%2f1370052&amp;partnerID=40&amp;md5=ee163a86df21894a7fb4f97587faa43d</v>
      </c>
      <c r="B2714">
        <v>7</v>
      </c>
      <c r="C2714" t="s">
        <v>3042</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3043</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3044</v>
      </c>
    </row>
    <row r="2722" spans="1:3" x14ac:dyDescent="0.45">
      <c r="A2722" t="str">
        <f t="shared" si="42"/>
        <v>2AUTHOR FULL NAMES: Secundo, Giustina (8246738300); Mele, Gioconda (37104513600); Passiante, Giuseppina (57203666961); Albergo, Francesco (57201376672)</v>
      </c>
      <c r="B2722">
        <v>2</v>
      </c>
      <c r="C2722" t="s">
        <v>3045</v>
      </c>
    </row>
    <row r="2723" spans="1:3" x14ac:dyDescent="0.45">
      <c r="A2723" t="str">
        <f t="shared" si="42"/>
        <v>38246738300; 37104513600; 57203666961; 57201376672</v>
      </c>
      <c r="B2723">
        <v>3</v>
      </c>
      <c r="C2723" t="s">
        <v>3046</v>
      </c>
    </row>
    <row r="2724" spans="1:3" x14ac:dyDescent="0.45">
      <c r="A2724" t="str">
        <f t="shared" si="42"/>
        <v>4University business idea incubation and stakeholders' engagement: closing the gap between theory and practice</v>
      </c>
      <c r="B2724">
        <v>4</v>
      </c>
      <c r="C2724" t="s">
        <v>3047</v>
      </c>
    </row>
    <row r="2725" spans="1:3" x14ac:dyDescent="0.45">
      <c r="A2725" t="str">
        <f t="shared" si="42"/>
        <v>5(2023) European Journal of Innovation Management, 26 (4), pp. 1005 - 1033, Cited 2 times.</v>
      </c>
      <c r="B2725">
        <v>5</v>
      </c>
      <c r="C2725" t="s">
        <v>3048</v>
      </c>
    </row>
    <row r="2726" spans="1:3" x14ac:dyDescent="0.45">
      <c r="A2726" t="str">
        <f t="shared" si="42"/>
        <v>6DOI: 10.1108/EJIM-08-2021-0435</v>
      </c>
      <c r="B2726">
        <v>6</v>
      </c>
      <c r="C2726" t="s">
        <v>3049</v>
      </c>
    </row>
    <row r="2727" spans="1:3" x14ac:dyDescent="0.45">
      <c r="A2727" t="str">
        <f t="shared" si="42"/>
        <v>7https://www.scopus.com/inward/record.uri?eid=2-s2.0-85121745487&amp;doi=10.1108%2fEJIM-08-2021-0435&amp;partnerID=40&amp;md5=82b72f0fb4a6d3448c93fe570697a33f</v>
      </c>
      <c r="B2727">
        <v>7</v>
      </c>
      <c r="C2727" t="s">
        <v>3050</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3051</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3052</v>
      </c>
    </row>
    <row r="2735" spans="1:3" x14ac:dyDescent="0.45">
      <c r="A2735" t="str">
        <f t="shared" si="42"/>
        <v>2AUTHOR FULL NAMES: Machin-Mastromatteo, Juan D. (57193256637)</v>
      </c>
      <c r="B2735">
        <v>2</v>
      </c>
      <c r="C2735" t="s">
        <v>3053</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3054</v>
      </c>
    </row>
    <row r="2738" spans="1:3" x14ac:dyDescent="0.45">
      <c r="A2738" t="str">
        <f t="shared" si="42"/>
        <v>5(2015) Communications in Computer and Information Science, 552, pp. 517 - 526, Cited 5 times.</v>
      </c>
      <c r="B2738">
        <v>5</v>
      </c>
      <c r="C2738" t="s">
        <v>3055</v>
      </c>
    </row>
    <row r="2739" spans="1:3" x14ac:dyDescent="0.45">
      <c r="A2739" t="str">
        <f t="shared" si="42"/>
        <v>6DOI: 10.1007/978-3-319-28197-1_52</v>
      </c>
      <c r="B2739">
        <v>6</v>
      </c>
      <c r="C2739" t="s">
        <v>3056</v>
      </c>
    </row>
    <row r="2740" spans="1:3" x14ac:dyDescent="0.45">
      <c r="A2740" t="str">
        <f t="shared" si="42"/>
        <v>7https://www.scopus.com/inward/record.uri?eid=2-s2.0-84955268523&amp;doi=10.1007%2f978-3-319-28197-1_52&amp;partnerID=40&amp;md5=03516730475d00d0f8ffab5ef07034fb</v>
      </c>
      <c r="B2740">
        <v>7</v>
      </c>
      <c r="C2740" t="s">
        <v>3057</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3058</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3059</v>
      </c>
    </row>
    <row r="2748" spans="1:3" x14ac:dyDescent="0.45">
      <c r="A2748" t="str">
        <f t="shared" si="42"/>
        <v>2AUTHOR FULL NAMES: Ooi, Pei Cheng (35766926800); Khor, Jeen Ghee (57210618515)</v>
      </c>
      <c r="B2748">
        <v>2</v>
      </c>
      <c r="C2748" t="s">
        <v>3060</v>
      </c>
    </row>
    <row r="2749" spans="1:3" x14ac:dyDescent="0.45">
      <c r="A2749" t="str">
        <f t="shared" si="42"/>
        <v>335766926800; 57210618515</v>
      </c>
      <c r="B2749">
        <v>3</v>
      </c>
      <c r="C2749" t="s">
        <v>3061</v>
      </c>
    </row>
    <row r="2750" spans="1:3" x14ac:dyDescent="0.45">
      <c r="A2750" t="str">
        <f t="shared" si="42"/>
        <v>4Exploring Perspectives on Need for Extra-Curricular Activities in Engineering Education</v>
      </c>
      <c r="B2750">
        <v>4</v>
      </c>
      <c r="C2750" t="s">
        <v>3062</v>
      </c>
    </row>
    <row r="2751" spans="1:3" x14ac:dyDescent="0.45">
      <c r="A2751" t="str">
        <f t="shared" si="42"/>
        <v>5(2018) Proceedings of the 2018 IEEE 10th International Conference on Engineering Education, ICEED 2018, art. no. 8626972, pp. 1 - 5, Cited 4 times.</v>
      </c>
      <c r="B2751">
        <v>5</v>
      </c>
      <c r="C2751" t="s">
        <v>3063</v>
      </c>
    </row>
    <row r="2752" spans="1:3" x14ac:dyDescent="0.45">
      <c r="A2752" t="str">
        <f t="shared" si="42"/>
        <v>6DOI: 10.1109/ICEED.2018.8626972</v>
      </c>
      <c r="B2752">
        <v>6</v>
      </c>
      <c r="C2752" t="s">
        <v>3064</v>
      </c>
    </row>
    <row r="2753" spans="1:3" x14ac:dyDescent="0.45">
      <c r="A2753" t="str">
        <f t="shared" si="42"/>
        <v>7https://www.scopus.com/inward/record.uri?eid=2-s2.0-85062716714&amp;doi=10.1109%2fICEED.2018.8626972&amp;partnerID=40&amp;md5=d378b82f097c30935ee02701716c7868</v>
      </c>
      <c r="B2753">
        <v>7</v>
      </c>
      <c r="C2753" t="s">
        <v>3065</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3066</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3067</v>
      </c>
    </row>
    <row r="2761" spans="1:3" x14ac:dyDescent="0.45">
      <c r="A2761" t="str">
        <f t="shared" si="43"/>
        <v>2AUTHOR FULL NAMES: Delaine, David A. (24338124500); Cardoso, Jose Roberto (56701878100); Walther, Joachim (18042884400)</v>
      </c>
      <c r="B2761">
        <v>2</v>
      </c>
      <c r="C2761" t="s">
        <v>3068</v>
      </c>
    </row>
    <row r="2762" spans="1:3" x14ac:dyDescent="0.45">
      <c r="A2762" t="str">
        <f t="shared" si="43"/>
        <v>324338124500; 56701878100; 18042884400</v>
      </c>
      <c r="B2762">
        <v>3</v>
      </c>
      <c r="C2762" t="s">
        <v>3069</v>
      </c>
    </row>
    <row r="2763" spans="1:3" x14ac:dyDescent="0.45">
      <c r="A2763" t="str">
        <f t="shared" si="43"/>
        <v>4An investigation of inter-stakeholder dynamics supportive of STEM, community-based learning</v>
      </c>
      <c r="B2763">
        <v>4</v>
      </c>
      <c r="C2763" t="s">
        <v>3070</v>
      </c>
    </row>
    <row r="2764" spans="1:3" x14ac:dyDescent="0.45">
      <c r="A2764" t="str">
        <f t="shared" si="43"/>
        <v>5(2019) International Journal of Engineering Education, 35 (4), pp. 1094 - 1109, Cited 5 times.</v>
      </c>
      <c r="B2764">
        <v>5</v>
      </c>
      <c r="C2764" t="s">
        <v>3071</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3072</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3073</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3074</v>
      </c>
    </row>
    <row r="2813" spans="1:3" x14ac:dyDescent="0.45">
      <c r="A2813" t="str">
        <f t="shared" si="43"/>
        <v>2AUTHOR FULL NAMES: Simangunsong, Eliot (55336543400)</v>
      </c>
      <c r="B2813">
        <v>2</v>
      </c>
      <c r="C2813" t="s">
        <v>3075</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3076</v>
      </c>
    </row>
    <row r="2816" spans="1:3" x14ac:dyDescent="0.45">
      <c r="A2816" t="str">
        <f t="shared" si="43"/>
        <v>5(2019) Cakrawala Pendidikan, 38 (2), pp. 215 - 227, Cited 4 times.</v>
      </c>
      <c r="B2816">
        <v>5</v>
      </c>
      <c r="C2816" t="s">
        <v>3077</v>
      </c>
    </row>
    <row r="2817" spans="1:3" x14ac:dyDescent="0.45">
      <c r="A2817" t="str">
        <f t="shared" si="43"/>
        <v>6DOI: 10.21831/cp.v38i2.19685</v>
      </c>
      <c r="B2817">
        <v>6</v>
      </c>
      <c r="C2817" t="s">
        <v>3078</v>
      </c>
    </row>
    <row r="2818" spans="1:3" x14ac:dyDescent="0.45">
      <c r="A2818" t="str">
        <f t="shared" si="43"/>
        <v>7https://www.scopus.com/inward/record.uri?eid=2-s2.0-85071660966&amp;doi=10.21831%2fcp.v38i2.19685&amp;partnerID=40&amp;md5=009a1a8c5e5107ea962fe8368bc5a778</v>
      </c>
      <c r="B2818">
        <v>7</v>
      </c>
      <c r="C2818" t="s">
        <v>3079</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3081</v>
      </c>
    </row>
    <row r="2826" spans="1:3" x14ac:dyDescent="0.45">
      <c r="A2826" t="str">
        <f t="shared" si="44"/>
        <v>2AUTHOR FULL NAMES: Memmini, Allyssa K. (57216148786); Kinnett-Hopkins, Dominique L. (56473664600); Hasson, Rebecca E. (15128613100); Rifat, Sami F. (7003545622); Broglio, Steven P. (6603278805)</v>
      </c>
      <c r="B2826">
        <v>2</v>
      </c>
      <c r="C2826" t="s">
        <v>3082</v>
      </c>
    </row>
    <row r="2827" spans="1:3" x14ac:dyDescent="0.45">
      <c r="A2827" t="str">
        <f t="shared" si="44"/>
        <v>357216148786; 56473664600; 15128613100; 7003545622; 6603278805</v>
      </c>
      <c r="B2827">
        <v>3</v>
      </c>
      <c r="C2827" t="s">
        <v>3083</v>
      </c>
    </row>
    <row r="2828" spans="1:3" x14ac:dyDescent="0.45">
      <c r="A2828" t="str">
        <f t="shared" si="44"/>
        <v>4Considerations for Implementing the Post-Concussion Collegiate Return-to-Learn Protocol in the National Collegiate Athletic Association Power 5 Conferences</v>
      </c>
      <c r="B2828">
        <v>4</v>
      </c>
      <c r="C2828" t="s">
        <v>3084</v>
      </c>
    </row>
    <row r="2829" spans="1:3" x14ac:dyDescent="0.45">
      <c r="A2829" t="str">
        <f t="shared" si="44"/>
        <v>5(2023) Journal of Head Trauma Rehabilitation, 38 (4), pp. 336 - 347, Cited 2 times.</v>
      </c>
      <c r="B2829">
        <v>5</v>
      </c>
      <c r="C2829" t="s">
        <v>3085</v>
      </c>
    </row>
    <row r="2830" spans="1:3" x14ac:dyDescent="0.45">
      <c r="A2830" t="str">
        <f t="shared" si="44"/>
        <v>6DOI: 10.1097/HTR.0000000000000862</v>
      </c>
      <c r="B2830">
        <v>6</v>
      </c>
      <c r="C2830" t="s">
        <v>3086</v>
      </c>
    </row>
    <row r="2831" spans="1:3" x14ac:dyDescent="0.45">
      <c r="A2831" t="str">
        <f t="shared" si="44"/>
        <v>7https://www.scopus.com/inward/record.uri?eid=2-s2.0-85163297100&amp;doi=10.1097%2fHTR.0000000000000862&amp;partnerID=40&amp;md5=ef02e04f5d3d035663cbfca0947fb401</v>
      </c>
      <c r="B2831">
        <v>7</v>
      </c>
      <c r="C2831" t="s">
        <v>3087</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3088</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3089</v>
      </c>
    </row>
    <row r="2865" spans="1:3" x14ac:dyDescent="0.45">
      <c r="A2865" t="str">
        <f t="shared" si="44"/>
        <v>2AUTHOR FULL NAMES: Edelman, Alexandra (57194415458); Taylor, Judy (7405405204); Ovseiko, Pavel V. (36240957200); Topp, Stephanie M. (57226202226)</v>
      </c>
      <c r="B2865">
        <v>2</v>
      </c>
      <c r="C2865" t="s">
        <v>3090</v>
      </c>
    </row>
    <row r="2866" spans="1:3" x14ac:dyDescent="0.45">
      <c r="A2866" t="str">
        <f t="shared" si="44"/>
        <v>357194415458; 7405405204; 36240957200; 57226202226</v>
      </c>
      <c r="B2866">
        <v>3</v>
      </c>
      <c r="C2866" t="s">
        <v>3091</v>
      </c>
    </row>
    <row r="2867" spans="1:3" x14ac:dyDescent="0.45">
      <c r="A2867" t="str">
        <f t="shared" si="44"/>
        <v>4“‘Academic’ is a dirty word”: Intended impact pathways of an emerging academic health centre in tropical regional Australia</v>
      </c>
      <c r="B2867">
        <v>4</v>
      </c>
      <c r="C2867" t="s">
        <v>3092</v>
      </c>
    </row>
    <row r="2868" spans="1:3" x14ac:dyDescent="0.45">
      <c r="A2868" t="str">
        <f t="shared" si="44"/>
        <v>5(2019) International Journal of Health Planning and Management, 34 (1), pp. e661 - e678, Cited 4 times.</v>
      </c>
      <c r="B2868">
        <v>5</v>
      </c>
      <c r="C2868" t="s">
        <v>3093</v>
      </c>
    </row>
    <row r="2869" spans="1:3" x14ac:dyDescent="0.45">
      <c r="A2869" t="str">
        <f t="shared" si="44"/>
        <v>6DOI: 10.1002/hpm.2681</v>
      </c>
      <c r="B2869">
        <v>6</v>
      </c>
      <c r="C2869" t="s">
        <v>3094</v>
      </c>
    </row>
    <row r="2870" spans="1:3" x14ac:dyDescent="0.45">
      <c r="A2870" t="str">
        <f t="shared" si="44"/>
        <v>7https://www.scopus.com/inward/record.uri?eid=2-s2.0-85054915013&amp;doi=10.1002%2fhpm.2681&amp;partnerID=40&amp;md5=f6346abd79d59f062d7124221fd3fa54</v>
      </c>
      <c r="B2870">
        <v>7</v>
      </c>
      <c r="C2870" t="s">
        <v>3095</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3097</v>
      </c>
    </row>
    <row r="2904" spans="1:3" x14ac:dyDescent="0.45">
      <c r="A2904" t="str">
        <f t="shared" si="45"/>
        <v>2AUTHOR FULL NAMES: Menaker, Brian E. (56091762800); Barry, Adam E. (12763103100); Howell, Steven M. (56402552800)</v>
      </c>
      <c r="B2904">
        <v>2</v>
      </c>
      <c r="C2904" t="s">
        <v>3098</v>
      </c>
    </row>
    <row r="2905" spans="1:3" x14ac:dyDescent="0.45">
      <c r="A2905" t="str">
        <f t="shared" si="45"/>
        <v>356091762800; 12763103100; 56402552800</v>
      </c>
      <c r="B2905">
        <v>3</v>
      </c>
      <c r="C2905" t="s">
        <v>3099</v>
      </c>
    </row>
    <row r="2906" spans="1:3" x14ac:dyDescent="0.45">
      <c r="A2906" t="str">
        <f t="shared" si="45"/>
        <v>4Identifying the Influence of Opponent Ranking and Game Characteristics on Alcohol-Related Stadium Ejections</v>
      </c>
      <c r="B2906">
        <v>4</v>
      </c>
      <c r="C2906" t="s">
        <v>3100</v>
      </c>
    </row>
    <row r="2907" spans="1:3" x14ac:dyDescent="0.45">
      <c r="A2907" t="str">
        <f t="shared" si="45"/>
        <v>5(2018) Journal of Primary Prevention, 39 (2), pp. 117 - 128, Cited 6 times.</v>
      </c>
      <c r="B2907">
        <v>5</v>
      </c>
      <c r="C2907" t="s">
        <v>3101</v>
      </c>
    </row>
    <row r="2908" spans="1:3" x14ac:dyDescent="0.45">
      <c r="A2908" t="str">
        <f t="shared" si="45"/>
        <v>6DOI: 10.1007/s10935-018-0504-0</v>
      </c>
      <c r="B2908">
        <v>6</v>
      </c>
      <c r="C2908" t="s">
        <v>3102</v>
      </c>
    </row>
    <row r="2909" spans="1:3" x14ac:dyDescent="0.45">
      <c r="A2909" t="str">
        <f t="shared" si="45"/>
        <v>7https://www.scopus.com/inward/record.uri?eid=2-s2.0-85041502273&amp;doi=10.1007%2fs10935-018-0504-0&amp;partnerID=40&amp;md5=8a7aa8e0e03eefcaa81e5b9e8d703d5c</v>
      </c>
      <c r="B2909">
        <v>7</v>
      </c>
      <c r="C2909" t="s">
        <v>3103</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3104</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3105</v>
      </c>
    </row>
    <row r="2917" spans="1:3" x14ac:dyDescent="0.45">
      <c r="A2917" t="str">
        <f t="shared" si="45"/>
        <v>2AUTHOR FULL NAMES: Oleksiyenko, Anatoly (26659171300); Shchepetylnykova, Ielyzaveta (57344540800); Furiv, Uliana (58369494100)</v>
      </c>
      <c r="B2917">
        <v>2</v>
      </c>
      <c r="C2917" t="s">
        <v>3106</v>
      </c>
    </row>
    <row r="2918" spans="1:3" x14ac:dyDescent="0.45">
      <c r="A2918" t="str">
        <f t="shared" si="45"/>
        <v>326659171300; 57344540800; 58369494100</v>
      </c>
      <c r="B2918">
        <v>3</v>
      </c>
      <c r="C2918" t="s">
        <v>3107</v>
      </c>
    </row>
    <row r="2919" spans="1:3" x14ac:dyDescent="0.45">
      <c r="A2919" t="str">
        <f t="shared" si="45"/>
        <v>4Internationalization of higher education in tumultuous times: transformative powers and problems in embattled Ukraine</v>
      </c>
      <c r="B2919">
        <v>4</v>
      </c>
      <c r="C2919" t="s">
        <v>3108</v>
      </c>
    </row>
    <row r="2920" spans="1:3" x14ac:dyDescent="0.45">
      <c r="A2920" t="str">
        <f t="shared" si="45"/>
        <v>5(2023) Higher Education Research and Development, 42 (5), pp. 1103 - 1118, Cited 4 times.</v>
      </c>
      <c r="B2920">
        <v>5</v>
      </c>
      <c r="C2920" t="s">
        <v>3109</v>
      </c>
    </row>
    <row r="2921" spans="1:3" x14ac:dyDescent="0.45">
      <c r="A2921" t="str">
        <f t="shared" si="45"/>
        <v>6DOI: 10.1080/07294360.2023.2193727</v>
      </c>
      <c r="B2921">
        <v>6</v>
      </c>
      <c r="C2921" t="s">
        <v>3110</v>
      </c>
    </row>
    <row r="2922" spans="1:3" x14ac:dyDescent="0.45">
      <c r="A2922" t="str">
        <f t="shared" si="45"/>
        <v>7https://www.scopus.com/inward/record.uri?eid=2-s2.0-85163163591&amp;doi=10.1080%2f07294360.2023.2193727&amp;partnerID=40&amp;md5=ff10eb98a3995f3b8ff30b1636aa9844</v>
      </c>
      <c r="B2922">
        <v>7</v>
      </c>
      <c r="C2922" t="s">
        <v>3111</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3112</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3113</v>
      </c>
    </row>
    <row r="2943" spans="1:3" x14ac:dyDescent="0.45">
      <c r="A2943" t="str">
        <f t="shared" si="45"/>
        <v>2AUTHOR FULL NAMES: Shenderova, Svetlana (57204286919)</v>
      </c>
      <c r="B2943">
        <v>2</v>
      </c>
      <c r="C2943" t="s">
        <v>3114</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3115</v>
      </c>
    </row>
    <row r="2946" spans="1:3" x14ac:dyDescent="0.45">
      <c r="A2946" t="str">
        <f t="shared" si="45"/>
        <v>5(2018) Journal of Higher Education Policy and Management, 40 (6), pp. 611 - 628, Cited 5 times.</v>
      </c>
      <c r="B2946">
        <v>5</v>
      </c>
      <c r="C2946" t="s">
        <v>3116</v>
      </c>
    </row>
    <row r="2947" spans="1:3" x14ac:dyDescent="0.45">
      <c r="A2947" t="str">
        <f t="shared" si="45"/>
        <v>6DOI: 10.1080/1360080X.2018.1529134</v>
      </c>
      <c r="B2947">
        <v>6</v>
      </c>
      <c r="C2947" t="s">
        <v>3117</v>
      </c>
    </row>
    <row r="2948" spans="1:3" x14ac:dyDescent="0.45">
      <c r="A2948" t="str">
        <f t="shared" si="45"/>
        <v>7https://www.scopus.com/inward/record.uri?eid=2-s2.0-85055132294&amp;doi=10.1080%2f1360080X.2018.1529134&amp;partnerID=40&amp;md5=7bc58ef0a5d4ca3f09f51285ba16a162</v>
      </c>
      <c r="B2948">
        <v>7</v>
      </c>
      <c r="C2948" t="s">
        <v>3118</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3119</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3120</v>
      </c>
    </row>
    <row r="2969" spans="1:3" x14ac:dyDescent="0.45">
      <c r="A2969" t="str">
        <f t="shared" si="46"/>
        <v>2AUTHOR FULL NAMES: Pangarso, Astadi (56516848000); Setyorini, Retno (57203371447)</v>
      </c>
      <c r="B2969">
        <v>2</v>
      </c>
      <c r="C2969" t="s">
        <v>3121</v>
      </c>
    </row>
    <row r="2970" spans="1:3" x14ac:dyDescent="0.45">
      <c r="A2970" t="str">
        <f t="shared" si="46"/>
        <v>356516848000; 57203371447</v>
      </c>
      <c r="B2970">
        <v>3</v>
      </c>
      <c r="C2970" t="s">
        <v>3122</v>
      </c>
    </row>
    <row r="2971" spans="1:3" x14ac:dyDescent="0.45">
      <c r="A2971" t="str">
        <f t="shared" si="46"/>
        <v>4The drivers of E-learning satisfaction during the early COVID-19 pandemic: empirical evidence from an indonesian private university</v>
      </c>
      <c r="B2971">
        <v>4</v>
      </c>
      <c r="C2971" t="s">
        <v>3123</v>
      </c>
    </row>
    <row r="2972" spans="1:3" x14ac:dyDescent="0.45">
      <c r="A2972" t="str">
        <f t="shared" si="46"/>
        <v>5(2023) Cogent Education, 10 (1), art. no. 2149226, Cited 5 times.</v>
      </c>
      <c r="B2972">
        <v>5</v>
      </c>
      <c r="C2972" t="s">
        <v>3124</v>
      </c>
    </row>
    <row r="2973" spans="1:3" x14ac:dyDescent="0.45">
      <c r="A2973" t="str">
        <f t="shared" si="46"/>
        <v>6DOI: 10.1080/2331186X.2022.2149226</v>
      </c>
      <c r="B2973">
        <v>6</v>
      </c>
      <c r="C2973" t="s">
        <v>3125</v>
      </c>
    </row>
    <row r="2974" spans="1:3" x14ac:dyDescent="0.45">
      <c r="A2974" t="str">
        <f t="shared" si="46"/>
        <v>7https://www.scopus.com/inward/record.uri?eid=2-s2.0-85142790118&amp;doi=10.1080%2f2331186X.2022.2149226&amp;partnerID=40&amp;md5=b9564bd5db7117169a34a5df766cbd03</v>
      </c>
      <c r="B2974">
        <v>7</v>
      </c>
      <c r="C2974" t="s">
        <v>3126</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3127</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3128</v>
      </c>
    </row>
    <row r="2995" spans="1:3" x14ac:dyDescent="0.45">
      <c r="A2995" t="str">
        <f t="shared" si="46"/>
        <v>2AUTHOR FULL NAMES: Bulmann, U.B. Ulrike (57211216419); Bornhöft, S.B. Sara (57211216943); Vosgerau, K.V. Klaus (57211215296); Ellinger, D.E. Dorothea (55615244200); Knutzen, S.K. Sönke (56369557900)</v>
      </c>
      <c r="B2995">
        <v>2</v>
      </c>
      <c r="C2995" t="s">
        <v>3129</v>
      </c>
    </row>
    <row r="2996" spans="1:3" x14ac:dyDescent="0.45">
      <c r="A2996" t="str">
        <f t="shared" si="46"/>
        <v>357211216419; 57211216943; 57211215296; 55615244200; 56369557900</v>
      </c>
      <c r="B2996">
        <v>3</v>
      </c>
      <c r="C2996" t="s">
        <v>3130</v>
      </c>
    </row>
    <row r="2997" spans="1:3" x14ac:dyDescent="0.45">
      <c r="A2997" t="str">
        <f t="shared" si="46"/>
        <v>4Combining research and teaching in engineering. Creating a pedagogical qualification programme on research-based learning for early stage researchers</v>
      </c>
      <c r="B2997">
        <v>4</v>
      </c>
      <c r="C2997" t="s">
        <v>3131</v>
      </c>
    </row>
    <row r="2998" spans="1:3" x14ac:dyDescent="0.45">
      <c r="A2998" t="str">
        <f t="shared" si="46"/>
        <v>5(2019) Proceedings of the 46th SEFI Annual Conference 2018: Creativity, Innovation and Entrepreneurship for Engineering Education Excellence, pp. 97 - 105, Cited 3 times.</v>
      </c>
      <c r="B2998">
        <v>5</v>
      </c>
      <c r="C2998" t="s">
        <v>3132</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3133</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3134</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3135</v>
      </c>
    </row>
    <row r="3008" spans="1:3" x14ac:dyDescent="0.45">
      <c r="A3008" t="str">
        <f t="shared" si="46"/>
        <v>2AUTHOR FULL NAMES: Leon, Raul A. (56091032000); Vega, Blanca E. (36562829900)</v>
      </c>
      <c r="B3008">
        <v>2</v>
      </c>
      <c r="C3008" t="s">
        <v>3136</v>
      </c>
    </row>
    <row r="3009" spans="1:3" x14ac:dyDescent="0.45">
      <c r="A3009" t="str">
        <f t="shared" si="46"/>
        <v>356091032000; 36562829900</v>
      </c>
      <c r="B3009">
        <v>3</v>
      </c>
      <c r="C3009" t="s">
        <v>3137</v>
      </c>
    </row>
    <row r="3010" spans="1:3" x14ac:dyDescent="0.45">
      <c r="A3010" t="str">
        <f t="shared" si="46"/>
        <v>4Perceptions of State-Regulated Reform: Desire, Dedication, and Uncertainty in Policy Implementation</v>
      </c>
      <c r="B3010">
        <v>4</v>
      </c>
      <c r="C3010" t="s">
        <v>3138</v>
      </c>
    </row>
    <row r="3011" spans="1:3" x14ac:dyDescent="0.45">
      <c r="A3011" t="str">
        <f t="shared" si="46"/>
        <v>5(2021) Higher Education Policy, 34 (3), pp. 622 - 642, Cited 3 times.</v>
      </c>
      <c r="B3011">
        <v>5</v>
      </c>
      <c r="C3011" t="s">
        <v>3139</v>
      </c>
    </row>
    <row r="3012" spans="1:3" x14ac:dyDescent="0.45">
      <c r="A3012" t="str">
        <f t="shared" si="46"/>
        <v>6DOI: 10.1057/s41307-019-00154-0</v>
      </c>
      <c r="B3012">
        <v>6</v>
      </c>
      <c r="C3012" t="s">
        <v>3140</v>
      </c>
    </row>
    <row r="3013" spans="1:3" x14ac:dyDescent="0.45">
      <c r="A3013" t="str">
        <f t="shared" ref="A3013:A3076" si="47">B3013&amp;C3013</f>
        <v>7https://www.scopus.com/inward/record.uri?eid=2-s2.0-85068896117&amp;doi=10.1057%2fs41307-019-00154-0&amp;partnerID=40&amp;md5=a3af30d3bdc3952bfdb40e04457ba46f</v>
      </c>
      <c r="B3013">
        <v>7</v>
      </c>
      <c r="C3013" t="s">
        <v>3141</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3142</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3143</v>
      </c>
    </row>
    <row r="3021" spans="1:3" x14ac:dyDescent="0.45">
      <c r="A3021" t="str">
        <f t="shared" si="47"/>
        <v>2AUTHOR FULL NAMES: Córcoles, Yolanda Ramírez (22952077100); Lizano, Montserrat Manzaneque (50861449500)</v>
      </c>
      <c r="B3021">
        <v>2</v>
      </c>
      <c r="C3021" t="s">
        <v>3144</v>
      </c>
    </row>
    <row r="3022" spans="1:3" x14ac:dyDescent="0.45">
      <c r="A3022" t="str">
        <f t="shared" si="47"/>
        <v>322952077100; 50861449500</v>
      </c>
      <c r="B3022">
        <v>3</v>
      </c>
      <c r="C3022" t="s">
        <v>2305</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3145</v>
      </c>
    </row>
    <row r="3024" spans="1:3" x14ac:dyDescent="0.45">
      <c r="A3024" t="str">
        <f t="shared" si="47"/>
        <v>5(2013) Revista de Estudios Regionales, (97), pp. 15 - 49, Cited 4 times.</v>
      </c>
      <c r="B3024">
        <v>5</v>
      </c>
      <c r="C3024" t="s">
        <v>3146</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3147</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3148</v>
      </c>
    </row>
    <row r="3029" spans="1:3" x14ac:dyDescent="0.45">
      <c r="A3029" t="str">
        <f t="shared" si="47"/>
        <v>10LANGUAGE OF ORIGINAL DOCUMENT: Spanish</v>
      </c>
      <c r="B3029">
        <v>10</v>
      </c>
      <c r="C3029" t="s">
        <v>3028</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3149</v>
      </c>
    </row>
    <row r="3060" spans="1:3" x14ac:dyDescent="0.45">
      <c r="A3060" t="str">
        <f t="shared" si="47"/>
        <v>2AUTHOR FULL NAMES: Baradaran Ghahfarokhi, Mohammadali (57188744952); Mohaghar, Ali (8533788100); Saghafi, Fatemeh (24528736300)</v>
      </c>
      <c r="B3060">
        <v>2</v>
      </c>
      <c r="C3060" t="s">
        <v>3150</v>
      </c>
    </row>
    <row r="3061" spans="1:3" x14ac:dyDescent="0.45">
      <c r="A3061" t="str">
        <f t="shared" si="47"/>
        <v>357188744952; 8533788100; 24528736300</v>
      </c>
      <c r="B3061">
        <v>3</v>
      </c>
      <c r="C3061" t="s">
        <v>3151</v>
      </c>
    </row>
    <row r="3062" spans="1:3" x14ac:dyDescent="0.45">
      <c r="A3062" t="str">
        <f t="shared" si="47"/>
        <v>4The futures of the University of Tehran using causal layered analysis</v>
      </c>
      <c r="B3062">
        <v>4</v>
      </c>
      <c r="C3062" t="s">
        <v>3152</v>
      </c>
    </row>
    <row r="3063" spans="1:3" x14ac:dyDescent="0.45">
      <c r="A3063" t="str">
        <f t="shared" si="47"/>
        <v>5(2018) Foresight, 20 (4), pp. 393 - 415, Cited 4 times.</v>
      </c>
      <c r="B3063">
        <v>5</v>
      </c>
      <c r="C3063" t="s">
        <v>3153</v>
      </c>
    </row>
    <row r="3064" spans="1:3" x14ac:dyDescent="0.45">
      <c r="A3064" t="str">
        <f t="shared" si="47"/>
        <v>6DOI: 10.1108/FS-01-2018-0001</v>
      </c>
      <c r="B3064">
        <v>6</v>
      </c>
      <c r="C3064" t="s">
        <v>3154</v>
      </c>
    </row>
    <row r="3065" spans="1:3" x14ac:dyDescent="0.45">
      <c r="A3065" t="str">
        <f t="shared" si="47"/>
        <v>7https://www.scopus.com/inward/record.uri?eid=2-s2.0-85054908155&amp;doi=10.1108%2fFS-01-2018-0001&amp;partnerID=40&amp;md5=3c1dc043130ea92cc00e0607428f4dbb</v>
      </c>
      <c r="B3065">
        <v>7</v>
      </c>
      <c r="C3065" t="s">
        <v>3155</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3156</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3157</v>
      </c>
    </row>
    <row r="3099" spans="1:3" x14ac:dyDescent="0.45">
      <c r="A3099" t="str">
        <f t="shared" si="48"/>
        <v>2AUTHOR FULL NAMES: Garrett, Stacey D. (56763623100); Williams, Michael Steven (7410001046); Carr, Amanda M. (57726566300)</v>
      </c>
      <c r="B3099">
        <v>2</v>
      </c>
      <c r="C3099" t="s">
        <v>3158</v>
      </c>
    </row>
    <row r="3100" spans="1:3" x14ac:dyDescent="0.45">
      <c r="A3100" t="str">
        <f t="shared" si="48"/>
        <v>356763623100; 7410001046; 57726566300</v>
      </c>
      <c r="B3100">
        <v>3</v>
      </c>
      <c r="C3100" t="s">
        <v>3159</v>
      </c>
    </row>
    <row r="3101" spans="1:3" x14ac:dyDescent="0.45">
      <c r="A3101" t="str">
        <f t="shared" si="48"/>
        <v>4Finding Their Way: Exploring the Experiences of Tenured Black Women Faculty</v>
      </c>
      <c r="B3101">
        <v>4</v>
      </c>
      <c r="C3101" t="s">
        <v>3160</v>
      </c>
    </row>
    <row r="3102" spans="1:3" x14ac:dyDescent="0.45">
      <c r="A3102" t="str">
        <f t="shared" si="48"/>
        <v>5(2022) Journal of Diversity in Higher Education, Cited 3 times.</v>
      </c>
      <c r="B3102">
        <v>5</v>
      </c>
      <c r="C3102" t="s">
        <v>3161</v>
      </c>
    </row>
    <row r="3103" spans="1:3" x14ac:dyDescent="0.45">
      <c r="A3103" t="str">
        <f t="shared" si="48"/>
        <v>6DOI: 10.1037/dhe0000213</v>
      </c>
      <c r="B3103">
        <v>6</v>
      </c>
      <c r="C3103" t="s">
        <v>3162</v>
      </c>
    </row>
    <row r="3104" spans="1:3" x14ac:dyDescent="0.45">
      <c r="A3104" t="str">
        <f t="shared" si="48"/>
        <v>7https://www.scopus.com/inward/record.uri?eid=2-s2.0-85134760516&amp;doi=10.1037%2fdhe0000213&amp;partnerID=40&amp;md5=6e0345a06a3d41553f9a9e96f33b9c32</v>
      </c>
      <c r="B3104">
        <v>7</v>
      </c>
      <c r="C3104" t="s">
        <v>3163</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3164</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3165</v>
      </c>
    </row>
    <row r="3112" spans="1:3" x14ac:dyDescent="0.45">
      <c r="A3112" t="str">
        <f t="shared" si="48"/>
        <v>2AUTHOR FULL NAMES: Jackman, Patricia C. (56704827200); Sanderson, Rebecca (57321888300); Jacobs, Lisa (57198443834)</v>
      </c>
      <c r="B3112">
        <v>2</v>
      </c>
      <c r="C3112" t="s">
        <v>3166</v>
      </c>
    </row>
    <row r="3113" spans="1:3" x14ac:dyDescent="0.45">
      <c r="A3113" t="str">
        <f t="shared" si="48"/>
        <v>356704827200; 57321888300; 57198443834</v>
      </c>
      <c r="B3113">
        <v>3</v>
      </c>
      <c r="C3113" t="s">
        <v>3167</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3168</v>
      </c>
    </row>
    <row r="3115" spans="1:3" x14ac:dyDescent="0.45">
      <c r="A3115" t="str">
        <f t="shared" si="48"/>
        <v>5(2023) European Journal of Higher Education, 13 (1), pp. 62 - 79, Cited 5 times.</v>
      </c>
      <c r="B3115">
        <v>5</v>
      </c>
      <c r="C3115" t="s">
        <v>3169</v>
      </c>
    </row>
    <row r="3116" spans="1:3" x14ac:dyDescent="0.45">
      <c r="A3116" t="str">
        <f t="shared" si="48"/>
        <v>6DOI: 10.1080/21568235.2021.1992293</v>
      </c>
      <c r="B3116">
        <v>6</v>
      </c>
      <c r="C3116" t="s">
        <v>3170</v>
      </c>
    </row>
    <row r="3117" spans="1:3" x14ac:dyDescent="0.45">
      <c r="A3117" t="str">
        <f t="shared" si="48"/>
        <v>7https://www.scopus.com/inward/record.uri?eid=2-s2.0-85118446336&amp;doi=10.1080%2f21568235.2021.1992293&amp;partnerID=40&amp;md5=232f36c6b1e06dbea8e91937d4d48f5d</v>
      </c>
      <c r="B3117">
        <v>7</v>
      </c>
      <c r="C3117" t="s">
        <v>3171</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3172</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3173</v>
      </c>
    </row>
    <row r="3125" spans="1:3" x14ac:dyDescent="0.45">
      <c r="A3125" t="str">
        <f t="shared" si="48"/>
        <v>2AUTHOR FULL NAMES: Cronin, G.M. (7005643455); Barnett, J.L. (7201380373); Edge, M.K. (7006705876); Hemsworth, P.H. (7004360643)</v>
      </c>
      <c r="B3125">
        <v>2</v>
      </c>
      <c r="C3125" t="s">
        <v>3174</v>
      </c>
    </row>
    <row r="3126" spans="1:3" x14ac:dyDescent="0.45">
      <c r="A3126" t="str">
        <f t="shared" si="48"/>
        <v>37005643455; 7201380373; 7006705876; 7004360643</v>
      </c>
      <c r="B3126">
        <v>3</v>
      </c>
      <c r="C3126" t="s">
        <v>3175</v>
      </c>
    </row>
    <row r="3127" spans="1:3" x14ac:dyDescent="0.45">
      <c r="A3127" t="str">
        <f t="shared" si="48"/>
        <v>4Identifying animal welfare issues for sheep in Australia</v>
      </c>
      <c r="B3127">
        <v>4</v>
      </c>
      <c r="C3127" t="s">
        <v>3176</v>
      </c>
    </row>
    <row r="3128" spans="1:3" x14ac:dyDescent="0.45">
      <c r="A3128" t="str">
        <f t="shared" si="48"/>
        <v>5(2002) International Journal of Sheep and Wool Science, 50 (4), pp. 534 - 540, Cited 3 times.</v>
      </c>
      <c r="B3128">
        <v>5</v>
      </c>
      <c r="C3128" t="s">
        <v>3177</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3178</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3179</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3180</v>
      </c>
    </row>
    <row r="3138" spans="1:3" x14ac:dyDescent="0.45">
      <c r="A3138" t="str">
        <f t="shared" si="48"/>
        <v>2AUTHOR FULL NAMES: Benneworth, Paul (6505965654); Dauncey, Hugh (6506998461)</v>
      </c>
      <c r="B3138">
        <v>2</v>
      </c>
      <c r="C3138" t="s">
        <v>3181</v>
      </c>
    </row>
    <row r="3139" spans="1:3" x14ac:dyDescent="0.45">
      <c r="A3139" t="str">
        <f t="shared" si="48"/>
        <v>36505965654; 6506998461</v>
      </c>
      <c r="B3139">
        <v>3</v>
      </c>
      <c r="C3139" t="s">
        <v>3182</v>
      </c>
    </row>
    <row r="3140" spans="1:3" x14ac:dyDescent="0.45">
      <c r="A3140" t="str">
        <f t="shared" si="48"/>
        <v>4Cultural policy, creative clusters and the complexity of higher education: notes from the case of Enjmin in Angoulême, France</v>
      </c>
      <c r="B3140">
        <v>4</v>
      </c>
      <c r="C3140" t="s">
        <v>3183</v>
      </c>
    </row>
    <row r="3141" spans="1:3" x14ac:dyDescent="0.45">
      <c r="A3141" t="str">
        <f t="shared" ref="A3141:A3204" si="49">B3141&amp;C3141</f>
        <v>5(2016) International Journal of Cultural Policy, 22 (1), pp. 80 - 99, Cited 5 times.</v>
      </c>
      <c r="B3141">
        <v>5</v>
      </c>
      <c r="C3141" t="s">
        <v>3184</v>
      </c>
    </row>
    <row r="3142" spans="1:3" x14ac:dyDescent="0.45">
      <c r="A3142" t="str">
        <f t="shared" si="49"/>
        <v>6DOI: 10.1080/10286632.2015.1101083</v>
      </c>
      <c r="B3142">
        <v>6</v>
      </c>
      <c r="C3142" t="s">
        <v>3185</v>
      </c>
    </row>
    <row r="3143" spans="1:3" x14ac:dyDescent="0.45">
      <c r="A3143" t="str">
        <f t="shared" si="49"/>
        <v>7https://www.scopus.com/inward/record.uri?eid=2-s2.0-84946423130&amp;doi=10.1080%2f10286632.2015.1101083&amp;partnerID=40&amp;md5=ceed18379ac60302c5212a27a6087fe1</v>
      </c>
      <c r="B3143">
        <v>7</v>
      </c>
      <c r="C3143" t="s">
        <v>3186</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3187</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3188</v>
      </c>
    </row>
    <row r="3177" spans="1:3" x14ac:dyDescent="0.45">
      <c r="A3177" t="str">
        <f t="shared" si="49"/>
        <v>2AUTHOR FULL NAMES: Thompson, H.G. (57736002300); Whitaker, K.M. (56047420200); Young, R. (55795512200); Carr, L.J. (36573103100)</v>
      </c>
      <c r="B3177">
        <v>2</v>
      </c>
      <c r="C3177" t="s">
        <v>3189</v>
      </c>
    </row>
    <row r="3178" spans="1:3" x14ac:dyDescent="0.45">
      <c r="A3178" t="str">
        <f t="shared" si="49"/>
        <v>357736002300; 56047420200; 55795512200; 36573103100</v>
      </c>
      <c r="B3178">
        <v>3</v>
      </c>
      <c r="C3178" t="s">
        <v>3190</v>
      </c>
    </row>
    <row r="3179" spans="1:3" x14ac:dyDescent="0.45">
      <c r="A3179" t="str">
        <f t="shared" si="49"/>
        <v>4University stakeholders largely unaware and unsupportive of university pouring rights contracts with companies supplying sugar-sweetened beverages</v>
      </c>
      <c r="B3179">
        <v>4</v>
      </c>
      <c r="C3179" t="s">
        <v>3191</v>
      </c>
    </row>
    <row r="3180" spans="1:3" x14ac:dyDescent="0.45">
      <c r="A3180" t="str">
        <f t="shared" si="49"/>
        <v>5(2023) Journal of American College Health, 71 (2), pp. 403 - 410, Cited 4 times.</v>
      </c>
      <c r="B3180">
        <v>5</v>
      </c>
      <c r="C3180" t="s">
        <v>3192</v>
      </c>
    </row>
    <row r="3181" spans="1:3" x14ac:dyDescent="0.45">
      <c r="A3181" t="str">
        <f t="shared" si="49"/>
        <v>6DOI: 10.1080/07448481.2021.1891920</v>
      </c>
      <c r="B3181">
        <v>6</v>
      </c>
      <c r="C3181" t="s">
        <v>3193</v>
      </c>
    </row>
    <row r="3182" spans="1:3" x14ac:dyDescent="0.45">
      <c r="A3182" t="str">
        <f t="shared" si="49"/>
        <v>7https://www.scopus.com/inward/record.uri?eid=2-s2.0-85103041549&amp;doi=10.1080%2f07448481.2021.1891920&amp;partnerID=40&amp;md5=c95c1f452647fd405d06850a265eb7eb</v>
      </c>
      <c r="B3182">
        <v>7</v>
      </c>
      <c r="C3182" t="s">
        <v>3194</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3195</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3196</v>
      </c>
    </row>
    <row r="3203" spans="1:3" x14ac:dyDescent="0.45">
      <c r="A3203" t="str">
        <f t="shared" si="49"/>
        <v>2AUTHOR FULL NAMES: Tahsildar, Nasim (57223930829)</v>
      </c>
      <c r="B3203">
        <v>2</v>
      </c>
      <c r="C3203" t="s">
        <v>3197</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3198</v>
      </c>
    </row>
    <row r="3206" spans="1:3" x14ac:dyDescent="0.45">
      <c r="A3206" t="str">
        <f t="shared" si="50"/>
        <v>5(2021) International Journal of Leadership in Education, Cited 3 times.</v>
      </c>
      <c r="B3206">
        <v>5</v>
      </c>
      <c r="C3206" t="s">
        <v>3199</v>
      </c>
    </row>
    <row r="3207" spans="1:3" x14ac:dyDescent="0.45">
      <c r="A3207" t="str">
        <f t="shared" si="50"/>
        <v>6DOI: 10.1080/13603124.2021.1926546</v>
      </c>
      <c r="B3207">
        <v>6</v>
      </c>
      <c r="C3207" t="s">
        <v>3200</v>
      </c>
    </row>
    <row r="3208" spans="1:3" x14ac:dyDescent="0.45">
      <c r="A3208" t="str">
        <f t="shared" si="50"/>
        <v>7https://www.scopus.com/inward/record.uri?eid=2-s2.0-85106497566&amp;doi=10.1080%2f13603124.2021.1926546&amp;partnerID=40&amp;md5=05560e43f80e826e95ecdc795520d159</v>
      </c>
      <c r="B3208">
        <v>7</v>
      </c>
      <c r="C3208" t="s">
        <v>3201</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3202</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3203</v>
      </c>
    </row>
    <row r="3216" spans="1:3" x14ac:dyDescent="0.45">
      <c r="A3216" t="str">
        <f t="shared" si="50"/>
        <v>2AUTHOR FULL NAMES: Pendall, Rolf (6603096493); Prochaska, Natalie (57201878207); Allred, Dustin (55672098200); Hillyard, Caitlin (57927751600)</v>
      </c>
      <c r="B3216">
        <v>2</v>
      </c>
      <c r="C3216" t="s">
        <v>3204</v>
      </c>
    </row>
    <row r="3217" spans="1:3" x14ac:dyDescent="0.45">
      <c r="A3217" t="str">
        <f t="shared" si="50"/>
        <v>36603096493; 57201878207; 55672098200; 57927751600</v>
      </c>
      <c r="B3217">
        <v>3</v>
      </c>
      <c r="C3217" t="s">
        <v>3205</v>
      </c>
    </row>
    <row r="3218" spans="1:3" x14ac:dyDescent="0.45">
      <c r="A3218" t="str">
        <f t="shared" si="50"/>
        <v>4A New Skyline for Champaign: An Urban Dormitory Transformed</v>
      </c>
      <c r="B3218">
        <v>4</v>
      </c>
      <c r="C3218" t="s">
        <v>3206</v>
      </c>
    </row>
    <row r="3219" spans="1:3" x14ac:dyDescent="0.45">
      <c r="A3219" t="str">
        <f t="shared" si="50"/>
        <v>5(2022) Housing Policy Debate, Cited 3 times.</v>
      </c>
      <c r="B3219">
        <v>5</v>
      </c>
      <c r="C3219" t="s">
        <v>3207</v>
      </c>
    </row>
    <row r="3220" spans="1:3" x14ac:dyDescent="0.45">
      <c r="A3220" t="str">
        <f t="shared" si="50"/>
        <v>6DOI: 10.1080/10511482.2022.2124532</v>
      </c>
      <c r="B3220">
        <v>6</v>
      </c>
      <c r="C3220" t="s">
        <v>3208</v>
      </c>
    </row>
    <row r="3221" spans="1:3" x14ac:dyDescent="0.45">
      <c r="A3221" t="str">
        <f t="shared" si="50"/>
        <v>7https://www.scopus.com/inward/record.uri?eid=2-s2.0-85139846217&amp;doi=10.1080%2f10511482.2022.2124532&amp;partnerID=40&amp;md5=45dabcd8b9e10542a3da78fc6fb3e54e</v>
      </c>
      <c r="B3221">
        <v>7</v>
      </c>
      <c r="C3221" t="s">
        <v>3209</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3210</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3211</v>
      </c>
    </row>
    <row r="3242" spans="1:3" x14ac:dyDescent="0.45">
      <c r="A3242" t="str">
        <f t="shared" si="50"/>
        <v>2AUTHOR FULL NAMES: Vitchenko, Olga (57194641842)</v>
      </c>
      <c r="B3242">
        <v>2</v>
      </c>
      <c r="C3242" t="s">
        <v>3212</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3213</v>
      </c>
    </row>
    <row r="3245" spans="1:3" x14ac:dyDescent="0.45">
      <c r="A3245" t="str">
        <f t="shared" si="50"/>
        <v>5(2017) Electronic Journal of Foreign Language Teaching, 14 (1), pp. 102 - 116, Cited 4 times.</v>
      </c>
      <c r="B3245">
        <v>5</v>
      </c>
      <c r="C3245" t="s">
        <v>3214</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3215</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3216</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3217</v>
      </c>
    </row>
    <row r="3255" spans="1:3" x14ac:dyDescent="0.45">
      <c r="A3255" t="str">
        <f t="shared" si="50"/>
        <v>2AUTHOR FULL NAMES: Prasad, Sathya (57216753041); Bhat, Raghavendra S (57217290903)</v>
      </c>
      <c r="B3255">
        <v>2</v>
      </c>
      <c r="C3255" t="s">
        <v>3218</v>
      </c>
    </row>
    <row r="3256" spans="1:3" x14ac:dyDescent="0.45">
      <c r="A3256" t="str">
        <f t="shared" si="50"/>
        <v>357216753041; 57217290903</v>
      </c>
      <c r="B3256">
        <v>3</v>
      </c>
      <c r="C3256" t="s">
        <v>3219</v>
      </c>
    </row>
    <row r="3257" spans="1:3" x14ac:dyDescent="0.45">
      <c r="A3257" t="str">
        <f t="shared" si="50"/>
        <v>4India industry-university collaboration - A novel approach combining technology, innovation, and entrepreneurship</v>
      </c>
      <c r="B3257">
        <v>4</v>
      </c>
      <c r="C3257" t="s">
        <v>3220</v>
      </c>
    </row>
    <row r="3258" spans="1:3" x14ac:dyDescent="0.45">
      <c r="A3258" t="str">
        <f t="shared" si="50"/>
        <v>5(2021) IEEE Global Engineering Education Conference, EDUCON, 2021-April, art. no. 9454090, pp. 373 - 380, Cited 3 times.</v>
      </c>
      <c r="B3258">
        <v>5</v>
      </c>
      <c r="C3258" t="s">
        <v>3221</v>
      </c>
    </row>
    <row r="3259" spans="1:3" x14ac:dyDescent="0.45">
      <c r="A3259" t="str">
        <f t="shared" si="50"/>
        <v>6DOI: 10.1109/EDUCON46332.2021.9454090</v>
      </c>
      <c r="B3259">
        <v>6</v>
      </c>
      <c r="C3259" t="s">
        <v>3222</v>
      </c>
    </row>
    <row r="3260" spans="1:3" x14ac:dyDescent="0.45">
      <c r="A3260" t="str">
        <f t="shared" si="50"/>
        <v>7https://www.scopus.com/inward/record.uri?eid=2-s2.0-85112407757&amp;doi=10.1109%2fEDUCON46332.2021.9454090&amp;partnerID=40&amp;md5=02fb691e91c2c0907e125b6fc7e1b28d</v>
      </c>
      <c r="B3260">
        <v>7</v>
      </c>
      <c r="C3260" t="s">
        <v>3223</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3224</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3225</v>
      </c>
    </row>
    <row r="3281" spans="1:3" x14ac:dyDescent="0.45">
      <c r="A3281" t="str">
        <f t="shared" si="51"/>
        <v>2AUTHOR FULL NAMES: Dostilio, Lina D. (55969573100)</v>
      </c>
      <c r="B3281">
        <v>2</v>
      </c>
      <c r="C3281" t="s">
        <v>3226</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3227</v>
      </c>
    </row>
    <row r="3284" spans="1:3" x14ac:dyDescent="0.45">
      <c r="A3284" t="str">
        <f t="shared" si="51"/>
        <v>5(2017) The Cambridge Handbook of Service Learning and Community Engagement, pp. 370 - 384, Cited 3 times.</v>
      </c>
      <c r="B3284">
        <v>5</v>
      </c>
      <c r="C3284" t="s">
        <v>3228</v>
      </c>
    </row>
    <row r="3285" spans="1:3" x14ac:dyDescent="0.45">
      <c r="A3285" t="str">
        <f t="shared" si="51"/>
        <v>6DOI: 10.1017/9781316650011.036</v>
      </c>
      <c r="B3285">
        <v>6</v>
      </c>
      <c r="C3285" t="s">
        <v>3229</v>
      </c>
    </row>
    <row r="3286" spans="1:3" x14ac:dyDescent="0.45">
      <c r="A3286" t="str">
        <f t="shared" si="51"/>
        <v>7https://www.scopus.com/inward/record.uri?eid=2-s2.0-85048027426&amp;doi=10.1017%2f9781316650011.036&amp;partnerID=40&amp;md5=133a9ae5b385aaaadbf32363d07b7567</v>
      </c>
      <c r="B3286">
        <v>7</v>
      </c>
      <c r="C3286" t="s">
        <v>3230</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3231</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3232</v>
      </c>
    </row>
    <row r="3320" spans="1:3" x14ac:dyDescent="0.45">
      <c r="A3320" t="str">
        <f t="shared" si="51"/>
        <v>2AUTHOR FULL NAMES: Vickers, Emma (57214798691); Morris, Robert (56523814000)</v>
      </c>
      <c r="B3320">
        <v>2</v>
      </c>
      <c r="C3320" t="s">
        <v>3233</v>
      </c>
    </row>
    <row r="3321" spans="1:3" x14ac:dyDescent="0.45">
      <c r="A3321" t="str">
        <f t="shared" si="51"/>
        <v>357214798691; 56523814000</v>
      </c>
      <c r="B3321">
        <v>3</v>
      </c>
      <c r="C3321" t="s">
        <v>3234</v>
      </c>
    </row>
    <row r="3322" spans="1:3" x14ac:dyDescent="0.45">
      <c r="A3322" t="str">
        <f t="shared" si="51"/>
        <v>4Pathway decisions during the student-athlete transition out of university in the United Kingdom</v>
      </c>
      <c r="B3322">
        <v>4</v>
      </c>
      <c r="C3322" t="s">
        <v>3235</v>
      </c>
    </row>
    <row r="3323" spans="1:3" x14ac:dyDescent="0.45">
      <c r="A3323" t="str">
        <f t="shared" si="51"/>
        <v>5(2022) Journal of Applied Sport Psychology, 34 (4), pp. 803 - 824, Cited 4 times.</v>
      </c>
      <c r="B3323">
        <v>5</v>
      </c>
      <c r="C3323" t="s">
        <v>3236</v>
      </c>
    </row>
    <row r="3324" spans="1:3" x14ac:dyDescent="0.45">
      <c r="A3324" t="str">
        <f t="shared" si="51"/>
        <v>6DOI: 10.1080/10413200.2021.1884918</v>
      </c>
      <c r="B3324">
        <v>6</v>
      </c>
      <c r="C3324" t="s">
        <v>3237</v>
      </c>
    </row>
    <row r="3325" spans="1:3" x14ac:dyDescent="0.45">
      <c r="A3325" t="str">
        <f t="shared" si="51"/>
        <v>7https://www.scopus.com/inward/record.uri?eid=2-s2.0-85101616710&amp;doi=10.1080%2f10413200.2021.1884918&amp;partnerID=40&amp;md5=6a050f949caf8fb673111cb4c34a79ad</v>
      </c>
      <c r="B3325">
        <v>7</v>
      </c>
      <c r="C3325" t="s">
        <v>3238</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3239</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3240</v>
      </c>
    </row>
    <row r="3333" spans="1:3" x14ac:dyDescent="0.45">
      <c r="A3333" t="str">
        <f t="shared" ref="A3333:A3396" si="52">B3333&amp;C3333</f>
        <v>2AUTHOR FULL NAMES: Lowe, Kate (55608913800); Ehrenfeucht, Renia (15724931600)</v>
      </c>
      <c r="B3333">
        <v>2</v>
      </c>
      <c r="C3333" t="s">
        <v>3241</v>
      </c>
    </row>
    <row r="3334" spans="1:3" x14ac:dyDescent="0.45">
      <c r="A3334" t="str">
        <f t="shared" si="52"/>
        <v>355608913800; 15724931600</v>
      </c>
      <c r="B3334">
        <v>3</v>
      </c>
      <c r="C3334" t="s">
        <v>3242</v>
      </c>
    </row>
    <row r="3335" spans="1:3" x14ac:dyDescent="0.45">
      <c r="A3335" t="str">
        <f t="shared" si="52"/>
        <v>4Derailed Values: Planning Education, External Funding, and Environmental Justice in New Orleans Rail Planning</v>
      </c>
      <c r="B3335">
        <v>4</v>
      </c>
      <c r="C3335" t="s">
        <v>3243</v>
      </c>
    </row>
    <row r="3336" spans="1:3" x14ac:dyDescent="0.45">
      <c r="A3336" t="str">
        <f t="shared" si="52"/>
        <v>5(2018) Journal of Planning Education and Research, 38 (4), pp. 477 - 489, Cited 4 times.</v>
      </c>
      <c r="B3336">
        <v>5</v>
      </c>
      <c r="C3336" t="s">
        <v>3244</v>
      </c>
    </row>
    <row r="3337" spans="1:3" x14ac:dyDescent="0.45">
      <c r="A3337" t="str">
        <f t="shared" si="52"/>
        <v>6DOI: 10.1177/0739456X17712810</v>
      </c>
      <c r="B3337">
        <v>6</v>
      </c>
      <c r="C3337" t="s">
        <v>3245</v>
      </c>
    </row>
    <row r="3338" spans="1:3" x14ac:dyDescent="0.45">
      <c r="A3338" t="str">
        <f t="shared" si="52"/>
        <v>7https://www.scopus.com/inward/record.uri?eid=2-s2.0-85055956380&amp;doi=10.1177%2f0739456X17712810&amp;partnerID=40&amp;md5=c963824b22876b8e4aa2f265b8270822</v>
      </c>
      <c r="B3338">
        <v>7</v>
      </c>
      <c r="C3338" t="s">
        <v>3246</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3247</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3248</v>
      </c>
    </row>
    <row r="3372" spans="1:3" x14ac:dyDescent="0.45">
      <c r="A3372" t="str">
        <f t="shared" si="52"/>
        <v>2AUTHOR FULL NAMES: Tetřevová, Liběna (6506079705); Sabolová, Veronika (57208539998)</v>
      </c>
      <c r="B3372">
        <v>2</v>
      </c>
      <c r="C3372" t="s">
        <v>3249</v>
      </c>
    </row>
    <row r="3373" spans="1:3" x14ac:dyDescent="0.45">
      <c r="A3373" t="str">
        <f t="shared" si="52"/>
        <v>36506079705; 57208539998</v>
      </c>
      <c r="B3373">
        <v>3</v>
      </c>
      <c r="C3373" t="s">
        <v>3250</v>
      </c>
    </row>
    <row r="3374" spans="1:3" x14ac:dyDescent="0.45">
      <c r="A3374" t="str">
        <f t="shared" si="52"/>
        <v>4University stakeholder management</v>
      </c>
      <c r="B3374">
        <v>4</v>
      </c>
      <c r="C3374" t="s">
        <v>3251</v>
      </c>
    </row>
    <row r="3375" spans="1:3" x14ac:dyDescent="0.45">
      <c r="A3375" t="str">
        <f t="shared" si="52"/>
        <v>5(2010) International Conference on Engineering Education and International Conference on Education and Educational Technologies - Proceedings, pp. 141 - 145, Cited 4 times.</v>
      </c>
      <c r="B3375">
        <v>5</v>
      </c>
      <c r="C3375" t="s">
        <v>3252</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3253</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3254</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3255</v>
      </c>
    </row>
    <row r="3385" spans="1:3" x14ac:dyDescent="0.45">
      <c r="A3385" t="str">
        <f t="shared" si="52"/>
        <v>2AUTHOR FULL NAMES: Kabir, Mohammad Rokibul (57209295303)</v>
      </c>
      <c r="B3385">
        <v>2</v>
      </c>
      <c r="C3385" t="s">
        <v>3256</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3257</v>
      </c>
    </row>
    <row r="3388" spans="1:3" x14ac:dyDescent="0.45">
      <c r="A3388" t="str">
        <f t="shared" si="52"/>
        <v>5(2020) Revista Internacional de Educacion para la Justicia Social, 9 (3), pp. 387 - 414, Cited 5 times.</v>
      </c>
      <c r="B3388">
        <v>5</v>
      </c>
      <c r="C3388" t="s">
        <v>3258</v>
      </c>
    </row>
    <row r="3389" spans="1:3" x14ac:dyDescent="0.45">
      <c r="A3389" t="str">
        <f t="shared" si="52"/>
        <v>6DOI: 10.15366/RIEJS2020.9.3.021</v>
      </c>
      <c r="B3389">
        <v>6</v>
      </c>
      <c r="C3389" t="s">
        <v>3259</v>
      </c>
    </row>
    <row r="3390" spans="1:3" x14ac:dyDescent="0.45">
      <c r="A3390" t="str">
        <f t="shared" si="52"/>
        <v>7https://www.scopus.com/inward/record.uri?eid=2-s2.0-85099118783&amp;doi=10.15366%2fRIEJS2020.9.3.021&amp;partnerID=40&amp;md5=c4e8610fd7638ffe075d1bf7e8f2d9de</v>
      </c>
      <c r="B3390">
        <v>7</v>
      </c>
      <c r="C3390" t="s">
        <v>3260</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3261</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3262</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3263</v>
      </c>
    </row>
    <row r="3438" spans="1:3" x14ac:dyDescent="0.45">
      <c r="A3438" t="str">
        <f t="shared" si="53"/>
        <v>37003309870; 57193220795; 57202391062; 7005805666; 55210693700; 6701781698</v>
      </c>
      <c r="B3438">
        <v>3</v>
      </c>
      <c r="C3438" t="s">
        <v>3264</v>
      </c>
    </row>
    <row r="3439" spans="1:3" x14ac:dyDescent="0.45">
      <c r="A3439" t="str">
        <f t="shared" si="53"/>
        <v>4Showhow: A flexible, structured approach to commit university stakeholders to sustainable development</v>
      </c>
      <c r="B3439">
        <v>4</v>
      </c>
      <c r="C3439" t="s">
        <v>3265</v>
      </c>
    </row>
    <row r="3440" spans="1:3" x14ac:dyDescent="0.45">
      <c r="A3440" t="str">
        <f t="shared" si="53"/>
        <v>5(2017) World Sustainability Series, pp. 491 - 508, Cited 6 times.</v>
      </c>
      <c r="B3440">
        <v>5</v>
      </c>
      <c r="C3440" t="s">
        <v>3266</v>
      </c>
    </row>
    <row r="3441" spans="1:3" x14ac:dyDescent="0.45">
      <c r="A3441" t="str">
        <f t="shared" si="53"/>
        <v>6DOI: 10.1007/978-3-319-47877-7_33</v>
      </c>
      <c r="B3441">
        <v>6</v>
      </c>
      <c r="C3441" t="s">
        <v>3267</v>
      </c>
    </row>
    <row r="3442" spans="1:3" x14ac:dyDescent="0.45">
      <c r="A3442" t="str">
        <f t="shared" si="53"/>
        <v>7https://www.scopus.com/inward/record.uri?eid=2-s2.0-85057237328&amp;doi=10.1007%2f978-3-319-47877-7_33&amp;partnerID=40&amp;md5=8e38f023254096d402d790f390210bfb</v>
      </c>
      <c r="B3442">
        <v>7</v>
      </c>
      <c r="C3442" t="s">
        <v>3268</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3269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3270</v>
      </c>
    </row>
    <row r="3450" spans="1:3" x14ac:dyDescent="0.45">
      <c r="A3450" t="str">
        <f t="shared" si="53"/>
        <v>2AUTHOR FULL NAMES: Schüller, David (55797730600); Chlebovský, Vít (56488037800); Doubravský, Karel (57202077435); Chalupský, Vladimír (56487978300)</v>
      </c>
      <c r="B3450">
        <v>2</v>
      </c>
      <c r="C3450" t="s">
        <v>3271</v>
      </c>
    </row>
    <row r="3451" spans="1:3" x14ac:dyDescent="0.45">
      <c r="A3451" t="str">
        <f t="shared" si="53"/>
        <v>355797730600; 56488037800; 57202077435; 56487978300</v>
      </c>
      <c r="B3451">
        <v>3</v>
      </c>
      <c r="C3451" t="s">
        <v>3272</v>
      </c>
    </row>
    <row r="3452" spans="1:3" x14ac:dyDescent="0.45">
      <c r="A3452" t="str">
        <f t="shared" si="53"/>
        <v>4The conceptual scheme for managing university stakeholders' satisfaction</v>
      </c>
      <c r="B3452">
        <v>4</v>
      </c>
      <c r="C3452" t="s">
        <v>3273</v>
      </c>
    </row>
    <row r="3453" spans="1:3" x14ac:dyDescent="0.45">
      <c r="A3453" t="str">
        <f t="shared" si="53"/>
        <v>5(2014) Acta Universitatis Agriculturae et Silviculturae Mendelianae Brunensis, 62 (4), pp. 719 - 727, Cited 4 times.</v>
      </c>
      <c r="B3453">
        <v>5</v>
      </c>
      <c r="C3453" t="s">
        <v>3274</v>
      </c>
    </row>
    <row r="3454" spans="1:3" x14ac:dyDescent="0.45">
      <c r="A3454" t="str">
        <f t="shared" si="53"/>
        <v>6DOI: 10.11118/actaun201462040719</v>
      </c>
      <c r="B3454">
        <v>6</v>
      </c>
      <c r="C3454" t="s">
        <v>3275</v>
      </c>
    </row>
    <row r="3455" spans="1:3" x14ac:dyDescent="0.45">
      <c r="A3455" t="str">
        <f t="shared" si="53"/>
        <v>7https://www.scopus.com/inward/record.uri?eid=2-s2.0-84927647727&amp;doi=10.11118%2factaun201462040719&amp;partnerID=40&amp;md5=8af5ada9a5f8cf33e127f8b485c00b35</v>
      </c>
      <c r="B3455">
        <v>7</v>
      </c>
      <c r="C3455" t="s">
        <v>3276</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3277</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3278</v>
      </c>
    </row>
    <row r="3463" spans="1:3" x14ac:dyDescent="0.45">
      <c r="A3463" t="str">
        <f t="shared" si="54"/>
        <v>2AUTHOR FULL NAMES: Addas, Abdullah (57200695809); Maghrabi, Ahmad (6603394002)</v>
      </c>
      <c r="B3463">
        <v>2</v>
      </c>
      <c r="C3463" t="s">
        <v>3279</v>
      </c>
    </row>
    <row r="3464" spans="1:3" x14ac:dyDescent="0.45">
      <c r="A3464" t="str">
        <f t="shared" si="54"/>
        <v>357200695809; 6603394002</v>
      </c>
      <c r="B3464">
        <v>3</v>
      </c>
      <c r="C3464" t="s">
        <v>3280</v>
      </c>
    </row>
    <row r="3465" spans="1:3" x14ac:dyDescent="0.45">
      <c r="A3465" t="str">
        <f t="shared" si="54"/>
        <v>4Social evaluation of public open space services and their impact on well-being: A micro-scale assessment from a Coastal University</v>
      </c>
      <c r="B3465">
        <v>4</v>
      </c>
      <c r="C3465" t="s">
        <v>3281</v>
      </c>
    </row>
    <row r="3466" spans="1:3" x14ac:dyDescent="0.45">
      <c r="A3466" t="str">
        <f t="shared" si="54"/>
        <v>5(2021) Sustainability (Switzerland), 13 (8), art. no. 4372, Cited 4 times.</v>
      </c>
      <c r="B3466">
        <v>5</v>
      </c>
      <c r="C3466" t="s">
        <v>3282</v>
      </c>
    </row>
    <row r="3467" spans="1:3" x14ac:dyDescent="0.45">
      <c r="A3467" t="str">
        <f t="shared" si="54"/>
        <v>6DOI: 10.3390/su13084372</v>
      </c>
      <c r="B3467">
        <v>6</v>
      </c>
      <c r="C3467" t="s">
        <v>3283</v>
      </c>
    </row>
    <row r="3468" spans="1:3" x14ac:dyDescent="0.45">
      <c r="A3468" t="str">
        <f t="shared" si="54"/>
        <v>7https://www.scopus.com/inward/record.uri?eid=2-s2.0-85104701863&amp;doi=10.3390%2fsu13084372&amp;partnerID=40&amp;md5=e25633497e91a1dacbc1ff4dfebd8e5b</v>
      </c>
      <c r="B3468">
        <v>7</v>
      </c>
      <c r="C3468" t="s">
        <v>3284</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3285</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3286</v>
      </c>
    </row>
    <row r="3476" spans="1:3" x14ac:dyDescent="0.45">
      <c r="A3476" t="str">
        <f t="shared" si="54"/>
        <v>2AUTHOR FULL NAMES: Cook, Elizabeth J. (57224999542)</v>
      </c>
      <c r="B3476">
        <v>2</v>
      </c>
      <c r="C3476" t="s">
        <v>3287</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3288</v>
      </c>
    </row>
    <row r="3479" spans="1:3" x14ac:dyDescent="0.45">
      <c r="A3479" t="str">
        <f t="shared" si="54"/>
        <v>5(2021) International Journal of Work-Integrated Learning, 22 (3), pp. 213 - 239, Cited 4 times.</v>
      </c>
      <c r="B3479">
        <v>5</v>
      </c>
      <c r="C3479" t="s">
        <v>3289</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3290</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3291</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3292</v>
      </c>
    </row>
    <row r="3489" spans="1:3" x14ac:dyDescent="0.45">
      <c r="A3489" t="str">
        <f t="shared" si="54"/>
        <v>2AUTHOR FULL NAMES: Nguyen, Thuy Dung (57212284550); Shirahada, Kunio (14625659400); Kosaka, Michitaka (36442725700)</v>
      </c>
      <c r="B3489">
        <v>2</v>
      </c>
      <c r="C3489" t="s">
        <v>3293</v>
      </c>
    </row>
    <row r="3490" spans="1:3" x14ac:dyDescent="0.45">
      <c r="A3490" t="str">
        <f t="shared" si="54"/>
        <v>357212284550; 14625659400; 36442725700</v>
      </c>
      <c r="B3490">
        <v>3</v>
      </c>
      <c r="C3490" t="s">
        <v>3294</v>
      </c>
    </row>
    <row r="3491" spans="1:3" x14ac:dyDescent="0.45">
      <c r="A3491" t="str">
        <f t="shared" si="54"/>
        <v>4A consideration on university branding based on SDL (Service Dominant Logic): The lens of stakeholders' value co-creation</v>
      </c>
      <c r="B3491">
        <v>4</v>
      </c>
      <c r="C3491" t="s">
        <v>3295</v>
      </c>
    </row>
    <row r="3492" spans="1:3" x14ac:dyDescent="0.45">
      <c r="A3492" t="str">
        <f t="shared" si="54"/>
        <v>5(2012) 2012 9th International Conference on Service Systems and Service Management - Proceedings of ICSSSM'12, art. no. 6252346, pp. 779 - 784, Cited 5 times.</v>
      </c>
      <c r="B3492">
        <v>5</v>
      </c>
      <c r="C3492" t="s">
        <v>3296</v>
      </c>
    </row>
    <row r="3493" spans="1:3" x14ac:dyDescent="0.45">
      <c r="A3493" t="str">
        <f t="shared" si="54"/>
        <v>6DOI: 10.1109/ICSSSM.2012.6252346</v>
      </c>
      <c r="B3493">
        <v>6</v>
      </c>
      <c r="C3493" t="s">
        <v>3297</v>
      </c>
    </row>
    <row r="3494" spans="1:3" x14ac:dyDescent="0.45">
      <c r="A3494" t="str">
        <f t="shared" si="54"/>
        <v>7https://www.scopus.com/inward/record.uri?eid=2-s2.0-84866726890&amp;doi=10.1109%2fICSSSM.2012.6252346&amp;partnerID=40&amp;md5=18f06c10dd6eb985e9c460c21dce78da</v>
      </c>
      <c r="B3494">
        <v>7</v>
      </c>
      <c r="C3494" t="s">
        <v>3298</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3299</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3300</v>
      </c>
    </row>
    <row r="3515" spans="1:3" x14ac:dyDescent="0.45">
      <c r="A3515" t="str">
        <f t="shared" si="54"/>
        <v>2AUTHOR FULL NAMES: Parsons, Linda M. (12804596400); Reitenga, Austin L. (6506547079)</v>
      </c>
      <c r="B3515">
        <v>2</v>
      </c>
      <c r="C3515" t="s">
        <v>3301</v>
      </c>
    </row>
    <row r="3516" spans="1:3" x14ac:dyDescent="0.45">
      <c r="A3516" t="str">
        <f t="shared" si="54"/>
        <v>312804596400; 6506547079</v>
      </c>
      <c r="B3516">
        <v>3</v>
      </c>
      <c r="C3516" t="s">
        <v>3302</v>
      </c>
    </row>
    <row r="3517" spans="1:3" x14ac:dyDescent="0.45">
      <c r="A3517" t="str">
        <f t="shared" si="54"/>
        <v>4College and university president pay and future performance</v>
      </c>
      <c r="B3517">
        <v>4</v>
      </c>
      <c r="C3517" t="s">
        <v>3303</v>
      </c>
    </row>
    <row r="3518" spans="1:3" x14ac:dyDescent="0.45">
      <c r="A3518" t="str">
        <f t="shared" si="54"/>
        <v>5(2014) Accounting Horizons, 28 (1), pp. 125 - 142, Cited 6 times.</v>
      </c>
      <c r="B3518">
        <v>5</v>
      </c>
      <c r="C3518" t="s">
        <v>3304</v>
      </c>
    </row>
    <row r="3519" spans="1:3" x14ac:dyDescent="0.45">
      <c r="A3519" t="str">
        <f t="shared" si="54"/>
        <v>6DOI: 10.2308/acch-50660</v>
      </c>
      <c r="B3519">
        <v>6</v>
      </c>
      <c r="C3519" t="s">
        <v>3305</v>
      </c>
    </row>
    <row r="3520" spans="1:3" x14ac:dyDescent="0.45">
      <c r="A3520" t="str">
        <f t="shared" si="54"/>
        <v>7https://www.scopus.com/inward/record.uri?eid=2-s2.0-84896912261&amp;doi=10.2308%2facch-50660&amp;partnerID=40&amp;md5=c33ece0e4eb86c32639c8de4b16970ad</v>
      </c>
      <c r="B3520">
        <v>7</v>
      </c>
      <c r="C3520" t="s">
        <v>3306</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3307</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3308</v>
      </c>
    </row>
    <row r="3567" spans="1:3" x14ac:dyDescent="0.45">
      <c r="A3567" t="str">
        <f t="shared" si="55"/>
        <v>2AUTHOR FULL NAMES: Schmitt, Claudia T. (57210792611); Palm, Sophie (57210801122)</v>
      </c>
      <c r="B3567">
        <v>2</v>
      </c>
      <c r="C3567" t="s">
        <v>3309</v>
      </c>
    </row>
    <row r="3568" spans="1:3" x14ac:dyDescent="0.45">
      <c r="A3568" t="str">
        <f t="shared" si="55"/>
        <v>357210792611; 57210801122</v>
      </c>
      <c r="B3568">
        <v>3</v>
      </c>
      <c r="C3568" t="s">
        <v>3310</v>
      </c>
    </row>
    <row r="3569" spans="1:3" x14ac:dyDescent="0.45">
      <c r="A3569" t="str">
        <f t="shared" si="55"/>
        <v>4Sustainability at German Universities: The University of Hamburg as a Case Study for Sustainability-Oriented Organizational Development</v>
      </c>
      <c r="B3569">
        <v>4</v>
      </c>
      <c r="C3569" t="s">
        <v>3311</v>
      </c>
    </row>
    <row r="3570" spans="1:3" x14ac:dyDescent="0.45">
      <c r="A3570" t="str">
        <f t="shared" si="55"/>
        <v>5(2018) World Sustainability Series, pp. 629 - 645, Cited 6 times.</v>
      </c>
      <c r="B3570">
        <v>5</v>
      </c>
      <c r="C3570" t="s">
        <v>3312</v>
      </c>
    </row>
    <row r="3571" spans="1:3" x14ac:dyDescent="0.45">
      <c r="A3571" t="str">
        <f t="shared" si="55"/>
        <v>6DOI: 10.1007/978-3-319-63007-6_39</v>
      </c>
      <c r="B3571">
        <v>6</v>
      </c>
      <c r="C3571" t="s">
        <v>3313</v>
      </c>
    </row>
    <row r="3572" spans="1:3" x14ac:dyDescent="0.45">
      <c r="A3572" t="str">
        <f t="shared" si="55"/>
        <v>7https://www.scopus.com/inward/record.uri?eid=2-s2.0-85058700975&amp;doi=10.1007%2f978-3-319-63007-6_39&amp;partnerID=40&amp;md5=bbdf5e61adbe251c3a39f13112f1d0de</v>
      </c>
      <c r="B3572">
        <v>7</v>
      </c>
      <c r="C3572" t="s">
        <v>3314</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3315</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3316</v>
      </c>
    </row>
    <row r="3593" spans="1:3" x14ac:dyDescent="0.45">
      <c r="A3593" t="str">
        <f t="shared" si="56"/>
        <v>2AUTHOR FULL NAMES: Izaguirre, Eliza Ruiz (54917551400); Montiel, David Oseguera (55699996700)</v>
      </c>
      <c r="B3593">
        <v>2</v>
      </c>
      <c r="C3593" t="s">
        <v>3317</v>
      </c>
    </row>
    <row r="3594" spans="1:3" x14ac:dyDescent="0.45">
      <c r="A3594" t="str">
        <f t="shared" si="56"/>
        <v>354917551400; 55699996700</v>
      </c>
      <c r="B3594">
        <v>3</v>
      </c>
      <c r="C3594" t="s">
        <v>3318</v>
      </c>
    </row>
    <row r="3595" spans="1:3" x14ac:dyDescent="0.45">
      <c r="A3595" t="str">
        <f t="shared" si="56"/>
        <v>4Roaming the Campus: University Stakeholders’ Perceptions of, and Interactions with, Campus Cats and Dogs</v>
      </c>
      <c r="B3595">
        <v>4</v>
      </c>
      <c r="C3595" t="s">
        <v>3319</v>
      </c>
    </row>
    <row r="3596" spans="1:3" x14ac:dyDescent="0.45">
      <c r="A3596" t="str">
        <f t="shared" si="56"/>
        <v>5(2021) Anthrozoos, 34 (3), pp. 423 - 439, Cited 3 times.</v>
      </c>
      <c r="B3596">
        <v>5</v>
      </c>
      <c r="C3596" t="s">
        <v>3320</v>
      </c>
    </row>
    <row r="3597" spans="1:3" x14ac:dyDescent="0.45">
      <c r="A3597" t="str">
        <f t="shared" si="56"/>
        <v>6DOI: 10.1080/08927936.2021.1898213</v>
      </c>
      <c r="B3597">
        <v>6</v>
      </c>
      <c r="C3597" t="s">
        <v>3321</v>
      </c>
    </row>
    <row r="3598" spans="1:3" x14ac:dyDescent="0.45">
      <c r="A3598" t="str">
        <f t="shared" si="56"/>
        <v>7https://www.scopus.com/inward/record.uri?eid=2-s2.0-85104744805&amp;doi=10.1080%2f08927936.2021.1898213&amp;partnerID=40&amp;md5=f3b65f6e553d329fc592d9bc7f0d4d7c</v>
      </c>
      <c r="B3598">
        <v>7</v>
      </c>
      <c r="C3598" t="s">
        <v>3322</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3323</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2915</v>
      </c>
    </row>
    <row r="3606" spans="1:3" x14ac:dyDescent="0.45">
      <c r="A3606" t="str">
        <f t="shared" si="56"/>
        <v>2AUTHOR FULL NAMES: Rungfamai, Kreangchai (57190336478)</v>
      </c>
      <c r="B3606">
        <v>2</v>
      </c>
      <c r="C3606" t="s">
        <v>2916</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3324</v>
      </c>
    </row>
    <row r="3609" spans="1:3" x14ac:dyDescent="0.45">
      <c r="A3609" t="str">
        <f t="shared" si="56"/>
        <v>5(2018) Studies in Higher Education, 43 (7), pp. 1268 - 1278, Cited 4 times.</v>
      </c>
      <c r="B3609">
        <v>5</v>
      </c>
      <c r="C3609" t="s">
        <v>3325</v>
      </c>
    </row>
    <row r="3610" spans="1:3" x14ac:dyDescent="0.45">
      <c r="A3610" t="str">
        <f t="shared" si="56"/>
        <v>6DOI: 10.1080/03075079.2016.1250072</v>
      </c>
      <c r="B3610">
        <v>6</v>
      </c>
      <c r="C3610" t="s">
        <v>3326</v>
      </c>
    </row>
    <row r="3611" spans="1:3" x14ac:dyDescent="0.45">
      <c r="A3611" t="str">
        <f t="shared" si="56"/>
        <v>7https://www.scopus.com/inward/record.uri?eid=2-s2.0-84994157756&amp;doi=10.1080%2f03075079.2016.1250072&amp;partnerID=40&amp;md5=ba37c0ff3313a0d944b027507036a3bc</v>
      </c>
      <c r="B3611">
        <v>7</v>
      </c>
      <c r="C3611" t="s">
        <v>3327</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3328</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3329</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3330</v>
      </c>
    </row>
    <row r="3620" spans="1:3" x14ac:dyDescent="0.45">
      <c r="A3620" t="str">
        <f t="shared" si="56"/>
        <v>335729141200; 6603954072; 9132756500; 8142859100; 57223052887</v>
      </c>
      <c r="B3620">
        <v>3</v>
      </c>
      <c r="C3620" t="s">
        <v>3331</v>
      </c>
    </row>
    <row r="3621" spans="1:3" x14ac:dyDescent="0.45">
      <c r="A3621" t="str">
        <f t="shared" si="56"/>
        <v>4Challenges and opportunities for universities in building adaptive capacities for sustainability: lessons from Mexico, Central America and the Caribbean</v>
      </c>
      <c r="B3621">
        <v>4</v>
      </c>
      <c r="C3621" t="s">
        <v>3332</v>
      </c>
    </row>
    <row r="3622" spans="1:3" x14ac:dyDescent="0.45">
      <c r="A3622" t="str">
        <f t="shared" si="56"/>
        <v>5(2022) Climate Policy, 22 (5), pp. 637 - 651, Cited 4 times.</v>
      </c>
      <c r="B3622">
        <v>5</v>
      </c>
      <c r="C3622" t="s">
        <v>3333</v>
      </c>
    </row>
    <row r="3623" spans="1:3" x14ac:dyDescent="0.45">
      <c r="A3623" t="str">
        <f t="shared" si="56"/>
        <v>6DOI: 10.1080/14693062.2021.1985422</v>
      </c>
      <c r="B3623">
        <v>6</v>
      </c>
      <c r="C3623" t="s">
        <v>3334</v>
      </c>
    </row>
    <row r="3624" spans="1:3" x14ac:dyDescent="0.45">
      <c r="A3624" t="str">
        <f t="shared" si="56"/>
        <v>7https://www.scopus.com/inward/record.uri?eid=2-s2.0-85117363440&amp;doi=10.1080%2f14693062.2021.1985422&amp;partnerID=40&amp;md5=42a885dc3bee1f403b78088985ddef97</v>
      </c>
      <c r="B3624">
        <v>7</v>
      </c>
      <c r="C3624" t="s">
        <v>3335</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3336</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3337</v>
      </c>
    </row>
    <row r="3632" spans="1:3" x14ac:dyDescent="0.45">
      <c r="A3632" t="str">
        <f t="shared" si="56"/>
        <v>2AUTHOR FULL NAMES: Quillinan, Bernie (35362671000); McEvoy, Eileen (56446861400); MacPhail, Ann (7005530543); Dempsey, Ciara (57200694031)</v>
      </c>
      <c r="B3632">
        <v>2</v>
      </c>
      <c r="C3632" t="s">
        <v>3338</v>
      </c>
    </row>
    <row r="3633" spans="1:3" x14ac:dyDescent="0.45">
      <c r="A3633" t="str">
        <f t="shared" si="56"/>
        <v>335362671000; 56446861400; 7005530543; 57200694031</v>
      </c>
      <c r="B3633">
        <v>3</v>
      </c>
      <c r="C3633" t="s">
        <v>3339</v>
      </c>
    </row>
    <row r="3634" spans="1:3" x14ac:dyDescent="0.45">
      <c r="A3634" t="str">
        <f t="shared" si="56"/>
        <v>4Lessons learned from a community engagement initiative within Irish higher education</v>
      </c>
      <c r="B3634">
        <v>4</v>
      </c>
      <c r="C3634" t="s">
        <v>3340</v>
      </c>
    </row>
    <row r="3635" spans="1:3" x14ac:dyDescent="0.45">
      <c r="A3635" t="str">
        <f t="shared" si="56"/>
        <v>5(2018) Irish Educational Studies, 37 (1), pp. 113 - 126, Cited 4 times.</v>
      </c>
      <c r="B3635">
        <v>5</v>
      </c>
      <c r="C3635" t="s">
        <v>3341</v>
      </c>
    </row>
    <row r="3636" spans="1:3" x14ac:dyDescent="0.45">
      <c r="A3636" t="str">
        <f t="shared" si="56"/>
        <v>6DOI: 10.1080/03323315.2018.1438913</v>
      </c>
      <c r="B3636">
        <v>6</v>
      </c>
      <c r="C3636" t="s">
        <v>3342</v>
      </c>
    </row>
    <row r="3637" spans="1:3" x14ac:dyDescent="0.45">
      <c r="A3637" t="str">
        <f t="shared" si="56"/>
        <v>7https://www.scopus.com/inward/record.uri?eid=2-s2.0-85042221603&amp;doi=10.1080%2f03323315.2018.1438913&amp;partnerID=40&amp;md5=24f448d01c42fe29baad12977fb4d8e6</v>
      </c>
      <c r="B3637">
        <v>7</v>
      </c>
      <c r="C3637" t="s">
        <v>3343</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3344</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3345</v>
      </c>
    </row>
    <row r="3645" spans="1:3" x14ac:dyDescent="0.45">
      <c r="A3645" t="str">
        <f t="shared" si="56"/>
        <v>2AUTHOR FULL NAMES: Almudallal, Abdullah Waleed (57189390177); Muktar, Syaharizatul Noorizwan (57189375044); Bakri, Norhani (35766444600)</v>
      </c>
      <c r="B3645">
        <v>2</v>
      </c>
      <c r="C3645" t="s">
        <v>3346</v>
      </c>
    </row>
    <row r="3646" spans="1:3" x14ac:dyDescent="0.45">
      <c r="A3646" t="str">
        <f t="shared" si="56"/>
        <v>357189390177; 57189375044; 35766444600</v>
      </c>
      <c r="B3646">
        <v>3</v>
      </c>
      <c r="C3646" t="s">
        <v>3347</v>
      </c>
    </row>
    <row r="3647" spans="1:3" x14ac:dyDescent="0.45">
      <c r="A3647" t="str">
        <f t="shared" si="56"/>
        <v>4Knowledge management in the Palestinian higher education: A research agenda</v>
      </c>
      <c r="B3647">
        <v>4</v>
      </c>
      <c r="C3647" t="s">
        <v>3348</v>
      </c>
    </row>
    <row r="3648" spans="1:3" x14ac:dyDescent="0.45">
      <c r="A3648" t="str">
        <f t="shared" si="56"/>
        <v>5(2016) International Review of Management and Marketing, 6 (4), pp. 91 - 100, Cited 4 times.</v>
      </c>
      <c r="B3648">
        <v>5</v>
      </c>
      <c r="C3648" t="s">
        <v>3349</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3350</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3351</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3352</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3353</v>
      </c>
    </row>
    <row r="3659" spans="1:3" x14ac:dyDescent="0.45">
      <c r="A3659" t="str">
        <f t="shared" si="57"/>
        <v>357214751576; 57221495923; 57942147500; 57222744923; 37114238600; 57710550900</v>
      </c>
      <c r="B3659">
        <v>3</v>
      </c>
      <c r="C3659" t="s">
        <v>3354</v>
      </c>
    </row>
    <row r="3660" spans="1:3" x14ac:dyDescent="0.45">
      <c r="A3660" t="str">
        <f t="shared" si="57"/>
        <v>4Forensic Accounting Education Within the Australian Universities</v>
      </c>
      <c r="B3660">
        <v>4</v>
      </c>
      <c r="C3660" t="s">
        <v>3355</v>
      </c>
    </row>
    <row r="3661" spans="1:3" x14ac:dyDescent="0.45">
      <c r="A3661" t="str">
        <f t="shared" si="57"/>
        <v>5(2023) Lecture Notes in Networks and Systems, 495 LNNS, pp. 679 - 690, Cited 3 times.</v>
      </c>
      <c r="B3661">
        <v>5</v>
      </c>
      <c r="C3661" t="s">
        <v>3356</v>
      </c>
    </row>
    <row r="3662" spans="1:3" x14ac:dyDescent="0.45">
      <c r="A3662" t="str">
        <f t="shared" si="57"/>
        <v>6DOI: 10.1007/978-3-031-08954-1_58</v>
      </c>
      <c r="B3662">
        <v>6</v>
      </c>
      <c r="C3662" t="s">
        <v>3357</v>
      </c>
    </row>
    <row r="3663" spans="1:3" x14ac:dyDescent="0.45">
      <c r="A3663" t="str">
        <f t="shared" si="57"/>
        <v>7https://www.scopus.com/inward/record.uri?eid=2-s2.0-85135004386&amp;doi=10.1007%2f978-3-031-08954-1_58&amp;partnerID=40&amp;md5=df63c8dcb6de3277943e5aea0c9feff6</v>
      </c>
      <c r="B3663">
        <v>7</v>
      </c>
      <c r="C3663" t="s">
        <v>3358</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3359</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3360</v>
      </c>
    </row>
    <row r="3684" spans="1:3" x14ac:dyDescent="0.45">
      <c r="A3684" t="str">
        <f t="shared" si="57"/>
        <v>2AUTHOR FULL NAMES: Nouman, Nazish (57209369831); Umer, Ahmer (50862064700)</v>
      </c>
      <c r="B3684">
        <v>2</v>
      </c>
      <c r="C3684" t="s">
        <v>3361</v>
      </c>
    </row>
    <row r="3685" spans="1:3" x14ac:dyDescent="0.45">
      <c r="A3685" t="str">
        <f t="shared" si="57"/>
        <v>357209369831; 50862064700</v>
      </c>
      <c r="B3685">
        <v>3</v>
      </c>
      <c r="C3685" t="s">
        <v>3362</v>
      </c>
    </row>
    <row r="3686" spans="1:3" x14ac:dyDescent="0.45">
      <c r="A3686" t="str">
        <f t="shared" si="57"/>
        <v>4Web Navigation and Usability Analysis of Educational Websites in Pakistan</v>
      </c>
      <c r="B3686">
        <v>4</v>
      </c>
      <c r="C3686" t="s">
        <v>3363</v>
      </c>
    </row>
    <row r="3687" spans="1:3" x14ac:dyDescent="0.45">
      <c r="A3687" t="str">
        <f t="shared" si="57"/>
        <v>5(2019) Proceedings - 2019 7th International Conference on Digital Information Processing and Communications, ICDIPC 2019, art. no. 8723704, pp. 57 - 62, Cited 4 times.</v>
      </c>
      <c r="B3687">
        <v>5</v>
      </c>
      <c r="C3687" t="s">
        <v>3364</v>
      </c>
    </row>
    <row r="3688" spans="1:3" x14ac:dyDescent="0.45">
      <c r="A3688" t="str">
        <f t="shared" si="57"/>
        <v>6DOI: 10.1109/ICDIPC.2019.8723704</v>
      </c>
      <c r="B3688">
        <v>6</v>
      </c>
      <c r="C3688" t="s">
        <v>3365</v>
      </c>
    </row>
    <row r="3689" spans="1:3" x14ac:dyDescent="0.45">
      <c r="A3689" t="str">
        <f t="shared" si="57"/>
        <v>7https://www.scopus.com/inward/record.uri?eid=2-s2.0-85067551193&amp;doi=10.1109%2fICDIPC.2019.8723704&amp;partnerID=40&amp;md5=5fae83031d6677b682d764a230055ba2</v>
      </c>
      <c r="B3689">
        <v>7</v>
      </c>
      <c r="C3689" t="s">
        <v>3366</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3367</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3368</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3369</v>
      </c>
    </row>
    <row r="3698" spans="1:3" x14ac:dyDescent="0.45">
      <c r="A3698" t="str">
        <f t="shared" si="57"/>
        <v>335119434500; 57210804777; 55566085700; 57190934855; 36760808600; 8270214500</v>
      </c>
      <c r="B3698">
        <v>3</v>
      </c>
      <c r="C3698" t="s">
        <v>3370</v>
      </c>
    </row>
    <row r="3699" spans="1:3" x14ac:dyDescent="0.45">
      <c r="A3699" t="str">
        <f t="shared" si="57"/>
        <v>4The role of solution-oriented knowledge transfer programme and networking in charting a new course in university-stakeholder engagement</v>
      </c>
      <c r="B3699">
        <v>4</v>
      </c>
      <c r="C3699" t="s">
        <v>3371</v>
      </c>
    </row>
    <row r="3700" spans="1:3" x14ac:dyDescent="0.45">
      <c r="A3700" t="str">
        <f t="shared" si="57"/>
        <v>5(2016) World Sustainability Series, pp. 243 - 262, Cited 3 times.</v>
      </c>
      <c r="B3700">
        <v>5</v>
      </c>
      <c r="C3700" t="s">
        <v>3372</v>
      </c>
    </row>
    <row r="3701" spans="1:3" x14ac:dyDescent="0.45">
      <c r="A3701" t="str">
        <f t="shared" si="57"/>
        <v>6DOI: 10.1007/978-3-319-26734-0_16</v>
      </c>
      <c r="B3701">
        <v>6</v>
      </c>
      <c r="C3701" t="s">
        <v>3373</v>
      </c>
    </row>
    <row r="3702" spans="1:3" x14ac:dyDescent="0.45">
      <c r="A3702" t="str">
        <f t="shared" si="57"/>
        <v>7https://www.scopus.com/inward/record.uri?eid=2-s2.0-85071487709&amp;doi=10.1007%2f978-3-319-26734-0_16&amp;partnerID=40&amp;md5=5c91038fe2f2b1056612d0ea86de4401</v>
      </c>
      <c r="B3702">
        <v>7</v>
      </c>
      <c r="C3702" t="s">
        <v>3374</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3375</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3376</v>
      </c>
    </row>
    <row r="3710" spans="1:3" x14ac:dyDescent="0.45">
      <c r="A3710" t="str">
        <f t="shared" si="57"/>
        <v>2AUTHOR FULL NAMES: Siddiki, Saba (37007150800); Goel, Shilpi (56589502600)</v>
      </c>
      <c r="B3710">
        <v>2</v>
      </c>
      <c r="C3710" t="s">
        <v>3377</v>
      </c>
    </row>
    <row r="3711" spans="1:3" x14ac:dyDescent="0.45">
      <c r="A3711" t="str">
        <f t="shared" si="57"/>
        <v>337007150800; 56589502600</v>
      </c>
      <c r="B3711">
        <v>3</v>
      </c>
      <c r="C3711" t="s">
        <v>3378</v>
      </c>
    </row>
    <row r="3712" spans="1:3" x14ac:dyDescent="0.45">
      <c r="A3712" t="str">
        <f t="shared" si="57"/>
        <v>4A stakeholder analysis of U.S. marine aquaculture partnerships</v>
      </c>
      <c r="B3712">
        <v>4</v>
      </c>
      <c r="C3712" t="s">
        <v>3379</v>
      </c>
    </row>
    <row r="3713" spans="1:3" x14ac:dyDescent="0.45">
      <c r="A3713" t="str">
        <f t="shared" si="57"/>
        <v>5(2015) Marine Policy, 57, pp. 93 - 102, Cited 5 times.</v>
      </c>
      <c r="B3713">
        <v>5</v>
      </c>
      <c r="C3713" t="s">
        <v>3380</v>
      </c>
    </row>
    <row r="3714" spans="1:3" x14ac:dyDescent="0.45">
      <c r="A3714" t="str">
        <f t="shared" si="57"/>
        <v>6DOI: 10.1016/j.marpol.2015.03.006</v>
      </c>
      <c r="B3714">
        <v>6</v>
      </c>
      <c r="C3714" t="s">
        <v>3381</v>
      </c>
    </row>
    <row r="3715" spans="1:3" x14ac:dyDescent="0.45">
      <c r="A3715" t="str">
        <f t="shared" si="57"/>
        <v>7https://www.scopus.com/inward/record.uri?eid=2-s2.0-84927538946&amp;doi=10.1016%2fj.marpol.2015.03.006&amp;partnerID=40&amp;md5=9574f4900f077aab94b20b60ea97576e</v>
      </c>
      <c r="B3715">
        <v>7</v>
      </c>
      <c r="C3715" t="s">
        <v>3382</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3383</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3384</v>
      </c>
    </row>
    <row r="3736" spans="1:3" x14ac:dyDescent="0.45">
      <c r="A3736" t="str">
        <f t="shared" si="58"/>
        <v>2AUTHOR FULL NAMES: Moreno-Carmona, Cristina (57219805113); Feria-Domínguez, José Manuel (54683905800); Merinero-Rodríguez, Rafael (57579399900)</v>
      </c>
      <c r="B3736">
        <v>2</v>
      </c>
      <c r="C3736" t="s">
        <v>3385</v>
      </c>
    </row>
    <row r="3737" spans="1:3" x14ac:dyDescent="0.45">
      <c r="A3737" t="str">
        <f t="shared" si="58"/>
        <v>357219805113; 54683905800; 57579399900</v>
      </c>
      <c r="B3737">
        <v>3</v>
      </c>
      <c r="C3737" t="s">
        <v>3386</v>
      </c>
    </row>
    <row r="3738" spans="1:3" x14ac:dyDescent="0.45">
      <c r="A3738" t="str">
        <f t="shared" si="58"/>
        <v>4ARE UNIVERSITY MANAGEMENT TEAMS STRATEGIC STAKEHOLDERS WITHIN HIGHER EDUCATION INSTITUTIONS? A CLINICAL STUDY</v>
      </c>
      <c r="B3738">
        <v>4</v>
      </c>
      <c r="C3738" t="s">
        <v>3387</v>
      </c>
    </row>
    <row r="3739" spans="1:3" x14ac:dyDescent="0.45">
      <c r="A3739" t="str">
        <f t="shared" si="58"/>
        <v>5(2022) Economics and Sociology, 15 (1), pp. 141 - 159, Cited 3 times.</v>
      </c>
      <c r="B3739">
        <v>5</v>
      </c>
      <c r="C3739" t="s">
        <v>3388</v>
      </c>
    </row>
    <row r="3740" spans="1:3" x14ac:dyDescent="0.45">
      <c r="A3740" t="str">
        <f t="shared" si="58"/>
        <v>6DOI: 10.14254/2071-789X.2022/15-1/9</v>
      </c>
      <c r="B3740">
        <v>6</v>
      </c>
      <c r="C3740" t="s">
        <v>3389</v>
      </c>
    </row>
    <row r="3741" spans="1:3" x14ac:dyDescent="0.45">
      <c r="A3741" t="str">
        <f t="shared" si="58"/>
        <v>7https://www.scopus.com/inward/record.uri?eid=2-s2.0-85128364544&amp;doi=10.14254%2f2071-789X.2022%2f15-1%2f9&amp;partnerID=40&amp;md5=370b2d90a986bc505a91144cd43f65d3</v>
      </c>
      <c r="B3741">
        <v>7</v>
      </c>
      <c r="C3741" t="s">
        <v>3390</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3391</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3392</v>
      </c>
    </row>
    <row r="3762" spans="1:3" x14ac:dyDescent="0.45">
      <c r="A3762" t="str">
        <f t="shared" si="58"/>
        <v>2AUTHOR FULL NAMES: Buwule, Robert S. (57105535900); Ponelis, Shana R. (15521491300)</v>
      </c>
      <c r="B3762">
        <v>2</v>
      </c>
      <c r="C3762" t="s">
        <v>3393</v>
      </c>
    </row>
    <row r="3763" spans="1:3" x14ac:dyDescent="0.45">
      <c r="A3763" t="str">
        <f t="shared" si="58"/>
        <v>357105535900; 15521491300</v>
      </c>
      <c r="B3763">
        <v>3</v>
      </c>
      <c r="C3763" t="s">
        <v>3394</v>
      </c>
    </row>
    <row r="3764" spans="1:3" x14ac:dyDescent="0.45">
      <c r="A3764" t="str">
        <f t="shared" si="58"/>
        <v>4Perspectives on university library automation and national development in Uganda</v>
      </c>
      <c r="B3764">
        <v>4</v>
      </c>
      <c r="C3764" t="s">
        <v>3395</v>
      </c>
    </row>
    <row r="3765" spans="1:3" x14ac:dyDescent="0.45">
      <c r="A3765" t="str">
        <f t="shared" si="58"/>
        <v>5(2017) IFLA Journal, 43 (3), pp. 256 - 265, Cited 6 times.</v>
      </c>
      <c r="B3765">
        <v>5</v>
      </c>
      <c r="C3765" t="s">
        <v>3396</v>
      </c>
    </row>
    <row r="3766" spans="1:3" x14ac:dyDescent="0.45">
      <c r="A3766" t="str">
        <f t="shared" si="58"/>
        <v>6DOI: 10.1177/0340035217710539</v>
      </c>
      <c r="B3766">
        <v>6</v>
      </c>
      <c r="C3766" t="s">
        <v>3397</v>
      </c>
    </row>
    <row r="3767" spans="1:3" x14ac:dyDescent="0.45">
      <c r="A3767" t="str">
        <f t="shared" si="58"/>
        <v>7https://www.scopus.com/inward/record.uri?eid=2-s2.0-85028988409&amp;doi=10.1177%2f0340035217710539&amp;partnerID=40&amp;md5=8641b3513b800d44254b04d37891c40b</v>
      </c>
      <c r="B3767">
        <v>7</v>
      </c>
      <c r="C3767" t="s">
        <v>3398</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3399</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3400</v>
      </c>
    </row>
    <row r="3775" spans="1:3" x14ac:dyDescent="0.45">
      <c r="A3775" t="str">
        <f t="shared" si="58"/>
        <v>2AUTHOR FULL NAMES: Darabi, Fariba (55246896700); Saunders, Mark N.K. (7201859502); Clark, Murray (7404528251)</v>
      </c>
      <c r="B3775">
        <v>2</v>
      </c>
      <c r="C3775" t="s">
        <v>3401</v>
      </c>
    </row>
    <row r="3776" spans="1:3" x14ac:dyDescent="0.45">
      <c r="A3776" t="str">
        <f t="shared" si="58"/>
        <v>355246896700; 7201859502; 7404528251</v>
      </c>
      <c r="B3776">
        <v>3</v>
      </c>
      <c r="C3776" t="s">
        <v>3402</v>
      </c>
    </row>
    <row r="3777" spans="1:3" x14ac:dyDescent="0.45">
      <c r="A3777" t="str">
        <f t="shared" si="58"/>
        <v>4Trust initiation and development in SME-university collaborations: implications for enabling engaged scholarship</v>
      </c>
      <c r="B3777">
        <v>4</v>
      </c>
      <c r="C3777" t="s">
        <v>3403</v>
      </c>
    </row>
    <row r="3778" spans="1:3" x14ac:dyDescent="0.45">
      <c r="A3778" t="str">
        <f t="shared" si="58"/>
        <v>5(2020) European Journal of Training and Development, 45 (4-5), pp. 320 - 345, Cited 3 times.</v>
      </c>
      <c r="B3778">
        <v>5</v>
      </c>
      <c r="C3778" t="s">
        <v>3404</v>
      </c>
    </row>
    <row r="3779" spans="1:3" x14ac:dyDescent="0.45">
      <c r="A3779" t="str">
        <f t="shared" si="58"/>
        <v>6DOI: 10.1108/EJTD-04-2020-0068</v>
      </c>
      <c r="B3779">
        <v>6</v>
      </c>
      <c r="C3779" t="s">
        <v>3405</v>
      </c>
    </row>
    <row r="3780" spans="1:3" x14ac:dyDescent="0.45">
      <c r="A3780" t="str">
        <f t="shared" si="58"/>
        <v>7https://www.scopus.com/inward/record.uri?eid=2-s2.0-85094100037&amp;doi=10.1108%2fEJTD-04-2020-0068&amp;partnerID=40&amp;md5=251c2a3f106e182588cdb1b99b14ce6a</v>
      </c>
      <c r="B3780">
        <v>7</v>
      </c>
      <c r="C3780" t="s">
        <v>3406</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3407</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3408</v>
      </c>
    </row>
    <row r="3788" spans="1:3" x14ac:dyDescent="0.45">
      <c r="A3788" t="str">
        <f t="shared" si="59"/>
        <v>2AUTHOR FULL NAMES: Hailat, Khaled Qassem (57204944326); Alshreef, Amal Abdelhadi (57208341935); Azzam, Islam A. (8246773500); Darabseh, Fakhrieh (57056482500)</v>
      </c>
      <c r="B3788">
        <v>2</v>
      </c>
      <c r="C3788" t="s">
        <v>3409</v>
      </c>
    </row>
    <row r="3789" spans="1:3" x14ac:dyDescent="0.45">
      <c r="A3789" t="str">
        <f t="shared" si="59"/>
        <v>357204944326; 57208341935; 8246773500; 57056482500</v>
      </c>
      <c r="B3789">
        <v>3</v>
      </c>
      <c r="C3789" t="s">
        <v>3410</v>
      </c>
    </row>
    <row r="3790" spans="1:3" x14ac:dyDescent="0.45">
      <c r="A3790" t="str">
        <f t="shared" si="59"/>
        <v>4Stakeholder approach and the impact of brand image within higher education in the Middle East: Student and staff perspective</v>
      </c>
      <c r="B3790">
        <v>4</v>
      </c>
      <c r="C3790" t="s">
        <v>3411</v>
      </c>
    </row>
    <row r="3791" spans="1:3" x14ac:dyDescent="0.45">
      <c r="A3791" t="str">
        <f t="shared" si="59"/>
        <v>5(2021) Journal of Public Affairs, 21 (1), art. no. e1941, Cited 3 times.</v>
      </c>
      <c r="B3791">
        <v>5</v>
      </c>
      <c r="C3791" t="s">
        <v>3412</v>
      </c>
    </row>
    <row r="3792" spans="1:3" x14ac:dyDescent="0.45">
      <c r="A3792" t="str">
        <f t="shared" si="59"/>
        <v>6DOI: 10.1002/pa.1941</v>
      </c>
      <c r="B3792">
        <v>6</v>
      </c>
      <c r="C3792" t="s">
        <v>3413</v>
      </c>
    </row>
    <row r="3793" spans="1:3" x14ac:dyDescent="0.45">
      <c r="A3793" t="str">
        <f t="shared" si="59"/>
        <v>7https://www.scopus.com/inward/record.uri?eid=2-s2.0-85064565415&amp;doi=10.1002%2fpa.1941&amp;partnerID=40&amp;md5=54eec381f95ab603da5ab9e3d4c53e45</v>
      </c>
      <c r="B3793">
        <v>7</v>
      </c>
      <c r="C3793" t="s">
        <v>3414</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3415</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3416</v>
      </c>
    </row>
    <row r="3879" spans="1:3" x14ac:dyDescent="0.45">
      <c r="A3879" t="str">
        <f t="shared" si="60"/>
        <v>2AUTHOR FULL NAMES: Urrutia, Manuel León (57188312600); White, Steve (56895488600); White, Su (10738888600)</v>
      </c>
      <c r="B3879">
        <v>2</v>
      </c>
      <c r="C3879" t="s">
        <v>3417</v>
      </c>
    </row>
    <row r="3880" spans="1:3" x14ac:dyDescent="0.45">
      <c r="A3880" t="str">
        <f t="shared" si="60"/>
        <v>357188312600; 56895488600; 10738888600</v>
      </c>
      <c r="B3880">
        <v>3</v>
      </c>
      <c r="C3880" t="s">
        <v>3418</v>
      </c>
    </row>
    <row r="3881" spans="1:3" x14ac:dyDescent="0.45">
      <c r="A3881" t="str">
        <f t="shared" si="60"/>
        <v>4MOOCs in higher education magazines: A content analysis of internal stakeholder perspectives</v>
      </c>
      <c r="B3881">
        <v>4</v>
      </c>
      <c r="C3881" t="s">
        <v>3419</v>
      </c>
    </row>
    <row r="3882" spans="1:3" x14ac:dyDescent="0.45">
      <c r="A3882" t="str">
        <f t="shared" si="60"/>
        <v>5(2016) Communications in Computer and Information Science, 583, pp. 395 - 405, Cited 5 times.</v>
      </c>
      <c r="B3882">
        <v>5</v>
      </c>
      <c r="C3882" t="s">
        <v>3420</v>
      </c>
    </row>
    <row r="3883" spans="1:3" x14ac:dyDescent="0.45">
      <c r="A3883" t="str">
        <f t="shared" si="60"/>
        <v>6DOI: 10.1007/978-3-319-29585-5_23</v>
      </c>
      <c r="B3883">
        <v>6</v>
      </c>
      <c r="C3883" t="s">
        <v>3421</v>
      </c>
    </row>
    <row r="3884" spans="1:3" x14ac:dyDescent="0.45">
      <c r="A3884" t="str">
        <f t="shared" si="60"/>
        <v>7https://www.scopus.com/inward/record.uri?eid=2-s2.0-84959233321&amp;doi=10.1007%2f978-3-319-29585-5_23&amp;partnerID=40&amp;md5=faf44d934b845507a3e376311d462621</v>
      </c>
      <c r="B3884">
        <v>7</v>
      </c>
      <c r="C3884" t="s">
        <v>3422</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3423</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3424</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3425</v>
      </c>
    </row>
    <row r="3893" spans="1:3" x14ac:dyDescent="0.45">
      <c r="A3893" t="str">
        <f t="shared" si="60"/>
        <v>336144204100; 57195641402; 55924025500; 6602184000; 14822363500; 6506062576; 57203031177; 7408664973</v>
      </c>
      <c r="B3893">
        <v>3</v>
      </c>
      <c r="C3893" t="s">
        <v>3426</v>
      </c>
    </row>
    <row r="3894" spans="1:3" x14ac:dyDescent="0.45">
      <c r="A3894" t="str">
        <f t="shared" si="60"/>
        <v>4Educational stakeholders’ attitudes and knowledge about nonsuicidalself-injury among university students: A cross-national study</v>
      </c>
      <c r="B3894">
        <v>4</v>
      </c>
      <c r="C3894" t="s">
        <v>3427</v>
      </c>
    </row>
    <row r="3895" spans="1:3" x14ac:dyDescent="0.45">
      <c r="A3895" t="str">
        <f t="shared" si="60"/>
        <v>5(2023) Journal of American College Health, 71 (7), pp. 2140 - 2150, Cited 3 times.</v>
      </c>
      <c r="B3895">
        <v>5</v>
      </c>
      <c r="C3895" t="s">
        <v>3428</v>
      </c>
    </row>
    <row r="3896" spans="1:3" x14ac:dyDescent="0.45">
      <c r="A3896" t="str">
        <f t="shared" si="60"/>
        <v>6DOI: 10.1080/07448481.2021.1961782</v>
      </c>
      <c r="B3896">
        <v>6</v>
      </c>
      <c r="C3896" t="s">
        <v>3429</v>
      </c>
    </row>
    <row r="3897" spans="1:3" x14ac:dyDescent="0.45">
      <c r="A3897" t="str">
        <f t="shared" si="60"/>
        <v>7https://www.scopus.com/inward/record.uri?eid=2-s2.0-85112143376&amp;doi=10.1080%2f07448481.2021.1961782&amp;partnerID=40&amp;md5=5f626ae24447ed636c81f2c39dc50e31</v>
      </c>
      <c r="B3897">
        <v>7</v>
      </c>
      <c r="C3897" t="s">
        <v>3430</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3431</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3432</v>
      </c>
    </row>
    <row r="3905" spans="1:3" x14ac:dyDescent="0.45">
      <c r="A3905" t="str">
        <f t="shared" si="60"/>
        <v>2AUTHOR FULL NAMES: Lukose, Jose (57210208307); Mammen, Kuttickattu John (44461673200)</v>
      </c>
      <c r="B3905">
        <v>2</v>
      </c>
      <c r="C3905" t="s">
        <v>3433</v>
      </c>
    </row>
    <row r="3906" spans="1:3" x14ac:dyDescent="0.45">
      <c r="A3906" t="str">
        <f t="shared" si="60"/>
        <v>357210208307; 44461673200</v>
      </c>
      <c r="B3906">
        <v>3</v>
      </c>
      <c r="C3906" t="s">
        <v>3434</v>
      </c>
    </row>
    <row r="3907" spans="1:3" x14ac:dyDescent="0.45">
      <c r="A3907" t="str">
        <f t="shared" si="60"/>
        <v>4Enhancing academic achievement in an introductory computer programming course through the implementation of guided inquiry-based learning and teaching</v>
      </c>
      <c r="B3907">
        <v>4</v>
      </c>
      <c r="C3907" t="s">
        <v>3435</v>
      </c>
    </row>
    <row r="3908" spans="1:3" x14ac:dyDescent="0.45">
      <c r="A3908" t="str">
        <f t="shared" si="60"/>
        <v>5(2018) Asia-Pacific Forum on Science Learning and Teaching, 19 (2), art. no. 16, Cited 1 times.</v>
      </c>
      <c r="B3908">
        <v>5</v>
      </c>
      <c r="C3908" t="s">
        <v>3436</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3437</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3438</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3439</v>
      </c>
    </row>
    <row r="3970" spans="1:3" x14ac:dyDescent="0.45">
      <c r="A3970" t="str">
        <f t="shared" si="61"/>
        <v>2AUTHOR FULL NAMES: Munguia, Nora (56000754500); Perkins, Krystal M. (57190019955); Rodriguez, America Romero (57219387131); Eredias, Carlos Anaya (58312845300); Velazquez, Luis (57210910238)</v>
      </c>
      <c r="B3970">
        <v>2</v>
      </c>
      <c r="C3970" t="s">
        <v>3440</v>
      </c>
    </row>
    <row r="3971" spans="1:3" x14ac:dyDescent="0.45">
      <c r="A3971" t="str">
        <f t="shared" si="61"/>
        <v>356000754500; 57190019955; 57219387131; 58312845300; 57210910238</v>
      </c>
      <c r="B3971">
        <v>3</v>
      </c>
      <c r="C3971" t="s">
        <v>3441</v>
      </c>
    </row>
    <row r="3972" spans="1:3" x14ac:dyDescent="0.45">
      <c r="A3972" t="str">
        <f t="shared" si="61"/>
        <v>4Beliefs and Concerns About Global Warming Among Higher Education Students</v>
      </c>
      <c r="B3972">
        <v>4</v>
      </c>
      <c r="C3972" t="s">
        <v>3442</v>
      </c>
    </row>
    <row r="3973" spans="1:3" x14ac:dyDescent="0.45">
      <c r="A3973" t="str">
        <f t="shared" ref="A3973:A4036" si="62">B3973&amp;C3973</f>
        <v>5(2021) Handbook of Climate Change Management: Research, Leadership, Transformation, 5, pp. 3633 - 3654, Cited 1 times.</v>
      </c>
      <c r="B3973">
        <v>5</v>
      </c>
      <c r="C3973" t="s">
        <v>3443</v>
      </c>
    </row>
    <row r="3974" spans="1:3" x14ac:dyDescent="0.45">
      <c r="A3974" t="str">
        <f t="shared" si="62"/>
        <v>6DOI: 10.1007/978-3-030-57281-5_271</v>
      </c>
      <c r="B3974">
        <v>6</v>
      </c>
      <c r="C3974" t="s">
        <v>3444</v>
      </c>
    </row>
    <row r="3975" spans="1:3" x14ac:dyDescent="0.45">
      <c r="A3975" t="str">
        <f t="shared" si="62"/>
        <v>7https://www.scopus.com/inward/record.uri?eid=2-s2.0-85127340435&amp;doi=10.1007%2f978-3-030-57281-5_271&amp;partnerID=40&amp;md5=96d70d658ab80584575a9b469287e280</v>
      </c>
      <c r="B3975">
        <v>7</v>
      </c>
      <c r="C3975" t="s">
        <v>3445</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3446</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3447</v>
      </c>
    </row>
    <row r="3983" spans="1:3" x14ac:dyDescent="0.45">
      <c r="A3983" t="str">
        <f t="shared" si="62"/>
        <v>2AUTHOR FULL NAMES: Pantoja, Martín A. (56712514300); Rodríguez, María del P. (56693471200); Carrión, Andrés (15847747900)</v>
      </c>
      <c r="B3983">
        <v>2</v>
      </c>
      <c r="C3983" t="s">
        <v>3448</v>
      </c>
    </row>
    <row r="3984" spans="1:3" x14ac:dyDescent="0.45">
      <c r="A3984" t="str">
        <f t="shared" si="62"/>
        <v>356712514300; 56693471200; 15847747900</v>
      </c>
      <c r="B3984">
        <v>3</v>
      </c>
      <c r="C3984" t="s">
        <v>3449</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3450</v>
      </c>
    </row>
    <row r="3986" spans="1:3" x14ac:dyDescent="0.45">
      <c r="A3986" t="str">
        <f t="shared" si="62"/>
        <v>5(2015) Formacion Universitaria, 8 (4), pp. 33 - 44, Cited 2 times.</v>
      </c>
      <c r="B3986">
        <v>5</v>
      </c>
      <c r="C3986" t="s">
        <v>3451</v>
      </c>
    </row>
    <row r="3987" spans="1:3" x14ac:dyDescent="0.45">
      <c r="A3987" t="str">
        <f t="shared" si="62"/>
        <v>6DOI: 10.4067/S0718-50062015000400005</v>
      </c>
      <c r="B3987">
        <v>6</v>
      </c>
      <c r="C3987" t="s">
        <v>3452</v>
      </c>
    </row>
    <row r="3988" spans="1:3" x14ac:dyDescent="0.45">
      <c r="A3988" t="str">
        <f t="shared" si="62"/>
        <v>7https://www.scopus.com/inward/record.uri?eid=2-s2.0-84936119728&amp;doi=10.4067%2fS0718-50062015000400005&amp;partnerID=40&amp;md5=5aedff9e4d0b4c29c64f55e3326e8cfa</v>
      </c>
      <c r="B3988">
        <v>7</v>
      </c>
      <c r="C3988" t="s">
        <v>3453</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3454</v>
      </c>
    </row>
    <row r="3991" spans="1:3" x14ac:dyDescent="0.45">
      <c r="A3991" t="str">
        <f t="shared" si="62"/>
        <v>10LANGUAGE OF ORIGINAL DOCUMENT: Spanish</v>
      </c>
      <c r="B3991">
        <v>10</v>
      </c>
      <c r="C3991" t="s">
        <v>3028</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3455</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3456</v>
      </c>
    </row>
    <row r="4010" spans="1:3" x14ac:dyDescent="0.45">
      <c r="A4010" t="str">
        <f t="shared" si="62"/>
        <v>355490158300; 57211555089; 57194345993; 6505618215; 6508380711; 57210146212; 6505893941; 9840759300; 35362345600; 8840536700; 57061976900; 54407906100; 26667628500; 23979434000</v>
      </c>
      <c r="B4010">
        <v>3</v>
      </c>
      <c r="C4010" t="s">
        <v>3457</v>
      </c>
    </row>
    <row r="4011" spans="1:3" x14ac:dyDescent="0.45">
      <c r="A4011" t="str">
        <f t="shared" si="62"/>
        <v>4Understanding and perceptions of climate change: A perspective of university stakeholders</v>
      </c>
      <c r="B4011">
        <v>4</v>
      </c>
      <c r="C4011" t="s">
        <v>3458</v>
      </c>
    </row>
    <row r="4012" spans="1:3" x14ac:dyDescent="0.45">
      <c r="A4012" t="str">
        <f t="shared" si="62"/>
        <v>5(2019) International Journal of Global Warming, 18 (3-4), pp. 385 - 400, Cited 2 times.</v>
      </c>
      <c r="B4012">
        <v>5</v>
      </c>
      <c r="C4012" t="s">
        <v>3459</v>
      </c>
    </row>
    <row r="4013" spans="1:3" x14ac:dyDescent="0.45">
      <c r="A4013" t="str">
        <f t="shared" si="62"/>
        <v>6DOI: 10.1504/IJGW.2019.101095</v>
      </c>
      <c r="B4013">
        <v>6</v>
      </c>
      <c r="C4013" t="s">
        <v>3460</v>
      </c>
    </row>
    <row r="4014" spans="1:3" x14ac:dyDescent="0.45">
      <c r="A4014" t="str">
        <f t="shared" si="62"/>
        <v>7https://www.scopus.com/inward/record.uri?eid=2-s2.0-85069650812&amp;doi=10.1504%2fIJGW.2019.101095&amp;partnerID=40&amp;md5=e9a2a8fe4118f2e830dffb0052c3f1c8</v>
      </c>
      <c r="B4014">
        <v>7</v>
      </c>
      <c r="C4014" t="s">
        <v>3461</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3462</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3463</v>
      </c>
    </row>
    <row r="4022" spans="1:3" x14ac:dyDescent="0.45">
      <c r="A4022" t="str">
        <f t="shared" si="62"/>
        <v>2AUTHOR FULL NAMES: Rayner, Gerry (55657570100); Papakonstantinou, Theo (6507351797)</v>
      </c>
      <c r="B4022">
        <v>2</v>
      </c>
      <c r="C4022" t="s">
        <v>3464</v>
      </c>
    </row>
    <row r="4023" spans="1:3" x14ac:dyDescent="0.45">
      <c r="A4023" t="str">
        <f t="shared" si="62"/>
        <v>355657570100; 6507351797</v>
      </c>
      <c r="B4023">
        <v>3</v>
      </c>
      <c r="C4023" t="s">
        <v>3465</v>
      </c>
    </row>
    <row r="4024" spans="1:3" x14ac:dyDescent="0.45">
      <c r="A4024" t="str">
        <f t="shared" si="62"/>
        <v>4The Variables that Predict Science Undergraduates’ Timely Degree Completion: a Conceptual Model</v>
      </c>
      <c r="B4024">
        <v>4</v>
      </c>
      <c r="C4024" t="s">
        <v>3466</v>
      </c>
    </row>
    <row r="4025" spans="1:3" x14ac:dyDescent="0.45">
      <c r="A4025" t="str">
        <f t="shared" si="62"/>
        <v>5(2023) Research in Science Education, 53 (3), pp. 463 - 476, Cited 1 times.</v>
      </c>
      <c r="B4025">
        <v>5</v>
      </c>
      <c r="C4025" t="s">
        <v>3467</v>
      </c>
    </row>
    <row r="4026" spans="1:3" x14ac:dyDescent="0.45">
      <c r="A4026" t="str">
        <f t="shared" si="62"/>
        <v>6DOI: 10.1007/s11165-022-10064-8</v>
      </c>
      <c r="B4026">
        <v>6</v>
      </c>
      <c r="C4026" t="s">
        <v>3468</v>
      </c>
    </row>
    <row r="4027" spans="1:3" x14ac:dyDescent="0.45">
      <c r="A4027" t="str">
        <f t="shared" si="62"/>
        <v>7https://www.scopus.com/inward/record.uri?eid=2-s2.0-85134653008&amp;doi=10.1007%2fs11165-022-10064-8&amp;partnerID=40&amp;md5=998c72740fd449ffb9aec907fd70fff4</v>
      </c>
      <c r="B4027">
        <v>7</v>
      </c>
      <c r="C4027" t="s">
        <v>3469</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3470</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3471</v>
      </c>
    </row>
    <row r="4061" spans="1:3" x14ac:dyDescent="0.45">
      <c r="A4061" t="str">
        <f t="shared" si="63"/>
        <v>2AUTHOR FULL NAMES: Pan, Feng (58017769700); Liu, Liu (57219806039); Wang, Zhen (58017550200)</v>
      </c>
      <c r="B4061">
        <v>2</v>
      </c>
      <c r="C4061" t="s">
        <v>3472</v>
      </c>
    </row>
    <row r="4062" spans="1:3" x14ac:dyDescent="0.45">
      <c r="A4062" t="str">
        <f t="shared" si="63"/>
        <v>358017769700; 57219806039; 58017550200</v>
      </c>
      <c r="B4062">
        <v>3</v>
      </c>
      <c r="C4062" t="s">
        <v>3473</v>
      </c>
    </row>
    <row r="4063" spans="1:3" x14ac:dyDescent="0.45">
      <c r="A4063" t="str">
        <f t="shared" si="63"/>
        <v>4The Chinese University stakeholder satisfaction survey: Developing a customer-centered self-assessment tool for higher education quality management</v>
      </c>
      <c r="B4063">
        <v>4</v>
      </c>
      <c r="C4063" t="s">
        <v>3474</v>
      </c>
    </row>
    <row r="4064" spans="1:3" x14ac:dyDescent="0.45">
      <c r="A4064" t="str">
        <f t="shared" si="63"/>
        <v>5(2022) Frontiers in Psychology, 13, art. no. 1043417, Cited 1 times.</v>
      </c>
      <c r="B4064">
        <v>5</v>
      </c>
      <c r="C4064" t="s">
        <v>3475</v>
      </c>
    </row>
    <row r="4065" spans="1:3" x14ac:dyDescent="0.45">
      <c r="A4065" t="str">
        <f t="shared" si="63"/>
        <v>6DOI: 10.3389/fpsyg.2022.1043417</v>
      </c>
      <c r="B4065">
        <v>6</v>
      </c>
      <c r="C4065" t="s">
        <v>3476</v>
      </c>
    </row>
    <row r="4066" spans="1:3" x14ac:dyDescent="0.45">
      <c r="A4066" t="str">
        <f t="shared" si="63"/>
        <v>7https://www.scopus.com/inward/record.uri?eid=2-s2.0-85144039717&amp;doi=10.3389%2ffpsyg.2022.1043417&amp;partnerID=40&amp;md5=e62f0aae6aa38beabd23ecdf5f8ee349</v>
      </c>
      <c r="B4066">
        <v>7</v>
      </c>
      <c r="C4066" t="s">
        <v>3477</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3478</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3479</v>
      </c>
    </row>
    <row r="4126" spans="1:3" x14ac:dyDescent="0.45">
      <c r="A4126" t="str">
        <f t="shared" si="64"/>
        <v>2AUTHOR FULL NAMES: Kozar, Olga (55488870600); Lum, Juliet F. (56432461000)</v>
      </c>
      <c r="B4126">
        <v>2</v>
      </c>
      <c r="C4126" t="s">
        <v>3480</v>
      </c>
    </row>
    <row r="4127" spans="1:3" x14ac:dyDescent="0.45">
      <c r="A4127" t="str">
        <f t="shared" si="64"/>
        <v>355488870600; 56432461000</v>
      </c>
      <c r="B4127">
        <v>3</v>
      </c>
      <c r="C4127" t="s">
        <v>3481</v>
      </c>
    </row>
    <row r="4128" spans="1:3" x14ac:dyDescent="0.45">
      <c r="A4128" t="str">
        <f t="shared" si="64"/>
        <v>4‘They want more of everything’: what university middle managers’ attitudes reveal about support for off-campus doctoral students</v>
      </c>
      <c r="B4128">
        <v>4</v>
      </c>
      <c r="C4128" t="s">
        <v>3482</v>
      </c>
    </row>
    <row r="4129" spans="1:3" x14ac:dyDescent="0.45">
      <c r="A4129" t="str">
        <f t="shared" si="64"/>
        <v>5(2017) Higher Education Research and Development, 36 (7), pp. 1448 - 1462, Cited 2 times.</v>
      </c>
      <c r="B4129">
        <v>5</v>
      </c>
      <c r="C4129" t="s">
        <v>3483</v>
      </c>
    </row>
    <row r="4130" spans="1:3" x14ac:dyDescent="0.45">
      <c r="A4130" t="str">
        <f t="shared" si="64"/>
        <v>6DOI: 10.1080/07294360.2017.1325846</v>
      </c>
      <c r="B4130">
        <v>6</v>
      </c>
      <c r="C4130" t="s">
        <v>3484</v>
      </c>
    </row>
    <row r="4131" spans="1:3" x14ac:dyDescent="0.45">
      <c r="A4131" t="str">
        <f t="shared" si="64"/>
        <v>7https://www.scopus.com/inward/record.uri?eid=2-s2.0-85019188962&amp;doi=10.1080%2f07294360.2017.1325846&amp;partnerID=40&amp;md5=8abccf2c4d51ad712de6fe41c49a5b84</v>
      </c>
      <c r="B4131">
        <v>7</v>
      </c>
      <c r="C4131" t="s">
        <v>3485</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3486</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3487</v>
      </c>
    </row>
    <row r="4139" spans="1:3" x14ac:dyDescent="0.45">
      <c r="A4139" t="str">
        <f t="shared" si="64"/>
        <v>2AUTHOR FULL NAMES: Olaleye, Sunday (57200150314); Ukpabi, Dandison (57192807174); Mogaji, Emmanuel (56823605700)</v>
      </c>
      <c r="B4139">
        <v>2</v>
      </c>
      <c r="C4139" t="s">
        <v>3488</v>
      </c>
    </row>
    <row r="4140" spans="1:3" x14ac:dyDescent="0.45">
      <c r="A4140" t="str">
        <f t="shared" si="64"/>
        <v>357200150314; 57192807174; 56823605700</v>
      </c>
      <c r="B4140">
        <v>3</v>
      </c>
      <c r="C4140" t="s">
        <v>3489</v>
      </c>
    </row>
    <row r="4141" spans="1:3" x14ac:dyDescent="0.45">
      <c r="A4141" t="str">
        <f t="shared" si="64"/>
        <v>4Social media for universities’ strategic communication: How nigerian universities use facebook</v>
      </c>
      <c r="B4141">
        <v>4</v>
      </c>
      <c r="C4141" t="s">
        <v>3490</v>
      </c>
    </row>
    <row r="4142" spans="1:3" x14ac:dyDescent="0.45">
      <c r="A4142" t="str">
        <f t="shared" si="64"/>
        <v>5(2020) Strategic Marketing of Higher Education in Africa, pp. 116 - 135, Cited 2 times.</v>
      </c>
      <c r="B4142">
        <v>5</v>
      </c>
      <c r="C4142" t="s">
        <v>3491</v>
      </c>
    </row>
    <row r="4143" spans="1:3" x14ac:dyDescent="0.45">
      <c r="A4143" t="str">
        <f t="shared" si="64"/>
        <v>6DOI: 10.4324/9780429320934-9</v>
      </c>
      <c r="B4143">
        <v>6</v>
      </c>
      <c r="C4143" t="s">
        <v>3492</v>
      </c>
    </row>
    <row r="4144" spans="1:3" x14ac:dyDescent="0.45">
      <c r="A4144" t="str">
        <f t="shared" si="64"/>
        <v>7https://www.scopus.com/inward/record.uri?eid=2-s2.0-85089051097&amp;doi=10.4324%2f9780429320934-9&amp;partnerID=40&amp;md5=53be227f11319a9fdc30959c6f50c46d</v>
      </c>
      <c r="B4144">
        <v>7</v>
      </c>
      <c r="C4144" t="s">
        <v>3493</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3494</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3495</v>
      </c>
    </row>
    <row r="4152" spans="1:3" x14ac:dyDescent="0.45">
      <c r="A4152" t="str">
        <f t="shared" si="64"/>
        <v>2AUTHOR FULL NAMES: Jones, David R. (55337847800)</v>
      </c>
      <c r="B4152">
        <v>2</v>
      </c>
      <c r="C4152" t="s">
        <v>3496</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3497</v>
      </c>
    </row>
    <row r="4155" spans="1:3" x14ac:dyDescent="0.45">
      <c r="A4155" t="str">
        <f t="shared" si="64"/>
        <v>5(2007) Greener Management International, (57), pp. 105 - 131, Cited 2 times.</v>
      </c>
      <c r="B4155">
        <v>5</v>
      </c>
      <c r="C4155" t="s">
        <v>3498</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3499</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3500</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3501</v>
      </c>
    </row>
    <row r="4165" spans="1:3" x14ac:dyDescent="0.45">
      <c r="A4165" t="str">
        <f t="shared" ref="A4165:A4228" si="65">B4165&amp;C4165</f>
        <v>2AUTHOR FULL NAMES: Latham, Bethany (35077098600)</v>
      </c>
      <c r="B4165">
        <v>2</v>
      </c>
      <c r="C4165" t="s">
        <v>3502</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3503</v>
      </c>
    </row>
    <row r="4168" spans="1:3" x14ac:dyDescent="0.45">
      <c r="A4168" t="str">
        <f t="shared" si="65"/>
        <v>5(2022) Digital Library Perspectives, 38 (4), pp. 521 - 531, Cited 2 times.</v>
      </c>
      <c r="B4168">
        <v>5</v>
      </c>
      <c r="C4168" t="s">
        <v>3504</v>
      </c>
    </row>
    <row r="4169" spans="1:3" x14ac:dyDescent="0.45">
      <c r="A4169" t="str">
        <f t="shared" si="65"/>
        <v>6DOI: 10.1108/DLP-05-2021-0038</v>
      </c>
      <c r="B4169">
        <v>6</v>
      </c>
      <c r="C4169" t="s">
        <v>3505</v>
      </c>
    </row>
    <row r="4170" spans="1:3" x14ac:dyDescent="0.45">
      <c r="A4170" t="str">
        <f t="shared" si="65"/>
        <v>7https://www.scopus.com/inward/record.uri?eid=2-s2.0-85127456290&amp;doi=10.1108%2fDLP-05-2021-0038&amp;partnerID=40&amp;md5=015ebf0b2c4fdcb5b5f102323ecc0709</v>
      </c>
      <c r="B4170">
        <v>7</v>
      </c>
      <c r="C4170" t="s">
        <v>3506</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3507</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3508</v>
      </c>
    </row>
    <row r="4178" spans="1:3" x14ac:dyDescent="0.45">
      <c r="A4178" t="str">
        <f t="shared" si="65"/>
        <v>2AUTHOR FULL NAMES: Cieciora, Małgorzata (57211070816); Pietrzak, Piotr (57225452261); Gago, Piotr (57215011767)</v>
      </c>
      <c r="B4178">
        <v>2</v>
      </c>
      <c r="C4178" t="s">
        <v>3509</v>
      </c>
    </row>
    <row r="4179" spans="1:3" x14ac:dyDescent="0.45">
      <c r="A4179" t="str">
        <f t="shared" si="65"/>
        <v>357211070816; 57225452261; 57215011767</v>
      </c>
      <c r="B4179">
        <v>3</v>
      </c>
      <c r="C4179" t="s">
        <v>3510</v>
      </c>
    </row>
    <row r="4180" spans="1:3" x14ac:dyDescent="0.45">
      <c r="A4180" t="str">
        <f t="shared" si="65"/>
        <v>4University graduates' skills-and-employability evaluation in Poland - A case study of a faculty of management in Warsaw</v>
      </c>
      <c r="B4180">
        <v>4</v>
      </c>
      <c r="C4180" t="s">
        <v>3511</v>
      </c>
    </row>
    <row r="4181" spans="1:3" x14ac:dyDescent="0.45">
      <c r="A4181" t="str">
        <f t="shared" si="65"/>
        <v>5(2021) International Journal of Innovation and Learning, 30 (1), pp. 1 - 18, Cited 1 times.</v>
      </c>
      <c r="B4181">
        <v>5</v>
      </c>
      <c r="C4181" t="s">
        <v>3512</v>
      </c>
    </row>
    <row r="4182" spans="1:3" x14ac:dyDescent="0.45">
      <c r="A4182" t="str">
        <f t="shared" si="65"/>
        <v>6DOI: 10.1504/IJIL.2021.116565</v>
      </c>
      <c r="B4182">
        <v>6</v>
      </c>
      <c r="C4182" t="s">
        <v>3513</v>
      </c>
    </row>
    <row r="4183" spans="1:3" x14ac:dyDescent="0.45">
      <c r="A4183" t="str">
        <f t="shared" si="65"/>
        <v>7https://www.scopus.com/inward/record.uri?eid=2-s2.0-85111582581&amp;doi=10.1504%2fIJIL.2021.116565&amp;partnerID=40&amp;md5=f5f3951644e1e92f2198b297eeaabac8</v>
      </c>
      <c r="B4183">
        <v>7</v>
      </c>
      <c r="C4183" t="s">
        <v>3514</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3515</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3516</v>
      </c>
    </row>
    <row r="4191" spans="1:3" x14ac:dyDescent="0.45">
      <c r="A4191" t="str">
        <f t="shared" si="65"/>
        <v>2AUTHOR FULL NAMES: Shan, Yuan George (44462005800); Zhang, Junru (57203939892); Alam, Manzurul (56286227700); Hancock, Phil (57213948872)</v>
      </c>
      <c r="B4191">
        <v>2</v>
      </c>
      <c r="C4191" t="s">
        <v>3517</v>
      </c>
    </row>
    <row r="4192" spans="1:3" x14ac:dyDescent="0.45">
      <c r="A4192" t="str">
        <f t="shared" si="65"/>
        <v>344462005800; 57203939892; 56286227700; 57213948872</v>
      </c>
      <c r="B4192">
        <v>3</v>
      </c>
      <c r="C4192" t="s">
        <v>3518</v>
      </c>
    </row>
    <row r="4193" spans="1:3" x14ac:dyDescent="0.45">
      <c r="A4193" t="str">
        <f t="shared" si="65"/>
        <v>4Does sustainability reporting promote university ranking? Australian and New Zealand evidence</v>
      </c>
      <c r="B4193">
        <v>4</v>
      </c>
      <c r="C4193" t="s">
        <v>3519</v>
      </c>
    </row>
    <row r="4194" spans="1:3" x14ac:dyDescent="0.45">
      <c r="A4194" t="str">
        <f t="shared" si="65"/>
        <v>5(2022) Meditari Accountancy Research, 30 (6), pp. 1393 - 1418, Cited 2 times.</v>
      </c>
      <c r="B4194">
        <v>5</v>
      </c>
      <c r="C4194" t="s">
        <v>3520</v>
      </c>
    </row>
    <row r="4195" spans="1:3" x14ac:dyDescent="0.45">
      <c r="A4195" t="str">
        <f t="shared" si="65"/>
        <v>6DOI: 10.1108/MEDAR-11-2020-1060</v>
      </c>
      <c r="B4195">
        <v>6</v>
      </c>
      <c r="C4195" t="s">
        <v>3521</v>
      </c>
    </row>
    <row r="4196" spans="1:3" x14ac:dyDescent="0.45">
      <c r="A4196" t="str">
        <f t="shared" si="65"/>
        <v>7https://www.scopus.com/inward/record.uri?eid=2-s2.0-85114451559&amp;doi=10.1108%2fMEDAR-11-2020-1060&amp;partnerID=40&amp;md5=175adca4a71dbf454c88260a5e3f425b</v>
      </c>
      <c r="B4196">
        <v>7</v>
      </c>
      <c r="C4196" t="s">
        <v>3522</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3523</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3524</v>
      </c>
    </row>
    <row r="4204" spans="1:3" x14ac:dyDescent="0.45">
      <c r="A4204" t="str">
        <f t="shared" si="65"/>
        <v>2AUTHOR FULL NAMES: Harlow, Ashley N. (57208756233); Buswell, Natascha T. (57219849163); Lo, Stanley M. (57192137927); Sato, Brian K. (56435698800)</v>
      </c>
      <c r="B4204">
        <v>2</v>
      </c>
      <c r="C4204" t="s">
        <v>3525</v>
      </c>
    </row>
    <row r="4205" spans="1:3" x14ac:dyDescent="0.45">
      <c r="A4205" t="str">
        <f t="shared" si="65"/>
        <v>357208756233; 57219849163; 57192137927; 56435698800</v>
      </c>
      <c r="B4205">
        <v>3</v>
      </c>
      <c r="C4205" t="s">
        <v>3526</v>
      </c>
    </row>
    <row r="4206" spans="1:3" x14ac:dyDescent="0.45">
      <c r="A4206" t="str">
        <f t="shared" si="65"/>
        <v>4Stakeholder perspectives on hiring teaching-focused faculty at research-intensive universities</v>
      </c>
      <c r="B4206">
        <v>4</v>
      </c>
      <c r="C4206" t="s">
        <v>3527</v>
      </c>
    </row>
    <row r="4207" spans="1:3" x14ac:dyDescent="0.45">
      <c r="A4207" t="str">
        <f t="shared" si="65"/>
        <v>5(2022) International Journal of STEM Education, 9 (1), art. no. 54, Cited 2 times.</v>
      </c>
      <c r="B4207">
        <v>5</v>
      </c>
      <c r="C4207" t="s">
        <v>3528</v>
      </c>
    </row>
    <row r="4208" spans="1:3" x14ac:dyDescent="0.45">
      <c r="A4208" t="str">
        <f t="shared" si="65"/>
        <v>6DOI: 10.1186/s40594-022-00370-y</v>
      </c>
      <c r="B4208">
        <v>6</v>
      </c>
      <c r="C4208" t="s">
        <v>3529</v>
      </c>
    </row>
    <row r="4209" spans="1:3" x14ac:dyDescent="0.45">
      <c r="A4209" t="str">
        <f t="shared" si="65"/>
        <v>7https://www.scopus.com/inward/record.uri?eid=2-s2.0-85135722819&amp;doi=10.1186%2fs40594-022-00370-y&amp;partnerID=40&amp;md5=c5690b4bcd8b64f51c934f755dec17df</v>
      </c>
      <c r="B4209">
        <v>7</v>
      </c>
      <c r="C4209" t="s">
        <v>3530</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3531</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3532</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3533</v>
      </c>
    </row>
    <row r="4257" spans="1:3" x14ac:dyDescent="0.45">
      <c r="A4257" t="str">
        <f t="shared" si="66"/>
        <v>357223102579; 57223100744; 57214153884; 57204454086; 57223101956; 57223103540; 57200391447; 57200391403; 56553866500; 57223109037; 7407804706</v>
      </c>
      <c r="B4257">
        <v>3</v>
      </c>
      <c r="C4257" t="s">
        <v>3534</v>
      </c>
    </row>
    <row r="4258" spans="1:3" x14ac:dyDescent="0.45">
      <c r="A4258" t="str">
        <f t="shared" si="66"/>
        <v>4Intervention Strategies and Lessons Learned From a Student-Led Initiative to Support Lactating Women in the University Setting</v>
      </c>
      <c r="B4258">
        <v>4</v>
      </c>
      <c r="C4258" t="s">
        <v>3535</v>
      </c>
    </row>
    <row r="4259" spans="1:3" x14ac:dyDescent="0.45">
      <c r="A4259" t="str">
        <f t="shared" si="66"/>
        <v>5(2022) Health Promotion Practice, 23 (1), pp. 154 - 165, Cited 2 times.</v>
      </c>
      <c r="B4259">
        <v>5</v>
      </c>
      <c r="C4259" t="s">
        <v>3536</v>
      </c>
    </row>
    <row r="4260" spans="1:3" x14ac:dyDescent="0.45">
      <c r="A4260" t="str">
        <f t="shared" si="66"/>
        <v>6DOI: 10.1177/15248399211004283</v>
      </c>
      <c r="B4260">
        <v>6</v>
      </c>
      <c r="C4260" t="s">
        <v>3537</v>
      </c>
    </row>
    <row r="4261" spans="1:3" x14ac:dyDescent="0.45">
      <c r="A4261" t="str">
        <f t="shared" si="66"/>
        <v>7https://www.scopus.com/inward/record.uri?eid=2-s2.0-85104875305&amp;doi=10.1177%2f15248399211004283&amp;partnerID=40&amp;md5=9d5b6ec2a9115a015f815e7d8f7b8510</v>
      </c>
      <c r="B4261">
        <v>7</v>
      </c>
      <c r="C4261" t="s">
        <v>3538</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3539</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3540</v>
      </c>
    </row>
    <row r="4282" spans="1:3" x14ac:dyDescent="0.45">
      <c r="A4282" t="str">
        <f t="shared" si="66"/>
        <v>2AUTHOR FULL NAMES: Brown, Kelly L. (55457136900); Holguin, Gina (57191615398); Scott, Tara Halbrook (57191618803)</v>
      </c>
      <c r="B4282">
        <v>2</v>
      </c>
      <c r="C4282" t="s">
        <v>3541</v>
      </c>
    </row>
    <row r="4283" spans="1:3" x14ac:dyDescent="0.45">
      <c r="A4283" t="str">
        <f t="shared" si="66"/>
        <v>355457136900; 57191615398; 57191618803</v>
      </c>
      <c r="B4283">
        <v>3</v>
      </c>
      <c r="C4283" t="s">
        <v>3542</v>
      </c>
    </row>
    <row r="4284" spans="1:3" x14ac:dyDescent="0.45">
      <c r="A4284" t="str">
        <f t="shared" si="66"/>
        <v>4Emergency management communication on university Web sites: A 7-year study</v>
      </c>
      <c r="B4284">
        <v>4</v>
      </c>
      <c r="C4284" t="s">
        <v>3543</v>
      </c>
    </row>
    <row r="4285" spans="1:3" x14ac:dyDescent="0.45">
      <c r="A4285" t="str">
        <f t="shared" si="66"/>
        <v>5(2016) Journal of Emergency Management, 14 (4), pp. 259 - 268, Cited 2 times.</v>
      </c>
      <c r="B4285">
        <v>5</v>
      </c>
      <c r="C4285" t="s">
        <v>3544</v>
      </c>
    </row>
    <row r="4286" spans="1:3" x14ac:dyDescent="0.45">
      <c r="A4286" t="str">
        <f t="shared" si="66"/>
        <v>6DOI: 10.5055/jem.2016.0291</v>
      </c>
      <c r="B4286">
        <v>6</v>
      </c>
      <c r="C4286" t="s">
        <v>3545</v>
      </c>
    </row>
    <row r="4287" spans="1:3" x14ac:dyDescent="0.45">
      <c r="A4287" t="str">
        <f t="shared" si="66"/>
        <v>7https://www.scopus.com/inward/record.uri?eid=2-s2.0-84992135296&amp;doi=10.5055%2fjem.2016.0291&amp;partnerID=40&amp;md5=5f64bccbe7d37c30cf3124be2332c83a</v>
      </c>
      <c r="B4287">
        <v>7</v>
      </c>
      <c r="C4287" t="s">
        <v>3546</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3547</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3548</v>
      </c>
    </row>
    <row r="4308" spans="1:3" x14ac:dyDescent="0.45">
      <c r="A4308" t="str">
        <f t="shared" si="67"/>
        <v>2AUTHOR FULL NAMES: Workman, Erin (57215090088); Vandenberg, Peter (57023666700); Crozier, Madeline (57219110228)</v>
      </c>
      <c r="B4308">
        <v>2</v>
      </c>
      <c r="C4308" t="s">
        <v>3549</v>
      </c>
    </row>
    <row r="4309" spans="1:3" x14ac:dyDescent="0.45">
      <c r="A4309" t="str">
        <f t="shared" si="67"/>
        <v>357215090088; 57023666700; 57219110228</v>
      </c>
      <c r="B4309">
        <v>3</v>
      </c>
      <c r="C4309" t="s">
        <v>3550</v>
      </c>
    </row>
    <row r="4310" spans="1:3" x14ac:dyDescent="0.45">
      <c r="A4310" t="str">
        <f t="shared" si="67"/>
        <v>4Drafting Pandemic Policy: Writing and Sudden Institutional Change</v>
      </c>
      <c r="B4310">
        <v>4</v>
      </c>
      <c r="C4310" t="s">
        <v>3551</v>
      </c>
    </row>
    <row r="4311" spans="1:3" x14ac:dyDescent="0.45">
      <c r="A4311" t="str">
        <f t="shared" si="67"/>
        <v>5(2021) Journal of Business and Technical Communication, 35 (1), pp. 140 - 146, Cited 2 times.</v>
      </c>
      <c r="B4311">
        <v>5</v>
      </c>
      <c r="C4311" t="s">
        <v>3552</v>
      </c>
    </row>
    <row r="4312" spans="1:3" x14ac:dyDescent="0.45">
      <c r="A4312" t="str">
        <f t="shared" si="67"/>
        <v>6DOI: 10.1177/1050651920959194</v>
      </c>
      <c r="B4312">
        <v>6</v>
      </c>
      <c r="C4312" t="s">
        <v>3553</v>
      </c>
    </row>
    <row r="4313" spans="1:3" x14ac:dyDescent="0.45">
      <c r="A4313" t="str">
        <f t="shared" si="67"/>
        <v>7https://www.scopus.com/inward/record.uri?eid=2-s2.0-85091284132&amp;doi=10.1177%2f1050651920959194&amp;partnerID=40&amp;md5=59c374f2b8425b2f999ed2d8a499037d</v>
      </c>
      <c r="B4313">
        <v>7</v>
      </c>
      <c r="C4313" t="s">
        <v>3554</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3555</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3556</v>
      </c>
    </row>
    <row r="4334" spans="1:3" x14ac:dyDescent="0.45">
      <c r="A4334" t="str">
        <f t="shared" si="67"/>
        <v>2AUTHOR FULL NAMES: Lindsey, Greg (7005206752); Ottensmann, John (6603596516); Palmer, Jamie (57321446500); Wilson, Jeffrey (7407987277); Tutterrow, Joseph (57321061100)</v>
      </c>
      <c r="B4334">
        <v>2</v>
      </c>
      <c r="C4334" t="s">
        <v>3557</v>
      </c>
    </row>
    <row r="4335" spans="1:3" x14ac:dyDescent="0.45">
      <c r="A4335" t="str">
        <f t="shared" si="67"/>
        <v>37005206752; 6603596516; 57321446500; 7407987277; 57321061100</v>
      </c>
      <c r="B4335">
        <v>3</v>
      </c>
      <c r="C4335" t="s">
        <v>3558</v>
      </c>
    </row>
    <row r="4336" spans="1:3" x14ac:dyDescent="0.45">
      <c r="A4336" t="str">
        <f t="shared" si="67"/>
        <v>4Encouraging smart growth in a skeptical state: University-stakeholder collaboration in central Indiana</v>
      </c>
      <c r="B4336">
        <v>4</v>
      </c>
      <c r="C4336" t="s">
        <v>3559</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3560</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3561</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3562</v>
      </c>
    </row>
    <row r="4386" spans="1:3" x14ac:dyDescent="0.45">
      <c r="A4386" t="str">
        <f t="shared" si="68"/>
        <v>2AUTHOR FULL NAMES: Ulla, Mark B. (57194178568); Bucol, Junifer L. (57222069325); Na Ayuthaya, Pongsathorn Dechatiwongse (57989666300)</v>
      </c>
      <c r="B4386">
        <v>2</v>
      </c>
      <c r="C4386" t="s">
        <v>3563</v>
      </c>
    </row>
    <row r="4387" spans="1:3" x14ac:dyDescent="0.45">
      <c r="A4387" t="str">
        <f t="shared" si="68"/>
        <v>357194178568; 57222069325; 57989666300</v>
      </c>
      <c r="B4387">
        <v>3</v>
      </c>
      <c r="C4387" t="s">
        <v>3564</v>
      </c>
    </row>
    <row r="4388" spans="1:3" x14ac:dyDescent="0.45">
      <c r="A4388" t="str">
        <f t="shared" si="68"/>
        <v>4English language curriculum reform strategies: The impact of EMI on students' language proficiency</v>
      </c>
      <c r="B4388">
        <v>4</v>
      </c>
      <c r="C4388" t="s">
        <v>3565</v>
      </c>
    </row>
    <row r="4389" spans="1:3" x14ac:dyDescent="0.45">
      <c r="A4389" t="str">
        <f t="shared" si="68"/>
        <v>5(2022) Ampersand, 9, art. no. 100101, Cited 1 times.</v>
      </c>
      <c r="B4389">
        <v>5</v>
      </c>
      <c r="C4389" t="s">
        <v>3566</v>
      </c>
    </row>
    <row r="4390" spans="1:3" x14ac:dyDescent="0.45">
      <c r="A4390" t="str">
        <f t="shared" si="68"/>
        <v>6DOI: 10.1016/j.amper.2022.100101</v>
      </c>
      <c r="B4390">
        <v>6</v>
      </c>
      <c r="C4390" t="s">
        <v>3567</v>
      </c>
    </row>
    <row r="4391" spans="1:3" x14ac:dyDescent="0.45">
      <c r="A4391" t="str">
        <f t="shared" si="68"/>
        <v>7https://www.scopus.com/inward/record.uri?eid=2-s2.0-85143175197&amp;doi=10.1016%2fj.amper.2022.100101&amp;partnerID=40&amp;md5=f24817f41bc44523bd3abcfdc5434b5f</v>
      </c>
      <c r="B4391">
        <v>7</v>
      </c>
      <c r="C4391" t="s">
        <v>3568</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3569</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3570</v>
      </c>
    </row>
    <row r="4399" spans="1:3" x14ac:dyDescent="0.45">
      <c r="A4399" t="str">
        <f t="shared" si="68"/>
        <v>2AUTHOR FULL NAMES: Vásquez-Torres, M.C. (57391132300); Tavizón-Salazar, A. (57390774100)</v>
      </c>
      <c r="B4399">
        <v>2</v>
      </c>
      <c r="C4399" t="s">
        <v>3571</v>
      </c>
    </row>
    <row r="4400" spans="1:3" x14ac:dyDescent="0.45">
      <c r="A4400" t="str">
        <f t="shared" si="68"/>
        <v>357391132300; 57390774100</v>
      </c>
      <c r="B4400">
        <v>3</v>
      </c>
      <c r="C4400" t="s">
        <v>3572</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3573</v>
      </c>
    </row>
    <row r="4402" spans="1:3" x14ac:dyDescent="0.45">
      <c r="A4402" t="str">
        <f t="shared" si="68"/>
        <v>5(2021) Polish Journal of Management Studies, 24 (1), pp. 441 - 456, Cited 1 times.</v>
      </c>
      <c r="B4402">
        <v>5</v>
      </c>
      <c r="C4402" t="s">
        <v>3574</v>
      </c>
    </row>
    <row r="4403" spans="1:3" x14ac:dyDescent="0.45">
      <c r="A4403" t="str">
        <f t="shared" si="68"/>
        <v>6DOI: 10.17512/pjms.2021.24.1.26</v>
      </c>
      <c r="B4403">
        <v>6</v>
      </c>
      <c r="C4403" t="s">
        <v>3575</v>
      </c>
    </row>
    <row r="4404" spans="1:3" x14ac:dyDescent="0.45">
      <c r="A4404" t="str">
        <f t="shared" si="68"/>
        <v>7https://www.scopus.com/inward/record.uri?eid=2-s2.0-85121983288&amp;doi=10.17512%2fpjms.2021.24.1.26&amp;partnerID=40&amp;md5=9c6801fe97a5f35ae5611d1d8ddd6543</v>
      </c>
      <c r="B4404">
        <v>7</v>
      </c>
      <c r="C4404" t="s">
        <v>3576</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3577</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3578</v>
      </c>
    </row>
    <row r="4425" spans="1:3" x14ac:dyDescent="0.45">
      <c r="A4425" t="str">
        <f t="shared" si="69"/>
        <v>2AUTHOR FULL NAMES: Wickramanayake, Lalith (36490772300)</v>
      </c>
      <c r="B4425">
        <v>2</v>
      </c>
      <c r="C4425" t="s">
        <v>3579</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3580</v>
      </c>
    </row>
    <row r="4428" spans="1:3" x14ac:dyDescent="0.45">
      <c r="A4428" t="str">
        <f t="shared" si="69"/>
        <v>5(2014) Reference Services Review, 42 (2), pp. 364 - 383, Cited 2 times.</v>
      </c>
      <c r="B4428">
        <v>5</v>
      </c>
      <c r="C4428" t="s">
        <v>3581</v>
      </c>
    </row>
    <row r="4429" spans="1:3" x14ac:dyDescent="0.45">
      <c r="A4429" t="str">
        <f t="shared" si="69"/>
        <v>6DOI: 10.1108/RSR-03-2013-0018</v>
      </c>
      <c r="B4429">
        <v>6</v>
      </c>
      <c r="C4429" t="s">
        <v>3582</v>
      </c>
    </row>
    <row r="4430" spans="1:3" x14ac:dyDescent="0.45">
      <c r="A4430" t="str">
        <f t="shared" si="69"/>
        <v>7https://www.scopus.com/inward/record.uri?eid=2-s2.0-84927561983&amp;doi=10.1108%2fRSR-03-2013-0018&amp;partnerID=40&amp;md5=91bf38eea6c4f7120259b3a7c910b29f</v>
      </c>
      <c r="B4430">
        <v>7</v>
      </c>
      <c r="C4430" t="s">
        <v>3583</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3585</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3586</v>
      </c>
    </row>
    <row r="4439" spans="1:3" x14ac:dyDescent="0.45">
      <c r="A4439" t="str">
        <f t="shared" si="69"/>
        <v>355951646000; 57923929400; 57924721000; 57923929500; 57923770900; 57923929600</v>
      </c>
      <c r="B4439">
        <v>3</v>
      </c>
      <c r="C4439" t="s">
        <v>3587</v>
      </c>
    </row>
    <row r="4440" spans="1:3" x14ac:dyDescent="0.45">
      <c r="A4440" t="str">
        <f t="shared" si="69"/>
        <v>4Food insecurity stigma, neoliberalization, and college students in California’s Inland Empire</v>
      </c>
      <c r="B4440">
        <v>4</v>
      </c>
      <c r="C4440" t="s">
        <v>3588</v>
      </c>
    </row>
    <row r="4441" spans="1:3" x14ac:dyDescent="0.45">
      <c r="A4441" t="str">
        <f t="shared" si="69"/>
        <v>5(2022) Food, Culture and Society, Cited 1 times.</v>
      </c>
      <c r="B4441">
        <v>5</v>
      </c>
      <c r="C4441" t="s">
        <v>3589</v>
      </c>
    </row>
    <row r="4442" spans="1:3" x14ac:dyDescent="0.45">
      <c r="A4442" t="str">
        <f t="shared" si="69"/>
        <v>6DOI: 10.1080/15528014.2022.2130658</v>
      </c>
      <c r="B4442">
        <v>6</v>
      </c>
      <c r="C4442" t="s">
        <v>3590</v>
      </c>
    </row>
    <row r="4443" spans="1:3" x14ac:dyDescent="0.45">
      <c r="A4443" t="str">
        <f t="shared" si="69"/>
        <v>7https://www.scopus.com/inward/record.uri?eid=2-s2.0-85139619683&amp;doi=10.1080%2f15528014.2022.2130658&amp;partnerID=40&amp;md5=bee0b0cd190883a5e4221cb3321d98ea</v>
      </c>
      <c r="B4443">
        <v>7</v>
      </c>
      <c r="C4443" t="s">
        <v>3591</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3592</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3593</v>
      </c>
    </row>
    <row r="4451" spans="1:3" x14ac:dyDescent="0.45">
      <c r="A4451" t="str">
        <f t="shared" si="69"/>
        <v>2AUTHOR FULL NAMES: Bisani, Shalini (57222961054); Daye, Marcella (35558248200); Mortimer, Kathleen (7003779285)</v>
      </c>
      <c r="B4451">
        <v>2</v>
      </c>
      <c r="C4451" t="s">
        <v>3594</v>
      </c>
    </row>
    <row r="4452" spans="1:3" x14ac:dyDescent="0.45">
      <c r="A4452" t="str">
        <f t="shared" si="69"/>
        <v>357222961054; 35558248200; 7003779285</v>
      </c>
      <c r="B4452">
        <v>3</v>
      </c>
      <c r="C4452" t="s">
        <v>3595</v>
      </c>
    </row>
    <row r="4453" spans="1:3" x14ac:dyDescent="0.45">
      <c r="A4453" t="str">
        <f t="shared" si="69"/>
        <v>4Multi-stakeholder perspective on the role of universities in place branding</v>
      </c>
      <c r="B4453">
        <v>4</v>
      </c>
      <c r="C4453" t="s">
        <v>3596</v>
      </c>
    </row>
    <row r="4454" spans="1:3" x14ac:dyDescent="0.45">
      <c r="A4454" t="str">
        <f t="shared" si="69"/>
        <v>5(2022) Journal of Place Management and Development, 15 (2), pp. 112 - 129, Cited 2 times.</v>
      </c>
      <c r="B4454">
        <v>5</v>
      </c>
      <c r="C4454" t="s">
        <v>3597</v>
      </c>
    </row>
    <row r="4455" spans="1:3" x14ac:dyDescent="0.45">
      <c r="A4455" t="str">
        <f t="shared" si="69"/>
        <v>6DOI: 10.1108/JPMD-05-2020-0039</v>
      </c>
      <c r="B4455">
        <v>6</v>
      </c>
      <c r="C4455" t="s">
        <v>3598</v>
      </c>
    </row>
    <row r="4456" spans="1:3" x14ac:dyDescent="0.45">
      <c r="A4456" t="str">
        <f t="shared" si="69"/>
        <v>7https://www.scopus.com/inward/record.uri?eid=2-s2.0-85104268118&amp;doi=10.1108%2fJPMD-05-2020-0039&amp;partnerID=40&amp;md5=978a34742ae8d85c2756770c899a75c9</v>
      </c>
      <c r="B4456">
        <v>7</v>
      </c>
      <c r="C4456" t="s">
        <v>3599</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3600</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3601</v>
      </c>
    </row>
    <row r="4490" spans="1:3" x14ac:dyDescent="0.45">
      <c r="A4490" t="str">
        <f t="shared" si="70"/>
        <v>2AUTHOR FULL NAMES: Laaser, Wolfram (16039990800)</v>
      </c>
      <c r="B4490">
        <v>2</v>
      </c>
      <c r="C4490" t="s">
        <v>3602</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3603</v>
      </c>
    </row>
    <row r="4493" spans="1:3" x14ac:dyDescent="0.45">
      <c r="A4493" t="str">
        <f t="shared" si="70"/>
        <v>5(2018) Revista de Educación a Distancia, (57), art. no. 3, Cited 2 times.</v>
      </c>
      <c r="B4493">
        <v>5</v>
      </c>
      <c r="C4493" t="s">
        <v>3604</v>
      </c>
    </row>
    <row r="4494" spans="1:3" x14ac:dyDescent="0.45">
      <c r="A4494" t="str">
        <f t="shared" si="70"/>
        <v>6DOI: 10.6018/red/57/3</v>
      </c>
      <c r="B4494">
        <v>6</v>
      </c>
      <c r="C4494" t="s">
        <v>3605</v>
      </c>
    </row>
    <row r="4495" spans="1:3" x14ac:dyDescent="0.45">
      <c r="A4495" t="str">
        <f t="shared" si="70"/>
        <v>7https://www.scopus.com/inward/record.uri?eid=2-s2.0-85061162518&amp;doi=10.6018%2fred%2f57%2f3&amp;partnerID=40&amp;md5=ced3c5b84a6561286122642998763b91</v>
      </c>
      <c r="B4495">
        <v>7</v>
      </c>
      <c r="C4495" t="s">
        <v>3606</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3607</v>
      </c>
    </row>
    <row r="4498" spans="1:3" x14ac:dyDescent="0.45">
      <c r="A4498" t="str">
        <f t="shared" si="70"/>
        <v>10LANGUAGE OF ORIGINAL DOCUMENT: Spanish</v>
      </c>
      <c r="B4498">
        <v>10</v>
      </c>
      <c r="C4498" t="s">
        <v>3028</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3608</v>
      </c>
    </row>
    <row r="4532" spans="1:3" x14ac:dyDescent="0.45">
      <c r="A4532" t="str">
        <f t="shared" si="70"/>
        <v>5(2017) Advances in Intelligent Systems and Computing, 498, pp. 455 - 464, Cited 1 times.</v>
      </c>
      <c r="B4532">
        <v>5</v>
      </c>
      <c r="C4532" t="s">
        <v>3609</v>
      </c>
    </row>
    <row r="4533" spans="1:3" x14ac:dyDescent="0.45">
      <c r="A4533" t="str">
        <f t="shared" si="70"/>
        <v>6DOI: 10.1007/978-3-319-42070-7_41</v>
      </c>
      <c r="B4533">
        <v>6</v>
      </c>
      <c r="C4533" t="s">
        <v>3610</v>
      </c>
    </row>
    <row r="4534" spans="1:3" x14ac:dyDescent="0.45">
      <c r="A4534" t="str">
        <f t="shared" si="70"/>
        <v>7https://www.scopus.com/inward/record.uri?eid=2-s2.0-84979696648&amp;doi=10.1007%2f978-3-319-42070-7_41&amp;partnerID=40&amp;md5=02b7d253b598e6c13d61f19dfa7523f7</v>
      </c>
      <c r="B4534">
        <v>7</v>
      </c>
      <c r="C4534" t="s">
        <v>3611</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3612</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3613</v>
      </c>
    </row>
    <row r="4555" spans="1:3" x14ac:dyDescent="0.45">
      <c r="A4555" t="str">
        <f t="shared" si="71"/>
        <v>2AUTHOR FULL NAMES: Yang, Rui (55310822500)</v>
      </c>
      <c r="B4555">
        <v>2</v>
      </c>
      <c r="C4555" t="s">
        <v>3614</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3615</v>
      </c>
    </row>
    <row r="4558" spans="1:3" x14ac:dyDescent="0.45">
      <c r="A4558" t="str">
        <f t="shared" si="71"/>
        <v>5(2015) Higher Education Dynamics, 44, pp. 237 - 251, Cited 2 times.</v>
      </c>
      <c r="B4558">
        <v>5</v>
      </c>
      <c r="C4558" t="s">
        <v>3616</v>
      </c>
    </row>
    <row r="4559" spans="1:3" x14ac:dyDescent="0.45">
      <c r="A4559" t="str">
        <f t="shared" si="71"/>
        <v>6DOI: 10.1007/978-94-017-9570-8_12</v>
      </c>
      <c r="B4559">
        <v>6</v>
      </c>
      <c r="C4559" t="s">
        <v>3617</v>
      </c>
    </row>
    <row r="4560" spans="1:3" x14ac:dyDescent="0.45">
      <c r="A4560" t="str">
        <f t="shared" si="71"/>
        <v>7https://www.scopus.com/inward/record.uri?eid=2-s2.0-85085864384&amp;doi=10.1007%2f978-94-017-9570-8_12&amp;partnerID=40&amp;md5=907004ae425c6252b54a68f559b65a75</v>
      </c>
      <c r="B4560">
        <v>7</v>
      </c>
      <c r="C4560" t="s">
        <v>3618</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3619</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3620</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3621</v>
      </c>
    </row>
    <row r="4582" spans="1:3" x14ac:dyDescent="0.45">
      <c r="A4582" t="str">
        <f t="shared" si="71"/>
        <v>36701826724; 55089972000; 57218516686; 16204830100; 57219714816; 57208084806; 57218510236</v>
      </c>
      <c r="B4582">
        <v>3</v>
      </c>
      <c r="C4582" t="s">
        <v>3622</v>
      </c>
    </row>
    <row r="4583" spans="1:3" x14ac:dyDescent="0.45">
      <c r="A4583" t="str">
        <f t="shared" si="71"/>
        <v>4Engaging Faculty in Student Success: The Promise of Active Learning in STEM Faculty in Professional Development</v>
      </c>
      <c r="B4583">
        <v>4</v>
      </c>
      <c r="C4583" t="s">
        <v>3623</v>
      </c>
    </row>
    <row r="4584" spans="1:3" x14ac:dyDescent="0.45">
      <c r="A4584" t="str">
        <f t="shared" si="71"/>
        <v>5(2020) College Teaching, 69 (2), pp. 113 - 119, Cited 2 times.</v>
      </c>
      <c r="B4584">
        <v>5</v>
      </c>
      <c r="C4584" t="s">
        <v>3624</v>
      </c>
    </row>
    <row r="4585" spans="1:3" x14ac:dyDescent="0.45">
      <c r="A4585" t="str">
        <f t="shared" si="71"/>
        <v>6DOI: 10.1080/87567555.2020.1837063</v>
      </c>
      <c r="B4585">
        <v>6</v>
      </c>
      <c r="C4585" t="s">
        <v>3625</v>
      </c>
    </row>
    <row r="4586" spans="1:3" x14ac:dyDescent="0.45">
      <c r="A4586" t="str">
        <f t="shared" si="71"/>
        <v>7https://www.scopus.com/inward/record.uri?eid=2-s2.0-85094909589&amp;doi=10.1080%2f87567555.2020.1837063&amp;partnerID=40&amp;md5=521d4c4c96ed6e0c4439d7efcf24ae03</v>
      </c>
      <c r="B4586">
        <v>7</v>
      </c>
      <c r="C4586" t="s">
        <v>3626</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3627</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3628</v>
      </c>
    </row>
    <row r="4633" spans="1:3" x14ac:dyDescent="0.45">
      <c r="A4633" t="str">
        <f t="shared" si="72"/>
        <v>2AUTHOR FULL NAMES: Fadelelmoula, Ashraf Ahmed (25927794900)</v>
      </c>
      <c r="B4633">
        <v>2</v>
      </c>
      <c r="C4633" t="s">
        <v>3629</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3630</v>
      </c>
    </row>
    <row r="4636" spans="1:3" x14ac:dyDescent="0.45">
      <c r="A4636" t="str">
        <f t="shared" si="72"/>
        <v>5(2022) Interdisciplinary Journal of Information, Knowledge, and Management, 17, pp. 315 - 338, Cited 1 times.</v>
      </c>
      <c r="B4636">
        <v>5</v>
      </c>
      <c r="C4636" t="s">
        <v>3631</v>
      </c>
    </row>
    <row r="4637" spans="1:3" x14ac:dyDescent="0.45">
      <c r="A4637" t="str">
        <f t="shared" si="72"/>
        <v>6DOI: 10.28945/4984</v>
      </c>
      <c r="B4637">
        <v>6</v>
      </c>
      <c r="C4637" t="s">
        <v>3632</v>
      </c>
    </row>
    <row r="4638" spans="1:3" x14ac:dyDescent="0.45">
      <c r="A4638" t="str">
        <f t="shared" si="72"/>
        <v>7https://www.scopus.com/inward/record.uri?eid=2-s2.0-85140590796&amp;doi=10.28945%2f4984&amp;partnerID=40&amp;md5=b6a3f84f966efad94fb1de470b59ede2</v>
      </c>
      <c r="B4638">
        <v>7</v>
      </c>
      <c r="C4638" t="s">
        <v>3633</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3634</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3635</v>
      </c>
    </row>
    <row r="4672" spans="1:3" x14ac:dyDescent="0.45">
      <c r="A4672" t="str">
        <f t="shared" si="72"/>
        <v>2AUTHOR FULL NAMES: Griffin, Mamie (55830705200); Barona, Julian (57973441800); Gutierrez, Carmen F. (57972874000)</v>
      </c>
      <c r="B4672">
        <v>2</v>
      </c>
      <c r="C4672" t="s">
        <v>3636</v>
      </c>
    </row>
    <row r="4673" spans="1:3" x14ac:dyDescent="0.45">
      <c r="A4673" t="str">
        <f t="shared" si="72"/>
        <v>355830705200; 57973441800; 57972874000</v>
      </c>
      <c r="B4673">
        <v>3</v>
      </c>
      <c r="C4673" t="s">
        <v>3637</v>
      </c>
    </row>
    <row r="4674" spans="1:3" x14ac:dyDescent="0.45">
      <c r="A4674" t="str">
        <f t="shared" si="72"/>
        <v>4Strategies to Increase Sustainability Awareness in Higher Education: Experiences from Abu Dhabi Women’s College</v>
      </c>
      <c r="B4674">
        <v>4</v>
      </c>
      <c r="C4674" t="s">
        <v>3638</v>
      </c>
    </row>
    <row r="4675" spans="1:3" x14ac:dyDescent="0.45">
      <c r="A4675" t="str">
        <f t="shared" si="72"/>
        <v>5(2022) International Journal of Sustainable Development and Planning, 17 (6), pp. 1831 - 1838, Cited 1 times.</v>
      </c>
      <c r="B4675">
        <v>5</v>
      </c>
      <c r="C4675" t="s">
        <v>3639</v>
      </c>
    </row>
    <row r="4676" spans="1:3" x14ac:dyDescent="0.45">
      <c r="A4676" t="str">
        <f t="shared" si="72"/>
        <v>6DOI: 10.18280/ijsdp.170617</v>
      </c>
      <c r="B4676">
        <v>6</v>
      </c>
      <c r="C4676" t="s">
        <v>3640</v>
      </c>
    </row>
    <row r="4677" spans="1:3" x14ac:dyDescent="0.45">
      <c r="A4677" t="str">
        <f t="shared" ref="A4677:A4740" si="73">B4677&amp;C4677</f>
        <v>7https://www.scopus.com/inward/record.uri?eid=2-s2.0-85142352301&amp;doi=10.18280%2fijsdp.170617&amp;partnerID=40&amp;md5=da18cc2debfd690fb0a62bd08030f2d4</v>
      </c>
      <c r="B4677">
        <v>7</v>
      </c>
      <c r="C4677" t="s">
        <v>3641</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3642</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3643</v>
      </c>
    </row>
    <row r="4685" spans="1:3" x14ac:dyDescent="0.45">
      <c r="A4685" t="str">
        <f t="shared" si="73"/>
        <v>2AUTHOR FULL NAMES: Qanga, Enathi Jongikhaya (57226677137); Schutte, Danie (58708629000)</v>
      </c>
      <c r="B4685">
        <v>2</v>
      </c>
      <c r="C4685" t="s">
        <v>3644</v>
      </c>
    </row>
    <row r="4686" spans="1:3" x14ac:dyDescent="0.45">
      <c r="A4686" t="str">
        <f t="shared" si="73"/>
        <v>357226677137; 58708629000</v>
      </c>
      <c r="B4686">
        <v>3</v>
      </c>
      <c r="C4686" t="s">
        <v>3645</v>
      </c>
    </row>
    <row r="4687" spans="1:3" x14ac:dyDescent="0.45">
      <c r="A4687" t="str">
        <f t="shared" si="73"/>
        <v>4VIEWS FROM KEY UNIVERSITY STAKEHOLDERS ON RISK STRATEGY IMPLEMENTATION AND DISCLOSURE: A CASE STUDY OF SOUTH AFRICAN UNIVERSITIES</v>
      </c>
      <c r="B4687">
        <v>4</v>
      </c>
      <c r="C4687" t="s">
        <v>3646</v>
      </c>
    </row>
    <row r="4688" spans="1:3" x14ac:dyDescent="0.45">
      <c r="A4688" t="str">
        <f t="shared" si="73"/>
        <v>5(2021) Academy of Accounting and Financial Studies Journal, 25 (6), pp. 1 - 12, Cited 1 times.</v>
      </c>
      <c r="B4688">
        <v>5</v>
      </c>
      <c r="C4688" t="s">
        <v>3647</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3648</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3649</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3113</v>
      </c>
    </row>
    <row r="4711" spans="1:3" x14ac:dyDescent="0.45">
      <c r="A4711" t="str">
        <f t="shared" si="73"/>
        <v>2AUTHOR FULL NAMES: Shenderova, Svetlana (57204286919)</v>
      </c>
      <c r="B4711">
        <v>2</v>
      </c>
      <c r="C4711" t="s">
        <v>3114</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3650</v>
      </c>
    </row>
    <row r="4714" spans="1:3" x14ac:dyDescent="0.45">
      <c r="A4714" t="str">
        <f t="shared" si="73"/>
        <v>5(2023) European Journal of Higher Education, 13 (2), pp. 197 - 215, Cited 2 times.</v>
      </c>
      <c r="B4714">
        <v>5</v>
      </c>
      <c r="C4714" t="s">
        <v>3651</v>
      </c>
    </row>
    <row r="4715" spans="1:3" x14ac:dyDescent="0.45">
      <c r="A4715" t="str">
        <f t="shared" si="73"/>
        <v>6DOI: 10.1080/21568235.2022.2120035</v>
      </c>
      <c r="B4715">
        <v>6</v>
      </c>
      <c r="C4715" t="s">
        <v>3652</v>
      </c>
    </row>
    <row r="4716" spans="1:3" x14ac:dyDescent="0.45">
      <c r="A4716" t="str">
        <f t="shared" si="73"/>
        <v>7https://www.scopus.com/inward/record.uri?eid=2-s2.0-85139143987&amp;doi=10.1080%2f21568235.2022.2120035&amp;partnerID=40&amp;md5=17f3beb84aeca3da65954a9c2698a782</v>
      </c>
      <c r="B4716">
        <v>7</v>
      </c>
      <c r="C4716" t="s">
        <v>3653</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3654</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3655</v>
      </c>
    </row>
    <row r="4737" spans="1:3" x14ac:dyDescent="0.45">
      <c r="A4737" t="str">
        <f t="shared" si="73"/>
        <v>2AUTHOR FULL NAMES: Radko, Natalya (56530682400)</v>
      </c>
      <c r="B4737">
        <v>2</v>
      </c>
      <c r="C4737" t="s">
        <v>3656</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3657</v>
      </c>
    </row>
    <row r="4740" spans="1:3" x14ac:dyDescent="0.45">
      <c r="A4740" t="str">
        <f t="shared" si="73"/>
        <v>5(2022) Developments in Entrepreneurial Finance and Technology, pp. 90 - 116, Cited 1 times.</v>
      </c>
      <c r="B4740">
        <v>5</v>
      </c>
      <c r="C4740" t="s">
        <v>3658</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3659</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3660</v>
      </c>
    </row>
    <row r="4776" spans="1:3" x14ac:dyDescent="0.45">
      <c r="A4776" t="str">
        <f t="shared" si="74"/>
        <v>2AUTHOR FULL NAMES: Berlian, Mery (57214453678); Mujtahid, Iqbal Miftakhul (57211578858); Vebrianto, Rian (55129231200); Thahir, Musa (57216269422)</v>
      </c>
      <c r="B4776">
        <v>2</v>
      </c>
      <c r="C4776" t="s">
        <v>3661</v>
      </c>
    </row>
    <row r="4777" spans="1:3" x14ac:dyDescent="0.45">
      <c r="A4777" t="str">
        <f t="shared" si="74"/>
        <v>357214453678; 57211578858; 55129231200; 57216269422</v>
      </c>
      <c r="B4777">
        <v>3</v>
      </c>
      <c r="C4777" t="s">
        <v>3662</v>
      </c>
    </row>
    <row r="4778" spans="1:3" x14ac:dyDescent="0.45">
      <c r="A4778" t="str">
        <f t="shared" si="74"/>
        <v>4Multiple intelligences mapping for tutors in Universitas Terbuka</v>
      </c>
      <c r="B4778">
        <v>4</v>
      </c>
      <c r="C4778" t="s">
        <v>3663</v>
      </c>
    </row>
    <row r="4779" spans="1:3" x14ac:dyDescent="0.45">
      <c r="A4779" t="str">
        <f t="shared" si="74"/>
        <v>5(2022) Cakrawala Pendidikan, 41 (1), pp. 199 - 210, Cited 1 times.</v>
      </c>
      <c r="B4779">
        <v>5</v>
      </c>
      <c r="C4779" t="s">
        <v>3664</v>
      </c>
    </row>
    <row r="4780" spans="1:3" x14ac:dyDescent="0.45">
      <c r="A4780" t="str">
        <f t="shared" si="74"/>
        <v>6DOI: 10.21831/cp.v41i1.39651</v>
      </c>
      <c r="B4780">
        <v>6</v>
      </c>
      <c r="C4780" t="s">
        <v>3665</v>
      </c>
    </row>
    <row r="4781" spans="1:3" x14ac:dyDescent="0.45">
      <c r="A4781" t="str">
        <f t="shared" si="74"/>
        <v>7https://www.scopus.com/inward/record.uri?eid=2-s2.0-85126944767&amp;doi=10.21831%2fcp.v41i1.39651&amp;partnerID=40&amp;md5=d24400b8c2835c0f959aba22fccff228</v>
      </c>
      <c r="B4781">
        <v>7</v>
      </c>
      <c r="C4781" t="s">
        <v>3666</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3667</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3668</v>
      </c>
    </row>
    <row r="4802" spans="1:3" x14ac:dyDescent="0.45">
      <c r="A4802" t="str">
        <f t="shared" si="74"/>
        <v>2AUTHOR FULL NAMES: Harwood, Nigel (8338419500)</v>
      </c>
      <c r="B4802">
        <v>2</v>
      </c>
      <c r="C4802" t="s">
        <v>3669</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3670</v>
      </c>
    </row>
    <row r="4805" spans="1:3" x14ac:dyDescent="0.45">
      <c r="A4805" t="str">
        <f t="shared" ref="A4805:A4868" si="75">B4805&amp;C4805</f>
        <v>5(2023) Written Communication, 40 (2), pp. 651 - 719, Cited 1 times.</v>
      </c>
      <c r="B4805">
        <v>5</v>
      </c>
      <c r="C4805" t="s">
        <v>3671</v>
      </c>
    </row>
    <row r="4806" spans="1:3" x14ac:dyDescent="0.45">
      <c r="A4806" t="str">
        <f t="shared" si="75"/>
        <v>6DOI: 10.1177/07410883221146776</v>
      </c>
      <c r="B4806">
        <v>6</v>
      </c>
      <c r="C4806" t="s">
        <v>3672</v>
      </c>
    </row>
    <row r="4807" spans="1:3" x14ac:dyDescent="0.45">
      <c r="A4807" t="str">
        <f t="shared" si="75"/>
        <v>7https://www.scopus.com/inward/record.uri?eid=2-s2.0-85147168233&amp;doi=10.1177%2f07410883221146776&amp;partnerID=40&amp;md5=ee98365a4be3497622d64d3cd47a2d60</v>
      </c>
      <c r="B4807">
        <v>7</v>
      </c>
      <c r="C4807" t="s">
        <v>3673</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3674</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3675</v>
      </c>
    </row>
    <row r="4828" spans="1:3" x14ac:dyDescent="0.45">
      <c r="A4828" t="str">
        <f t="shared" si="75"/>
        <v>2AUTHOR FULL NAMES: Lie Owens, Sunny (57929670300); Boyraz, Maggie (56942394100); Huang-Horowitz, Nell C. (56418482300)</v>
      </c>
      <c r="B4828">
        <v>2</v>
      </c>
      <c r="C4828" t="s">
        <v>3676</v>
      </c>
    </row>
    <row r="4829" spans="1:3" x14ac:dyDescent="0.45">
      <c r="A4829" t="str">
        <f t="shared" si="75"/>
        <v>357929670300; 56942394100; 56418482300</v>
      </c>
      <c r="B4829">
        <v>3</v>
      </c>
      <c r="C4829" t="s">
        <v>3677</v>
      </c>
    </row>
    <row r="4830" spans="1:3" x14ac:dyDescent="0.45">
      <c r="A4830" t="str">
        <f t="shared" si="75"/>
        <v>4What Does It Mean to Be a “Polytechnic” University? Cultural Discourse Analysis of Organizational Identity</v>
      </c>
      <c r="B4830">
        <v>4</v>
      </c>
      <c r="C4830" t="s">
        <v>3678</v>
      </c>
    </row>
    <row r="4831" spans="1:3" x14ac:dyDescent="0.45">
      <c r="A4831" t="str">
        <f t="shared" si="75"/>
        <v>5(2023) Western Journal of Communication, 87 (2), pp. 304 - 325, Cited 1 times.</v>
      </c>
      <c r="B4831">
        <v>5</v>
      </c>
      <c r="C4831" t="s">
        <v>3679</v>
      </c>
    </row>
    <row r="4832" spans="1:3" x14ac:dyDescent="0.45">
      <c r="A4832" t="str">
        <f t="shared" si="75"/>
        <v>6DOI: 10.1080/10570314.2022.2118550</v>
      </c>
      <c r="B4832">
        <v>6</v>
      </c>
      <c r="C4832" t="s">
        <v>3680</v>
      </c>
    </row>
    <row r="4833" spans="1:3" x14ac:dyDescent="0.45">
      <c r="A4833" t="str">
        <f t="shared" si="75"/>
        <v>7https://www.scopus.com/inward/record.uri?eid=2-s2.0-85139952181&amp;doi=10.1080%2f10570314.2022.2118550&amp;partnerID=40&amp;md5=369562b847e9f5a60e56dbe10dc04468</v>
      </c>
      <c r="B4833">
        <v>7</v>
      </c>
      <c r="C4833" t="s">
        <v>3681</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3682</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3683</v>
      </c>
    </row>
    <row r="4841" spans="1:3" x14ac:dyDescent="0.45">
      <c r="A4841" t="str">
        <f t="shared" si="75"/>
        <v>2AUTHOR FULL NAMES: Fearn, Carolyn (57223101273); Koya, Kushwanth (55849924700)</v>
      </c>
      <c r="B4841">
        <v>2</v>
      </c>
      <c r="C4841" t="s">
        <v>3684</v>
      </c>
    </row>
    <row r="4842" spans="1:3" x14ac:dyDescent="0.45">
      <c r="A4842" t="str">
        <f t="shared" si="75"/>
        <v>357223101273; 55849924700</v>
      </c>
      <c r="B4842">
        <v>3</v>
      </c>
      <c r="C4842" t="s">
        <v>3685</v>
      </c>
    </row>
    <row r="4843" spans="1:3" x14ac:dyDescent="0.45">
      <c r="A4843" t="str">
        <f t="shared" si="75"/>
        <v>4Post-GDPR Usage of Students’ Big-Data at UK Universities</v>
      </c>
      <c r="B4843">
        <v>4</v>
      </c>
      <c r="C4843" t="s">
        <v>3686</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3687</v>
      </c>
    </row>
    <row r="4845" spans="1:3" x14ac:dyDescent="0.45">
      <c r="A4845" t="str">
        <f t="shared" si="75"/>
        <v>6DOI: 10.1007/978-3-030-71292-1_15</v>
      </c>
      <c r="B4845">
        <v>6</v>
      </c>
      <c r="C4845" t="s">
        <v>3688</v>
      </c>
    </row>
    <row r="4846" spans="1:3" x14ac:dyDescent="0.45">
      <c r="A4846" t="str">
        <f t="shared" si="75"/>
        <v>7https://www.scopus.com/inward/record.uri?eid=2-s2.0-85104830241&amp;doi=10.1007%2f978-3-030-71292-1_15&amp;partnerID=40&amp;md5=f78bf6f236ef8db8bbe7c338d54755e3</v>
      </c>
      <c r="B4846">
        <v>7</v>
      </c>
      <c r="C4846" t="s">
        <v>3689</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3690</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3691</v>
      </c>
    </row>
    <row r="4867" spans="1:3" x14ac:dyDescent="0.45">
      <c r="A4867" t="str">
        <f t="shared" si="75"/>
        <v>2AUTHOR FULL NAMES: Olefirenko, Taras O. (57222760908); Bobrytska, Valentyna I. (57217392231); Batechko, Nina G. (57212930225); Reva, Tatiana D. (57199343009); Chkhalo, Oksana M. (57217388120)</v>
      </c>
      <c r="B4867">
        <v>2</v>
      </c>
      <c r="C4867" t="s">
        <v>3692</v>
      </c>
    </row>
    <row r="4868" spans="1:3" x14ac:dyDescent="0.45">
      <c r="A4868" t="str">
        <f t="shared" si="75"/>
        <v>357222760908; 57217392231; 57212930225; 57199343009; 57217388120</v>
      </c>
      <c r="B4868">
        <v>3</v>
      </c>
      <c r="C4868" t="s">
        <v>3693</v>
      </c>
    </row>
    <row r="4869" spans="1:3" x14ac:dyDescent="0.45">
      <c r="A4869" t="str">
        <f t="shared" ref="A4869:A4932" si="76">B4869&amp;C4869</f>
        <v>4Involving University stakeholders in upgrading the fostering of students’ readiness to embark on a career</v>
      </c>
      <c r="B4869">
        <v>4</v>
      </c>
      <c r="C4869" t="s">
        <v>3694</v>
      </c>
    </row>
    <row r="4870" spans="1:3" x14ac:dyDescent="0.45">
      <c r="A4870" t="str">
        <f t="shared" si="76"/>
        <v>5(2021) International Journal of Learning, Teaching and Educational Research, 20 (4), pp. 170 - 189, Cited 1 times.</v>
      </c>
      <c r="B4870">
        <v>5</v>
      </c>
      <c r="C4870" t="s">
        <v>3695</v>
      </c>
    </row>
    <row r="4871" spans="1:3" x14ac:dyDescent="0.45">
      <c r="A4871" t="str">
        <f t="shared" si="76"/>
        <v>6DOI: 10.26803/ijlter.20.4.10</v>
      </c>
      <c r="B4871">
        <v>6</v>
      </c>
      <c r="C4871" t="s">
        <v>3696</v>
      </c>
    </row>
    <row r="4872" spans="1:3" x14ac:dyDescent="0.45">
      <c r="A4872" t="str">
        <f t="shared" si="76"/>
        <v>7https://www.scopus.com/inward/record.uri?eid=2-s2.0-85107684405&amp;doi=10.26803%2fijlter.20.4.10&amp;partnerID=40&amp;md5=2fa372d576706490c974a918e7e4e11b</v>
      </c>
      <c r="B4872">
        <v>7</v>
      </c>
      <c r="C4872" t="s">
        <v>3697</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3698</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3699</v>
      </c>
    </row>
    <row r="4880" spans="1:3" x14ac:dyDescent="0.45">
      <c r="A4880" t="str">
        <f t="shared" si="76"/>
        <v>2AUTHOR FULL NAMES: Sliż, Piotr (57208619665); Siciński, Jędrzej (57453771800); Antonowicz, Paweł (57105805200); Bęben, Robert (57211641043)</v>
      </c>
      <c r="B4880">
        <v>2</v>
      </c>
      <c r="C4880" t="s">
        <v>3700</v>
      </c>
    </row>
    <row r="4881" spans="1:3" x14ac:dyDescent="0.45">
      <c r="A4881" t="str">
        <f t="shared" si="76"/>
        <v>357208619665; 57453771800; 57105805200; 57211641043</v>
      </c>
      <c r="B4881">
        <v>3</v>
      </c>
      <c r="C4881" t="s">
        <v>3701</v>
      </c>
    </row>
    <row r="4882" spans="1:3" x14ac:dyDescent="0.45">
      <c r="A4882" t="str">
        <f t="shared" si="76"/>
        <v>4The BPM Governance Supporting Factors and Implementation Barriers – The Experience of a Public University</v>
      </c>
      <c r="B4882">
        <v>4</v>
      </c>
      <c r="C4882" t="s">
        <v>3702</v>
      </c>
    </row>
    <row r="4883" spans="1:3" x14ac:dyDescent="0.45">
      <c r="A4883" t="str">
        <f t="shared" si="76"/>
        <v>5(2022) Lecture Notes in Business Information Processing, 436 LNBIP, pp. 153 - 165, Cited 1 times.</v>
      </c>
      <c r="B4883">
        <v>5</v>
      </c>
      <c r="C4883" t="s">
        <v>3703</v>
      </c>
    </row>
    <row r="4884" spans="1:3" x14ac:dyDescent="0.45">
      <c r="A4884" t="str">
        <f t="shared" si="76"/>
        <v>6DOI: 10.1007/978-3-030-94343-1_12</v>
      </c>
      <c r="B4884">
        <v>6</v>
      </c>
      <c r="C4884" t="s">
        <v>3704</v>
      </c>
    </row>
    <row r="4885" spans="1:3" x14ac:dyDescent="0.45">
      <c r="A4885" t="str">
        <f t="shared" si="76"/>
        <v>7https://www.scopus.com/inward/record.uri?eid=2-s2.0-85124646384&amp;doi=10.1007%2f978-3-030-94343-1_12&amp;partnerID=40&amp;md5=781f762e77679ca90814136c4c0b7f17</v>
      </c>
      <c r="B4885">
        <v>7</v>
      </c>
      <c r="C4885" t="s">
        <v>3705</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3706</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3707</v>
      </c>
    </row>
    <row r="4893" spans="1:3" x14ac:dyDescent="0.45">
      <c r="A4893" t="str">
        <f t="shared" si="76"/>
        <v>2AUTHOR FULL NAMES: Melton Jr., James H. (24438216600); Miller, Robert E. (55851944433); Kumar, Anil (57221102013)</v>
      </c>
      <c r="B4893">
        <v>2</v>
      </c>
      <c r="C4893" t="s">
        <v>3708</v>
      </c>
    </row>
    <row r="4894" spans="1:3" x14ac:dyDescent="0.45">
      <c r="A4894" t="str">
        <f t="shared" si="76"/>
        <v>324438216600; 55851944433; 57221102013</v>
      </c>
      <c r="B4894">
        <v>3</v>
      </c>
      <c r="C4894" t="s">
        <v>3709</v>
      </c>
    </row>
    <row r="4895" spans="1:3" x14ac:dyDescent="0.45">
      <c r="A4895" t="str">
        <f t="shared" si="76"/>
        <v>4(Un)bundled services: A stakeholders' framework for understanding the impact of MOOC-like, third-party online courses</v>
      </c>
      <c r="B4895">
        <v>4</v>
      </c>
      <c r="C4895" t="s">
        <v>3710</v>
      </c>
    </row>
    <row r="4896" spans="1:3" x14ac:dyDescent="0.45">
      <c r="A4896" t="str">
        <f t="shared" si="76"/>
        <v>5(2014) Proceedings of the Annual Hawaii International Conference on System Sciences, art. no. 6759207, pp. 4922 - 4931, Cited 2 times.</v>
      </c>
      <c r="B4896">
        <v>5</v>
      </c>
      <c r="C4896" t="s">
        <v>3711</v>
      </c>
    </row>
    <row r="4897" spans="1:3" x14ac:dyDescent="0.45">
      <c r="A4897" t="str">
        <f t="shared" si="76"/>
        <v>6DOI: 10.1109/HICSS.2014.604</v>
      </c>
      <c r="B4897">
        <v>6</v>
      </c>
      <c r="C4897" t="s">
        <v>3712</v>
      </c>
    </row>
    <row r="4898" spans="1:3" x14ac:dyDescent="0.45">
      <c r="A4898" t="str">
        <f t="shared" si="76"/>
        <v>7https://www.scopus.com/inward/record.uri?eid=2-s2.0-84902265481&amp;doi=10.1109%2fHICSS.2014.604&amp;partnerID=40&amp;md5=183b27f9752e5decae651b68f535fb33</v>
      </c>
      <c r="B4898">
        <v>7</v>
      </c>
      <c r="C4898" t="s">
        <v>3713</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3714</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3715</v>
      </c>
    </row>
    <row r="4906" spans="1:3" x14ac:dyDescent="0.45">
      <c r="A4906" t="str">
        <f t="shared" si="76"/>
        <v>2AUTHOR FULL NAMES: Miller, Kristel (55455948000); Moffett, Sandra (12761222000); McAdam, Rodney (7007109027); Brennan, Michael (7402656071)</v>
      </c>
      <c r="B4906">
        <v>2</v>
      </c>
      <c r="C4906" t="s">
        <v>3716</v>
      </c>
    </row>
    <row r="4907" spans="1:3" x14ac:dyDescent="0.45">
      <c r="A4907" t="str">
        <f t="shared" si="76"/>
        <v>355455948000; 12761222000; 7007109027; 7402656071</v>
      </c>
      <c r="B4907">
        <v>3</v>
      </c>
      <c r="C4907" t="s">
        <v>3717</v>
      </c>
    </row>
    <row r="4908" spans="1:3" x14ac:dyDescent="0.45">
      <c r="A4908" t="str">
        <f t="shared" si="76"/>
        <v>4Intellectual capital: A valuable resource for university technology commercialisation?</v>
      </c>
      <c r="B4908">
        <v>4</v>
      </c>
      <c r="C4908" t="s">
        <v>3718</v>
      </c>
    </row>
    <row r="4909" spans="1:3" x14ac:dyDescent="0.45">
      <c r="A4909" t="str">
        <f t="shared" si="76"/>
        <v>5(2013) Proceedings of the European Conference on Knowledge Management, ECKM, 1, pp. 429 - 437, Cited 2 times.</v>
      </c>
      <c r="B4909">
        <v>5</v>
      </c>
      <c r="C4909" t="s">
        <v>3719</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3720</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3721</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3722</v>
      </c>
    </row>
    <row r="4919" spans="1:3" x14ac:dyDescent="0.45">
      <c r="A4919" t="str">
        <f t="shared" si="76"/>
        <v>2AUTHOR FULL NAMES: Alsyouf, Imad (6508126366)</v>
      </c>
      <c r="B4919">
        <v>2</v>
      </c>
      <c r="C4919" t="s">
        <v>3723</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3724</v>
      </c>
    </row>
    <row r="4922" spans="1:3" x14ac:dyDescent="0.45">
      <c r="A4922" t="str">
        <f t="shared" si="76"/>
        <v>5(2020) 2020 Advances in Science and Engineering Technology International Conferences, ASET 2020, art. no. 9118314, Cited 2 times.</v>
      </c>
      <c r="B4922">
        <v>5</v>
      </c>
      <c r="C4922" t="s">
        <v>3725</v>
      </c>
    </row>
    <row r="4923" spans="1:3" x14ac:dyDescent="0.45">
      <c r="A4923" t="str">
        <f t="shared" si="76"/>
        <v>6DOI: 10.1109/ASET48392.2020.9118314</v>
      </c>
      <c r="B4923">
        <v>6</v>
      </c>
      <c r="C4923" t="s">
        <v>3726</v>
      </c>
    </row>
    <row r="4924" spans="1:3" x14ac:dyDescent="0.45">
      <c r="A4924" t="str">
        <f t="shared" si="76"/>
        <v>7https://www.scopus.com/inward/record.uri?eid=2-s2.0-85087459101&amp;doi=10.1109%2fASET48392.2020.9118314&amp;partnerID=40&amp;md5=5e5969ad16254ad0c720ee7c376261a8</v>
      </c>
      <c r="B4924">
        <v>7</v>
      </c>
      <c r="C4924" t="s">
        <v>3727</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3728</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3729</v>
      </c>
    </row>
    <row r="4945" spans="1:3" x14ac:dyDescent="0.45">
      <c r="A4945" t="str">
        <f t="shared" si="77"/>
        <v>2AUTHOR FULL NAMES: Isbell, Daniel R. (57192819619); Crowther, Dustin (56606822000); Nishizawa, Hitoshi (57485909000)</v>
      </c>
      <c r="B4945">
        <v>2</v>
      </c>
      <c r="C4945" t="s">
        <v>3730</v>
      </c>
    </row>
    <row r="4946" spans="1:3" x14ac:dyDescent="0.45">
      <c r="A4946" t="str">
        <f t="shared" si="77"/>
        <v>357192819619; 56606822000; 57485909000</v>
      </c>
      <c r="B4946">
        <v>3</v>
      </c>
      <c r="C4946" t="s">
        <v>3731</v>
      </c>
    </row>
    <row r="4947" spans="1:3" x14ac:dyDescent="0.45">
      <c r="A4947" t="str">
        <f t="shared" si="77"/>
        <v>4Speaking performances, stakeholder perceptions, and test scores: Extrapolating from the Duolingo English test to the university</v>
      </c>
      <c r="B4947">
        <v>4</v>
      </c>
      <c r="C4947" t="s">
        <v>3732</v>
      </c>
    </row>
    <row r="4948" spans="1:3" x14ac:dyDescent="0.45">
      <c r="A4948" t="str">
        <f t="shared" si="77"/>
        <v>5(2023) Language Testing, Cited 1 times.</v>
      </c>
      <c r="B4948">
        <v>5</v>
      </c>
      <c r="C4948" t="s">
        <v>3733</v>
      </c>
    </row>
    <row r="4949" spans="1:3" x14ac:dyDescent="0.45">
      <c r="A4949" t="str">
        <f t="shared" si="77"/>
        <v>6DOI: 10.1177/02655322231165984</v>
      </c>
      <c r="B4949">
        <v>6</v>
      </c>
      <c r="C4949" t="s">
        <v>3734</v>
      </c>
    </row>
    <row r="4950" spans="1:3" x14ac:dyDescent="0.45">
      <c r="A4950" t="str">
        <f t="shared" si="77"/>
        <v>7https://www.scopus.com/inward/record.uri?eid=2-s2.0-85153592376&amp;doi=10.1177%2f02655322231165984&amp;partnerID=40&amp;md5=74bba316f06427a91b113f5835e37783</v>
      </c>
      <c r="B4950">
        <v>7</v>
      </c>
      <c r="C4950" t="s">
        <v>3735</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3736</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3737</v>
      </c>
    </row>
    <row r="4958" spans="1:3" x14ac:dyDescent="0.45">
      <c r="A4958" t="str">
        <f t="shared" si="77"/>
        <v>2AUTHOR FULL NAMES: Ferreira, Fabio (57222504812); Santos, Beatriz Sousa (7006476948); Marques, Bernardo (57202600898); Dias, Paulo (22333370800)</v>
      </c>
      <c r="B4958">
        <v>2</v>
      </c>
      <c r="C4958" t="s">
        <v>3738</v>
      </c>
    </row>
    <row r="4959" spans="1:3" x14ac:dyDescent="0.45">
      <c r="A4959" t="str">
        <f t="shared" si="77"/>
        <v>357222504812; 7006476948; 57202600898; 22333370800</v>
      </c>
      <c r="B4959">
        <v>3</v>
      </c>
      <c r="C4959" t="s">
        <v>3739</v>
      </c>
    </row>
    <row r="4960" spans="1:3" x14ac:dyDescent="0.45">
      <c r="A4960" t="str">
        <f t="shared" si="77"/>
        <v>4FICAvis: Data Visualization to Prevent University Dropout</v>
      </c>
      <c r="B4960">
        <v>4</v>
      </c>
      <c r="C4960" t="s">
        <v>3740</v>
      </c>
    </row>
    <row r="4961" spans="1:3" x14ac:dyDescent="0.45">
      <c r="A4961" t="str">
        <f t="shared" si="77"/>
        <v>5(2020) Proceedings of the International Conference on Information Visualisation, 2020-September, art. no. 9373290, pp. 57 - 62, Cited 1 times.</v>
      </c>
      <c r="B4961">
        <v>5</v>
      </c>
      <c r="C4961" t="s">
        <v>3741</v>
      </c>
    </row>
    <row r="4962" spans="1:3" x14ac:dyDescent="0.45">
      <c r="A4962" t="str">
        <f t="shared" si="77"/>
        <v>6DOI: 10.1109/IV51561.2020.00034</v>
      </c>
      <c r="B4962">
        <v>6</v>
      </c>
      <c r="C4962" t="s">
        <v>3742</v>
      </c>
    </row>
    <row r="4963" spans="1:3" x14ac:dyDescent="0.45">
      <c r="A4963" t="str">
        <f t="shared" si="77"/>
        <v>7https://www.scopus.com/inward/record.uri?eid=2-s2.0-85102922172&amp;doi=10.1109%2fIV51561.2020.00034&amp;partnerID=40&amp;md5=e14cceb7196ff31d6ccbb180d546a718</v>
      </c>
      <c r="B4963">
        <v>7</v>
      </c>
      <c r="C4963" t="s">
        <v>3743</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3744</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3745</v>
      </c>
    </row>
    <row r="4971" spans="1:3" x14ac:dyDescent="0.45">
      <c r="A4971" t="str">
        <f t="shared" si="77"/>
        <v>2AUTHOR FULL NAMES: Defensor, Marshal C. (57608534700)</v>
      </c>
      <c r="B4971">
        <v>2</v>
      </c>
      <c r="C4971" t="s">
        <v>3746</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3747</v>
      </c>
    </row>
    <row r="4974" spans="1:3" x14ac:dyDescent="0.45">
      <c r="A4974" t="str">
        <f t="shared" si="77"/>
        <v>5(2022) International Journal of Human Movement and Sports Sciences, 10 (2), pp. 207 - 216, Cited 2 times.</v>
      </c>
      <c r="B4974">
        <v>5</v>
      </c>
      <c r="C4974" t="s">
        <v>3748</v>
      </c>
    </row>
    <row r="4975" spans="1:3" x14ac:dyDescent="0.45">
      <c r="A4975" t="str">
        <f t="shared" si="77"/>
        <v>6DOI: 10.13189/saj.2022.100211</v>
      </c>
      <c r="B4975">
        <v>6</v>
      </c>
      <c r="C4975" t="s">
        <v>3749</v>
      </c>
    </row>
    <row r="4976" spans="1:3" x14ac:dyDescent="0.45">
      <c r="A4976" t="str">
        <f t="shared" si="77"/>
        <v>7https://www.scopus.com/inward/record.uri?eid=2-s2.0-85128651414&amp;doi=10.13189%2fsaj.2022.100211&amp;partnerID=40&amp;md5=4bf8d9e4a7003e71b2a780e87f6cdd27</v>
      </c>
      <c r="B4976">
        <v>7</v>
      </c>
      <c r="C4976" t="s">
        <v>3750</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3751</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3752</v>
      </c>
    </row>
    <row r="4984" spans="1:3" x14ac:dyDescent="0.45">
      <c r="A4984" t="str">
        <f t="shared" si="77"/>
        <v>2AUTHOR FULL NAMES: Olave-Encina, Karen (57212196201)</v>
      </c>
      <c r="B4984">
        <v>2</v>
      </c>
      <c r="C4984" t="s">
        <v>3753</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3754</v>
      </c>
    </row>
    <row r="4987" spans="1:3" x14ac:dyDescent="0.45">
      <c r="A4987" t="str">
        <f t="shared" si="77"/>
        <v>5(2022) International Journal of Inclusive Education, 26 (5), pp. 466 - 479, Cited 2 times.</v>
      </c>
      <c r="B4987">
        <v>5</v>
      </c>
      <c r="C4987" t="s">
        <v>3755</v>
      </c>
    </row>
    <row r="4988" spans="1:3" x14ac:dyDescent="0.45">
      <c r="A4988" t="str">
        <f t="shared" si="77"/>
        <v>6DOI: 10.1080/13603116.2019.1698063</v>
      </c>
      <c r="B4988">
        <v>6</v>
      </c>
      <c r="C4988" t="s">
        <v>3756</v>
      </c>
    </row>
    <row r="4989" spans="1:3" x14ac:dyDescent="0.45">
      <c r="A4989" t="str">
        <f t="shared" si="77"/>
        <v>7https://www.scopus.com/inward/record.uri?eid=2-s2.0-85076165823&amp;doi=10.1080%2f13603116.2019.1698063&amp;partnerID=40&amp;md5=95f7f63f2979ad48b46b791c9cd2cd69</v>
      </c>
      <c r="B4989">
        <v>7</v>
      </c>
      <c r="C4989" t="s">
        <v>3757</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3758</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3759</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3760</v>
      </c>
    </row>
    <row r="4998" spans="1:3" x14ac:dyDescent="0.45">
      <c r="A4998" t="str">
        <f t="shared" si="78"/>
        <v>357224617942; 57224814204; 57190815467; 56755390200</v>
      </c>
      <c r="B4998">
        <v>3</v>
      </c>
      <c r="C4998" t="s">
        <v>3761</v>
      </c>
    </row>
    <row r="4999" spans="1:3" x14ac:dyDescent="0.45">
      <c r="A4999" t="str">
        <f t="shared" si="78"/>
        <v>4Disaster Preparedness and Awareness among University Students: A Structural Equation Analysis</v>
      </c>
      <c r="B4999">
        <v>4</v>
      </c>
      <c r="C4999" t="s">
        <v>3762</v>
      </c>
    </row>
    <row r="5000" spans="1:3" x14ac:dyDescent="0.45">
      <c r="A5000" t="str">
        <f t="shared" si="78"/>
        <v>5(2023) International Journal of Environmental Research and Public Health, 20 (5), art. no. 4447, Cited 1 times.</v>
      </c>
      <c r="B5000">
        <v>5</v>
      </c>
      <c r="C5000" t="s">
        <v>3763</v>
      </c>
    </row>
    <row r="5001" spans="1:3" x14ac:dyDescent="0.45">
      <c r="A5001" t="str">
        <f t="shared" si="78"/>
        <v>6DOI: 10.3390/ijerph20054447</v>
      </c>
      <c r="B5001">
        <v>6</v>
      </c>
      <c r="C5001" t="s">
        <v>3764</v>
      </c>
    </row>
    <row r="5002" spans="1:3" x14ac:dyDescent="0.45">
      <c r="A5002" t="str">
        <f t="shared" si="78"/>
        <v>7https://www.scopus.com/inward/record.uri?eid=2-s2.0-85149918872&amp;doi=10.3390%2fijerph20054447&amp;partnerID=40&amp;md5=9fa9705c7f093a19791844ed0b1cd88d</v>
      </c>
      <c r="B5002">
        <v>7</v>
      </c>
      <c r="C5002" t="s">
        <v>3765</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3766</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3767</v>
      </c>
    </row>
    <row r="5023" spans="1:3" x14ac:dyDescent="0.45">
      <c r="A5023" t="str">
        <f t="shared" si="78"/>
        <v>2AUTHOR FULL NAMES: Nguyen-Anh, Tuan (57392219300); Nguyen, Anh T (57198227287); Tran-Phuong, Chi (57896303900); Nguyen-Thi-Phuong, Anh (56595214300)</v>
      </c>
      <c r="B5023">
        <v>2</v>
      </c>
      <c r="C5023" t="s">
        <v>3768</v>
      </c>
    </row>
    <row r="5024" spans="1:3" x14ac:dyDescent="0.45">
      <c r="A5024" t="str">
        <f t="shared" si="78"/>
        <v>357392219300; 57198227287; 57896303900; 56595214300</v>
      </c>
      <c r="B5024">
        <v>3</v>
      </c>
      <c r="C5024" t="s">
        <v>3769</v>
      </c>
    </row>
    <row r="5025" spans="1:3" x14ac:dyDescent="0.45">
      <c r="A5025" t="str">
        <f t="shared" si="78"/>
        <v>4Digital transformation in higher education from online learning perspective: A comparative study of Singapore and Vietnam</v>
      </c>
      <c r="B5025">
        <v>4</v>
      </c>
      <c r="C5025" t="s">
        <v>3770</v>
      </c>
    </row>
    <row r="5026" spans="1:3" x14ac:dyDescent="0.45">
      <c r="A5026" t="str">
        <f t="shared" si="78"/>
        <v>5(2023) Policy Futures in Education, 21 (4), pp. 335 - 354, Cited 2 times.</v>
      </c>
      <c r="B5026">
        <v>5</v>
      </c>
      <c r="C5026" t="s">
        <v>3771</v>
      </c>
    </row>
    <row r="5027" spans="1:3" x14ac:dyDescent="0.45">
      <c r="A5027" t="str">
        <f t="shared" si="78"/>
        <v>6DOI: 10.1177/14782103221124181</v>
      </c>
      <c r="B5027">
        <v>6</v>
      </c>
      <c r="C5027" t="s">
        <v>3772</v>
      </c>
    </row>
    <row r="5028" spans="1:3" x14ac:dyDescent="0.45">
      <c r="A5028" t="str">
        <f t="shared" si="78"/>
        <v>7https://www.scopus.com/inward/record.uri?eid=2-s2.0-85138398959&amp;doi=10.1177%2f14782103221124181&amp;partnerID=40&amp;md5=a6e609a859f6c147f0e27b72fa536ce7</v>
      </c>
      <c r="B5028">
        <v>7</v>
      </c>
      <c r="C5028" t="s">
        <v>3773</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3774</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3775</v>
      </c>
    </row>
    <row r="5036" spans="1:3" x14ac:dyDescent="0.45">
      <c r="A5036" t="str">
        <f t="shared" si="78"/>
        <v>2AUTHOR FULL NAMES: Allen, Douglas E. (57198868653); Shooter, Steven B. (6701784812)</v>
      </c>
      <c r="B5036">
        <v>2</v>
      </c>
      <c r="C5036" t="s">
        <v>3776</v>
      </c>
    </row>
    <row r="5037" spans="1:3" x14ac:dyDescent="0.45">
      <c r="A5037" t="str">
        <f t="shared" si="78"/>
        <v>357198868653; 6701784812</v>
      </c>
      <c r="B5037">
        <v>3</v>
      </c>
      <c r="C5037" t="s">
        <v>3777</v>
      </c>
    </row>
    <row r="5038" spans="1:3" x14ac:dyDescent="0.45">
      <c r="A5038" t="str">
        <f t="shared" si="78"/>
        <v>4BIG: Uniting the university innovation ecosystem</v>
      </c>
      <c r="B5038">
        <v>4</v>
      </c>
      <c r="C5038" t="s">
        <v>3778</v>
      </c>
    </row>
    <row r="5039" spans="1:3" x14ac:dyDescent="0.45">
      <c r="A5039" t="str">
        <f t="shared" si="78"/>
        <v>5(2011) ASEE Annual Conference and Exposition, Conference Proceedings, Cited 2 times.</v>
      </c>
      <c r="B5039">
        <v>5</v>
      </c>
      <c r="C5039" t="s">
        <v>3779</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3780</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3781</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3782</v>
      </c>
    </row>
    <row r="5049" spans="1:3" x14ac:dyDescent="0.45">
      <c r="A5049" t="str">
        <f t="shared" si="78"/>
        <v>2AUTHOR FULL NAMES: Deraman, Noor Afni (57205234722); Buja, Alya Geogiana (57188881528); Mohd Wahid, Siti Daleela (57211385604); Ali Mohd Isa, Mohd (57222598505)</v>
      </c>
      <c r="B5049">
        <v>2</v>
      </c>
      <c r="C5049" t="s">
        <v>3783</v>
      </c>
    </row>
    <row r="5050" spans="1:3" x14ac:dyDescent="0.45">
      <c r="A5050" t="str">
        <f t="shared" si="78"/>
        <v>357205234722; 57188881528; 57211385604; 57222598505</v>
      </c>
      <c r="B5050">
        <v>3</v>
      </c>
      <c r="C5050" t="s">
        <v>3784</v>
      </c>
    </row>
    <row r="5051" spans="1:3" x14ac:dyDescent="0.45">
      <c r="A5051" t="str">
        <f t="shared" si="78"/>
        <v>4Mining social media opinion on online distance learning issues during and after movement control order (MCO) in Malaysia using topic modeling approach</v>
      </c>
      <c r="B5051">
        <v>4</v>
      </c>
      <c r="C5051" t="s">
        <v>3785</v>
      </c>
    </row>
    <row r="5052" spans="1:3" x14ac:dyDescent="0.45">
      <c r="A5052" t="str">
        <f t="shared" si="78"/>
        <v>5(2021) International Journal of Advanced Technology and Engineering Exploration, 8 (75), pp. 371 - 381, Cited 1 times.</v>
      </c>
      <c r="B5052">
        <v>5</v>
      </c>
      <c r="C5052" t="s">
        <v>3786</v>
      </c>
    </row>
    <row r="5053" spans="1:3" x14ac:dyDescent="0.45">
      <c r="A5053" t="str">
        <f t="shared" si="78"/>
        <v>6DOI: 10.19101/IJATEE.2020.762136</v>
      </c>
      <c r="B5053">
        <v>6</v>
      </c>
      <c r="C5053" t="s">
        <v>3787</v>
      </c>
    </row>
    <row r="5054" spans="1:3" x14ac:dyDescent="0.45">
      <c r="A5054" t="str">
        <f t="shared" si="78"/>
        <v>7https://www.scopus.com/inward/record.uri?eid=2-s2.0-85103407556&amp;doi=10.19101%2fIJATEE.2020.762136&amp;partnerID=40&amp;md5=8312b46189c876b3258b51340d679796</v>
      </c>
      <c r="B5054">
        <v>7</v>
      </c>
      <c r="C5054" t="s">
        <v>3788</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3789</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3790</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3791</v>
      </c>
    </row>
    <row r="5063" spans="1:3" x14ac:dyDescent="0.45">
      <c r="A5063" t="str">
        <f t="shared" si="79"/>
        <v>355431026800; 57191202685; 55795534100; 57218419865; 57189760151</v>
      </c>
      <c r="B5063">
        <v>3</v>
      </c>
      <c r="C5063" t="s">
        <v>3792</v>
      </c>
    </row>
    <row r="5064" spans="1:3" x14ac:dyDescent="0.45">
      <c r="A5064" t="str">
        <f t="shared" si="79"/>
        <v>4Investigation on Mental Health Well-Being for Students Learning from Home Arrangements Using Clustering Technique</v>
      </c>
      <c r="B5064">
        <v>4</v>
      </c>
      <c r="C5064" t="s">
        <v>3793</v>
      </c>
    </row>
    <row r="5065" spans="1:3" x14ac:dyDescent="0.45">
      <c r="A5065" t="str">
        <f t="shared" si="79"/>
        <v>5(2021) Lecture Notes in Networks and Systems, 220, pp. 113 - 122, Cited 1 times.</v>
      </c>
      <c r="B5065">
        <v>5</v>
      </c>
      <c r="C5065" t="s">
        <v>3794</v>
      </c>
    </row>
    <row r="5066" spans="1:3" x14ac:dyDescent="0.45">
      <c r="A5066" t="str">
        <f t="shared" si="79"/>
        <v>6DOI: 10.1007/978-3-030-74605-6_14</v>
      </c>
      <c r="B5066">
        <v>6</v>
      </c>
      <c r="C5066" t="s">
        <v>3795</v>
      </c>
    </row>
    <row r="5067" spans="1:3" x14ac:dyDescent="0.45">
      <c r="A5067" t="str">
        <f t="shared" si="79"/>
        <v>7https://www.scopus.com/inward/record.uri?eid=2-s2.0-85106450913&amp;doi=10.1007%2f978-3-030-74605-6_14&amp;partnerID=40&amp;md5=619ed957d3b2c23c0471ce871dcbdd94</v>
      </c>
      <c r="B5067">
        <v>7</v>
      </c>
      <c r="C5067" t="s">
        <v>3796</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3797</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3798</v>
      </c>
    </row>
    <row r="5088" spans="1:3" x14ac:dyDescent="0.45">
      <c r="A5088" t="str">
        <f t="shared" si="79"/>
        <v>2AUTHOR FULL NAMES: Meek, William R. (35148144200); Gianiodis, Peter T. (8549748400)</v>
      </c>
      <c r="B5088">
        <v>2</v>
      </c>
      <c r="C5088" t="s">
        <v>3799</v>
      </c>
    </row>
    <row r="5089" spans="1:3" x14ac:dyDescent="0.45">
      <c r="A5089" t="str">
        <f t="shared" si="79"/>
        <v>335148144200; 8549748400</v>
      </c>
      <c r="B5089">
        <v>3</v>
      </c>
      <c r="C5089" t="s">
        <v>3800</v>
      </c>
    </row>
    <row r="5090" spans="1:3" x14ac:dyDescent="0.45">
      <c r="A5090" t="str">
        <f t="shared" si="79"/>
        <v>4THE DEATH AND REBIRTH OF THE ENTREPRENEURIAL UNIVERSITY MODEL</v>
      </c>
      <c r="B5090">
        <v>4</v>
      </c>
      <c r="C5090" t="s">
        <v>3801</v>
      </c>
    </row>
    <row r="5091" spans="1:3" x14ac:dyDescent="0.45">
      <c r="A5091" t="str">
        <f t="shared" si="79"/>
        <v>5(2023) Academy of Management Perspectives, 37 (1), pp. 55 - 71, Cited 1 times.</v>
      </c>
      <c r="B5091">
        <v>5</v>
      </c>
      <c r="C5091" t="s">
        <v>3802</v>
      </c>
    </row>
    <row r="5092" spans="1:3" x14ac:dyDescent="0.45">
      <c r="A5092" t="str">
        <f t="shared" si="79"/>
        <v>6DOI: 10.5465/amp.2020.0180</v>
      </c>
      <c r="B5092">
        <v>6</v>
      </c>
      <c r="C5092" t="s">
        <v>3803</v>
      </c>
    </row>
    <row r="5093" spans="1:3" x14ac:dyDescent="0.45">
      <c r="A5093" t="str">
        <f t="shared" si="79"/>
        <v>7https://www.scopus.com/inward/record.uri?eid=2-s2.0-85159595938&amp;doi=10.5465%2famp.2020.0180&amp;partnerID=40&amp;md5=f417bb44ece439a0fba09a5d97e03b41</v>
      </c>
      <c r="B5093">
        <v>7</v>
      </c>
      <c r="C5093" t="s">
        <v>3804</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3805</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3806</v>
      </c>
    </row>
    <row r="5114" spans="1:3" x14ac:dyDescent="0.45">
      <c r="A5114" t="str">
        <f t="shared" si="79"/>
        <v>2AUTHOR FULL NAMES: Handley, Christine (57188822258); McAllister, Margaret (7102448117)</v>
      </c>
      <c r="B5114">
        <v>2</v>
      </c>
      <c r="C5114" t="s">
        <v>3807</v>
      </c>
    </row>
    <row r="5115" spans="1:3" x14ac:dyDescent="0.45">
      <c r="A5115" t="str">
        <f t="shared" si="79"/>
        <v>357188822258; 7102448117</v>
      </c>
      <c r="B5115">
        <v>3</v>
      </c>
      <c r="C5115" t="s">
        <v>3808</v>
      </c>
    </row>
    <row r="5116" spans="1:3" x14ac:dyDescent="0.45">
      <c r="A5116" t="str">
        <f t="shared" si="79"/>
        <v>4Elements to promote a successful relationship between stakeholders interested in mental health promotion in schools</v>
      </c>
      <c r="B5116">
        <v>4</v>
      </c>
      <c r="C5116" t="s">
        <v>3809</v>
      </c>
    </row>
    <row r="5117" spans="1:3" x14ac:dyDescent="0.45">
      <c r="A5117" t="str">
        <f t="shared" si="79"/>
        <v>5(2017) Australian Journal of Advanced Nursing, 34 (4), pp. 16 - 25, Cited 2 times.</v>
      </c>
      <c r="B5117">
        <v>5</v>
      </c>
      <c r="C5117" t="s">
        <v>3810</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3811</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3812</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3813</v>
      </c>
    </row>
    <row r="5166" spans="1:3" x14ac:dyDescent="0.45">
      <c r="A5166" t="str">
        <f t="shared" si="80"/>
        <v>2AUTHOR FULL NAMES: Chapleo, Chris (36744662800)</v>
      </c>
      <c r="B5166">
        <v>2</v>
      </c>
      <c r="C5166" t="s">
        <v>3814</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3815</v>
      </c>
    </row>
    <row r="5169" spans="1:3" x14ac:dyDescent="0.45">
      <c r="A5169" t="str">
        <f t="shared" si="80"/>
        <v>5(2017) Advertising and Branding: Concepts, Methodologies, Tools, and Applications, pp. 288 - 303, Cited 1 times.</v>
      </c>
      <c r="B5169">
        <v>5</v>
      </c>
      <c r="C5169" t="s">
        <v>3816</v>
      </c>
    </row>
    <row r="5170" spans="1:3" x14ac:dyDescent="0.45">
      <c r="A5170" t="str">
        <f t="shared" si="80"/>
        <v>6DOI: 10.4018/978-1-5225-1793-1.ch014</v>
      </c>
      <c r="B5170">
        <v>6</v>
      </c>
      <c r="C5170" t="s">
        <v>3817</v>
      </c>
    </row>
    <row r="5171" spans="1:3" x14ac:dyDescent="0.45">
      <c r="A5171" t="str">
        <f t="shared" si="80"/>
        <v>7https://www.scopus.com/inward/record.uri?eid=2-s2.0-85018590321&amp;doi=10.4018%2f978-1-5225-1793-1.ch014&amp;partnerID=40&amp;md5=a092bab6e9d5cd2876168481e2cf8fd9</v>
      </c>
      <c r="B5171">
        <v>7</v>
      </c>
      <c r="C5171" t="s">
        <v>3818</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3819</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3820</v>
      </c>
    </row>
    <row r="5179" spans="1:3" x14ac:dyDescent="0.45">
      <c r="A5179" t="str">
        <f t="shared" si="80"/>
        <v>2AUTHOR FULL NAMES: Gill, Emmitt (57409492000); Clark, Langston (55613671700); Logan, Alvin (57532013200)</v>
      </c>
      <c r="B5179">
        <v>2</v>
      </c>
      <c r="C5179" t="s">
        <v>3821</v>
      </c>
    </row>
    <row r="5180" spans="1:3" x14ac:dyDescent="0.45">
      <c r="A5180" t="str">
        <f t="shared" si="80"/>
        <v>357409492000; 55613671700; 57532013200</v>
      </c>
      <c r="B5180">
        <v>3</v>
      </c>
      <c r="C5180" t="s">
        <v>3822</v>
      </c>
    </row>
    <row r="5181" spans="1:3" x14ac:dyDescent="0.45">
      <c r="A5181" t="str">
        <f t="shared" si="80"/>
        <v>4Freedom for First Downs: Interest Convergence and The Missouri Black Student Boycott</v>
      </c>
      <c r="B5181">
        <v>4</v>
      </c>
      <c r="C5181" t="s">
        <v>3823</v>
      </c>
    </row>
    <row r="5182" spans="1:3" x14ac:dyDescent="0.45">
      <c r="A5182" t="str">
        <f t="shared" si="80"/>
        <v>5(2020) Journal of Negro Education, 89 (3), pp. 342 - 359, Cited 2 times.</v>
      </c>
      <c r="B5182">
        <v>5</v>
      </c>
      <c r="C5182" t="s">
        <v>3824</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3825</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3826</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3173</v>
      </c>
    </row>
    <row r="5192" spans="1:3" x14ac:dyDescent="0.45">
      <c r="A5192" t="str">
        <f t="shared" si="81"/>
        <v>2AUTHOR FULL NAMES: Cronin, G.M. (7005643455); Barnett, J.L. (7201380373); Edge, M.K. (7006705876); Hemsworth, P.H. (7004360643)</v>
      </c>
      <c r="B5192">
        <v>2</v>
      </c>
      <c r="C5192" t="s">
        <v>3174</v>
      </c>
    </row>
    <row r="5193" spans="1:3" x14ac:dyDescent="0.45">
      <c r="A5193" t="str">
        <f t="shared" si="81"/>
        <v>37005643455; 7201380373; 7006705876; 7004360643</v>
      </c>
      <c r="B5193">
        <v>3</v>
      </c>
      <c r="C5193" t="s">
        <v>3175</v>
      </c>
    </row>
    <row r="5194" spans="1:3" x14ac:dyDescent="0.45">
      <c r="A5194" t="str">
        <f t="shared" si="81"/>
        <v>4Identifying animal welfare issues for sheep in Australia</v>
      </c>
      <c r="B5194">
        <v>4</v>
      </c>
      <c r="C5194" t="s">
        <v>3176</v>
      </c>
    </row>
    <row r="5195" spans="1:3" x14ac:dyDescent="0.45">
      <c r="A5195" t="str">
        <f t="shared" si="81"/>
        <v>5(2002) Wool Technology and Sheep Breeding, 50 (4), pp. 534 - 540, Cited 2 times.</v>
      </c>
      <c r="B5195">
        <v>5</v>
      </c>
      <c r="C5195" t="s">
        <v>3827</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3828</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3829</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3830</v>
      </c>
    </row>
    <row r="5218" spans="1:3" x14ac:dyDescent="0.45">
      <c r="A5218" t="str">
        <f t="shared" si="81"/>
        <v>2AUTHOR FULL NAMES: Goeddeke, Anna (57189068180); Taschner, Andreas (57191348404)</v>
      </c>
      <c r="B5218">
        <v>2</v>
      </c>
      <c r="C5218" t="s">
        <v>3831</v>
      </c>
    </row>
    <row r="5219" spans="1:3" x14ac:dyDescent="0.45">
      <c r="A5219" t="str">
        <f t="shared" si="81"/>
        <v>357189068180; 57191348404</v>
      </c>
      <c r="B5219">
        <v>3</v>
      </c>
      <c r="C5219" t="s">
        <v>3832</v>
      </c>
    </row>
    <row r="5220" spans="1:3" x14ac:dyDescent="0.45">
      <c r="A5220" t="str">
        <f t="shared" si="81"/>
        <v>4Are students barking up the wrong tree? A causal model of factors driving effective student–faculty interactions</v>
      </c>
      <c r="B5220">
        <v>4</v>
      </c>
      <c r="C5220" t="s">
        <v>3833</v>
      </c>
    </row>
    <row r="5221" spans="1:3" x14ac:dyDescent="0.45">
      <c r="A5221" t="str">
        <f t="shared" si="81"/>
        <v>5(2023) Assessment and Evaluation in Higher Education, 48 (4), pp. 566 - 580, Cited 0 times.</v>
      </c>
      <c r="B5221">
        <v>5</v>
      </c>
      <c r="C5221" t="s">
        <v>3834</v>
      </c>
    </row>
    <row r="5222" spans="1:3" x14ac:dyDescent="0.45">
      <c r="A5222" t="str">
        <f t="shared" si="81"/>
        <v>6DOI: 10.1080/02602938.2022.2097198</v>
      </c>
      <c r="B5222">
        <v>6</v>
      </c>
      <c r="C5222" t="s">
        <v>3835</v>
      </c>
    </row>
    <row r="5223" spans="1:3" x14ac:dyDescent="0.45">
      <c r="A5223" t="str">
        <f t="shared" si="81"/>
        <v>7https://www.scopus.com/inward/record.uri?eid=2-s2.0-85133663007&amp;doi=10.1080%2f02602938.2022.2097198&amp;partnerID=40&amp;md5=1ecd6c2ccb348c090a3fdd586fa45194</v>
      </c>
      <c r="B5223">
        <v>7</v>
      </c>
      <c r="C5223" t="s">
        <v>3836</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3837</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3838</v>
      </c>
    </row>
    <row r="5244" spans="1:3" x14ac:dyDescent="0.45">
      <c r="A5244" t="str">
        <f t="shared" si="81"/>
        <v>2AUTHOR FULL NAMES: Thireos, Eleftherios (6508212723); Markaki, Adelais (55915160600); Symvoulakis, Emmanouil K. (12784870500); Lionis, Christos (7005768464)</v>
      </c>
      <c r="B5244">
        <v>2</v>
      </c>
      <c r="C5244" t="s">
        <v>3839</v>
      </c>
    </row>
    <row r="5245" spans="1:3" x14ac:dyDescent="0.45">
      <c r="A5245" t="str">
        <f t="shared" si="81"/>
        <v>36508212723; 55915160600; 12784870500; 7005768464</v>
      </c>
      <c r="B5245">
        <v>3</v>
      </c>
      <c r="C5245" t="s">
        <v>3840</v>
      </c>
    </row>
    <row r="5246" spans="1:3" x14ac:dyDescent="0.45">
      <c r="A5246" t="str">
        <f t="shared" si="81"/>
        <v>4University Student Health Services, Local Experience, and Emerging Needs Bridging the Past With the Future</v>
      </c>
      <c r="B5246">
        <v>4</v>
      </c>
      <c r="C5246" t="s">
        <v>3841</v>
      </c>
    </row>
    <row r="5247" spans="1:3" x14ac:dyDescent="0.45">
      <c r="A5247" t="str">
        <f t="shared" si="81"/>
        <v>5(2023) Journal of Psychosocial Nursing and Mental Health Services, 61 (3), pp. 27 - 31, Cited 0 times.</v>
      </c>
      <c r="B5247">
        <v>5</v>
      </c>
      <c r="C5247" t="s">
        <v>3842</v>
      </c>
    </row>
    <row r="5248" spans="1:3" x14ac:dyDescent="0.45">
      <c r="A5248" t="str">
        <f t="shared" si="81"/>
        <v>6DOI: 10.3928/02793695-20220809-01</v>
      </c>
      <c r="B5248">
        <v>6</v>
      </c>
      <c r="C5248" t="s">
        <v>3843</v>
      </c>
    </row>
    <row r="5249" spans="1:3" x14ac:dyDescent="0.45">
      <c r="A5249" t="str">
        <f t="shared" si="81"/>
        <v>7https://www.scopus.com/inward/record.uri?eid=2-s2.0-85150000954&amp;doi=10.3928%2f02793695-20220809-01&amp;partnerID=40&amp;md5=8930394b502ca47257506e8c08ff3406</v>
      </c>
      <c r="B5249">
        <v>7</v>
      </c>
      <c r="C5249" t="s">
        <v>3844</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3845</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3846</v>
      </c>
    </row>
    <row r="5257" spans="1:3" x14ac:dyDescent="0.45">
      <c r="A5257" t="str">
        <f t="shared" si="82"/>
        <v>2AUTHOR FULL NAMES: Nel, Lindi (56421855700); de Beer, Annemarike (57191893481); Naudé, Luzelle (54420791000)</v>
      </c>
      <c r="B5257">
        <v>2</v>
      </c>
      <c r="C5257" t="s">
        <v>3847</v>
      </c>
    </row>
    <row r="5258" spans="1:3" x14ac:dyDescent="0.45">
      <c r="A5258" t="str">
        <f t="shared" si="82"/>
        <v>356421855700; 57191893481; 54420791000</v>
      </c>
      <c r="B5258">
        <v>3</v>
      </c>
      <c r="C5258" t="s">
        <v>3848</v>
      </c>
    </row>
    <row r="5259" spans="1:3" x14ac:dyDescent="0.45">
      <c r="A5259" t="str">
        <f t="shared" si="82"/>
        <v>4Challenges as Motivation for Growth in First-Year Students Living with Disability</v>
      </c>
      <c r="B5259">
        <v>4</v>
      </c>
      <c r="C5259" t="s">
        <v>3849</v>
      </c>
    </row>
    <row r="5260" spans="1:3" x14ac:dyDescent="0.45">
      <c r="A5260" t="str">
        <f t="shared" si="82"/>
        <v>5(2023) International Journal of Disability, Development and Education, 70 (7), pp. 1438 - 1457, Cited 0 times.</v>
      </c>
      <c r="B5260">
        <v>5</v>
      </c>
      <c r="C5260" t="s">
        <v>3850</v>
      </c>
    </row>
    <row r="5261" spans="1:3" x14ac:dyDescent="0.45">
      <c r="A5261" t="str">
        <f t="shared" si="82"/>
        <v>6DOI: 10.1080/1034912X.2022.2060945</v>
      </c>
      <c r="B5261">
        <v>6</v>
      </c>
      <c r="C5261" t="s">
        <v>3851</v>
      </c>
    </row>
    <row r="5262" spans="1:3" x14ac:dyDescent="0.45">
      <c r="A5262" t="str">
        <f t="shared" si="82"/>
        <v>7https://www.scopus.com/inward/record.uri?eid=2-s2.0-85129124877&amp;doi=10.1080%2f1034912X.2022.2060945&amp;partnerID=40&amp;md5=d45084ce6992f79303c6349175545f28</v>
      </c>
      <c r="B5262">
        <v>7</v>
      </c>
      <c r="C5262" t="s">
        <v>3852</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3853</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3854</v>
      </c>
    </row>
    <row r="5283" spans="1:3" x14ac:dyDescent="0.45">
      <c r="A5283" t="str">
        <f t="shared" si="82"/>
        <v>2AUTHOR FULL NAMES: Álvarez Valencia, José Aldemar (56123620400); Valencia, Andrés (58557303800)</v>
      </c>
      <c r="B5283">
        <v>2</v>
      </c>
      <c r="C5283" t="s">
        <v>3855</v>
      </c>
    </row>
    <row r="5284" spans="1:3" x14ac:dyDescent="0.45">
      <c r="A5284" t="str">
        <f t="shared" si="82"/>
        <v>356123620400; 58557303800</v>
      </c>
      <c r="B5284">
        <v>3</v>
      </c>
      <c r="C5284" t="s">
        <v>3856</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3857</v>
      </c>
    </row>
    <row r="5286" spans="1:3" x14ac:dyDescent="0.45">
      <c r="A5286" t="str">
        <f t="shared" si="82"/>
        <v>5(2023) Profile: Issues in Teachers' Professional Development, 25 (2), pp. 219 - 237, Cited 0 times.</v>
      </c>
      <c r="B5286">
        <v>5</v>
      </c>
      <c r="C5286" t="s">
        <v>3858</v>
      </c>
    </row>
    <row r="5287" spans="1:3" x14ac:dyDescent="0.45">
      <c r="A5287" t="str">
        <f t="shared" si="82"/>
        <v>6DOI: 10.15446/profile.v25n2.102812</v>
      </c>
      <c r="B5287">
        <v>6</v>
      </c>
      <c r="C5287" t="s">
        <v>3859</v>
      </c>
    </row>
    <row r="5288" spans="1:3" x14ac:dyDescent="0.45">
      <c r="A5288" t="str">
        <f t="shared" si="82"/>
        <v>7https://www.scopus.com/inward/record.uri?eid=2-s2.0-85169327758&amp;doi=10.15446%2fprofile.v25n2.102812&amp;partnerID=40&amp;md5=63b70f529ec37f9ce3f059d9c8dd6a64</v>
      </c>
      <c r="B5288">
        <v>7</v>
      </c>
      <c r="C5288" t="s">
        <v>3860</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3861</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3862</v>
      </c>
    </row>
    <row r="5296" spans="1:3" x14ac:dyDescent="0.45">
      <c r="A5296" t="str">
        <f t="shared" si="82"/>
        <v>2AUTHOR FULL NAMES: O’Dea, Xianghan (57474127200)</v>
      </c>
      <c r="B5296">
        <v>2</v>
      </c>
      <c r="C5296" t="s">
        <v>3863</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3864</v>
      </c>
    </row>
    <row r="5299" spans="1:3" x14ac:dyDescent="0.45">
      <c r="A5299" t="str">
        <f t="shared" si="82"/>
        <v>5(2023) Perspectives: Policy and Practice in Higher Education, Cited 0 times.</v>
      </c>
      <c r="B5299">
        <v>5</v>
      </c>
      <c r="C5299" t="s">
        <v>3865</v>
      </c>
    </row>
    <row r="5300" spans="1:3" x14ac:dyDescent="0.45">
      <c r="A5300" t="str">
        <f t="shared" si="82"/>
        <v>6DOI: 10.1080/13603108.2023.2255838</v>
      </c>
      <c r="B5300">
        <v>6</v>
      </c>
      <c r="C5300" t="s">
        <v>3866</v>
      </c>
    </row>
    <row r="5301" spans="1:3" x14ac:dyDescent="0.45">
      <c r="A5301" t="str">
        <f t="shared" si="82"/>
        <v>7https://www.scopus.com/inward/record.uri?eid=2-s2.0-85170715620&amp;doi=10.1080%2f13603108.2023.2255838&amp;partnerID=40&amp;md5=1200250be16b32330f78b6b679361657</v>
      </c>
      <c r="B5301">
        <v>7</v>
      </c>
      <c r="C5301" t="s">
        <v>3867</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3868</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3447</v>
      </c>
    </row>
    <row r="5348" spans="1:3" x14ac:dyDescent="0.45">
      <c r="A5348" t="str">
        <f t="shared" si="83"/>
        <v>2AUTHOR FULL NAMES: Pantoja, Martín A. (56712514300); Rodríguez, María del P. (56693471200); Carrión, Andrés (15847747900)</v>
      </c>
      <c r="B5348">
        <v>2</v>
      </c>
      <c r="C5348" t="s">
        <v>3448</v>
      </c>
    </row>
    <row r="5349" spans="1:3" x14ac:dyDescent="0.45">
      <c r="A5349" t="str">
        <f t="shared" si="83"/>
        <v>356712514300; 56693471200; 15847747900</v>
      </c>
      <c r="B5349">
        <v>3</v>
      </c>
      <c r="C5349" t="s">
        <v>3449</v>
      </c>
    </row>
    <row r="5350" spans="1:3" x14ac:dyDescent="0.45">
      <c r="A5350" t="str">
        <f t="shared" si="83"/>
        <v>4Assessing university stakeholders attributes: A participative leadership approach</v>
      </c>
      <c r="B5350">
        <v>4</v>
      </c>
      <c r="C5350" t="s">
        <v>3869</v>
      </c>
    </row>
    <row r="5351" spans="1:3" x14ac:dyDescent="0.45">
      <c r="A5351" t="str">
        <f t="shared" si="83"/>
        <v>5(2016) Modeling Human Behavior: Individuals and Organizations, pp. 49 - 56, Cited 1 times.</v>
      </c>
      <c r="B5351">
        <v>5</v>
      </c>
      <c r="C5351" t="s">
        <v>3870</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3871</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3872</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3873</v>
      </c>
    </row>
    <row r="5361" spans="1:3" x14ac:dyDescent="0.45">
      <c r="A5361" t="str">
        <f t="shared" si="83"/>
        <v>2AUTHOR FULL NAMES: Lowe, Kimberly A. (56865537800); Cummins, Liv (58551315100); Clark, Summer (57193813068); Porter, Bill (58551315200); Spitz, Lisa (58551204800)</v>
      </c>
      <c r="B5361">
        <v>2</v>
      </c>
      <c r="C5361" t="s">
        <v>3874</v>
      </c>
    </row>
    <row r="5362" spans="1:3" x14ac:dyDescent="0.45">
      <c r="A5362" t="str">
        <f t="shared" si="83"/>
        <v>356865537800; 58551315100; 57193813068; 58551315200; 58551204800</v>
      </c>
      <c r="B5362">
        <v>3</v>
      </c>
      <c r="C5362" t="s">
        <v>3875</v>
      </c>
    </row>
    <row r="5363" spans="1:3" x14ac:dyDescent="0.45">
      <c r="A5363" t="str">
        <f t="shared" si="83"/>
        <v>4STUDENT-LED PEER REVIEW: A Practical Guide to Implementation Across Disciplines and Modalities</v>
      </c>
      <c r="B5363">
        <v>4</v>
      </c>
      <c r="C5363" t="s">
        <v>3876</v>
      </c>
    </row>
    <row r="5364" spans="1:3" x14ac:dyDescent="0.45">
      <c r="A5364" t="str">
        <f t="shared" si="83"/>
        <v>5(2023) Student-Led Peer Review: a Practical Guide to Implementation across Disciplines and Modalities, pp. 1 - 152, Cited 0 times.</v>
      </c>
      <c r="B5364">
        <v>5</v>
      </c>
      <c r="C5364" t="s">
        <v>3877</v>
      </c>
    </row>
    <row r="5365" spans="1:3" x14ac:dyDescent="0.45">
      <c r="A5365" t="str">
        <f t="shared" si="83"/>
        <v>6DOI: 10.4324/9781003447221</v>
      </c>
      <c r="B5365">
        <v>6</v>
      </c>
      <c r="C5365" t="s">
        <v>3878</v>
      </c>
    </row>
    <row r="5366" spans="1:3" x14ac:dyDescent="0.45">
      <c r="A5366" t="str">
        <f t="shared" si="83"/>
        <v>7https://www.scopus.com/inward/record.uri?eid=2-s2.0-85168919615&amp;doi=10.4324%2f9781003447221&amp;partnerID=40&amp;md5=c52a0e3761d7d79bdbd3d2d57d3a7b73</v>
      </c>
      <c r="B5366">
        <v>7</v>
      </c>
      <c r="C5366" t="s">
        <v>3879</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3880</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3881</v>
      </c>
    </row>
    <row r="5439" spans="1:3" x14ac:dyDescent="0.45">
      <c r="A5439" t="str">
        <f t="shared" si="84"/>
        <v>2AUTHOR FULL NAMES: Tassone, Valentina C. (6602332242); Runhaar, Piety (35730535600); den Brok, Perry (6507809291); Biemans, Harm J. A. (6603110521)</v>
      </c>
      <c r="B5439">
        <v>2</v>
      </c>
      <c r="C5439" t="s">
        <v>3882</v>
      </c>
    </row>
    <row r="5440" spans="1:3" x14ac:dyDescent="0.45">
      <c r="A5440" t="str">
        <f t="shared" si="84"/>
        <v>36602332242; 35730535600; 6507809291; 6603110521</v>
      </c>
      <c r="B5440">
        <v>3</v>
      </c>
      <c r="C5440" t="s">
        <v>3883</v>
      </c>
    </row>
    <row r="5441" spans="1:3" x14ac:dyDescent="0.45">
      <c r="A5441" t="str">
        <f t="shared" si="84"/>
        <v>4The added value of exploring course innovations university-wide: an application of a multifaceted analytical course innovation framework</v>
      </c>
      <c r="B5441">
        <v>4</v>
      </c>
      <c r="C5441" t="s">
        <v>3884</v>
      </c>
    </row>
    <row r="5442" spans="1:3" x14ac:dyDescent="0.45">
      <c r="A5442" t="str">
        <f t="shared" si="84"/>
        <v>5(2023) Higher Education Research and Development, Cited 0 times.</v>
      </c>
      <c r="B5442">
        <v>5</v>
      </c>
      <c r="C5442" t="s">
        <v>3885</v>
      </c>
    </row>
    <row r="5443" spans="1:3" x14ac:dyDescent="0.45">
      <c r="A5443" t="str">
        <f t="shared" si="84"/>
        <v>6DOI: 10.1080/07294360.2023.2253171</v>
      </c>
      <c r="B5443">
        <v>6</v>
      </c>
      <c r="C5443" t="s">
        <v>3886</v>
      </c>
    </row>
    <row r="5444" spans="1:3" x14ac:dyDescent="0.45">
      <c r="A5444" t="str">
        <f t="shared" si="84"/>
        <v>7https://www.scopus.com/inward/record.uri?eid=2-s2.0-85171643903&amp;doi=10.1080%2f07294360.2023.2253171&amp;partnerID=40&amp;md5=8f4af2357594c4fc4cd96a1b89c56c04</v>
      </c>
      <c r="B5444">
        <v>7</v>
      </c>
      <c r="C5444" t="s">
        <v>3887</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3888</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3889</v>
      </c>
    </row>
    <row r="5478" spans="1:3" x14ac:dyDescent="0.45">
      <c r="A5478" t="str">
        <f t="shared" si="85"/>
        <v>2AUTHOR FULL NAMES: de la Torre, Rocío (57191334574); Calleja, Gema (55604831400); Erro-Garcés, Amaya (14059989400)</v>
      </c>
      <c r="B5478">
        <v>2</v>
      </c>
      <c r="C5478" t="s">
        <v>3890</v>
      </c>
    </row>
    <row r="5479" spans="1:3" x14ac:dyDescent="0.45">
      <c r="A5479" t="str">
        <f t="shared" si="85"/>
        <v>357191334574; 55604831400; 14059989400</v>
      </c>
      <c r="B5479">
        <v>3</v>
      </c>
      <c r="C5479" t="s">
        <v>3891</v>
      </c>
    </row>
    <row r="5480" spans="1:3" x14ac:dyDescent="0.45">
      <c r="A5480" t="str">
        <f t="shared" si="85"/>
        <v>4Pushing limits in higher education: inclusion services’ perspectives on supporting students with learning disabilities in Spanish universities</v>
      </c>
      <c r="B5480">
        <v>4</v>
      </c>
      <c r="C5480" t="s">
        <v>3892</v>
      </c>
    </row>
    <row r="5481" spans="1:3" x14ac:dyDescent="0.45">
      <c r="A5481" t="str">
        <f t="shared" si="85"/>
        <v>5(2023) Journal of Higher Education Policy and Management, 45 (4), pp. 423 - 441, Cited 0 times.</v>
      </c>
      <c r="B5481">
        <v>5</v>
      </c>
      <c r="C5481" t="s">
        <v>3893</v>
      </c>
    </row>
    <row r="5482" spans="1:3" x14ac:dyDescent="0.45">
      <c r="A5482" t="str">
        <f t="shared" si="85"/>
        <v>6DOI: 10.1080/1360080X.2023.2190951</v>
      </c>
      <c r="B5482">
        <v>6</v>
      </c>
      <c r="C5482" t="s">
        <v>3894</v>
      </c>
    </row>
    <row r="5483" spans="1:3" x14ac:dyDescent="0.45">
      <c r="A5483" t="str">
        <f t="shared" si="85"/>
        <v>7https://www.scopus.com/inward/record.uri?eid=2-s2.0-85150931548&amp;doi=10.1080%2f1360080X.2023.2190951&amp;partnerID=40&amp;md5=a27c992b640937f7f6639f5e19d79a4f</v>
      </c>
      <c r="B5483">
        <v>7</v>
      </c>
      <c r="C5483" t="s">
        <v>3895</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3896</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3897</v>
      </c>
    </row>
    <row r="5504" spans="1:3" x14ac:dyDescent="0.45">
      <c r="A5504" t="str">
        <f t="shared" si="85"/>
        <v>2AUTHOR FULL NAMES: Mäkinen, Sirke (6701910413)</v>
      </c>
      <c r="B5504">
        <v>2</v>
      </c>
      <c r="C5504" t="s">
        <v>3898</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3899</v>
      </c>
    </row>
    <row r="5507" spans="1:3" x14ac:dyDescent="0.45">
      <c r="A5507" t="str">
        <f t="shared" si="85"/>
        <v>5(2023) European Journal of Higher Education, 13 (2), pp. 126 - 141, Cited 0 times.</v>
      </c>
      <c r="B5507">
        <v>5</v>
      </c>
      <c r="C5507" t="s">
        <v>3900</v>
      </c>
    </row>
    <row r="5508" spans="1:3" x14ac:dyDescent="0.45">
      <c r="A5508" t="str">
        <f t="shared" si="85"/>
        <v>6DOI: 10.1080/21568235.2023.2196434</v>
      </c>
      <c r="B5508">
        <v>6</v>
      </c>
      <c r="C5508" t="s">
        <v>3901</v>
      </c>
    </row>
    <row r="5509" spans="1:3" x14ac:dyDescent="0.45">
      <c r="A5509" t="str">
        <f t="shared" ref="A5509:A5572" si="86">B5509&amp;C5509</f>
        <v>7https://www.scopus.com/inward/record.uri?eid=2-s2.0-85163025584&amp;doi=10.1080%2f21568235.2023.2196434&amp;partnerID=40&amp;md5=83e1165bde12b7e1b062050b003356d6</v>
      </c>
      <c r="B5509">
        <v>7</v>
      </c>
      <c r="C5509" t="s">
        <v>3902</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3903</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3904</v>
      </c>
    </row>
    <row r="5517" spans="1:3" x14ac:dyDescent="0.45">
      <c r="A5517" t="str">
        <f t="shared" si="86"/>
        <v>2AUTHOR FULL NAMES: Ngcamu, Bethuel S. (55419661800); Mantzaris, Evangelos (57168431500)</v>
      </c>
      <c r="B5517">
        <v>2</v>
      </c>
      <c r="C5517" t="s">
        <v>3905</v>
      </c>
    </row>
    <row r="5518" spans="1:3" x14ac:dyDescent="0.45">
      <c r="A5518" t="str">
        <f t="shared" si="86"/>
        <v>355419661800; 57168431500</v>
      </c>
      <c r="B5518">
        <v>3</v>
      </c>
      <c r="C5518" t="s">
        <v>3906</v>
      </c>
    </row>
    <row r="5519" spans="1:3" x14ac:dyDescent="0.45">
      <c r="A5519" t="str">
        <f t="shared" si="86"/>
        <v>4Policy enforcement, corruption and stakeholder interference in South African universities</v>
      </c>
      <c r="B5519">
        <v>4</v>
      </c>
      <c r="C5519" t="s">
        <v>3907</v>
      </c>
    </row>
    <row r="5520" spans="1:3" x14ac:dyDescent="0.45">
      <c r="A5520" t="str">
        <f t="shared" si="86"/>
        <v>5(2023) Journal of Transport and Supply Chain Management, 17, art. no. a814, Cited 0 times.</v>
      </c>
      <c r="B5520">
        <v>5</v>
      </c>
      <c r="C5520" t="s">
        <v>3908</v>
      </c>
    </row>
    <row r="5521" spans="1:3" x14ac:dyDescent="0.45">
      <c r="A5521" t="str">
        <f t="shared" si="86"/>
        <v>6DOI: 10.4102/jtscm.v17i0.814</v>
      </c>
      <c r="B5521">
        <v>6</v>
      </c>
      <c r="C5521" t="s">
        <v>3909</v>
      </c>
    </row>
    <row r="5522" spans="1:3" x14ac:dyDescent="0.45">
      <c r="A5522" t="str">
        <f t="shared" si="86"/>
        <v>7https://www.scopus.com/inward/record.uri?eid=2-s2.0-85156223681&amp;doi=10.4102%2fjtscm.v17i0.814&amp;partnerID=40&amp;md5=e9fe5695f99e8642c6352b430300050e</v>
      </c>
      <c r="B5522">
        <v>7</v>
      </c>
      <c r="C5522" t="s">
        <v>3910</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3911</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3912</v>
      </c>
    </row>
    <row r="5582" spans="1:3" x14ac:dyDescent="0.45">
      <c r="A5582" t="str">
        <f t="shared" si="87"/>
        <v>2AUTHOR FULL NAMES: Omotosho, Ademola Olumuyiwa (58615353300); Akintolu, Morakinyo (57368431000); Kimweli, Kimanzi Mathew (58161350400); Modise, Motalenyane Alfred (57207798976)</v>
      </c>
      <c r="B5582">
        <v>2</v>
      </c>
      <c r="C5582" t="s">
        <v>3913</v>
      </c>
    </row>
    <row r="5583" spans="1:3" x14ac:dyDescent="0.45">
      <c r="A5583" t="str">
        <f t="shared" si="87"/>
        <v>358615353300; 57368431000; 58161350400; 57207798976</v>
      </c>
      <c r="B5583">
        <v>3</v>
      </c>
      <c r="C5583" t="s">
        <v>3914</v>
      </c>
    </row>
    <row r="5584" spans="1:3" x14ac:dyDescent="0.45">
      <c r="A5584" t="str">
        <f t="shared" si="87"/>
        <v>4Assessing the Enactus Global Sustainability Initiative’s Alignment with United Nations Sustainable Development Goals: Lessons for Higher Education Institutions</v>
      </c>
      <c r="B5584">
        <v>4</v>
      </c>
      <c r="C5584" t="s">
        <v>3915</v>
      </c>
    </row>
    <row r="5585" spans="1:3" x14ac:dyDescent="0.45">
      <c r="A5585" t="str">
        <f t="shared" si="87"/>
        <v>5(2023) Education Sciences, 13 (9), art. no. 935, Cited 0 times.</v>
      </c>
      <c r="B5585">
        <v>5</v>
      </c>
      <c r="C5585" t="s">
        <v>3916</v>
      </c>
    </row>
    <row r="5586" spans="1:3" x14ac:dyDescent="0.45">
      <c r="A5586" t="str">
        <f t="shared" si="87"/>
        <v>6DOI: 10.3390/educsci13090935</v>
      </c>
      <c r="B5586">
        <v>6</v>
      </c>
      <c r="C5586" t="s">
        <v>3917</v>
      </c>
    </row>
    <row r="5587" spans="1:3" x14ac:dyDescent="0.45">
      <c r="A5587" t="str">
        <f t="shared" si="87"/>
        <v>7https://www.scopus.com/inward/record.uri?eid=2-s2.0-85172114852&amp;doi=10.3390%2feducsci13090935&amp;partnerID=40&amp;md5=6310b8b07db10ad1056ef03c35d0ed50</v>
      </c>
      <c r="B5587">
        <v>7</v>
      </c>
      <c r="C5587" t="s">
        <v>3918</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3919</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3920</v>
      </c>
    </row>
    <row r="5621" spans="1:3" x14ac:dyDescent="0.45">
      <c r="A5621" t="str">
        <f t="shared" si="87"/>
        <v>2AUTHOR FULL NAMES: Shah, Rehan (58290338100); Preston, Anne (55389033400); Dimova, Elena (58291299900)</v>
      </c>
      <c r="B5621">
        <v>2</v>
      </c>
      <c r="C5621" t="s">
        <v>3921</v>
      </c>
    </row>
    <row r="5622" spans="1:3" x14ac:dyDescent="0.45">
      <c r="A5622" t="str">
        <f t="shared" si="87"/>
        <v>358290338100; 55389033400; 58291299900</v>
      </c>
      <c r="B5622">
        <v>3</v>
      </c>
      <c r="C5622" t="s">
        <v>3922</v>
      </c>
    </row>
    <row r="5623" spans="1:3" x14ac:dyDescent="0.45">
      <c r="A5623" t="str">
        <f t="shared" si="87"/>
        <v>4Making community-based learning and teaching happen: findings from an institutional study</v>
      </c>
      <c r="B5623">
        <v>4</v>
      </c>
      <c r="C5623" t="s">
        <v>3923</v>
      </c>
    </row>
    <row r="5624" spans="1:3" x14ac:dyDescent="0.45">
      <c r="A5624" t="str">
        <f t="shared" si="87"/>
        <v>5(2023) London Review of Education, 21 (1), art. no. 17, Cited 0 times.</v>
      </c>
      <c r="B5624">
        <v>5</v>
      </c>
      <c r="C5624" t="s">
        <v>3924</v>
      </c>
    </row>
    <row r="5625" spans="1:3" x14ac:dyDescent="0.45">
      <c r="A5625" t="str">
        <f t="shared" si="87"/>
        <v>6DOI: 10.14324/LRE.21.1.17</v>
      </c>
      <c r="B5625">
        <v>6</v>
      </c>
      <c r="C5625" t="s">
        <v>3925</v>
      </c>
    </row>
    <row r="5626" spans="1:3" x14ac:dyDescent="0.45">
      <c r="A5626" t="str">
        <f t="shared" si="87"/>
        <v>7https://www.scopus.com/inward/record.uri?eid=2-s2.0-85160337204&amp;doi=10.14324%2fLRE.21.1.17&amp;partnerID=40&amp;md5=83088d121d0f9cb6debe1239978ea7bc</v>
      </c>
      <c r="B5626">
        <v>7</v>
      </c>
      <c r="C5626" t="s">
        <v>3926</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3927</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3928</v>
      </c>
    </row>
    <row r="5634" spans="1:3" x14ac:dyDescent="0.45">
      <c r="A5634" t="str">
        <f t="shared" si="87"/>
        <v>2AUTHOR FULL NAMES: Rocha, Antonio (56738344700); Romero, Fernando (56729225000); Cruz-Cunha, Manuela (36720366700)</v>
      </c>
      <c r="B5634">
        <v>2</v>
      </c>
      <c r="C5634" t="s">
        <v>3929</v>
      </c>
    </row>
    <row r="5635" spans="1:3" x14ac:dyDescent="0.45">
      <c r="A5635" t="str">
        <f t="shared" si="87"/>
        <v>356738344700; 56729225000; 36720366700</v>
      </c>
      <c r="B5635">
        <v>3</v>
      </c>
      <c r="C5635" t="s">
        <v>3930</v>
      </c>
    </row>
    <row r="5636" spans="1:3" x14ac:dyDescent="0.45">
      <c r="A5636" t="str">
        <f t="shared" si="87"/>
        <v>4University technology transfer: Contacts and connections at the origin of licensing agreements</v>
      </c>
      <c r="B5636">
        <v>4</v>
      </c>
      <c r="C5636" t="s">
        <v>3931</v>
      </c>
    </row>
    <row r="5637" spans="1:3" x14ac:dyDescent="0.45">
      <c r="A5637" t="str">
        <f t="shared" ref="A5637:A5700" si="88">B5637&amp;C5637</f>
        <v>5(2022) Procedia Computer Science, 204, pp. 81 - 90, Cited 0 times.</v>
      </c>
      <c r="B5637">
        <v>5</v>
      </c>
      <c r="C5637" t="s">
        <v>3932</v>
      </c>
    </row>
    <row r="5638" spans="1:3" x14ac:dyDescent="0.45">
      <c r="A5638" t="str">
        <f t="shared" si="88"/>
        <v>6DOI: 10.1016/j.procs.2022.08.010</v>
      </c>
      <c r="B5638">
        <v>6</v>
      </c>
      <c r="C5638" t="s">
        <v>3933</v>
      </c>
    </row>
    <row r="5639" spans="1:3" x14ac:dyDescent="0.45">
      <c r="A5639" t="str">
        <f t="shared" si="88"/>
        <v>7https://www.scopus.com/inward/record.uri?eid=2-s2.0-85142902839&amp;doi=10.1016%2fj.procs.2022.08.010&amp;partnerID=40&amp;md5=27d3d7e1b069813bfbe0f210dd3de8c5</v>
      </c>
      <c r="B5639">
        <v>7</v>
      </c>
      <c r="C5639" t="s">
        <v>3934</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3936</v>
      </c>
    </row>
    <row r="5673" spans="1:3" x14ac:dyDescent="0.45">
      <c r="A5673" t="str">
        <f t="shared" si="88"/>
        <v>2AUTHOR FULL NAMES: Bakirtas, Hulya (57191428890); Gulpinar Demirci, Vildan (57272346600)</v>
      </c>
      <c r="B5673">
        <v>2</v>
      </c>
      <c r="C5673" t="s">
        <v>3937</v>
      </c>
    </row>
    <row r="5674" spans="1:3" x14ac:dyDescent="0.45">
      <c r="A5674" t="str">
        <f t="shared" si="88"/>
        <v>357191428890; 57272346600</v>
      </c>
      <c r="B5674">
        <v>3</v>
      </c>
      <c r="C5674" t="s">
        <v>3938</v>
      </c>
    </row>
    <row r="5675" spans="1:3" x14ac:dyDescent="0.45">
      <c r="A5675" t="str">
        <f t="shared" si="88"/>
        <v>4A structural evaluation of university identification</v>
      </c>
      <c r="B5675">
        <v>4</v>
      </c>
      <c r="C5675" t="s">
        <v>3939</v>
      </c>
    </row>
    <row r="5676" spans="1:3" x14ac:dyDescent="0.45">
      <c r="A5676" t="str">
        <f t="shared" si="88"/>
        <v>5(2022) International Review on Public and Nonprofit Marketing, 19 (3), pp. 507 - 531, Cited 0 times.</v>
      </c>
      <c r="B5676">
        <v>5</v>
      </c>
      <c r="C5676" t="s">
        <v>3940</v>
      </c>
    </row>
    <row r="5677" spans="1:3" x14ac:dyDescent="0.45">
      <c r="A5677" t="str">
        <f t="shared" si="88"/>
        <v>6DOI: 10.1007/s12208-021-00313-3</v>
      </c>
      <c r="B5677">
        <v>6</v>
      </c>
      <c r="C5677" t="s">
        <v>3941</v>
      </c>
    </row>
    <row r="5678" spans="1:3" x14ac:dyDescent="0.45">
      <c r="A5678" t="str">
        <f t="shared" si="88"/>
        <v>7https://www.scopus.com/inward/record.uri?eid=2-s2.0-85115777772&amp;doi=10.1007%2fs12208-021-00313-3&amp;partnerID=40&amp;md5=31e4aa81707e71138786e49205699994</v>
      </c>
      <c r="B5678">
        <v>7</v>
      </c>
      <c r="C5678" t="s">
        <v>3942</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3943</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3944</v>
      </c>
    </row>
    <row r="5686" spans="1:3" x14ac:dyDescent="0.45">
      <c r="A5686" t="str">
        <f t="shared" si="88"/>
        <v>2AUTHOR FULL NAMES: Walsh, Daniel (7402053612); Whited, Jon (23096508200); Crockett, Robert (35552432400)</v>
      </c>
      <c r="B5686">
        <v>2</v>
      </c>
      <c r="C5686" t="s">
        <v>3945</v>
      </c>
    </row>
    <row r="5687" spans="1:3" x14ac:dyDescent="0.45">
      <c r="A5687" t="str">
        <f t="shared" si="88"/>
        <v>37402053612; 23096508200; 35552432400</v>
      </c>
      <c r="B5687">
        <v>3</v>
      </c>
      <c r="C5687" t="s">
        <v>3946</v>
      </c>
    </row>
    <row r="5688" spans="1:3" x14ac:dyDescent="0.45">
      <c r="A5688" t="str">
        <f t="shared" si="88"/>
        <v>4Cooperative education as a prime mover and key constant in industry? University relationships</v>
      </c>
      <c r="B5688">
        <v>4</v>
      </c>
      <c r="C5688" t="s">
        <v>3947</v>
      </c>
    </row>
    <row r="5689" spans="1:3" x14ac:dyDescent="0.45">
      <c r="A5689" t="str">
        <f t="shared" si="88"/>
        <v>5(2007) ASEE Annual Conference and Exposition, Conference Proceedings, Cited 1 times.</v>
      </c>
      <c r="B5689">
        <v>5</v>
      </c>
      <c r="C5689" t="s">
        <v>3948</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3949</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3950</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3951</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3952</v>
      </c>
    </row>
    <row r="5700" spans="1:3" x14ac:dyDescent="0.45">
      <c r="A5700" t="str">
        <f t="shared" si="88"/>
        <v>324338124500; 58651815200; 56763885700; 57203305335; 58651128000; 56518281800; 57203310829; 55367885600; 58651353000; 55969573100; 54973771000</v>
      </c>
      <c r="B5700">
        <v>3</v>
      </c>
      <c r="C5700" t="s">
        <v>3953</v>
      </c>
    </row>
    <row r="5701" spans="1:3" x14ac:dyDescent="0.45">
      <c r="A5701" t="str">
        <f t="shared" ref="A5701:A5764" si="89">B5701&amp;C5701</f>
        <v>4A systematic literature review of reciprocity in engineering service-learning/community engagement</v>
      </c>
      <c r="B5701">
        <v>4</v>
      </c>
      <c r="C5701" t="s">
        <v>3954</v>
      </c>
    </row>
    <row r="5702" spans="1:3" x14ac:dyDescent="0.45">
      <c r="A5702" t="str">
        <f t="shared" si="89"/>
        <v>5(2023) Journal of Engineering Education, Cited 0 times.</v>
      </c>
      <c r="B5702">
        <v>5</v>
      </c>
      <c r="C5702" t="s">
        <v>3955</v>
      </c>
    </row>
    <row r="5703" spans="1:3" x14ac:dyDescent="0.45">
      <c r="A5703" t="str">
        <f t="shared" si="89"/>
        <v>6DOI: 10.1002/jee.20561</v>
      </c>
      <c r="B5703">
        <v>6</v>
      </c>
      <c r="C5703" t="s">
        <v>3956</v>
      </c>
    </row>
    <row r="5704" spans="1:3" x14ac:dyDescent="0.45">
      <c r="A5704" t="str">
        <f t="shared" si="89"/>
        <v>7https://www.scopus.com/inward/record.uri?eid=2-s2.0-85174306537&amp;doi=10.1002%2fjee.20561&amp;partnerID=40&amp;md5=8840210987a6f997482128276f03cbdf</v>
      </c>
      <c r="B5704">
        <v>7</v>
      </c>
      <c r="C5704" t="s">
        <v>3957</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3958</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3959</v>
      </c>
    </row>
    <row r="5829" spans="1:3" x14ac:dyDescent="0.45">
      <c r="A5829" t="str">
        <f t="shared" ref="A5829:A5892" si="91">B5829&amp;C5829</f>
        <v>2AUTHOR FULL NAMES: Omodan, Bunmi Isaiah (57205097129)</v>
      </c>
      <c r="B5829">
        <v>2</v>
      </c>
      <c r="C5829" t="s">
        <v>3960</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3961</v>
      </c>
    </row>
    <row r="5832" spans="1:3" x14ac:dyDescent="0.45">
      <c r="A5832" t="str">
        <f t="shared" si="91"/>
        <v>5(2023) Humanities and Social Sciences Letters, 11 (3), pp. 282 - 294, Cited 0 times.</v>
      </c>
      <c r="B5832">
        <v>5</v>
      </c>
      <c r="C5832" t="s">
        <v>3962</v>
      </c>
    </row>
    <row r="5833" spans="1:3" x14ac:dyDescent="0.45">
      <c r="A5833" t="str">
        <f t="shared" si="91"/>
        <v>6DOI: 10.18488/73.v11i3.3439</v>
      </c>
      <c r="B5833">
        <v>6</v>
      </c>
      <c r="C5833" t="s">
        <v>3963</v>
      </c>
    </row>
    <row r="5834" spans="1:3" x14ac:dyDescent="0.45">
      <c r="A5834" t="str">
        <f t="shared" si="91"/>
        <v>7https://www.scopus.com/inward/record.uri?eid=2-s2.0-85175235539&amp;doi=10.18488%2f73.v11i3.3439&amp;partnerID=40&amp;md5=604ff1275998f68669773fc0918bc8d5</v>
      </c>
      <c r="B5834">
        <v>7</v>
      </c>
      <c r="C5834" t="s">
        <v>3964</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3965</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3966</v>
      </c>
    </row>
    <row r="5855" spans="1:3" x14ac:dyDescent="0.45">
      <c r="A5855" t="str">
        <f t="shared" si="91"/>
        <v>2AUTHOR FULL NAMES: Pharaoh, Courtley D. (58635348700); Visser, D.J. (57197411400)</v>
      </c>
      <c r="B5855">
        <v>2</v>
      </c>
      <c r="C5855" t="s">
        <v>3967</v>
      </c>
    </row>
    <row r="5856" spans="1:3" x14ac:dyDescent="0.45">
      <c r="A5856" t="str">
        <f t="shared" si="91"/>
        <v>358635348700; 57197411400</v>
      </c>
      <c r="B5856">
        <v>3</v>
      </c>
      <c r="C5856" t="s">
        <v>3968</v>
      </c>
    </row>
    <row r="5857" spans="1:3" x14ac:dyDescent="0.45">
      <c r="A5857" t="str">
        <f t="shared" si="91"/>
        <v>4Crisis management competencies: A university stakeholder perspective</v>
      </c>
      <c r="B5857">
        <v>4</v>
      </c>
      <c r="C5857" t="s">
        <v>3969</v>
      </c>
    </row>
    <row r="5858" spans="1:3" x14ac:dyDescent="0.45">
      <c r="A5858" t="str">
        <f t="shared" si="91"/>
        <v>5(2023) Journal of Contingencies and Crisis Management, Cited 0 times.</v>
      </c>
      <c r="B5858">
        <v>5</v>
      </c>
      <c r="C5858" t="s">
        <v>3970</v>
      </c>
    </row>
    <row r="5859" spans="1:3" x14ac:dyDescent="0.45">
      <c r="A5859" t="str">
        <f t="shared" si="91"/>
        <v>6DOI: 10.1111/1468-5973.12508</v>
      </c>
      <c r="B5859">
        <v>6</v>
      </c>
      <c r="C5859" t="s">
        <v>3971</v>
      </c>
    </row>
    <row r="5860" spans="1:3" x14ac:dyDescent="0.45">
      <c r="A5860" t="str">
        <f t="shared" si="91"/>
        <v>7https://www.scopus.com/inward/record.uri?eid=2-s2.0-85173497064&amp;doi=10.1111%2f1468-5973.12508&amp;partnerID=40&amp;md5=bb3181145483a8c4ce116063436fc075</v>
      </c>
      <c r="B5860">
        <v>7</v>
      </c>
      <c r="C5860" t="s">
        <v>3972</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3973</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3974</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3975</v>
      </c>
    </row>
    <row r="5895" spans="1:3" x14ac:dyDescent="0.45">
      <c r="A5895" t="str">
        <f t="shared" si="92"/>
        <v>358615956900; 56382358100; 58381538100; 58615596300; 57191822896; 58615412800</v>
      </c>
      <c r="B5895">
        <v>3</v>
      </c>
      <c r="C5895" t="s">
        <v>3976</v>
      </c>
    </row>
    <row r="5896" spans="1:3" x14ac:dyDescent="0.45">
      <c r="A5896" t="str">
        <f t="shared" si="92"/>
        <v>4Examining Timely Positive Interventions Utilized by First-Year Students to Improve their Course Grades in Science and Engineering</v>
      </c>
      <c r="B5896">
        <v>4</v>
      </c>
      <c r="C5896" t="s">
        <v>3977</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3978</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3979</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3980</v>
      </c>
    </row>
    <row r="5959" spans="1:3" x14ac:dyDescent="0.45">
      <c r="A5959" t="str">
        <f t="shared" si="93"/>
        <v>2AUTHOR FULL NAMES: Imbar, Radiant Victor (57221683442); Supangkat, Suhono Harso (6506896570); Langi, Armein Z. R. (6701437929); Arman, Arry Akhmad (56039352800)</v>
      </c>
      <c r="B5959">
        <v>2</v>
      </c>
      <c r="C5959" t="s">
        <v>3981</v>
      </c>
    </row>
    <row r="5960" spans="1:3" x14ac:dyDescent="0.45">
      <c r="A5960" t="str">
        <f t="shared" si="93"/>
        <v>357221683442; 6506896570; 6701437929; 56039352800</v>
      </c>
      <c r="B5960">
        <v>3</v>
      </c>
      <c r="C5960" t="s">
        <v>3982</v>
      </c>
    </row>
    <row r="5961" spans="1:3" x14ac:dyDescent="0.45">
      <c r="A5961" t="str">
        <f t="shared" si="93"/>
        <v>4Measurement of Campus Smartness: The Development of Smart Campus Model</v>
      </c>
      <c r="B5961">
        <v>4</v>
      </c>
      <c r="C5961" t="s">
        <v>3983</v>
      </c>
    </row>
    <row r="5962" spans="1:3" x14ac:dyDescent="0.45">
      <c r="A5962" t="str">
        <f t="shared" si="93"/>
        <v>5(2023) 10th International Conference on ICT for Smart Society, ICISS 2023 - Proceeding, Cited 0 times.</v>
      </c>
      <c r="B5962">
        <v>5</v>
      </c>
      <c r="C5962" t="s">
        <v>3984</v>
      </c>
    </row>
    <row r="5963" spans="1:3" x14ac:dyDescent="0.45">
      <c r="A5963" t="str">
        <f t="shared" si="93"/>
        <v>6DOI: 10.1109/ICISS59129.2023.10291750</v>
      </c>
      <c r="B5963">
        <v>6</v>
      </c>
      <c r="C5963" t="s">
        <v>3985</v>
      </c>
    </row>
    <row r="5964" spans="1:3" x14ac:dyDescent="0.45">
      <c r="A5964" t="str">
        <f t="shared" si="93"/>
        <v>7https://www.scopus.com/inward/record.uri?eid=2-s2.0-85177448529&amp;doi=10.1109%2fICISS59129.2023.10291750&amp;partnerID=40&amp;md5=3f314fe4834b56154c95b609f7609698</v>
      </c>
      <c r="B5964">
        <v>7</v>
      </c>
      <c r="C5964" t="s">
        <v>3986</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3987</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3988</v>
      </c>
    </row>
    <row r="5972" spans="1:3" x14ac:dyDescent="0.45">
      <c r="A5972" t="str">
        <f t="shared" si="93"/>
        <v>2AUTHOR FULL NAMES: Barrett, Martin (57205647360); Jones, Gareth J. (57211003635); Bunds, Kyle S. (55631503600); Casper, Jonathan M. (36674505900); Edwards, Michael B. (36162883500)</v>
      </c>
      <c r="B5972">
        <v>2</v>
      </c>
      <c r="C5972" t="s">
        <v>3989</v>
      </c>
    </row>
    <row r="5973" spans="1:3" x14ac:dyDescent="0.45">
      <c r="A5973" t="str">
        <f t="shared" si="93"/>
        <v>357205647360; 57211003635; 55631503600; 36674505900; 36162883500</v>
      </c>
      <c r="B5973">
        <v>3</v>
      </c>
      <c r="C5973" t="s">
        <v>3990</v>
      </c>
    </row>
    <row r="5974" spans="1:3" x14ac:dyDescent="0.45">
      <c r="A5974" t="str">
        <f t="shared" si="93"/>
        <v>4Teamwork makes the net-work: participant-governed networks and athletics sustainability collaboration</v>
      </c>
      <c r="B5974">
        <v>4</v>
      </c>
      <c r="C5974" t="s">
        <v>3991</v>
      </c>
    </row>
    <row r="5975" spans="1:3" x14ac:dyDescent="0.45">
      <c r="A5975" t="str">
        <f t="shared" si="93"/>
        <v>5(2022) International Journal of Sustainability in Higher Education, 23 (5), pp. 1090 - 1106, Cited 0 times.</v>
      </c>
      <c r="B5975">
        <v>5</v>
      </c>
      <c r="C5975" t="s">
        <v>3992</v>
      </c>
    </row>
    <row r="5976" spans="1:3" x14ac:dyDescent="0.45">
      <c r="A5976" t="str">
        <f t="shared" si="93"/>
        <v>6DOI: 10.1108/IJSHE-05-2021-0188</v>
      </c>
      <c r="B5976">
        <v>6</v>
      </c>
      <c r="C5976" t="s">
        <v>3993</v>
      </c>
    </row>
    <row r="5977" spans="1:3" x14ac:dyDescent="0.45">
      <c r="A5977" t="str">
        <f t="shared" si="93"/>
        <v>7https://www.scopus.com/inward/record.uri?eid=2-s2.0-85117192610&amp;doi=10.1108%2fIJSHE-05-2021-0188&amp;partnerID=40&amp;md5=b8ccdd2f86badce2ab6bc2f0634208f5</v>
      </c>
      <c r="B5977">
        <v>7</v>
      </c>
      <c r="C5977" t="s">
        <v>3994</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3995</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3996</v>
      </c>
    </row>
    <row r="6011" spans="1:3" x14ac:dyDescent="0.45">
      <c r="A6011" t="str">
        <f t="shared" si="93"/>
        <v>2AUTHOR FULL NAMES: Vives Varela, Tania (56586046100); Hamui Sutton, Liz (55565499200)</v>
      </c>
      <c r="B6011">
        <v>2</v>
      </c>
      <c r="C6011" t="s">
        <v>3997</v>
      </c>
    </row>
    <row r="6012" spans="1:3" x14ac:dyDescent="0.45">
      <c r="A6012" t="str">
        <f t="shared" si="93"/>
        <v>356586046100; 55565499200</v>
      </c>
      <c r="B6012">
        <v>3</v>
      </c>
      <c r="C6012" t="s">
        <v>3998</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3999</v>
      </c>
    </row>
    <row r="6014" spans="1:3" x14ac:dyDescent="0.45">
      <c r="A6014" t="str">
        <f t="shared" si="93"/>
        <v>5(2023) Investigacion en Educacion Medica, 12 (45), pp. 73 - 81, Cited 0 times.</v>
      </c>
      <c r="B6014">
        <v>5</v>
      </c>
      <c r="C6014" t="s">
        <v>4000</v>
      </c>
    </row>
    <row r="6015" spans="1:3" x14ac:dyDescent="0.45">
      <c r="A6015" t="str">
        <f t="shared" si="93"/>
        <v>6DOI: 10.22201/fm.20075057e.2023.45.22486</v>
      </c>
      <c r="B6015">
        <v>6</v>
      </c>
      <c r="C6015" t="s">
        <v>4001</v>
      </c>
    </row>
    <row r="6016" spans="1:3" x14ac:dyDescent="0.45">
      <c r="A6016" t="str">
        <f t="shared" si="93"/>
        <v>7https://www.scopus.com/inward/record.uri?eid=2-s2.0-85147177342&amp;doi=10.22201%2ffm.20075057e.2023.45.22486&amp;partnerID=40&amp;md5=ce632f8efa5de8c5de57ebe1d37c45b8</v>
      </c>
      <c r="B6016">
        <v>7</v>
      </c>
      <c r="C6016" t="s">
        <v>4002</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4003</v>
      </c>
    </row>
    <row r="6019" spans="1:3" x14ac:dyDescent="0.45">
      <c r="A6019" t="str">
        <f t="shared" si="93"/>
        <v>10LANGUAGE OF ORIGINAL DOCUMENT: Spanish</v>
      </c>
      <c r="B6019">
        <v>10</v>
      </c>
      <c r="C6019" t="s">
        <v>3028</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4004</v>
      </c>
    </row>
    <row r="6050" spans="1:3" x14ac:dyDescent="0.45">
      <c r="A6050" t="str">
        <f t="shared" si="94"/>
        <v>2AUTHOR FULL NAMES: Killian, Ginger (56715414500); McClure, Todd (57211499145); Smith, Scott (57212961553)</v>
      </c>
      <c r="B6050">
        <v>2</v>
      </c>
      <c r="C6050" t="s">
        <v>4005</v>
      </c>
    </row>
    <row r="6051" spans="1:3" x14ac:dyDescent="0.45">
      <c r="A6051" t="str">
        <f t="shared" si="94"/>
        <v>356715414500; 57211499145; 57212961553</v>
      </c>
      <c r="B6051">
        <v>3</v>
      </c>
      <c r="C6051" t="s">
        <v>4006</v>
      </c>
    </row>
    <row r="6052" spans="1:3" x14ac:dyDescent="0.45">
      <c r="A6052" t="str">
        <f t="shared" si="94"/>
        <v>4COURSE PROJECTS AS VALUE CO-CREATION TOOLS: DEVELOPING UNIVERSITY COLLABORATION OPPORTUNITIES</v>
      </c>
      <c r="B6052">
        <v>4</v>
      </c>
      <c r="C6052" t="s">
        <v>4007</v>
      </c>
    </row>
    <row r="6053" spans="1:3" x14ac:dyDescent="0.45">
      <c r="A6053" t="str">
        <f t="shared" si="94"/>
        <v>5(2023) Marketing Education Review, Cited 0 times.</v>
      </c>
      <c r="B6053">
        <v>5</v>
      </c>
      <c r="C6053" t="s">
        <v>4008</v>
      </c>
    </row>
    <row r="6054" spans="1:3" x14ac:dyDescent="0.45">
      <c r="A6054" t="str">
        <f t="shared" si="94"/>
        <v>6DOI: 10.1080/10528008.2023.2253799</v>
      </c>
      <c r="B6054">
        <v>6</v>
      </c>
      <c r="C6054" t="s">
        <v>4009</v>
      </c>
    </row>
    <row r="6055" spans="1:3" x14ac:dyDescent="0.45">
      <c r="A6055" t="str">
        <f t="shared" si="94"/>
        <v>7https://www.scopus.com/inward/record.uri?eid=2-s2.0-85169687937&amp;doi=10.1080%2f10528008.2023.2253799&amp;partnerID=40&amp;md5=25fd6fba425fe92091a0847766c46b81</v>
      </c>
      <c r="B6055">
        <v>7</v>
      </c>
      <c r="C6055" t="s">
        <v>4010</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4011</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4012</v>
      </c>
    </row>
    <row r="6063" spans="1:3" x14ac:dyDescent="0.45">
      <c r="A6063" t="str">
        <f t="shared" si="94"/>
        <v>2AUTHOR FULL NAMES: Celniker, Jared B. (57202339692); Rode, Jacob B. (57210835212); Anderson, Katherine B. (57915601500); Ma, Brianna (57914333000); Ditto, Peter H. (7003936520)</v>
      </c>
      <c r="B6063">
        <v>2</v>
      </c>
      <c r="C6063" t="s">
        <v>4013</v>
      </c>
    </row>
    <row r="6064" spans="1:3" x14ac:dyDescent="0.45">
      <c r="A6064" t="str">
        <f t="shared" si="94"/>
        <v>357202339692; 57210835212; 57915601500; 57914333000; 7003936520</v>
      </c>
      <c r="B6064">
        <v>3</v>
      </c>
      <c r="C6064" t="s">
        <v>4014</v>
      </c>
    </row>
    <row r="6065" spans="1:3" x14ac:dyDescent="0.45">
      <c r="A6065" t="str">
        <f t="shared" si="94"/>
        <v>4College Students’ Perceptions of Ambiguous Hook-ups Involving Alcohol Intoxication</v>
      </c>
      <c r="B6065">
        <v>4</v>
      </c>
      <c r="C6065" t="s">
        <v>4015</v>
      </c>
    </row>
    <row r="6066" spans="1:3" x14ac:dyDescent="0.45">
      <c r="A6066" t="str">
        <f t="shared" si="94"/>
        <v>5(2022) Sex Roles, 87 (7-8), pp. 390 - 405, Cited 0 times.</v>
      </c>
      <c r="B6066">
        <v>5</v>
      </c>
      <c r="C6066" t="s">
        <v>4016</v>
      </c>
    </row>
    <row r="6067" spans="1:3" x14ac:dyDescent="0.45">
      <c r="A6067" t="str">
        <f t="shared" si="94"/>
        <v>6DOI: 10.1007/s11199-022-01323-z</v>
      </c>
      <c r="B6067">
        <v>6</v>
      </c>
      <c r="C6067" t="s">
        <v>4017</v>
      </c>
    </row>
    <row r="6068" spans="1:3" x14ac:dyDescent="0.45">
      <c r="A6068" t="str">
        <f t="shared" si="94"/>
        <v>7https://www.scopus.com/inward/record.uri?eid=2-s2.0-85139179837&amp;doi=10.1007%2fs11199-022-01323-z&amp;partnerID=40&amp;md5=561fc19175b9e7cac6e0827fa34a02c6</v>
      </c>
      <c r="B6068">
        <v>7</v>
      </c>
      <c r="C6068" t="s">
        <v>4018</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4019</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4020</v>
      </c>
    </row>
    <row r="6076" spans="1:3" x14ac:dyDescent="0.45">
      <c r="A6076" t="str">
        <f t="shared" si="94"/>
        <v>2AUTHOR FULL NAMES: Daniels, Mats (7201966420); Berglund, Anders (7006543113); McDermott, Roger (36928180000)</v>
      </c>
      <c r="B6076">
        <v>2</v>
      </c>
      <c r="C6076" t="s">
        <v>4021</v>
      </c>
    </row>
    <row r="6077" spans="1:3" x14ac:dyDescent="0.45">
      <c r="A6077" t="str">
        <f t="shared" si="94"/>
        <v>37201966420; 7006543113; 36928180000</v>
      </c>
      <c r="B6077">
        <v>3</v>
      </c>
      <c r="C6077" t="s">
        <v>4022</v>
      </c>
    </row>
    <row r="6078" spans="1:3" x14ac:dyDescent="0.45">
      <c r="A6078" t="str">
        <f t="shared" si="94"/>
        <v>4Influencing Student Academic Integrity Choices using Ethics Scenarios</v>
      </c>
      <c r="B6078">
        <v>4</v>
      </c>
      <c r="C6078" t="s">
        <v>4023</v>
      </c>
    </row>
    <row r="6079" spans="1:3" x14ac:dyDescent="0.45">
      <c r="A6079" t="str">
        <f t="shared" si="94"/>
        <v>5(2022) Proceedings - Frontiers in Education Conference, FIE, 2022-October, Cited 0 times.</v>
      </c>
      <c r="B6079">
        <v>5</v>
      </c>
      <c r="C6079" t="s">
        <v>4024</v>
      </c>
    </row>
    <row r="6080" spans="1:3" x14ac:dyDescent="0.45">
      <c r="A6080" t="str">
        <f t="shared" si="94"/>
        <v>6DOI: 10.1109/FIE56618.2022.9962607</v>
      </c>
      <c r="B6080">
        <v>6</v>
      </c>
      <c r="C6080" t="s">
        <v>4025</v>
      </c>
    </row>
    <row r="6081" spans="1:3" x14ac:dyDescent="0.45">
      <c r="A6081" t="str">
        <f t="shared" si="94"/>
        <v>7https://www.scopus.com/inward/record.uri?eid=2-s2.0-85143747916&amp;doi=10.1109%2fFIE56618.2022.9962607&amp;partnerID=40&amp;md5=1d60d279bb3f3767e57d913772a16310</v>
      </c>
      <c r="B6081">
        <v>7</v>
      </c>
      <c r="C6081" t="s">
        <v>4026</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4027</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4028</v>
      </c>
    </row>
    <row r="6102" spans="1:3" x14ac:dyDescent="0.45">
      <c r="A6102" t="str">
        <f t="shared" si="95"/>
        <v>2AUTHOR FULL NAMES: Hendricks, S. (58010100600); van Wyk, J.P. (57949883000); Player, B. (58490095200); Schlebusch, R. (57949903100)</v>
      </c>
      <c r="B6102">
        <v>2</v>
      </c>
      <c r="C6102" t="s">
        <v>4029</v>
      </c>
    </row>
    <row r="6103" spans="1:3" x14ac:dyDescent="0.45">
      <c r="A6103" t="str">
        <f t="shared" si="95"/>
        <v>358010100600; 57949883000; 58490095200; 57949903100</v>
      </c>
      <c r="B6103">
        <v>3</v>
      </c>
      <c r="C6103" t="s">
        <v>4030</v>
      </c>
    </row>
    <row r="6104" spans="1:3" x14ac:dyDescent="0.45">
      <c r="A6104" t="str">
        <f t="shared" si="95"/>
        <v>4University and stakeholder partnerships to innovate in sport – the development of the South African Cricketers’ Association (SACA) career transition screening tool</v>
      </c>
      <c r="B6104">
        <v>4</v>
      </c>
      <c r="C6104" t="s">
        <v>4031</v>
      </c>
    </row>
    <row r="6105" spans="1:3" x14ac:dyDescent="0.45">
      <c r="A6105" t="str">
        <f t="shared" si="95"/>
        <v>5(2023) South African Journal of Sports Medicine, 35 (1), Cited 0 times.</v>
      </c>
      <c r="B6105">
        <v>5</v>
      </c>
      <c r="C6105" t="s">
        <v>4032</v>
      </c>
    </row>
    <row r="6106" spans="1:3" x14ac:dyDescent="0.45">
      <c r="A6106" t="str">
        <f t="shared" si="95"/>
        <v>6DOI: 10.17159/2078-516X/2023/v35i1a15218</v>
      </c>
      <c r="B6106">
        <v>6</v>
      </c>
      <c r="C6106" t="s">
        <v>4033</v>
      </c>
    </row>
    <row r="6107" spans="1:3" x14ac:dyDescent="0.45">
      <c r="A6107" t="str">
        <f t="shared" si="95"/>
        <v>7https://www.scopus.com/inward/record.uri?eid=2-s2.0-85164908018&amp;doi=10.17159%2f2078-516X%2f2023%2fv35i1a15218&amp;partnerID=40&amp;md5=3039fd87d6c673c61f21205db76ae0d1</v>
      </c>
      <c r="B6107">
        <v>7</v>
      </c>
      <c r="C6107" t="s">
        <v>4034</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4035</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4036</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4037</v>
      </c>
    </row>
    <row r="6129" spans="1:3" x14ac:dyDescent="0.45">
      <c r="A6129" t="str">
        <f t="shared" si="95"/>
        <v>357164873400; 57968990900; 57967903500; 57969694700; 57191866070; 57969694800; 57225180258; 57201074652</v>
      </c>
      <c r="B6129">
        <v>3</v>
      </c>
      <c r="C6129" t="s">
        <v>4038</v>
      </c>
    </row>
    <row r="6130" spans="1:3" x14ac:dyDescent="0.45">
      <c r="A6130" t="str">
        <f t="shared" si="95"/>
        <v>4Policy Formation of the Rajamangala University of Technology Thanyaburi for the Fiscal Year 2022</v>
      </c>
      <c r="B6130">
        <v>4</v>
      </c>
      <c r="C6130" t="s">
        <v>4039</v>
      </c>
    </row>
    <row r="6131" spans="1:3" x14ac:dyDescent="0.45">
      <c r="A6131" t="str">
        <f t="shared" si="95"/>
        <v>5(2022) Res Militaris, 12 (2), pp. 7962 - 7976, Cited 0 times.</v>
      </c>
      <c r="B6131">
        <v>5</v>
      </c>
      <c r="C6131" t="s">
        <v>4040</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4041</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4042</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4043</v>
      </c>
    </row>
    <row r="6154" spans="1:3" x14ac:dyDescent="0.45">
      <c r="A6154" t="str">
        <f t="shared" si="96"/>
        <v>2AUTHOR FULL NAMES: Yasin, Naveed (55625375000); Gilani, Sayed Abdul Majid (57862904400); Nair, Gayatri (57347937100); Abaido, Ghada M. (57211443766); Askri, Soumaya (58351464800)</v>
      </c>
      <c r="B6154">
        <v>2</v>
      </c>
      <c r="C6154" t="s">
        <v>4044</v>
      </c>
    </row>
    <row r="6155" spans="1:3" x14ac:dyDescent="0.45">
      <c r="A6155" t="str">
        <f t="shared" si="96"/>
        <v>355625375000; 57862904400; 57347937100; 57211443766; 58351464800</v>
      </c>
      <c r="B6155">
        <v>3</v>
      </c>
      <c r="C6155" t="s">
        <v>4045</v>
      </c>
    </row>
    <row r="6156" spans="1:3" x14ac:dyDescent="0.45">
      <c r="A6156" t="str">
        <f t="shared" si="96"/>
        <v>4Establishing a nexus for effective university-industry collaborations in the MENA region: A multi-country comparative study</v>
      </c>
      <c r="B6156">
        <v>4</v>
      </c>
      <c r="C6156" t="s">
        <v>4046</v>
      </c>
    </row>
    <row r="6157" spans="1:3" x14ac:dyDescent="0.45">
      <c r="A6157" t="str">
        <f t="shared" si="96"/>
        <v>5(2023) Industry and Higher Education, Cited 0 times.</v>
      </c>
      <c r="B6157">
        <v>5</v>
      </c>
      <c r="C6157" t="s">
        <v>4047</v>
      </c>
    </row>
    <row r="6158" spans="1:3" x14ac:dyDescent="0.45">
      <c r="A6158" t="str">
        <f t="shared" si="96"/>
        <v>6DOI: 10.1177/09504222231175862</v>
      </c>
      <c r="B6158">
        <v>6</v>
      </c>
      <c r="C6158" t="s">
        <v>4048</v>
      </c>
    </row>
    <row r="6159" spans="1:3" x14ac:dyDescent="0.45">
      <c r="A6159" t="str">
        <f t="shared" si="96"/>
        <v>7https://www.scopus.com/inward/record.uri?eid=2-s2.0-85163017760&amp;doi=10.1177%2f09504222231175862&amp;partnerID=40&amp;md5=8bf7408bcfe81faa0a960b57544ca7a4</v>
      </c>
      <c r="B6159">
        <v>7</v>
      </c>
      <c r="C6159" t="s">
        <v>4049</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4050</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4051</v>
      </c>
    </row>
    <row r="6180" spans="1:3" x14ac:dyDescent="0.45">
      <c r="A6180" t="str">
        <f t="shared" si="96"/>
        <v>2AUTHOR FULL NAMES: Lim, Jae Hoon (35750009500); Dahlberg, Jerry Lynn (57190811259); Hunt, Brittany D. (57216143048); Erega, Arna (57450008800); Tkacik, Peter (36495796500)</v>
      </c>
      <c r="B6180">
        <v>2</v>
      </c>
      <c r="C6180" t="s">
        <v>4052</v>
      </c>
    </row>
    <row r="6181" spans="1:3" x14ac:dyDescent="0.45">
      <c r="A6181" t="str">
        <f t="shared" si="96"/>
        <v>335750009500; 57190811259; 57216143048; 57450008800; 36495796500</v>
      </c>
      <c r="B6181">
        <v>3</v>
      </c>
      <c r="C6181" t="s">
        <v>4053</v>
      </c>
    </row>
    <row r="6182" spans="1:3" x14ac:dyDescent="0.45">
      <c r="A6182" t="str">
        <f t="shared" si="96"/>
        <v>4Half-fulfilled Promises: Creating a Veteran-friendly Space in Engineering Graduate Programs</v>
      </c>
      <c r="B6182">
        <v>4</v>
      </c>
      <c r="C6182" t="s">
        <v>4054</v>
      </c>
    </row>
    <row r="6183" spans="1:3" x14ac:dyDescent="0.45">
      <c r="A6183" t="str">
        <f t="shared" si="96"/>
        <v>5(2022) ASEE Annual Conference and Exposition, Conference Proceedings, Cited 0 times.</v>
      </c>
      <c r="B6183">
        <v>5</v>
      </c>
      <c r="C6183" t="s">
        <v>4055</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4056</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4057</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4058</v>
      </c>
    </row>
    <row r="6206" spans="1:3" x14ac:dyDescent="0.45">
      <c r="A6206" t="str">
        <f t="shared" si="96"/>
        <v>2AUTHOR FULL NAMES: Thi Ngoc Ha, Nguyen (35770708300)</v>
      </c>
      <c r="B6206">
        <v>2</v>
      </c>
      <c r="C6206" t="s">
        <v>4059</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4060</v>
      </c>
    </row>
    <row r="6209" spans="1:3" x14ac:dyDescent="0.45">
      <c r="A6209" t="str">
        <f t="shared" si="96"/>
        <v>5(2023) Journal of Further and Higher Education, 47 (8), pp. 1124 - 1139, Cited 0 times.</v>
      </c>
      <c r="B6209">
        <v>5</v>
      </c>
      <c r="C6209" t="s">
        <v>4061</v>
      </c>
    </row>
    <row r="6210" spans="1:3" x14ac:dyDescent="0.45">
      <c r="A6210" t="str">
        <f t="shared" si="96"/>
        <v>6DOI: 10.1080/0309877X.2023.2217648</v>
      </c>
      <c r="B6210">
        <v>6</v>
      </c>
      <c r="C6210" t="s">
        <v>4062</v>
      </c>
    </row>
    <row r="6211" spans="1:3" x14ac:dyDescent="0.45">
      <c r="A6211" t="str">
        <f t="shared" si="96"/>
        <v>7https://www.scopus.com/inward/record.uri?eid=2-s2.0-85161958675&amp;doi=10.1080%2f0309877X.2023.2217648&amp;partnerID=40&amp;md5=94e7bb55ba85258a9cce4252d1dbc467</v>
      </c>
      <c r="B6211">
        <v>7</v>
      </c>
      <c r="C6211" t="s">
        <v>4063</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4064</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4065</v>
      </c>
    </row>
    <row r="6219" spans="1:3" x14ac:dyDescent="0.45">
      <c r="A6219" t="str">
        <f t="shared" si="97"/>
        <v>2AUTHOR FULL NAMES: Crowther, Dustin (56606822000); Isbell, Daniel R. (57192819619); Nishizawa, Hitoshi (57485909000)</v>
      </c>
      <c r="B6219">
        <v>2</v>
      </c>
      <c r="C6219" t="s">
        <v>4066</v>
      </c>
    </row>
    <row r="6220" spans="1:3" x14ac:dyDescent="0.45">
      <c r="A6220" t="str">
        <f t="shared" si="97"/>
        <v>356606822000; 57192819619; 57485909000</v>
      </c>
      <c r="B6220">
        <v>3</v>
      </c>
      <c r="C6220" t="s">
        <v>4067</v>
      </c>
    </row>
    <row r="6221" spans="1:3" x14ac:dyDescent="0.45">
      <c r="A6221" t="str">
        <f t="shared" si="97"/>
        <v>4Second language speech comprehensibility and acceptability in academic settings: Listener perceptions and speech stream influences</v>
      </c>
      <c r="B6221">
        <v>4</v>
      </c>
      <c r="C6221" t="s">
        <v>4068</v>
      </c>
    </row>
    <row r="6222" spans="1:3" x14ac:dyDescent="0.45">
      <c r="A6222" t="str">
        <f t="shared" si="97"/>
        <v>5(2023) Applied Psycholinguistics, 44 (5), pp. 858 - 888, Cited 0 times.</v>
      </c>
      <c r="B6222">
        <v>5</v>
      </c>
      <c r="C6222" t="s">
        <v>4069</v>
      </c>
    </row>
    <row r="6223" spans="1:3" x14ac:dyDescent="0.45">
      <c r="A6223" t="str">
        <f t="shared" si="97"/>
        <v>6DOI: 10.1017/S0142716423000346</v>
      </c>
      <c r="B6223">
        <v>6</v>
      </c>
      <c r="C6223" t="s">
        <v>4070</v>
      </c>
    </row>
    <row r="6224" spans="1:3" x14ac:dyDescent="0.45">
      <c r="A6224" t="str">
        <f t="shared" si="97"/>
        <v>7https://www.scopus.com/inward/record.uri?eid=2-s2.0-85168827081&amp;doi=10.1017%2fS0142716423000346&amp;partnerID=40&amp;md5=f11f8a83817363b4f2b3f6b068ad0eb0</v>
      </c>
      <c r="B6224">
        <v>7</v>
      </c>
      <c r="C6224" t="s">
        <v>4071</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4072</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4073</v>
      </c>
    </row>
    <row r="6362" spans="1:3" x14ac:dyDescent="0.45">
      <c r="A6362" t="str">
        <f t="shared" si="99"/>
        <v>2AUTHOR FULL NAMES: Wilson, John P (16201666900); Dyer, Ronald (57069615300); Cantore, Stefan (24448064900)</v>
      </c>
      <c r="B6362">
        <v>2</v>
      </c>
      <c r="C6362" t="s">
        <v>4074</v>
      </c>
    </row>
    <row r="6363" spans="1:3" x14ac:dyDescent="0.45">
      <c r="A6363" t="str">
        <f t="shared" si="99"/>
        <v>316201666900; 57069615300; 24448064900</v>
      </c>
      <c r="B6363">
        <v>3</v>
      </c>
      <c r="C6363" t="s">
        <v>4075</v>
      </c>
    </row>
    <row r="6364" spans="1:3" x14ac:dyDescent="0.45">
      <c r="A6364" t="str">
        <f t="shared" si="99"/>
        <v>4Universities and stakeholders: An historical organisational study of evolution and change towards a multi-helix model</v>
      </c>
      <c r="B6364">
        <v>4</v>
      </c>
      <c r="C6364" t="s">
        <v>4076</v>
      </c>
    </row>
    <row r="6365" spans="1:3" x14ac:dyDescent="0.45">
      <c r="A6365" t="str">
        <f t="shared" si="99"/>
        <v>5(2023) Industry and Higher Education, Cited 0 times.</v>
      </c>
      <c r="B6365">
        <v>5</v>
      </c>
      <c r="C6365" t="s">
        <v>4047</v>
      </c>
    </row>
    <row r="6366" spans="1:3" x14ac:dyDescent="0.45">
      <c r="A6366" t="str">
        <f t="shared" si="99"/>
        <v>6DOI: 10.1177/09504222231175425</v>
      </c>
      <c r="B6366">
        <v>6</v>
      </c>
      <c r="C6366" t="s">
        <v>4077</v>
      </c>
    </row>
    <row r="6367" spans="1:3" x14ac:dyDescent="0.45">
      <c r="A6367" t="str">
        <f t="shared" si="99"/>
        <v>7https://www.scopus.com/inward/record.uri?eid=2-s2.0-85163031341&amp;doi=10.1177%2f09504222231175425&amp;partnerID=40&amp;md5=5233f23b01d91e2e7d3ee4947a2b5a81</v>
      </c>
      <c r="B6367">
        <v>7</v>
      </c>
      <c r="C6367" t="s">
        <v>4078</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4079</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4080</v>
      </c>
    </row>
    <row r="6427" spans="1:3" x14ac:dyDescent="0.45">
      <c r="A6427" t="str">
        <f t="shared" si="100"/>
        <v>2AUTHOR FULL NAMES: Li, Jian (57208744536); Xue, Eryong (57200319068); Li, Kun (57872338600)</v>
      </c>
      <c r="B6427">
        <v>2</v>
      </c>
      <c r="C6427" t="s">
        <v>4081</v>
      </c>
    </row>
    <row r="6428" spans="1:3" x14ac:dyDescent="0.45">
      <c r="A6428" t="str">
        <f t="shared" si="100"/>
        <v>357208744536; 57200319068; 57872338600</v>
      </c>
      <c r="B6428">
        <v>3</v>
      </c>
      <c r="C6428" t="s">
        <v>4082</v>
      </c>
    </row>
    <row r="6429" spans="1:3" x14ac:dyDescent="0.45">
      <c r="A6429" t="str">
        <f t="shared" si="100"/>
        <v>4Exploring the Challenges and Strategies of the Sustainable Development of Female Teachers in China’s World-Class Universities: Stakeholder Perspectives</v>
      </c>
      <c r="B6429">
        <v>4</v>
      </c>
      <c r="C6429" t="s">
        <v>4083</v>
      </c>
    </row>
    <row r="6430" spans="1:3" x14ac:dyDescent="0.45">
      <c r="A6430" t="str">
        <f t="shared" si="100"/>
        <v>5(2023) Sustainability (Switzerland), 15 (4), art. no. 3488, Cited 0 times.</v>
      </c>
      <c r="B6430">
        <v>5</v>
      </c>
      <c r="C6430" t="s">
        <v>4084</v>
      </c>
    </row>
    <row r="6431" spans="1:3" x14ac:dyDescent="0.45">
      <c r="A6431" t="str">
        <f t="shared" si="100"/>
        <v>6DOI: 10.3390/su15043488</v>
      </c>
      <c r="B6431">
        <v>6</v>
      </c>
      <c r="C6431" t="s">
        <v>4085</v>
      </c>
    </row>
    <row r="6432" spans="1:3" x14ac:dyDescent="0.45">
      <c r="A6432" t="str">
        <f t="shared" si="100"/>
        <v>7https://www.scopus.com/inward/record.uri?eid=2-s2.0-85149246714&amp;doi=10.3390%2fsu15043488&amp;partnerID=40&amp;md5=2740ee6cd006f2c206d6cba47572cd22</v>
      </c>
      <c r="B6432">
        <v>7</v>
      </c>
      <c r="C6432" t="s">
        <v>4086</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4087</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4088</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4089</v>
      </c>
    </row>
    <row r="6454" spans="1:3" x14ac:dyDescent="0.45">
      <c r="A6454" t="str">
        <f t="shared" si="100"/>
        <v>357217392231; 57203241511; 58100789700; 58100616400; 57609093700</v>
      </c>
      <c r="B6454">
        <v>3</v>
      </c>
      <c r="C6454" t="s">
        <v>4090</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4091</v>
      </c>
    </row>
    <row r="6456" spans="1:3" x14ac:dyDescent="0.45">
      <c r="A6456" t="str">
        <f t="shared" si="100"/>
        <v>5(2023) International Journal of Educational Methodology, 9 (1), pp. 107 - 122, Cited 0 times.</v>
      </c>
      <c r="B6456">
        <v>5</v>
      </c>
      <c r="C6456" t="s">
        <v>4092</v>
      </c>
    </row>
    <row r="6457" spans="1:3" x14ac:dyDescent="0.45">
      <c r="A6457" t="str">
        <f t="shared" si="100"/>
        <v>6DOI: 10.12973/ijem.9.1.107</v>
      </c>
      <c r="B6457">
        <v>6</v>
      </c>
      <c r="C6457" t="s">
        <v>4093</v>
      </c>
    </row>
    <row r="6458" spans="1:3" x14ac:dyDescent="0.45">
      <c r="A6458" t="str">
        <f t="shared" si="100"/>
        <v>7https://www.scopus.com/inward/record.uri?eid=2-s2.0-85147945060&amp;doi=10.12973%2fijem.9.1.107&amp;partnerID=40&amp;md5=34543efa1146bc2d1b0b20c495f75534</v>
      </c>
      <c r="B6458">
        <v>7</v>
      </c>
      <c r="C6458" t="s">
        <v>4094</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4095</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4096</v>
      </c>
    </row>
    <row r="6492" spans="1:3" x14ac:dyDescent="0.45">
      <c r="A6492" t="str">
        <f t="shared" si="101"/>
        <v>2AUTHOR FULL NAMES: Alvarez, Wilfredo (57192908579); de Walt, Patrick S. (37088037500); Genao-Homs, Maria (57192910995); Yun, Julie (57192906457)</v>
      </c>
      <c r="B6492">
        <v>2</v>
      </c>
      <c r="C6492" t="s">
        <v>4097</v>
      </c>
    </row>
    <row r="6493" spans="1:3" x14ac:dyDescent="0.45">
      <c r="A6493" t="str">
        <f t="shared" si="101"/>
        <v>357192908579; 37088037500; 57192910995; 57192906457</v>
      </c>
      <c r="B6493">
        <v>3</v>
      </c>
      <c r="C6493" t="s">
        <v>4098</v>
      </c>
    </row>
    <row r="6494" spans="1:3" x14ac:dyDescent="0.45">
      <c r="A6494" t="str">
        <f t="shared" si="101"/>
        <v>4Multidisciplinary Graduate Student Alliance (MGSA): Crafting a diverse peer mentoring network within and beyond a Predominantly White Institution (PWI)</v>
      </c>
      <c r="B6494">
        <v>4</v>
      </c>
      <c r="C6494" t="s">
        <v>4099</v>
      </c>
    </row>
    <row r="6495" spans="1:3" x14ac:dyDescent="0.45">
      <c r="A6495" t="str">
        <f t="shared" si="101"/>
        <v>5(2016) Global Co-Mentoring Networks in Higher Education: Politics, Policies, and Practices, pp. 127 - 154, Cited 1 times.</v>
      </c>
      <c r="B6495">
        <v>5</v>
      </c>
      <c r="C6495" t="s">
        <v>4100</v>
      </c>
    </row>
    <row r="6496" spans="1:3" x14ac:dyDescent="0.45">
      <c r="A6496" t="str">
        <f t="shared" si="101"/>
        <v>6DOI: 10.1007/978-3-319-27508-6_8</v>
      </c>
      <c r="B6496">
        <v>6</v>
      </c>
      <c r="C6496" t="s">
        <v>4101</v>
      </c>
    </row>
    <row r="6497" spans="1:3" x14ac:dyDescent="0.45">
      <c r="A6497" t="str">
        <f t="shared" si="101"/>
        <v>7https://www.scopus.com/inward/record.uri?eid=2-s2.0-85008895435&amp;doi=10.1007%2f978-3-319-27508-6_8&amp;partnerID=40&amp;md5=ca6983cc7bc4089f1672439e9425518a</v>
      </c>
      <c r="B6497">
        <v>7</v>
      </c>
      <c r="C6497" t="s">
        <v>4102</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4103</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4104</v>
      </c>
    </row>
    <row r="6518" spans="1:3" x14ac:dyDescent="0.45">
      <c r="A6518" t="str">
        <f t="shared" si="101"/>
        <v>2AUTHOR FULL NAMES: de la Consuegra Ossa, Humberto J. (37086948300)</v>
      </c>
      <c r="B6518">
        <v>2</v>
      </c>
      <c r="C6518" t="s">
        <v>4105</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4106</v>
      </c>
    </row>
    <row r="6521" spans="1:3" x14ac:dyDescent="0.45">
      <c r="A6521" t="str">
        <f t="shared" si="101"/>
        <v>5(2011) International Review on Public and Nonprofit Marketing, 8 (1), pp. 73 - 88, Cited 0 times.</v>
      </c>
      <c r="B6521">
        <v>5</v>
      </c>
      <c r="C6521" t="s">
        <v>4107</v>
      </c>
    </row>
    <row r="6522" spans="1:3" x14ac:dyDescent="0.45">
      <c r="A6522" t="str">
        <f t="shared" si="101"/>
        <v>6DOI: 10.1007/s12208-011-0065-x</v>
      </c>
      <c r="B6522">
        <v>6</v>
      </c>
      <c r="C6522" t="s">
        <v>4108</v>
      </c>
    </row>
    <row r="6523" spans="1:3" x14ac:dyDescent="0.45">
      <c r="A6523" t="str">
        <f t="shared" si="101"/>
        <v>7https://www.scopus.com/inward/record.uri?eid=2-s2.0-79954444659&amp;doi=10.1007%2fs12208-011-0065-x&amp;partnerID=40&amp;md5=e56b6d113eb205e84a23cc5d1b3aed8a</v>
      </c>
      <c r="B6523">
        <v>7</v>
      </c>
      <c r="C6523" t="s">
        <v>4109</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4110</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4111</v>
      </c>
    </row>
    <row r="6531" spans="1:3" x14ac:dyDescent="0.45">
      <c r="A6531" t="str">
        <f t="shared" si="101"/>
        <v>2AUTHOR FULL NAMES: Wantur, Alexius (57215008824); Alsa, Asmadi (57211785084); Pulungan, Wazar (57214989870)</v>
      </c>
      <c r="B6531">
        <v>2</v>
      </c>
      <c r="C6531" t="s">
        <v>4112</v>
      </c>
    </row>
    <row r="6532" spans="1:3" x14ac:dyDescent="0.45">
      <c r="A6532" t="str">
        <f t="shared" si="101"/>
        <v>357215008824; 57211785084; 57214989870</v>
      </c>
      <c r="B6532">
        <v>3</v>
      </c>
      <c r="C6532" t="s">
        <v>4113</v>
      </c>
    </row>
    <row r="6533" spans="1:3" x14ac:dyDescent="0.45">
      <c r="A6533" t="str">
        <f t="shared" ref="A6533:A6596" si="102">B6533&amp;C6533</f>
        <v>4Mediating role of psychological well-being in the relationship between self-esteem and university students's academic performance</v>
      </c>
      <c r="B6533">
        <v>4</v>
      </c>
      <c r="C6533" t="s">
        <v>4114</v>
      </c>
    </row>
    <row r="6534" spans="1:3" x14ac:dyDescent="0.45">
      <c r="A6534" t="str">
        <f t="shared" si="102"/>
        <v>5(2020) International Journal of Management, 11 (1), pp. 146 - 157, Cited 0 times.</v>
      </c>
      <c r="B6534">
        <v>5</v>
      </c>
      <c r="C6534" t="s">
        <v>4115</v>
      </c>
    </row>
    <row r="6535" spans="1:3" x14ac:dyDescent="0.45">
      <c r="A6535" t="str">
        <f t="shared" si="102"/>
        <v>6DOI: 10.34218/IJM.11.1.2020.015</v>
      </c>
      <c r="B6535">
        <v>6</v>
      </c>
      <c r="C6535" t="s">
        <v>4116</v>
      </c>
    </row>
    <row r="6536" spans="1:3" x14ac:dyDescent="0.45">
      <c r="A6536" t="str">
        <f t="shared" si="102"/>
        <v>7https://www.scopus.com/inward/record.uri?eid=2-s2.0-85079601893&amp;doi=10.34218%2fIJM.11.1.2020.015&amp;partnerID=40&amp;md5=d181ec6185901c68e78a31796b646ea7</v>
      </c>
      <c r="B6536">
        <v>7</v>
      </c>
      <c r="C6536" t="s">
        <v>4117</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4118</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4119</v>
      </c>
    </row>
    <row r="6544" spans="1:3" x14ac:dyDescent="0.45">
      <c r="A6544" t="str">
        <f t="shared" si="102"/>
        <v>2AUTHOR FULL NAMES: Obonyo, Carolyne (57204038360); Davis, Niki (8694298800); Fickel, Letitia (54983591300)</v>
      </c>
      <c r="B6544">
        <v>2</v>
      </c>
      <c r="C6544" t="s">
        <v>4120</v>
      </c>
    </row>
    <row r="6545" spans="1:3" x14ac:dyDescent="0.45">
      <c r="A6545" t="str">
        <f t="shared" si="102"/>
        <v>357204038360; 8694298800; 54983591300</v>
      </c>
      <c r="B6545">
        <v>3</v>
      </c>
      <c r="C6545" t="s">
        <v>4121</v>
      </c>
    </row>
    <row r="6546" spans="1:3" x14ac:dyDescent="0.45">
      <c r="A6546" t="str">
        <f t="shared" si="102"/>
        <v>4Mobile learning in initial teacher education</v>
      </c>
      <c r="B6546">
        <v>4</v>
      </c>
      <c r="C6546" t="s">
        <v>4122</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4123</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4124</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4125</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4126</v>
      </c>
    </row>
    <row r="6557" spans="1:3" x14ac:dyDescent="0.45">
      <c r="A6557" t="str">
        <f t="shared" si="102"/>
        <v>2AUTHOR FULL NAMES: Frazee, James P. (56405336100); Hughes, Katie Dunigan (58252905100); Frazee, Rebecca V. (56405371000)</v>
      </c>
      <c r="B6557">
        <v>2</v>
      </c>
      <c r="C6557" t="s">
        <v>4127</v>
      </c>
    </row>
    <row r="6558" spans="1:3" x14ac:dyDescent="0.45">
      <c r="A6558" t="str">
        <f t="shared" si="102"/>
        <v>356405336100; 58252905100; 56405371000</v>
      </c>
      <c r="B6558">
        <v>3</v>
      </c>
      <c r="C6558" t="s">
        <v>4128</v>
      </c>
    </row>
    <row r="6559" spans="1:3" x14ac:dyDescent="0.45">
      <c r="A6559" t="str">
        <f t="shared" si="102"/>
        <v>4Examining learning research studios at San Diego State University</v>
      </c>
      <c r="B6559">
        <v>4</v>
      </c>
      <c r="C6559" t="s">
        <v>4129</v>
      </c>
    </row>
    <row r="6560" spans="1:3" x14ac:dyDescent="0.45">
      <c r="A6560" t="str">
        <f t="shared" si="102"/>
        <v>5(2014) Proceedings - 2014 International Conference on Intelligent Environments, IE 2014, art. no. 6910467, pp. 302 - 305, Cited 0 times.</v>
      </c>
      <c r="B6560">
        <v>5</v>
      </c>
      <c r="C6560" t="s">
        <v>4130</v>
      </c>
    </row>
    <row r="6561" spans="1:3" x14ac:dyDescent="0.45">
      <c r="A6561" t="str">
        <f t="shared" si="102"/>
        <v>6DOI: 10.1109/IE.2014.55</v>
      </c>
      <c r="B6561">
        <v>6</v>
      </c>
      <c r="C6561" t="s">
        <v>4131</v>
      </c>
    </row>
    <row r="6562" spans="1:3" x14ac:dyDescent="0.45">
      <c r="A6562" t="str">
        <f t="shared" si="102"/>
        <v>7https://www.scopus.com/inward/record.uri?eid=2-s2.0-84908631945&amp;doi=10.1109%2fIE.2014.55&amp;partnerID=40&amp;md5=7dec961cf73ee56f68f3d9ebdb42da3f</v>
      </c>
      <c r="B6562">
        <v>7</v>
      </c>
      <c r="C6562" t="s">
        <v>4132</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4133</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4134</v>
      </c>
    </row>
    <row r="6583" spans="1:3" x14ac:dyDescent="0.45">
      <c r="A6583" t="str">
        <f t="shared" si="102"/>
        <v>2AUTHOR FULL NAMES: Rourke, Lorna E. (57202012927); Carter, Lorraine M. (7201576544)</v>
      </c>
      <c r="B6583">
        <v>2</v>
      </c>
      <c r="C6583" t="s">
        <v>4135</v>
      </c>
    </row>
    <row r="6584" spans="1:3" x14ac:dyDescent="0.45">
      <c r="A6584" t="str">
        <f t="shared" si="102"/>
        <v>357202012927; 7201576544</v>
      </c>
      <c r="B6584">
        <v>3</v>
      </c>
      <c r="C6584" t="s">
        <v>4136</v>
      </c>
    </row>
    <row r="6585" spans="1:3" x14ac:dyDescent="0.45">
      <c r="A6585" t="str">
        <f t="shared" si="102"/>
        <v>4Leading and working with millennials in Universities: A case of delicate dancing or “you’re not the boss of me!”</v>
      </c>
      <c r="B6585">
        <v>4</v>
      </c>
      <c r="C6585" t="s">
        <v>4137</v>
      </c>
    </row>
    <row r="6586" spans="1:3" x14ac:dyDescent="0.45">
      <c r="A6586" t="str">
        <f t="shared" si="102"/>
        <v>5(2018) Exploring the Toxicity of Lateral Violence and Microaggressions: Poison in the Water Cooler, pp. 291 - 307, Cited 0 times.</v>
      </c>
      <c r="B6586">
        <v>5</v>
      </c>
      <c r="C6586" t="s">
        <v>4138</v>
      </c>
    </row>
    <row r="6587" spans="1:3" x14ac:dyDescent="0.45">
      <c r="A6587" t="str">
        <f t="shared" si="102"/>
        <v>6DOI: 10.1007/978-3-319-74760-6_15</v>
      </c>
      <c r="B6587">
        <v>6</v>
      </c>
      <c r="C6587" t="s">
        <v>4139</v>
      </c>
    </row>
    <row r="6588" spans="1:3" x14ac:dyDescent="0.45">
      <c r="A6588" t="str">
        <f t="shared" si="102"/>
        <v>7https://www.scopus.com/inward/record.uri?eid=2-s2.0-85046783834&amp;doi=10.1007%2f978-3-319-74760-6_15&amp;partnerID=40&amp;md5=5533386c8482fea3a92759015d812978</v>
      </c>
      <c r="B6588">
        <v>7</v>
      </c>
      <c r="C6588" t="s">
        <v>4140</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4141</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4142</v>
      </c>
    </row>
    <row r="6596" spans="1:3" x14ac:dyDescent="0.45">
      <c r="A6596" t="str">
        <f t="shared" si="102"/>
        <v>2AUTHOR FULL NAMES: Jefferson, Summer (57762923100); Cafer, Anne (56974260800); Mann, Georgianna (56672416400)</v>
      </c>
      <c r="B6596">
        <v>2</v>
      </c>
      <c r="C6596" t="s">
        <v>4143</v>
      </c>
    </row>
    <row r="6597" spans="1:3" x14ac:dyDescent="0.45">
      <c r="A6597" t="str">
        <f t="shared" ref="A6597:A6660" si="103">B6597&amp;C6597</f>
        <v>357762923100; 56974260800; 56672416400</v>
      </c>
      <c r="B6597">
        <v>3</v>
      </c>
      <c r="C6597" t="s">
        <v>4144</v>
      </c>
    </row>
    <row r="6598" spans="1:3" x14ac:dyDescent="0.45">
      <c r="A6598" t="str">
        <f t="shared" si="103"/>
        <v>4Food pantry offerings and awareness at a southeastern public university</v>
      </c>
      <c r="B6598">
        <v>4</v>
      </c>
      <c r="C6598" t="s">
        <v>4145</v>
      </c>
    </row>
    <row r="6599" spans="1:3" x14ac:dyDescent="0.45">
      <c r="A6599" t="str">
        <f t="shared" si="103"/>
        <v>5(2022) Journal of American College Health, Cited 0 times.</v>
      </c>
      <c r="B6599">
        <v>5</v>
      </c>
      <c r="C6599" t="s">
        <v>4146</v>
      </c>
    </row>
    <row r="6600" spans="1:3" x14ac:dyDescent="0.45">
      <c r="A6600" t="str">
        <f t="shared" si="103"/>
        <v>6DOI: 10.1080/07448481.2022.2086006</v>
      </c>
      <c r="B6600">
        <v>6</v>
      </c>
      <c r="C6600" t="s">
        <v>4147</v>
      </c>
    </row>
    <row r="6601" spans="1:3" x14ac:dyDescent="0.45">
      <c r="A6601" t="str">
        <f t="shared" si="103"/>
        <v>7https://www.scopus.com/inward/record.uri?eid=2-s2.0-85132788981&amp;doi=10.1080%2f07448481.2022.2086006&amp;partnerID=40&amp;md5=f3708d3b054ea51312b14f14dd728789</v>
      </c>
      <c r="B6601">
        <v>7</v>
      </c>
      <c r="C6601" t="s">
        <v>4148</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4149</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4150</v>
      </c>
    </row>
    <row r="6609" spans="1:3" x14ac:dyDescent="0.45">
      <c r="A6609" t="str">
        <f t="shared" si="103"/>
        <v>2AUTHOR FULL NAMES: Heimes, Michel (57218108875); Tipold, Andrea (56232907700); Dilly, Marc (35798147600)</v>
      </c>
      <c r="B6609">
        <v>2</v>
      </c>
      <c r="C6609" t="s">
        <v>4151</v>
      </c>
    </row>
    <row r="6610" spans="1:3" x14ac:dyDescent="0.45">
      <c r="A6610" t="str">
        <f t="shared" si="103"/>
        <v>357218108875; 56232907700; 35798147600</v>
      </c>
      <c r="B6610">
        <v>3</v>
      </c>
      <c r="C6610" t="s">
        <v>4152</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4153</v>
      </c>
    </row>
    <row r="6612" spans="1:3" x14ac:dyDescent="0.45">
      <c r="A6612" t="str">
        <f t="shared" si="103"/>
        <v>5(2020) Tierarztliche Praxis Ausgabe K: Kleintiere - Heimtiere, 48 (5), art. no. 12360090, pp. 340 - 348, Cited 0 times.</v>
      </c>
      <c r="B6612">
        <v>5</v>
      </c>
      <c r="C6612" t="s">
        <v>4154</v>
      </c>
    </row>
    <row r="6613" spans="1:3" x14ac:dyDescent="0.45">
      <c r="A6613" t="str">
        <f t="shared" si="103"/>
        <v>6DOI: 10.1055/a-1236-0090</v>
      </c>
      <c r="B6613">
        <v>6</v>
      </c>
      <c r="C6613" t="s">
        <v>4155</v>
      </c>
    </row>
    <row r="6614" spans="1:3" x14ac:dyDescent="0.45">
      <c r="A6614" t="str">
        <f t="shared" si="103"/>
        <v>7https://www.scopus.com/inward/record.uri?eid=2-s2.0-85094163889&amp;doi=10.1055%2fa-1236-0090&amp;partnerID=40&amp;md5=e466144e0ea559df394e28e56bdf7a2e</v>
      </c>
      <c r="B6614">
        <v>7</v>
      </c>
      <c r="C6614" t="s">
        <v>4156</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4157</v>
      </c>
    </row>
    <row r="6617" spans="1:3" x14ac:dyDescent="0.45">
      <c r="A6617" t="str">
        <f t="shared" si="103"/>
        <v>10LANGUAGE OF ORIGINAL DOCUMENT: German</v>
      </c>
      <c r="B6617">
        <v>10</v>
      </c>
      <c r="C6617" t="s">
        <v>4158</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4159</v>
      </c>
    </row>
    <row r="6622" spans="1:3" x14ac:dyDescent="0.45">
      <c r="A6622" t="str">
        <f t="shared" si="103"/>
        <v>2AUTHOR FULL NAMES: Nishi, Takahiro (56644040300)</v>
      </c>
      <c r="B6622">
        <v>2</v>
      </c>
      <c r="C6622" t="s">
        <v>4160</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4161</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4162</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4163</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4164</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4165</v>
      </c>
    </row>
    <row r="6713" spans="1:3" x14ac:dyDescent="0.45">
      <c r="A6713" t="str">
        <f t="shared" si="104"/>
        <v>2AUTHOR FULL NAMES: McNally, Sinéad (55581874400); Downes, Paul (7003889863); O’Halloran, Laura (57216332129); Kent, Gráinne (57204813359); O’Neill, Sandra (57195154573)</v>
      </c>
      <c r="B6713">
        <v>2</v>
      </c>
      <c r="C6713" t="s">
        <v>4166</v>
      </c>
    </row>
    <row r="6714" spans="1:3" x14ac:dyDescent="0.45">
      <c r="A6714" t="str">
        <f t="shared" si="104"/>
        <v>355581874400; 7003889863; 57216332129; 57204813359; 57195154573</v>
      </c>
      <c r="B6714">
        <v>3</v>
      </c>
      <c r="C6714" t="s">
        <v>4167</v>
      </c>
    </row>
    <row r="6715" spans="1:3" x14ac:dyDescent="0.45">
      <c r="A6715" t="str">
        <f t="shared" si="104"/>
        <v>4‘The whole world was lifted off me’: the importance of relational supports and peer mentoring for under-represented students accessing university in Ireland</v>
      </c>
      <c r="B6715">
        <v>4</v>
      </c>
      <c r="C6715" t="s">
        <v>4168</v>
      </c>
    </row>
    <row r="6716" spans="1:3" x14ac:dyDescent="0.45">
      <c r="A6716" t="str">
        <f t="shared" si="104"/>
        <v>5(2022) Journal of Further and Higher Education, 46 (10), pp. 1319 - 1333, Cited 0 times.</v>
      </c>
      <c r="B6716">
        <v>5</v>
      </c>
      <c r="C6716" t="s">
        <v>4169</v>
      </c>
    </row>
    <row r="6717" spans="1:3" x14ac:dyDescent="0.45">
      <c r="A6717" t="str">
        <f t="shared" si="104"/>
        <v>6DOI: 10.1080/0309877X.2022.2075718</v>
      </c>
      <c r="B6717">
        <v>6</v>
      </c>
      <c r="C6717" t="s">
        <v>4170</v>
      </c>
    </row>
    <row r="6718" spans="1:3" x14ac:dyDescent="0.45">
      <c r="A6718" t="str">
        <f t="shared" si="104"/>
        <v>7https://www.scopus.com/inward/record.uri?eid=2-s2.0-85131697281&amp;doi=10.1080%2f0309877X.2022.2075718&amp;partnerID=40&amp;md5=ea74f3a896c0a60734896d72ec283c26</v>
      </c>
      <c r="B6718">
        <v>7</v>
      </c>
      <c r="C6718" t="s">
        <v>4171</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4172</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4173</v>
      </c>
    </row>
    <row r="6726" spans="1:3" x14ac:dyDescent="0.45">
      <c r="A6726" t="str">
        <f t="shared" si="105"/>
        <v>2AUTHOR FULL NAMES: Ilyina, Irina A. (57208472685); Teor, Tatiana R. (57205614129); Kulibanova, Valeriia V. (57205616223)</v>
      </c>
      <c r="B6726">
        <v>2</v>
      </c>
      <c r="C6726" t="s">
        <v>4174</v>
      </c>
    </row>
    <row r="6727" spans="1:3" x14ac:dyDescent="0.45">
      <c r="A6727" t="str">
        <f t="shared" si="105"/>
        <v>357208472685; 57205614129; 57205616223</v>
      </c>
      <c r="B6727">
        <v>3</v>
      </c>
      <c r="C6727" t="s">
        <v>4175</v>
      </c>
    </row>
    <row r="6728" spans="1:3" x14ac:dyDescent="0.45">
      <c r="A6728" t="str">
        <f t="shared" si="105"/>
        <v>4Direction of Social Capital Accumulation of Electrical Engineering Universities</v>
      </c>
      <c r="B6728">
        <v>4</v>
      </c>
      <c r="C6728" t="s">
        <v>4176</v>
      </c>
    </row>
    <row r="6729" spans="1:3" x14ac:dyDescent="0.45">
      <c r="A6729" t="str">
        <f t="shared" si="105"/>
        <v>5(2021) Proceedings of the 2021 Communication Strategies in Digital Society Seminar, ComSDS 2021, art. no. 9422886, pp. 95 - 100, Cited 0 times.</v>
      </c>
      <c r="B6729">
        <v>5</v>
      </c>
      <c r="C6729" t="s">
        <v>4177</v>
      </c>
    </row>
    <row r="6730" spans="1:3" x14ac:dyDescent="0.45">
      <c r="A6730" t="str">
        <f t="shared" si="105"/>
        <v>6DOI: 10.1109/ComSDS52473.2021.9422886</v>
      </c>
      <c r="B6730">
        <v>6</v>
      </c>
      <c r="C6730" t="s">
        <v>4178</v>
      </c>
    </row>
    <row r="6731" spans="1:3" x14ac:dyDescent="0.45">
      <c r="A6731" t="str">
        <f t="shared" si="105"/>
        <v>7https://www.scopus.com/inward/record.uri?eid=2-s2.0-85105979666&amp;doi=10.1109%2fComSDS52473.2021.9422886&amp;partnerID=40&amp;md5=4b44e7ca20935511a228ae7bf120d1a8</v>
      </c>
      <c r="B6731">
        <v>7</v>
      </c>
      <c r="C6731" t="s">
        <v>4179</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4180</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4181</v>
      </c>
    </row>
    <row r="6739" spans="1:3" x14ac:dyDescent="0.45">
      <c r="A6739" t="str">
        <f t="shared" si="105"/>
        <v>2AUTHOR FULL NAMES: Lan, Nguyen Huong (57915128100)</v>
      </c>
      <c r="B6739">
        <v>2</v>
      </c>
      <c r="C6739" t="s">
        <v>4182</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4183</v>
      </c>
    </row>
    <row r="6742" spans="1:3" x14ac:dyDescent="0.45">
      <c r="A6742" t="str">
        <f t="shared" si="105"/>
        <v>5(2022) Journal of Teaching English for Specific and Academic Purposes, 10 (2), pp. 185 - 199, Cited 0 times.</v>
      </c>
      <c r="B6742">
        <v>5</v>
      </c>
      <c r="C6742" t="s">
        <v>4184</v>
      </c>
    </row>
    <row r="6743" spans="1:3" x14ac:dyDescent="0.45">
      <c r="A6743" t="str">
        <f t="shared" si="105"/>
        <v>6DOI: 10.22190/JTESAP2202185H</v>
      </c>
      <c r="B6743">
        <v>6</v>
      </c>
      <c r="C6743" t="s">
        <v>4185</v>
      </c>
    </row>
    <row r="6744" spans="1:3" x14ac:dyDescent="0.45">
      <c r="A6744" t="str">
        <f t="shared" si="105"/>
        <v>7https://www.scopus.com/inward/record.uri?eid=2-s2.0-85139229382&amp;doi=10.22190%2fJTESAP2202185H&amp;partnerID=40&amp;md5=2c10b86211bdbceb7b2a410d65b9b3b3</v>
      </c>
      <c r="B6744">
        <v>7</v>
      </c>
      <c r="C6744" t="s">
        <v>4186</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4187</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4188</v>
      </c>
    </row>
    <row r="6765" spans="1:3" x14ac:dyDescent="0.45">
      <c r="A6765" t="str">
        <f t="shared" si="105"/>
        <v>2AUTHOR FULL NAMES: Riviezzo, Angelo (26325835700); Napolitano, Maria Rosaria (55335673900); Fusco, Floriana (57204480378)</v>
      </c>
      <c r="B6765">
        <v>2</v>
      </c>
      <c r="C6765" t="s">
        <v>4189</v>
      </c>
    </row>
    <row r="6766" spans="1:3" x14ac:dyDescent="0.45">
      <c r="A6766" t="str">
        <f t="shared" si="105"/>
        <v>326325835700; 55335673900; 57204480378</v>
      </c>
      <c r="B6766">
        <v>3</v>
      </c>
      <c r="C6766" t="s">
        <v>4190</v>
      </c>
    </row>
    <row r="6767" spans="1:3" x14ac:dyDescent="0.45">
      <c r="A6767" t="str">
        <f t="shared" si="105"/>
        <v>4From the Entrepreneurial University to the Civic University: What Are We Talking About?</v>
      </c>
      <c r="B6767">
        <v>4</v>
      </c>
      <c r="C6767" t="s">
        <v>4191</v>
      </c>
    </row>
    <row r="6768" spans="1:3" x14ac:dyDescent="0.45">
      <c r="A6768" t="str">
        <f t="shared" si="105"/>
        <v>5(2021) Research Anthology on Citizen Engagement and Activism for Social Change, pp. 1 - 17, Cited 0 times.</v>
      </c>
      <c r="B6768">
        <v>5</v>
      </c>
      <c r="C6768" t="s">
        <v>4192</v>
      </c>
    </row>
    <row r="6769" spans="1:3" x14ac:dyDescent="0.45">
      <c r="A6769" t="str">
        <f t="shared" si="105"/>
        <v>6DOI: 10.4018/978-1-6684-3706-3.ch001</v>
      </c>
      <c r="B6769">
        <v>6</v>
      </c>
      <c r="C6769" t="s">
        <v>4193</v>
      </c>
    </row>
    <row r="6770" spans="1:3" x14ac:dyDescent="0.45">
      <c r="A6770" t="str">
        <f t="shared" si="105"/>
        <v>7https://www.scopus.com/inward/record.uri?eid=2-s2.0-85135327281&amp;doi=10.4018%2f978-1-6684-3706-3.ch001&amp;partnerID=40&amp;md5=f442874766a07dce33c3be17c1f43de8</v>
      </c>
      <c r="B6770">
        <v>7</v>
      </c>
      <c r="C6770" t="s">
        <v>4194</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4195</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4196</v>
      </c>
    </row>
    <row r="6778" spans="1:3" x14ac:dyDescent="0.45">
      <c r="A6778" t="str">
        <f t="shared" si="105"/>
        <v>2AUTHOR FULL NAMES: Liyanage, Shantha Indrajith Hikkaduwa (7004277305)</v>
      </c>
      <c r="B6778">
        <v>2</v>
      </c>
      <c r="C6778" t="s">
        <v>4197</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4198</v>
      </c>
    </row>
    <row r="6781" spans="1:3" x14ac:dyDescent="0.45">
      <c r="A6781" t="str">
        <f t="shared" si="105"/>
        <v>5(2022) Innovation, Technology and Knowledge Management, pp. 91 - 109, Cited 0 times.</v>
      </c>
      <c r="B6781">
        <v>5</v>
      </c>
      <c r="C6781" t="s">
        <v>4199</v>
      </c>
    </row>
    <row r="6782" spans="1:3" x14ac:dyDescent="0.45">
      <c r="A6782" t="str">
        <f t="shared" si="105"/>
        <v>6DOI: 10.1007/978-3-030-97850-1_6</v>
      </c>
      <c r="B6782">
        <v>6</v>
      </c>
      <c r="C6782" t="s">
        <v>4200</v>
      </c>
    </row>
    <row r="6783" spans="1:3" x14ac:dyDescent="0.45">
      <c r="A6783" t="str">
        <f t="shared" si="105"/>
        <v>7https://www.scopus.com/inward/record.uri?eid=2-s2.0-85128414808&amp;doi=10.1007%2f978-3-030-97850-1_6&amp;partnerID=40&amp;md5=2c55c618ecbb1a75070f23dd3faad13e</v>
      </c>
      <c r="B6783">
        <v>7</v>
      </c>
      <c r="C6783" t="s">
        <v>4201</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4202</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4203</v>
      </c>
    </row>
    <row r="6804" spans="1:3" x14ac:dyDescent="0.45">
      <c r="A6804" t="str">
        <f t="shared" si="106"/>
        <v>2AUTHOR FULL NAMES: Sharafizad, Fleur (57216951930); Brown, Kerry (56431301600); Jogulu, Uma (23397537900); Omari, Maryam (55557433300)</v>
      </c>
      <c r="B6804">
        <v>2</v>
      </c>
      <c r="C6804" t="s">
        <v>4204</v>
      </c>
    </row>
    <row r="6805" spans="1:3" x14ac:dyDescent="0.45">
      <c r="A6805" t="str">
        <f t="shared" si="106"/>
        <v>357216951930; 56431301600; 23397537900; 55557433300</v>
      </c>
      <c r="B6805">
        <v>3</v>
      </c>
      <c r="C6805" t="s">
        <v>4205</v>
      </c>
    </row>
    <row r="6806" spans="1:3" x14ac:dyDescent="0.45">
      <c r="A6806" t="str">
        <f t="shared" si="106"/>
        <v>4Avoiding the burst pipeline post-COVID-19: drivers of female academic careers in Australia</v>
      </c>
      <c r="B6806">
        <v>4</v>
      </c>
      <c r="C6806" t="s">
        <v>4206</v>
      </c>
    </row>
    <row r="6807" spans="1:3" x14ac:dyDescent="0.45">
      <c r="A6807" t="str">
        <f t="shared" si="106"/>
        <v>5(2022) Personnel Review, Cited 0 times.</v>
      </c>
      <c r="B6807">
        <v>5</v>
      </c>
      <c r="C6807" t="s">
        <v>4207</v>
      </c>
    </row>
    <row r="6808" spans="1:3" x14ac:dyDescent="0.45">
      <c r="A6808" t="str">
        <f t="shared" si="106"/>
        <v>6DOI: 10.1108/PR-12-2021-0909</v>
      </c>
      <c r="B6808">
        <v>6</v>
      </c>
      <c r="C6808" t="s">
        <v>4208</v>
      </c>
    </row>
    <row r="6809" spans="1:3" x14ac:dyDescent="0.45">
      <c r="A6809" t="str">
        <f t="shared" si="106"/>
        <v>7https://www.scopus.com/inward/record.uri?eid=2-s2.0-85138342051&amp;doi=10.1108%2fPR-12-2021-0909&amp;partnerID=40&amp;md5=b2dbb576a4da245343e274459fa5cb6e</v>
      </c>
      <c r="B6809">
        <v>7</v>
      </c>
      <c r="C6809" t="s">
        <v>4209</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4210</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4211</v>
      </c>
    </row>
    <row r="6843" spans="1:3" x14ac:dyDescent="0.45">
      <c r="A6843" t="str">
        <f t="shared" si="106"/>
        <v>2AUTHOR FULL NAMES: Hsu, Sheng-Kuei (57217481378)</v>
      </c>
      <c r="B6843">
        <v>2</v>
      </c>
      <c r="C6843" t="s">
        <v>4212</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4213</v>
      </c>
    </row>
    <row r="6846" spans="1:3" x14ac:dyDescent="0.45">
      <c r="A6846" t="str">
        <f t="shared" si="106"/>
        <v>5(2021) 3rd IEEE Eurasia Conference on Biomedical Engineering, Healthcare and Sustainability, ECBIOS 2021, pp. 191 - 194, Cited 0 times.</v>
      </c>
      <c r="B6846">
        <v>5</v>
      </c>
      <c r="C6846" t="s">
        <v>4214</v>
      </c>
    </row>
    <row r="6847" spans="1:3" x14ac:dyDescent="0.45">
      <c r="A6847" t="str">
        <f t="shared" si="106"/>
        <v>6DOI: 10.1109/ECBIOS51820.2021.9510849</v>
      </c>
      <c r="B6847">
        <v>6</v>
      </c>
      <c r="C6847" t="s">
        <v>4215</v>
      </c>
    </row>
    <row r="6848" spans="1:3" x14ac:dyDescent="0.45">
      <c r="A6848" t="str">
        <f t="shared" si="106"/>
        <v>7https://www.scopus.com/inward/record.uri?eid=2-s2.0-85124906114&amp;doi=10.1109%2fECBIOS51820.2021.9510849&amp;partnerID=40&amp;md5=aec5c0af7609f02fbd8e8c738287bef5</v>
      </c>
      <c r="B6848">
        <v>7</v>
      </c>
      <c r="C6848" t="s">
        <v>4216</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4217</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4218</v>
      </c>
    </row>
    <row r="6856" spans="1:3" x14ac:dyDescent="0.45">
      <c r="A6856" t="str">
        <f t="shared" si="107"/>
        <v>2AUTHOR FULL NAMES: Hyotynen, P. (6504160443); Keltikangas, K. (27667708000)</v>
      </c>
      <c r="B6856">
        <v>2</v>
      </c>
      <c r="C6856" t="s">
        <v>4219</v>
      </c>
    </row>
    <row r="6857" spans="1:3" x14ac:dyDescent="0.45">
      <c r="A6857" t="str">
        <f t="shared" si="107"/>
        <v>36504160443; 27667708000</v>
      </c>
      <c r="B6857">
        <v>3</v>
      </c>
      <c r="C6857" t="s">
        <v>4220</v>
      </c>
    </row>
    <row r="6858" spans="1:3" x14ac:dyDescent="0.45">
      <c r="A6858" t="str">
        <f t="shared" si="107"/>
        <v>4Tools and inspiration for engineering education development through stakeholder cooperation</v>
      </c>
      <c r="B6858">
        <v>4</v>
      </c>
      <c r="C6858" t="s">
        <v>4221</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4222</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4223</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4224</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4225</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4226</v>
      </c>
    </row>
    <row r="6909" spans="1:3" x14ac:dyDescent="0.45">
      <c r="A6909" t="str">
        <f t="shared" si="107"/>
        <v>357192194629; 57387291200; 57387106500; 57386172900; 57387480500; 57387291300; 57387480600</v>
      </c>
      <c r="B6909">
        <v>3</v>
      </c>
      <c r="C6909" t="s">
        <v>4227</v>
      </c>
    </row>
    <row r="6910" spans="1:3" x14ac:dyDescent="0.45">
      <c r="A6910" t="str">
        <f t="shared" si="107"/>
        <v>4EDUCATION for SUSTAINABLE DEVELOPMENT: A STAKEHOLDER ANALYSIS between A CHINESE and SINO-FOREIGN UNIVERSITY</v>
      </c>
      <c r="B6910">
        <v>4</v>
      </c>
      <c r="C6910" t="s">
        <v>4228</v>
      </c>
    </row>
    <row r="6911" spans="1:3" x14ac:dyDescent="0.45">
      <c r="A6911" t="str">
        <f t="shared" si="107"/>
        <v>5(2021) WIT Transactions on Ecology and the Environment, 253, pp. 463 - 473, Cited 0 times.</v>
      </c>
      <c r="B6911">
        <v>5</v>
      </c>
      <c r="C6911" t="s">
        <v>4229</v>
      </c>
    </row>
    <row r="6912" spans="1:3" x14ac:dyDescent="0.45">
      <c r="A6912" t="str">
        <f t="shared" si="107"/>
        <v>6DOI: 10.2495/SC210381</v>
      </c>
      <c r="B6912">
        <v>6</v>
      </c>
      <c r="C6912" t="s">
        <v>4230</v>
      </c>
    </row>
    <row r="6913" spans="1:3" x14ac:dyDescent="0.45">
      <c r="A6913" t="str">
        <f t="shared" si="107"/>
        <v>7https://www.scopus.com/inward/record.uri?eid=2-s2.0-85121832997&amp;doi=10.2495%2fSC210381&amp;partnerID=40&amp;md5=0f0ca8288fdb728d86f5b5e10f964da5</v>
      </c>
      <c r="B6913">
        <v>7</v>
      </c>
      <c r="C6913" t="s">
        <v>4231</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4232</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4233</v>
      </c>
    </row>
    <row r="6947" spans="1:3" x14ac:dyDescent="0.45">
      <c r="A6947" t="str">
        <f t="shared" si="108"/>
        <v>2AUTHOR FULL NAMES: Dethan, Minarni Anaci (57211456191); Tunti, Maria E. D. (57211456917); Kellen, Pius Bumi (57211461079)</v>
      </c>
      <c r="B6947">
        <v>2</v>
      </c>
      <c r="C6947" t="s">
        <v>4234</v>
      </c>
    </row>
    <row r="6948" spans="1:3" x14ac:dyDescent="0.45">
      <c r="A6948" t="str">
        <f t="shared" si="108"/>
        <v>357211456191; 57211456917; 57211461079</v>
      </c>
      <c r="B6948">
        <v>3</v>
      </c>
      <c r="C6948" t="s">
        <v>4235</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4236</v>
      </c>
    </row>
    <row r="6950" spans="1:3" x14ac:dyDescent="0.45">
      <c r="A6950" t="str">
        <f t="shared" si="108"/>
        <v>5(2019) Opcion, 35 (Special Issue 21), pp. 2899 - 2921, Cited 0 times.</v>
      </c>
      <c r="B6950">
        <v>5</v>
      </c>
      <c r="C6950" t="s">
        <v>4237</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4238</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4239</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4240</v>
      </c>
    </row>
    <row r="6973" spans="1:3" x14ac:dyDescent="0.45">
      <c r="A6973" t="str">
        <f t="shared" si="108"/>
        <v>2AUTHOR FULL NAMES: Suryani, Karmila (57194111577); Khairudin (57194109547); Syahmaidi, Eril (57194109978)</v>
      </c>
      <c r="B6973">
        <v>2</v>
      </c>
      <c r="C6973" t="s">
        <v>4241</v>
      </c>
    </row>
    <row r="6974" spans="1:3" x14ac:dyDescent="0.45">
      <c r="A6974" t="str">
        <f t="shared" si="108"/>
        <v>357194111577; 57194109547; 57194109978</v>
      </c>
      <c r="B6974">
        <v>3</v>
      </c>
      <c r="C6974" t="s">
        <v>4242</v>
      </c>
    </row>
    <row r="6975" spans="1:3" x14ac:dyDescent="0.45">
      <c r="A6975" t="str">
        <f t="shared" si="108"/>
        <v>4Online tracer study of Bung Hatta University</v>
      </c>
      <c r="B6975">
        <v>4</v>
      </c>
      <c r="C6975" t="s">
        <v>4243</v>
      </c>
    </row>
    <row r="6976" spans="1:3" x14ac:dyDescent="0.45">
      <c r="A6976" t="str">
        <f t="shared" si="108"/>
        <v>5(2017) International Journal of GEOMATE, 13 (7), pp. 20 - 27, Cited 0 times.</v>
      </c>
      <c r="B6976">
        <v>5</v>
      </c>
      <c r="C6976" t="s">
        <v>4244</v>
      </c>
    </row>
    <row r="6977" spans="1:3" x14ac:dyDescent="0.45">
      <c r="A6977" t="str">
        <f t="shared" si="108"/>
        <v>6DOI: 10.21660/2017.37.TVET011</v>
      </c>
      <c r="B6977">
        <v>6</v>
      </c>
      <c r="C6977" t="s">
        <v>4245</v>
      </c>
    </row>
    <row r="6978" spans="1:3" x14ac:dyDescent="0.45">
      <c r="A6978" t="str">
        <f t="shared" si="108"/>
        <v>7https://www.scopus.com/inward/record.uri?eid=2-s2.0-85018728449&amp;doi=10.21660%2f2017.37.TVET011&amp;partnerID=40&amp;md5=7682c0ed173fd7bf6ca7b330cb3353a4</v>
      </c>
      <c r="B6978">
        <v>7</v>
      </c>
      <c r="C6978" t="s">
        <v>4246</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4247</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4248</v>
      </c>
    </row>
    <row r="7038" spans="1:3" x14ac:dyDescent="0.45">
      <c r="A7038" t="str">
        <f t="shared" si="109"/>
        <v>2AUTHOR FULL NAMES: Celestial-Valderama, Arlene Mae (57269783000); Vinluan, Albert A. (57208207072); Mangaba, Joel B. (57208209164)</v>
      </c>
      <c r="B7038">
        <v>2</v>
      </c>
      <c r="C7038" t="s">
        <v>4249</v>
      </c>
    </row>
    <row r="7039" spans="1:3" x14ac:dyDescent="0.45">
      <c r="A7039" t="str">
        <f t="shared" si="109"/>
        <v>357269783000; 57208207072; 57208209164</v>
      </c>
      <c r="B7039">
        <v>3</v>
      </c>
      <c r="C7039" t="s">
        <v>4250</v>
      </c>
    </row>
    <row r="7040" spans="1:3" x14ac:dyDescent="0.45">
      <c r="A7040" t="str">
        <f t="shared" si="109"/>
        <v>4Prelude to Full Online Learning: Educational Interventions from the Voice of the Customers</v>
      </c>
      <c r="B7040">
        <v>4</v>
      </c>
      <c r="C7040" t="s">
        <v>4251</v>
      </c>
    </row>
    <row r="7041" spans="1:3" x14ac:dyDescent="0.45">
      <c r="A7041" t="str">
        <f t="shared" si="109"/>
        <v>5(2021) 29th International Conference on Computers in Education Conference, ICCE 2021 - Proceedings, 2, pp. 387 - 396, Cited 0 times.</v>
      </c>
      <c r="B7041">
        <v>5</v>
      </c>
      <c r="C7041" t="s">
        <v>4252</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4253</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4254</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4255</v>
      </c>
    </row>
    <row r="7051" spans="1:3" x14ac:dyDescent="0.45">
      <c r="A7051" t="str">
        <f t="shared" si="110"/>
        <v>2AUTHOR FULL NAMES: Chiranjeevi, H.S. (57191592156); Shenoy, Manjula K. (57221744448); Sundar, D. Syam (57214414865)</v>
      </c>
      <c r="B7051">
        <v>2</v>
      </c>
      <c r="C7051" t="s">
        <v>4256</v>
      </c>
    </row>
    <row r="7052" spans="1:3" x14ac:dyDescent="0.45">
      <c r="A7052" t="str">
        <f t="shared" si="110"/>
        <v>357191592156; 57221744448; 57214414865</v>
      </c>
      <c r="B7052">
        <v>3</v>
      </c>
      <c r="C7052" t="s">
        <v>4257</v>
      </c>
    </row>
    <row r="7053" spans="1:3" x14ac:dyDescent="0.45">
      <c r="A7053" t="str">
        <f t="shared" si="110"/>
        <v>4Integrating on-premises data with customer relationship management application on cloud: A hybrid IT infrastructure support service</v>
      </c>
      <c r="B7053">
        <v>4</v>
      </c>
      <c r="C7053" t="s">
        <v>4258</v>
      </c>
    </row>
    <row r="7054" spans="1:3" x14ac:dyDescent="0.45">
      <c r="A7054" t="str">
        <f t="shared" si="110"/>
        <v>5(2018) Cogent Engineering, 5 (1), art. no. 1462755, Cited 0 times.</v>
      </c>
      <c r="B7054">
        <v>5</v>
      </c>
      <c r="C7054" t="s">
        <v>4259</v>
      </c>
    </row>
    <row r="7055" spans="1:3" x14ac:dyDescent="0.45">
      <c r="A7055" t="str">
        <f t="shared" si="110"/>
        <v>6DOI: 10.1080/23311916.2018.1462755</v>
      </c>
      <c r="B7055">
        <v>6</v>
      </c>
      <c r="C7055" t="s">
        <v>4260</v>
      </c>
    </row>
    <row r="7056" spans="1:3" x14ac:dyDescent="0.45">
      <c r="A7056" t="str">
        <f t="shared" si="110"/>
        <v>7https://www.scopus.com/inward/record.uri?eid=2-s2.0-85045846220&amp;doi=10.1080%2f23311916.2018.1462755&amp;partnerID=40&amp;md5=12b373684f8834de8be180d23b5a5edc</v>
      </c>
      <c r="B7056">
        <v>7</v>
      </c>
      <c r="C7056" t="s">
        <v>4261</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4262</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4263</v>
      </c>
    </row>
    <row r="7090" spans="1:3" x14ac:dyDescent="0.45">
      <c r="A7090" t="str">
        <f t="shared" si="110"/>
        <v>2AUTHOR FULL NAMES: Johnson, Beata (57214233935); Main, Joyce B. (54385815900)</v>
      </c>
      <c r="B7090">
        <v>2</v>
      </c>
      <c r="C7090" t="s">
        <v>4264</v>
      </c>
    </row>
    <row r="7091" spans="1:3" x14ac:dyDescent="0.45">
      <c r="A7091" t="str">
        <f t="shared" si="110"/>
        <v>357214233935; 54385815900</v>
      </c>
      <c r="B7091">
        <v>3</v>
      </c>
      <c r="C7091" t="s">
        <v>4265</v>
      </c>
    </row>
    <row r="7092" spans="1:3" x14ac:dyDescent="0.45">
      <c r="A7092" t="str">
        <f t="shared" si="110"/>
        <v>4Work in Progress: Survey development of the influence of engineering students' extracurricular involvement on career aspirations and professional development</v>
      </c>
      <c r="B7092">
        <v>4</v>
      </c>
      <c r="C7092" t="s">
        <v>4266</v>
      </c>
    </row>
    <row r="7093" spans="1:3" x14ac:dyDescent="0.45">
      <c r="A7093" t="str">
        <f t="shared" si="110"/>
        <v>5(2020) ASEE Annual Conference and Exposition, Conference Proceedings, 2020-June, art. no. 1732, Cited 0 times.</v>
      </c>
      <c r="B7093">
        <v>5</v>
      </c>
      <c r="C7093" t="s">
        <v>4267</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4268</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4269</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4270</v>
      </c>
    </row>
    <row r="7116" spans="1:3" x14ac:dyDescent="0.45">
      <c r="A7116" t="str">
        <f t="shared" si="111"/>
        <v>2AUTHOR FULL NAMES: O’Regan, Michael (57223925583); Choe, Jaeyeon (57206427671)</v>
      </c>
      <c r="B7116">
        <v>2</v>
      </c>
      <c r="C7116" t="s">
        <v>4271</v>
      </c>
    </row>
    <row r="7117" spans="1:3" x14ac:dyDescent="0.45">
      <c r="A7117" t="str">
        <f t="shared" si="111"/>
        <v>357223925583; 57206427671</v>
      </c>
      <c r="B7117">
        <v>3</v>
      </c>
      <c r="C7117" t="s">
        <v>4272</v>
      </c>
    </row>
    <row r="7118" spans="1:3" x14ac:dyDescent="0.45">
      <c r="A7118" t="str">
        <f t="shared" si="111"/>
        <v>4Searching for prestige: motivations and managerial implications of Chinese campus tourists</v>
      </c>
      <c r="B7118">
        <v>4</v>
      </c>
      <c r="C7118" t="s">
        <v>4273</v>
      </c>
    </row>
    <row r="7119" spans="1:3" x14ac:dyDescent="0.45">
      <c r="A7119" t="str">
        <f t="shared" si="111"/>
        <v>5(2022) Leisure Studies, 41 (6), pp. 862 - 878, Cited 0 times.</v>
      </c>
      <c r="B7119">
        <v>5</v>
      </c>
      <c r="C7119" t="s">
        <v>4274</v>
      </c>
    </row>
    <row r="7120" spans="1:3" x14ac:dyDescent="0.45">
      <c r="A7120" t="str">
        <f t="shared" si="111"/>
        <v>6DOI: 10.1080/02614367.2022.2088832</v>
      </c>
      <c r="B7120">
        <v>6</v>
      </c>
      <c r="C7120" t="s">
        <v>4275</v>
      </c>
    </row>
    <row r="7121" spans="1:3" x14ac:dyDescent="0.45">
      <c r="A7121" t="str">
        <f t="shared" si="111"/>
        <v>7https://www.scopus.com/inward/record.uri?eid=2-s2.0-85132330582&amp;doi=10.1080%2f02614367.2022.2088832&amp;partnerID=40&amp;md5=3fad5fc1110bca8f23019679765f3923</v>
      </c>
      <c r="B7121">
        <v>7</v>
      </c>
      <c r="C7121" t="s">
        <v>4276</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4277</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4278</v>
      </c>
    </row>
    <row r="7129" spans="1:3" x14ac:dyDescent="0.45">
      <c r="A7129" t="str">
        <f t="shared" si="111"/>
        <v>2AUTHOR FULL NAMES: Aldaz, Cecilia Elizabeth Bayas (57192877552); Hamón, Leyla Angélica Sandoval (57192872528); Casani, Fernando (36127264700); Rodríguez-Pomeda, Jesús (56442697500)</v>
      </c>
      <c r="B7129">
        <v>2</v>
      </c>
      <c r="C7129" t="s">
        <v>4279</v>
      </c>
    </row>
    <row r="7130" spans="1:3" x14ac:dyDescent="0.45">
      <c r="A7130" t="str">
        <f t="shared" si="111"/>
        <v>357192877552; 57192872528; 36127264700; 56442697500</v>
      </c>
      <c r="B7130">
        <v>3</v>
      </c>
      <c r="C7130" t="s">
        <v>4280</v>
      </c>
    </row>
    <row r="7131" spans="1:3" x14ac:dyDescent="0.45">
      <c r="A7131" t="str">
        <f t="shared" si="111"/>
        <v>4Stakeholders’ environmental sustainability perceptions in spanish campuses</v>
      </c>
      <c r="B7131">
        <v>4</v>
      </c>
      <c r="C7131" t="s">
        <v>4281</v>
      </c>
    </row>
    <row r="7132" spans="1:3" x14ac:dyDescent="0.45">
      <c r="A7132" t="str">
        <f t="shared" si="111"/>
        <v>5(2019) International Journal of Environmental Sustainability, 15 (2), pp. 1 - 22, Cited 0 times.</v>
      </c>
      <c r="B7132">
        <v>5</v>
      </c>
      <c r="C7132" t="s">
        <v>4282</v>
      </c>
    </row>
    <row r="7133" spans="1:3" x14ac:dyDescent="0.45">
      <c r="A7133" t="str">
        <f t="shared" si="111"/>
        <v>6DOI: 10.18848/2325-1077/CGP/v15i02/1-22</v>
      </c>
      <c r="B7133">
        <v>6</v>
      </c>
      <c r="C7133" t="s">
        <v>4283</v>
      </c>
    </row>
    <row r="7134" spans="1:3" x14ac:dyDescent="0.45">
      <c r="A7134" t="str">
        <f t="shared" si="111"/>
        <v>7https://www.scopus.com/inward/record.uri?eid=2-s2.0-85070675242&amp;doi=10.18848%2f2325-1077%2fCGP%2fv15i02%2f1-22&amp;partnerID=40&amp;md5=b90720ad0958850b349b173e1588edd4</v>
      </c>
      <c r="B7134">
        <v>7</v>
      </c>
      <c r="C7134" t="s">
        <v>4284</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4285</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4286</v>
      </c>
    </row>
    <row r="7155" spans="1:3" x14ac:dyDescent="0.45">
      <c r="A7155" t="str">
        <f t="shared" si="111"/>
        <v>2AUTHOR FULL NAMES: Zhu, Jiabin (13805679400); Liu, Qunqun (56300620300); Yang, Bo (56763098300); Chen, Bing (57207180544)</v>
      </c>
      <c r="B7155">
        <v>2</v>
      </c>
      <c r="C7155" t="s">
        <v>4287</v>
      </c>
    </row>
    <row r="7156" spans="1:3" x14ac:dyDescent="0.45">
      <c r="A7156" t="str">
        <f t="shared" si="111"/>
        <v>313805679400; 56300620300; 56763098300; 57207180544</v>
      </c>
      <c r="B7156">
        <v>3</v>
      </c>
      <c r="C7156" t="s">
        <v>4288</v>
      </c>
    </row>
    <row r="7157" spans="1:3" x14ac:dyDescent="0.45">
      <c r="A7157" t="str">
        <f t="shared" si="111"/>
        <v>4International students' learning experience and learning outcomes in China through summer programs</v>
      </c>
      <c r="B7157">
        <v>4</v>
      </c>
      <c r="C7157" t="s">
        <v>4289</v>
      </c>
    </row>
    <row r="7158" spans="1:3" x14ac:dyDescent="0.45">
      <c r="A7158" t="str">
        <f t="shared" si="111"/>
        <v>5(2015) Advancing Teacher Education and Curriculum Development through Study Abroad Programs, pp. 233 - 249, Cited 0 times.</v>
      </c>
      <c r="B7158">
        <v>5</v>
      </c>
      <c r="C7158" t="s">
        <v>4290</v>
      </c>
    </row>
    <row r="7159" spans="1:3" x14ac:dyDescent="0.45">
      <c r="A7159" t="str">
        <f t="shared" si="111"/>
        <v>6DOI: 10.4018/978-1-4666-9672-3.ch013</v>
      </c>
      <c r="B7159">
        <v>6</v>
      </c>
      <c r="C7159" t="s">
        <v>4291</v>
      </c>
    </row>
    <row r="7160" spans="1:3" x14ac:dyDescent="0.45">
      <c r="A7160" t="str">
        <f t="shared" si="111"/>
        <v>7https://www.scopus.com/inward/record.uri?eid=2-s2.0-84981360620&amp;doi=10.4018%2f978-1-4666-9672-3.ch013&amp;partnerID=40&amp;md5=2114ef1aff457edcf8ca678ec87a2503</v>
      </c>
      <c r="B7160">
        <v>7</v>
      </c>
      <c r="C7160" t="s">
        <v>4292</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4293</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4294</v>
      </c>
    </row>
    <row r="7168" spans="1:3" x14ac:dyDescent="0.45">
      <c r="A7168" t="str">
        <f t="shared" si="111"/>
        <v>2AUTHOR FULL NAMES: Potocan, Vojko (6508219981); Alfirevic, Niksa (24167859200); Nedelko, Zlatko (55604881400)</v>
      </c>
      <c r="B7168">
        <v>2</v>
      </c>
      <c r="C7168" t="s">
        <v>4295</v>
      </c>
    </row>
    <row r="7169" spans="1:3" x14ac:dyDescent="0.45">
      <c r="A7169" t="str">
        <f t="shared" si="111"/>
        <v>36508219981; 24167859200; 55604881400</v>
      </c>
      <c r="B7169">
        <v>3</v>
      </c>
      <c r="C7169" t="s">
        <v>4296</v>
      </c>
    </row>
    <row r="7170" spans="1:3" x14ac:dyDescent="0.45">
      <c r="A7170" t="str">
        <f t="shared" si="111"/>
        <v>4How personal values affect social responsibility in higher education institutions</v>
      </c>
      <c r="B7170">
        <v>4</v>
      </c>
      <c r="C7170" t="s">
        <v>4297</v>
      </c>
    </row>
    <row r="7171" spans="1:3" x14ac:dyDescent="0.45">
      <c r="A7171" t="str">
        <f t="shared" si="111"/>
        <v>5(2019) Recent advances in the roles of cultural and personal values in organizational behavior, pp. 102 - 127, Cited 0 times.</v>
      </c>
      <c r="B7171">
        <v>5</v>
      </c>
      <c r="C7171" t="s">
        <v>4298</v>
      </c>
    </row>
    <row r="7172" spans="1:3" x14ac:dyDescent="0.45">
      <c r="A7172" t="str">
        <f t="shared" si="111"/>
        <v>6DOI: 10.4018/978-1-7998-1013-1.ch006</v>
      </c>
      <c r="B7172">
        <v>6</v>
      </c>
      <c r="C7172" t="s">
        <v>4299</v>
      </c>
    </row>
    <row r="7173" spans="1:3" x14ac:dyDescent="0.45">
      <c r="A7173" t="str">
        <f t="shared" ref="A7173:A7236" si="112">B7173&amp;C7173</f>
        <v>7https://www.scopus.com/inward/record.uri?eid=2-s2.0-85077834819&amp;doi=10.4018%2f978-1-7998-1013-1.ch006&amp;partnerID=40&amp;md5=f3b6a26987be17456cf504f1d3e31638</v>
      </c>
      <c r="B7173">
        <v>7</v>
      </c>
      <c r="C7173" t="s">
        <v>4300</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4301</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4302</v>
      </c>
    </row>
    <row r="7194" spans="1:3" x14ac:dyDescent="0.45">
      <c r="A7194" t="str">
        <f t="shared" si="112"/>
        <v>2AUTHOR FULL NAMES: McGee, Lynn W. (56678415000)</v>
      </c>
      <c r="B7194">
        <v>2</v>
      </c>
      <c r="C7194" t="s">
        <v>4303</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4304</v>
      </c>
    </row>
    <row r="7197" spans="1:3" x14ac:dyDescent="0.45">
      <c r="A7197" t="str">
        <f t="shared" si="112"/>
        <v>5(2015) Journal of the International Academy for Case Studies, 21 (1), pp. 110 - 124, Cited 0 times.</v>
      </c>
      <c r="B7197">
        <v>5</v>
      </c>
      <c r="C7197" t="s">
        <v>4305</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4306</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4307</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4308</v>
      </c>
    </row>
    <row r="7207" spans="1:3" x14ac:dyDescent="0.45">
      <c r="A7207" t="str">
        <f t="shared" si="112"/>
        <v>2AUTHOR FULL NAMES: Nazri, Engku M. (57212002817); Shanmugam, S. Kanageswari Suppiah (56037402800); Manaf, Nor Aziah Abd (57201475027)</v>
      </c>
      <c r="B7207">
        <v>2</v>
      </c>
      <c r="C7207" t="s">
        <v>4309</v>
      </c>
    </row>
    <row r="7208" spans="1:3" x14ac:dyDescent="0.45">
      <c r="A7208" t="str">
        <f t="shared" si="112"/>
        <v>357212002817; 56037402800; 57201475027</v>
      </c>
      <c r="B7208">
        <v>3</v>
      </c>
      <c r="C7208" t="s">
        <v>4310</v>
      </c>
    </row>
    <row r="7209" spans="1:3" x14ac:dyDescent="0.45">
      <c r="A7209" t="str">
        <f t="shared" si="112"/>
        <v>4Competitive benchmarking of Universiti Utara Malaysia’s performance against the performance of selected Malaysian universities</v>
      </c>
      <c r="B7209">
        <v>4</v>
      </c>
      <c r="C7209" t="s">
        <v>4311</v>
      </c>
    </row>
    <row r="7210" spans="1:3" x14ac:dyDescent="0.45">
      <c r="A7210" t="str">
        <f t="shared" si="112"/>
        <v>5(2022) International Journal of Process Management and Benchmarking, 12 (5), pp. 599 - 615, Cited 0 times.</v>
      </c>
      <c r="B7210">
        <v>5</v>
      </c>
      <c r="C7210" t="s">
        <v>4312</v>
      </c>
    </row>
    <row r="7211" spans="1:3" x14ac:dyDescent="0.45">
      <c r="A7211" t="str">
        <f t="shared" si="112"/>
        <v>6DOI: 10.1504/IJPMB.2022.125337</v>
      </c>
      <c r="B7211">
        <v>6</v>
      </c>
      <c r="C7211" t="s">
        <v>4313</v>
      </c>
    </row>
    <row r="7212" spans="1:3" x14ac:dyDescent="0.45">
      <c r="A7212" t="str">
        <f t="shared" si="112"/>
        <v>7https://www.scopus.com/inward/record.uri?eid=2-s2.0-85140823479&amp;doi=10.1504%2fIJPMB.2022.125337&amp;partnerID=40&amp;md5=224f989d459979007f3f1ab87c646430</v>
      </c>
      <c r="B7212">
        <v>7</v>
      </c>
      <c r="C7212" t="s">
        <v>4314</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4315</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4211</v>
      </c>
    </row>
    <row r="7233" spans="1:3" x14ac:dyDescent="0.45">
      <c r="A7233" t="str">
        <f t="shared" si="112"/>
        <v>2AUTHOR FULL NAMES: Hsu, Sheng-Kuei (57217481378)</v>
      </c>
      <c r="B7233">
        <v>2</v>
      </c>
      <c r="C7233" t="s">
        <v>4212</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4316</v>
      </c>
    </row>
    <row r="7236" spans="1:3" x14ac:dyDescent="0.45">
      <c r="A7236" t="str">
        <f t="shared" si="112"/>
        <v>5(2020) Communications in Computer and Information Science, 1227 CCIS, pp. 605 - 610, Cited 0 times.</v>
      </c>
      <c r="B7236">
        <v>5</v>
      </c>
      <c r="C7236" t="s">
        <v>4317</v>
      </c>
    </row>
    <row r="7237" spans="1:3" x14ac:dyDescent="0.45">
      <c r="A7237" t="str">
        <f t="shared" ref="A7237:A7300" si="113">B7237&amp;C7237</f>
        <v>6DOI: 10.1007/978-981-15-6113-9_69</v>
      </c>
      <c r="B7237">
        <v>6</v>
      </c>
      <c r="C7237" t="s">
        <v>4318</v>
      </c>
    </row>
    <row r="7238" spans="1:3" x14ac:dyDescent="0.45">
      <c r="A7238" t="str">
        <f t="shared" si="113"/>
        <v>7https://www.scopus.com/inward/record.uri?eid=2-s2.0-85087283744&amp;doi=10.1007%2f978-981-15-6113-9_69&amp;partnerID=40&amp;md5=b603053269543eaf4b3fb6b3963b3de6</v>
      </c>
      <c r="B7238">
        <v>7</v>
      </c>
      <c r="C7238" t="s">
        <v>4319</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4320</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4321</v>
      </c>
    </row>
    <row r="7272" spans="1:3" x14ac:dyDescent="0.45">
      <c r="A7272" t="str">
        <f t="shared" si="113"/>
        <v>2AUTHOR FULL NAMES: Chai, Junyi (36781842400); Cheng, Ken (57565209600); Liu, Wenbin (57469533400)</v>
      </c>
      <c r="B7272">
        <v>2</v>
      </c>
      <c r="C7272" t="s">
        <v>4322</v>
      </c>
    </row>
    <row r="7273" spans="1:3" x14ac:dyDescent="0.45">
      <c r="A7273" t="str">
        <f t="shared" si="113"/>
        <v>336781842400; 57565209600; 57469533400</v>
      </c>
      <c r="B7273">
        <v>3</v>
      </c>
      <c r="C7273" t="s">
        <v>4323</v>
      </c>
    </row>
    <row r="7274" spans="1:3" x14ac:dyDescent="0.45">
      <c r="A7274" t="str">
        <f t="shared" si="113"/>
        <v>4A NEW MULTICRITERIA DECISION MAKING APPROACH FOR UNIVERSITY RANKING: THE SKYLINE SIR METHOD</v>
      </c>
      <c r="B7274">
        <v>4</v>
      </c>
      <c r="C7274" t="s">
        <v>4324</v>
      </c>
    </row>
    <row r="7275" spans="1:3" x14ac:dyDescent="0.45">
      <c r="A7275" t="str">
        <f t="shared" si="113"/>
        <v>5(2021) Proceedings - International Conference on Machine Learning and Cybernetics, 2021-December, Cited 0 times.</v>
      </c>
      <c r="B7275">
        <v>5</v>
      </c>
      <c r="C7275" t="s">
        <v>4325</v>
      </c>
    </row>
    <row r="7276" spans="1:3" x14ac:dyDescent="0.45">
      <c r="A7276" t="str">
        <f t="shared" si="113"/>
        <v>6DOI: 10.1109/ICMLC54886.2021.9737266</v>
      </c>
      <c r="B7276">
        <v>6</v>
      </c>
      <c r="C7276" t="s">
        <v>4326</v>
      </c>
    </row>
    <row r="7277" spans="1:3" x14ac:dyDescent="0.45">
      <c r="A7277" t="str">
        <f t="shared" si="113"/>
        <v>7https://www.scopus.com/inward/record.uri?eid=2-s2.0-85127821536&amp;doi=10.1109%2fICMLC54886.2021.9737266&amp;partnerID=40&amp;md5=fec18d4046fbc5f074b338ed6d440a44</v>
      </c>
      <c r="B7277">
        <v>7</v>
      </c>
      <c r="C7277" t="s">
        <v>4327</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4328</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4329</v>
      </c>
    </row>
    <row r="7285" spans="1:3" x14ac:dyDescent="0.45">
      <c r="A7285" t="str">
        <f t="shared" si="113"/>
        <v>2AUTHOR FULL NAMES: Taylor, Jon (57879182500); Terry, Richard (57878548900); Davies, Matt (57879026200)</v>
      </c>
      <c r="B7285">
        <v>2</v>
      </c>
      <c r="C7285" t="s">
        <v>4330</v>
      </c>
    </row>
    <row r="7286" spans="1:3" x14ac:dyDescent="0.45">
      <c r="A7286" t="str">
        <f t="shared" si="113"/>
        <v>357879182500; 57878548900; 57879026200</v>
      </c>
      <c r="B7286">
        <v>3</v>
      </c>
      <c r="C7286" t="s">
        <v>4331</v>
      </c>
    </row>
    <row r="7287" spans="1:3" x14ac:dyDescent="0.45">
      <c r="A7287" t="str">
        <f t="shared" si="113"/>
        <v>4Designing And Teaching An Online Module</v>
      </c>
      <c r="B7287">
        <v>4</v>
      </c>
      <c r="C7287" t="s">
        <v>4332</v>
      </c>
    </row>
    <row r="7288" spans="1:3" x14ac:dyDescent="0.45">
      <c r="A7288" t="str">
        <f t="shared" si="113"/>
        <v>5(2019) Learning and Teaching in Higher Education: Perspectives from a Business School, pp. 197 - 210, Cited 0 times.</v>
      </c>
      <c r="B7288">
        <v>5</v>
      </c>
      <c r="C7288" t="s">
        <v>4333</v>
      </c>
    </row>
    <row r="7289" spans="1:3" x14ac:dyDescent="0.45">
      <c r="A7289" t="str">
        <f t="shared" si="113"/>
        <v>6DOI: 10.4337/9781788975087.00034</v>
      </c>
      <c r="B7289">
        <v>6</v>
      </c>
      <c r="C7289" t="s">
        <v>4334</v>
      </c>
    </row>
    <row r="7290" spans="1:3" x14ac:dyDescent="0.45">
      <c r="A7290" t="str">
        <f t="shared" si="113"/>
        <v>7https://www.scopus.com/inward/record.uri?eid=2-s2.0-85137477538&amp;doi=10.4337%2f9781788975087.00034&amp;partnerID=40&amp;md5=1a19f042ee0dddd612a2ed61a4f4242e</v>
      </c>
      <c r="B7290">
        <v>7</v>
      </c>
      <c r="C7290" t="s">
        <v>4335</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4336</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4337</v>
      </c>
    </row>
    <row r="7298" spans="1:3" x14ac:dyDescent="0.45">
      <c r="A7298" t="str">
        <f t="shared" si="113"/>
        <v>2AUTHOR FULL NAMES: Ivana, Diana (57211883467); Drăgan, Mihaela (57516417800); Maftei, Mihaela (55619703500); Gӧtze, Uwe (57468752500); Metz, Daniel (57226487186)</v>
      </c>
      <c r="B7298">
        <v>2</v>
      </c>
      <c r="C7298" t="s">
        <v>4338</v>
      </c>
    </row>
    <row r="7299" spans="1:3" x14ac:dyDescent="0.45">
      <c r="A7299" t="str">
        <f t="shared" si="113"/>
        <v>357211883467; 57516417800; 55619703500; 57468752500; 57226487186</v>
      </c>
      <c r="B7299">
        <v>3</v>
      </c>
      <c r="C7299" t="s">
        <v>4339</v>
      </c>
    </row>
    <row r="7300" spans="1:3" x14ac:dyDescent="0.45">
      <c r="A7300" t="str">
        <f t="shared" si="113"/>
        <v>4Study of Knowledge Management Impact on Sustainable Higher Education Institutions: A Business Process Modelling Approach</v>
      </c>
      <c r="B7300">
        <v>4</v>
      </c>
      <c r="C7300" t="s">
        <v>4340</v>
      </c>
    </row>
    <row r="7301" spans="1:3" x14ac:dyDescent="0.45">
      <c r="A7301" t="str">
        <f t="shared" ref="A7301:A7364" si="114">B7301&amp;C7301</f>
        <v>5(2022) Springer Proceedings in Business and Economics, pp. 85 - 101, Cited 0 times.</v>
      </c>
      <c r="B7301">
        <v>5</v>
      </c>
      <c r="C7301" t="s">
        <v>4341</v>
      </c>
    </row>
    <row r="7302" spans="1:3" x14ac:dyDescent="0.45">
      <c r="A7302" t="str">
        <f t="shared" si="114"/>
        <v>6DOI: 10.1007/978-3-030-82751-9_6</v>
      </c>
      <c r="B7302">
        <v>6</v>
      </c>
      <c r="C7302" t="s">
        <v>4342</v>
      </c>
    </row>
    <row r="7303" spans="1:3" x14ac:dyDescent="0.45">
      <c r="A7303" t="str">
        <f t="shared" si="114"/>
        <v>7https://www.scopus.com/inward/record.uri?eid=2-s2.0-85125355636&amp;doi=10.1007%2f978-3-030-82751-9_6&amp;partnerID=40&amp;md5=ed4fc8977b5bf06bc28d8138c9989ece</v>
      </c>
      <c r="B7303">
        <v>7</v>
      </c>
      <c r="C7303" t="s">
        <v>4343</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4344</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4345</v>
      </c>
    </row>
    <row r="7311" spans="1:3" x14ac:dyDescent="0.45">
      <c r="A7311" t="str">
        <f t="shared" si="114"/>
        <v>2AUTHOR FULL NAMES: Lee, Michael H. (7409117920); Gopinathan, Saravanan (7003620512)</v>
      </c>
      <c r="B7311">
        <v>2</v>
      </c>
      <c r="C7311" t="s">
        <v>4346</v>
      </c>
    </row>
    <row r="7312" spans="1:3" x14ac:dyDescent="0.45">
      <c r="A7312" t="str">
        <f t="shared" si="114"/>
        <v>37409117920; 7003620512</v>
      </c>
      <c r="B7312">
        <v>3</v>
      </c>
      <c r="C7312" t="s">
        <v>4347</v>
      </c>
    </row>
    <row r="7313" spans="1:3" x14ac:dyDescent="0.45">
      <c r="A7313" t="str">
        <f t="shared" si="114"/>
        <v>4Reforming university education in hong kong and singapore</v>
      </c>
      <c r="B7313">
        <v>4</v>
      </c>
      <c r="C7313" t="s">
        <v>4348</v>
      </c>
    </row>
    <row r="7314" spans="1:3" x14ac:dyDescent="0.45">
      <c r="A7314" t="str">
        <f t="shared" si="114"/>
        <v>5(2003) International Journal of Phytoremediation, 21 (1), pp. 167 - 182, Cited 0 times.</v>
      </c>
      <c r="B7314">
        <v>5</v>
      </c>
      <c r="C7314" t="s">
        <v>4349</v>
      </c>
    </row>
    <row r="7315" spans="1:3" x14ac:dyDescent="0.45">
      <c r="A7315" t="str">
        <f t="shared" si="114"/>
        <v>6DOI: 10.1080/07294360304108</v>
      </c>
      <c r="B7315">
        <v>6</v>
      </c>
      <c r="C7315" t="s">
        <v>4350</v>
      </c>
    </row>
    <row r="7316" spans="1:3" x14ac:dyDescent="0.45">
      <c r="A7316" t="str">
        <f t="shared" si="114"/>
        <v>7https://www.scopus.com/inward/record.uri?eid=2-s2.0-85066223942&amp;doi=10.1080%2f07294360304108&amp;partnerID=40&amp;md5=adc8e2dc98916850fde68bff0e9ce83a</v>
      </c>
      <c r="B7316">
        <v>7</v>
      </c>
      <c r="C7316" t="s">
        <v>4351</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4352</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3813</v>
      </c>
    </row>
    <row r="7337" spans="1:3" x14ac:dyDescent="0.45">
      <c r="A7337" t="str">
        <f t="shared" si="114"/>
        <v>2AUTHOR FULL NAMES: Chapleo, Chris (36744662800)</v>
      </c>
      <c r="B7337">
        <v>2</v>
      </c>
      <c r="C7337" t="s">
        <v>3814</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3815</v>
      </c>
    </row>
    <row r="7340" spans="1:3" x14ac:dyDescent="0.45">
      <c r="A7340" t="str">
        <f t="shared" si="114"/>
        <v>5(2013) Developing Business Strategies and Identifying Risk Factors in Modern Organizations, pp. 94 - 108, Cited 0 times.</v>
      </c>
      <c r="B7340">
        <v>5</v>
      </c>
      <c r="C7340" t="s">
        <v>4353</v>
      </c>
    </row>
    <row r="7341" spans="1:3" x14ac:dyDescent="0.45">
      <c r="A7341" t="str">
        <f t="shared" si="114"/>
        <v>6DOI: 10.4018/978-1-4666-4860-9.ch007</v>
      </c>
      <c r="B7341">
        <v>6</v>
      </c>
      <c r="C7341" t="s">
        <v>4354</v>
      </c>
    </row>
    <row r="7342" spans="1:3" x14ac:dyDescent="0.45">
      <c r="A7342" t="str">
        <f t="shared" si="114"/>
        <v>7https://www.scopus.com/inward/record.uri?eid=2-s2.0-84956839983&amp;doi=10.4018%2f978-1-4666-4860-9.ch007&amp;partnerID=40&amp;md5=758921572f4ce294ebb54987cf3ce7dd</v>
      </c>
      <c r="B7342">
        <v>7</v>
      </c>
      <c r="C7342" t="s">
        <v>4355</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4356</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3270</v>
      </c>
    </row>
    <row r="7350" spans="1:3" x14ac:dyDescent="0.45">
      <c r="A7350" t="str">
        <f t="shared" si="114"/>
        <v>2AUTHOR FULL NAMES: Schüller, David (55797730600); Chlebovský, Vít (56488037800); Doubravský, Karel (57202077435); Chalupský, Vladimír (56487978300)</v>
      </c>
      <c r="B7350">
        <v>2</v>
      </c>
      <c r="C7350" t="s">
        <v>3271</v>
      </c>
    </row>
    <row r="7351" spans="1:3" x14ac:dyDescent="0.45">
      <c r="A7351" t="str">
        <f t="shared" si="114"/>
        <v>355797730600; 56488037800; 57202077435; 56487978300</v>
      </c>
      <c r="B7351">
        <v>3</v>
      </c>
      <c r="C7351" t="s">
        <v>3272</v>
      </c>
    </row>
    <row r="7352" spans="1:3" x14ac:dyDescent="0.45">
      <c r="A7352" t="str">
        <f t="shared" si="114"/>
        <v>4The conceptual scheme for managing university stakeholders' satisfaction</v>
      </c>
      <c r="B7352">
        <v>4</v>
      </c>
      <c r="C7352" t="s">
        <v>3273</v>
      </c>
    </row>
    <row r="7353" spans="1:3" x14ac:dyDescent="0.45">
      <c r="A7353" t="str">
        <f t="shared" si="114"/>
        <v>5(2014) Acta Universitatis Agriculturae et Silviculturae Mendelianae Brunensis, 62 (6), pp. 1385 - 1393, Cited 0 times.</v>
      </c>
      <c r="B7353">
        <v>5</v>
      </c>
      <c r="C7353" t="s">
        <v>4357</v>
      </c>
    </row>
    <row r="7354" spans="1:3" x14ac:dyDescent="0.45">
      <c r="A7354" t="str">
        <f t="shared" si="114"/>
        <v>6DOI: 10.11118/actaun201462061385</v>
      </c>
      <c r="B7354">
        <v>6</v>
      </c>
      <c r="C7354" t="s">
        <v>4358</v>
      </c>
    </row>
    <row r="7355" spans="1:3" x14ac:dyDescent="0.45">
      <c r="A7355" t="str">
        <f t="shared" si="114"/>
        <v>7https://www.scopus.com/inward/record.uri?eid=2-s2.0-84921329249&amp;doi=10.11118%2factaun201462061385&amp;partnerID=40&amp;md5=b1cecf492fbc9ba071d183f65024dbf1</v>
      </c>
      <c r="B7355">
        <v>7</v>
      </c>
      <c r="C7355" t="s">
        <v>4359</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4360</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4361</v>
      </c>
    </row>
    <row r="7363" spans="1:3" x14ac:dyDescent="0.45">
      <c r="A7363" t="str">
        <f t="shared" si="114"/>
        <v>2AUTHOR FULL NAMES: Lear, Scott A (7003829555); Bates, Joanna (7401513106); Lavoie, Josée G (16682773700); Johnston, Suzanne (25957641900); Scott, Richard E (7404343143)</v>
      </c>
      <c r="B7363">
        <v>2</v>
      </c>
      <c r="C7363" t="s">
        <v>4362</v>
      </c>
    </row>
    <row r="7364" spans="1:3" x14ac:dyDescent="0.45">
      <c r="A7364" t="str">
        <f t="shared" si="114"/>
        <v>37003829555; 7401513106; 16682773700; 25957641900; 7404343143</v>
      </c>
      <c r="B7364">
        <v>3</v>
      </c>
      <c r="C7364" t="s">
        <v>4363</v>
      </c>
    </row>
    <row r="7365" spans="1:3" x14ac:dyDescent="0.45">
      <c r="A7365" t="str">
        <f t="shared" ref="A7365:A7428" si="115">B7365&amp;C7365</f>
        <v>4The British Columbia Alliance on Telehealth Research and Policy.</v>
      </c>
      <c r="B7365">
        <v>4</v>
      </c>
      <c r="C7365" t="s">
        <v>4364</v>
      </c>
    </row>
    <row r="7366" spans="1:3" x14ac:dyDescent="0.45">
      <c r="A7366" t="str">
        <f t="shared" si="115"/>
        <v>5(2008) Healthcare quarterly (Toronto, Ont.), 11 (4), pp. 52-56, 2, Cited 0 times.</v>
      </c>
      <c r="B7366">
        <v>5</v>
      </c>
      <c r="C7366" t="s">
        <v>4365</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4366</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4367</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4368</v>
      </c>
    </row>
    <row r="7389" spans="1:3" x14ac:dyDescent="0.45">
      <c r="A7389" t="str">
        <f t="shared" si="115"/>
        <v>2AUTHOR FULL NAMES: Kustiani, I. (55531666400); Despa, D. (36974975900)</v>
      </c>
      <c r="B7389">
        <v>2</v>
      </c>
      <c r="C7389" t="s">
        <v>4369</v>
      </c>
    </row>
    <row r="7390" spans="1:3" x14ac:dyDescent="0.45">
      <c r="A7390" t="str">
        <f t="shared" si="115"/>
        <v>355531666400; 36974975900</v>
      </c>
      <c r="B7390">
        <v>3</v>
      </c>
      <c r="C7390" t="s">
        <v>4370</v>
      </c>
    </row>
    <row r="7391" spans="1:3" x14ac:dyDescent="0.45">
      <c r="A7391" t="str">
        <f t="shared" si="115"/>
        <v>4Improvement of campus environment quality: The feasibility study of the University of Lampung integrated waste management</v>
      </c>
      <c r="B7391">
        <v>4</v>
      </c>
      <c r="C7391" t="s">
        <v>4371</v>
      </c>
    </row>
    <row r="7392" spans="1:3" x14ac:dyDescent="0.45">
      <c r="A7392" t="str">
        <f t="shared" si="115"/>
        <v>5(2019) IOP Conference Series: Earth and Environmental Science, 245 (1), art. no. 012005, Cited 0 times.</v>
      </c>
      <c r="B7392">
        <v>5</v>
      </c>
      <c r="C7392" t="s">
        <v>4372</v>
      </c>
    </row>
    <row r="7393" spans="1:3" x14ac:dyDescent="0.45">
      <c r="A7393" t="str">
        <f t="shared" si="115"/>
        <v>6DOI: 10.1088/1755-1315/245/1/012005</v>
      </c>
      <c r="B7393">
        <v>6</v>
      </c>
      <c r="C7393" t="s">
        <v>4373</v>
      </c>
    </row>
    <row r="7394" spans="1:3" x14ac:dyDescent="0.45">
      <c r="A7394" t="str">
        <f t="shared" si="115"/>
        <v>7https://www.scopus.com/inward/record.uri?eid=2-s2.0-85063872835&amp;doi=10.1088%2f1755-1315%2f245%2f1%2f012005&amp;partnerID=40&amp;md5=0f8b3434b72a69a508ed7dc3434b0ad0</v>
      </c>
      <c r="B7394">
        <v>7</v>
      </c>
      <c r="C7394" t="s">
        <v>4374</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4375</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4376</v>
      </c>
    </row>
    <row r="7441" spans="1:3" x14ac:dyDescent="0.45">
      <c r="A7441" t="str">
        <f t="shared" si="116"/>
        <v>2AUTHOR FULL NAMES: Muhamad, Suriyani (39861962500); Kusairi, Suhal (56725636000); Ab Manah, Siti Khatijah (57212136620)</v>
      </c>
      <c r="B7441">
        <v>2</v>
      </c>
      <c r="C7441" t="s">
        <v>4377</v>
      </c>
    </row>
    <row r="7442" spans="1:3" x14ac:dyDescent="0.45">
      <c r="A7442" t="str">
        <f t="shared" si="116"/>
        <v>339861962500; 56725636000; 57212136620</v>
      </c>
      <c r="B7442">
        <v>3</v>
      </c>
      <c r="C7442" t="s">
        <v>4378</v>
      </c>
    </row>
    <row r="7443" spans="1:3" x14ac:dyDescent="0.45">
      <c r="A7443" t="str">
        <f t="shared" si="116"/>
        <v>4The spillover effects of University to Business Growth: Evidence from Malaysia</v>
      </c>
      <c r="B7443">
        <v>4</v>
      </c>
      <c r="C7443" t="s">
        <v>4379</v>
      </c>
    </row>
    <row r="7444" spans="1:3" x14ac:dyDescent="0.45">
      <c r="A7444" t="str">
        <f t="shared" si="116"/>
        <v>5(2019) International Journal of Innovation, Creativity and Change, 8 (4), pp. 310 - 327, Cited 0 times.</v>
      </c>
      <c r="B7444">
        <v>5</v>
      </c>
      <c r="C7444" t="s">
        <v>4380</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4381</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4382</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2218</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2219</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2220</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2221</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2222</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2223</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2224</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2225</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2264</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2265</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2266</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2267</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2268</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2269</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2270</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2271</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2272</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2273</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2274</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2275</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2276</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2277</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2278</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2279</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2280</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2281</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2282</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2283</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2284</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2285</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2286</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2287</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2288</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2289</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2290</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2291</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2292</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2293</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2294</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2295</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2296</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2297</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2298</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2299</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2300</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2301</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2302</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2303</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2304</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2305</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2306</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2307</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2308</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2309</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2310</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2311</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2312</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2313</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2314</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2315</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2316</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2317</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2318</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2319</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2320</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2321</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2322</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2323</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2324</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2325</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2326</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2327</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2328</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2329</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2330</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2331</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2332</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2333</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2334</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2335</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2336</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2337</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2338</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2339</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2340</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2341</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2342</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2343</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2344</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2345</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2346</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2347</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2348</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2226</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2227</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2228</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2229</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2230</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2231</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2232</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2349</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2350</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2351</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2352</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2353</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2354</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2355</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2356</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2357</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2358</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2359</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2360</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2361</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2362</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2363</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2364</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2365</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2366</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2367</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2368</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2369</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2370</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2371</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2372</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2373</v>
      </c>
    </row>
    <row r="496" spans="1:1" x14ac:dyDescent="0.45">
      <c r="A496" t="s">
        <v>2374</v>
      </c>
    </row>
    <row r="497" spans="1:1" x14ac:dyDescent="0.45">
      <c r="A497" t="s">
        <v>2375</v>
      </c>
    </row>
    <row r="498" spans="1:1" x14ac:dyDescent="0.45">
      <c r="A498" t="s">
        <v>2376</v>
      </c>
    </row>
    <row r="499" spans="1:1" x14ac:dyDescent="0.45">
      <c r="A499" t="s">
        <v>2377</v>
      </c>
    </row>
    <row r="500" spans="1:1" x14ac:dyDescent="0.45">
      <c r="A500" t="s">
        <v>2378</v>
      </c>
    </row>
    <row r="501" spans="1:1" x14ac:dyDescent="0.45">
      <c r="A501" t="s">
        <v>2379</v>
      </c>
    </row>
    <row r="503" spans="1:1" x14ac:dyDescent="0.45">
      <c r="A503" t="s">
        <v>2380</v>
      </c>
    </row>
    <row r="504" spans="1:1" x14ac:dyDescent="0.45">
      <c r="A504" t="s">
        <v>10</v>
      </c>
    </row>
    <row r="505" spans="1:1" x14ac:dyDescent="0.45">
      <c r="A505" t="s">
        <v>11</v>
      </c>
    </row>
    <row r="506" spans="1:1" x14ac:dyDescent="0.45">
      <c r="A506" t="s">
        <v>12</v>
      </c>
    </row>
    <row r="508" spans="1:1" x14ac:dyDescent="0.45">
      <c r="A508" t="s">
        <v>2257</v>
      </c>
    </row>
    <row r="509" spans="1:1" x14ac:dyDescent="0.45">
      <c r="A509" t="s">
        <v>2258</v>
      </c>
    </row>
    <row r="510" spans="1:1" x14ac:dyDescent="0.45">
      <c r="A510">
        <v>13008815400</v>
      </c>
    </row>
    <row r="511" spans="1:1" x14ac:dyDescent="0.45">
      <c r="A511" t="s">
        <v>2259</v>
      </c>
    </row>
    <row r="512" spans="1:1" x14ac:dyDescent="0.45">
      <c r="A512" t="s">
        <v>2260</v>
      </c>
    </row>
    <row r="513" spans="1:1" x14ac:dyDescent="0.45">
      <c r="A513" t="s">
        <v>2261</v>
      </c>
    </row>
    <row r="514" spans="1:1" x14ac:dyDescent="0.45">
      <c r="A514" t="s">
        <v>2262</v>
      </c>
    </row>
    <row r="516" spans="1:1" x14ac:dyDescent="0.45">
      <c r="A516" t="s">
        <v>2263</v>
      </c>
    </row>
    <row r="517" spans="1:1" x14ac:dyDescent="0.45">
      <c r="A517" t="s">
        <v>10</v>
      </c>
    </row>
    <row r="518" spans="1:1" x14ac:dyDescent="0.45">
      <c r="A518" t="s">
        <v>11</v>
      </c>
    </row>
    <row r="519" spans="1:1" x14ac:dyDescent="0.45">
      <c r="A519" t="s">
        <v>12</v>
      </c>
    </row>
    <row r="521" spans="1:1" x14ac:dyDescent="0.45">
      <c r="A521" t="s">
        <v>2381</v>
      </c>
    </row>
    <row r="522" spans="1:1" x14ac:dyDescent="0.45">
      <c r="A522" t="s">
        <v>2382</v>
      </c>
    </row>
    <row r="523" spans="1:1" x14ac:dyDescent="0.45">
      <c r="A523" t="s">
        <v>2383</v>
      </c>
    </row>
    <row r="524" spans="1:1" x14ac:dyDescent="0.45">
      <c r="A524" t="s">
        <v>2384</v>
      </c>
    </row>
    <row r="525" spans="1:1" x14ac:dyDescent="0.45">
      <c r="A525" t="s">
        <v>2385</v>
      </c>
    </row>
    <row r="526" spans="1:1" x14ac:dyDescent="0.45">
      <c r="A526" t="s">
        <v>2386</v>
      </c>
    </row>
    <row r="527" spans="1:1" x14ac:dyDescent="0.45">
      <c r="A527" t="s">
        <v>2387</v>
      </c>
    </row>
    <row r="529" spans="1:1" x14ac:dyDescent="0.45">
      <c r="A529" t="s">
        <v>2388</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2389</v>
      </c>
    </row>
    <row r="561" spans="1:1" x14ac:dyDescent="0.45">
      <c r="A561" t="s">
        <v>2390</v>
      </c>
    </row>
    <row r="562" spans="1:1" x14ac:dyDescent="0.45">
      <c r="A562" t="s">
        <v>2391</v>
      </c>
    </row>
    <row r="563" spans="1:1" x14ac:dyDescent="0.45">
      <c r="A563" t="s">
        <v>2392</v>
      </c>
    </row>
    <row r="564" spans="1:1" x14ac:dyDescent="0.45">
      <c r="A564" t="s">
        <v>2393</v>
      </c>
    </row>
    <row r="565" spans="1:1" x14ac:dyDescent="0.45">
      <c r="A565" t="s">
        <v>2394</v>
      </c>
    </row>
    <row r="566" spans="1:1" x14ac:dyDescent="0.45">
      <c r="A566" t="s">
        <v>2395</v>
      </c>
    </row>
    <row r="568" spans="1:1" x14ac:dyDescent="0.45">
      <c r="A568" t="s">
        <v>2396</v>
      </c>
    </row>
    <row r="569" spans="1:1" x14ac:dyDescent="0.45">
      <c r="A569" t="s">
        <v>10</v>
      </c>
    </row>
    <row r="570" spans="1:1" x14ac:dyDescent="0.45">
      <c r="A570" t="s">
        <v>11</v>
      </c>
    </row>
    <row r="571" spans="1:1" x14ac:dyDescent="0.45">
      <c r="A571" t="s">
        <v>12</v>
      </c>
    </row>
    <row r="573" spans="1:1" x14ac:dyDescent="0.45">
      <c r="A573" t="s">
        <v>2397</v>
      </c>
    </row>
    <row r="574" spans="1:1" x14ac:dyDescent="0.45">
      <c r="A574" t="s">
        <v>2398</v>
      </c>
    </row>
    <row r="575" spans="1:1" x14ac:dyDescent="0.45">
      <c r="A575" t="s">
        <v>2235</v>
      </c>
    </row>
    <row r="576" spans="1:1" x14ac:dyDescent="0.45">
      <c r="A576" t="s">
        <v>2399</v>
      </c>
    </row>
    <row r="577" spans="1:1" x14ac:dyDescent="0.45">
      <c r="A577" t="s">
        <v>2400</v>
      </c>
    </row>
    <row r="578" spans="1:1" x14ac:dyDescent="0.45">
      <c r="A578" t="s">
        <v>2401</v>
      </c>
    </row>
    <row r="579" spans="1:1" x14ac:dyDescent="0.45">
      <c r="A579" t="s">
        <v>2402</v>
      </c>
    </row>
    <row r="581" spans="1:1" x14ac:dyDescent="0.45">
      <c r="A581" t="s">
        <v>2403</v>
      </c>
    </row>
    <row r="582" spans="1:1" x14ac:dyDescent="0.45">
      <c r="A582" t="s">
        <v>10</v>
      </c>
    </row>
    <row r="583" spans="1:1" x14ac:dyDescent="0.45">
      <c r="A583" t="s">
        <v>11</v>
      </c>
    </row>
    <row r="584" spans="1:1" x14ac:dyDescent="0.45">
      <c r="A584" t="s">
        <v>12</v>
      </c>
    </row>
    <row r="586" spans="1:1" x14ac:dyDescent="0.45">
      <c r="A586" t="s">
        <v>2404</v>
      </c>
    </row>
    <row r="587" spans="1:1" x14ac:dyDescent="0.45">
      <c r="A587" t="s">
        <v>2405</v>
      </c>
    </row>
    <row r="588" spans="1:1" x14ac:dyDescent="0.45">
      <c r="A588" t="s">
        <v>2406</v>
      </c>
    </row>
    <row r="589" spans="1:1" x14ac:dyDescent="0.45">
      <c r="A589" t="s">
        <v>2407</v>
      </c>
    </row>
    <row r="590" spans="1:1" x14ac:dyDescent="0.45">
      <c r="A590" t="s">
        <v>2408</v>
      </c>
    </row>
    <row r="591" spans="1:1" x14ac:dyDescent="0.45">
      <c r="A591" t="s">
        <v>2409</v>
      </c>
    </row>
    <row r="592" spans="1:1" x14ac:dyDescent="0.45">
      <c r="A592" t="s">
        <v>2410</v>
      </c>
    </row>
    <row r="594" spans="1:1" x14ac:dyDescent="0.45">
      <c r="A594" t="s">
        <v>2411</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2412</v>
      </c>
    </row>
    <row r="626" spans="1:1" x14ac:dyDescent="0.45">
      <c r="A626" t="s">
        <v>2413</v>
      </c>
    </row>
    <row r="627" spans="1:1" x14ac:dyDescent="0.45">
      <c r="A627" t="s">
        <v>2414</v>
      </c>
    </row>
    <row r="628" spans="1:1" x14ac:dyDescent="0.45">
      <c r="A628" t="s">
        <v>2415</v>
      </c>
    </row>
    <row r="629" spans="1:1" x14ac:dyDescent="0.45">
      <c r="A629" t="s">
        <v>2416</v>
      </c>
    </row>
    <row r="630" spans="1:1" x14ac:dyDescent="0.45">
      <c r="A630" t="s">
        <v>2417</v>
      </c>
    </row>
    <row r="631" spans="1:1" x14ac:dyDescent="0.45">
      <c r="A631" t="s">
        <v>2418</v>
      </c>
    </row>
    <row r="633" spans="1:1" x14ac:dyDescent="0.45">
      <c r="A633" t="s">
        <v>2419</v>
      </c>
    </row>
    <row r="634" spans="1:1" x14ac:dyDescent="0.45">
      <c r="A634" t="s">
        <v>10</v>
      </c>
    </row>
    <row r="635" spans="1:1" x14ac:dyDescent="0.45">
      <c r="A635" t="s">
        <v>11</v>
      </c>
    </row>
    <row r="636" spans="1:1" x14ac:dyDescent="0.45">
      <c r="A636" t="s">
        <v>12</v>
      </c>
    </row>
    <row r="638" spans="1:1" x14ac:dyDescent="0.45">
      <c r="A638" t="s">
        <v>2420</v>
      </c>
    </row>
    <row r="639" spans="1:1" x14ac:dyDescent="0.45">
      <c r="A639" t="s">
        <v>2421</v>
      </c>
    </row>
    <row r="640" spans="1:1" x14ac:dyDescent="0.45">
      <c r="A640" t="s">
        <v>2422</v>
      </c>
    </row>
    <row r="641" spans="1:1" x14ac:dyDescent="0.45">
      <c r="A641" t="s">
        <v>2423</v>
      </c>
    </row>
    <row r="642" spans="1:1" x14ac:dyDescent="0.45">
      <c r="A642" t="s">
        <v>2424</v>
      </c>
    </row>
    <row r="643" spans="1:1" x14ac:dyDescent="0.45">
      <c r="A643" t="s">
        <v>2425</v>
      </c>
    </row>
    <row r="644" spans="1:1" x14ac:dyDescent="0.45">
      <c r="A644" t="s">
        <v>2426</v>
      </c>
    </row>
    <row r="646" spans="1:1" x14ac:dyDescent="0.45">
      <c r="A646" t="s">
        <v>2427</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2428</v>
      </c>
    </row>
    <row r="665" spans="1:1" x14ac:dyDescent="0.45">
      <c r="A665" t="s">
        <v>2429</v>
      </c>
    </row>
    <row r="666" spans="1:1" x14ac:dyDescent="0.45">
      <c r="A666" t="s">
        <v>2430</v>
      </c>
    </row>
    <row r="667" spans="1:1" x14ac:dyDescent="0.45">
      <c r="A667" t="s">
        <v>2431</v>
      </c>
    </row>
    <row r="668" spans="1:1" x14ac:dyDescent="0.45">
      <c r="A668" t="s">
        <v>2432</v>
      </c>
    </row>
    <row r="669" spans="1:1" x14ac:dyDescent="0.45">
      <c r="A669" t="s">
        <v>2433</v>
      </c>
    </row>
    <row r="670" spans="1:1" x14ac:dyDescent="0.45">
      <c r="A670" t="s">
        <v>2434</v>
      </c>
    </row>
    <row r="672" spans="1:1" x14ac:dyDescent="0.45">
      <c r="A672" t="s">
        <v>2435</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2436</v>
      </c>
    </row>
    <row r="704" spans="1:1" x14ac:dyDescent="0.45">
      <c r="A704" t="s">
        <v>2437</v>
      </c>
    </row>
    <row r="705" spans="1:1" x14ac:dyDescent="0.45">
      <c r="A705" t="s">
        <v>2438</v>
      </c>
    </row>
    <row r="706" spans="1:1" x14ac:dyDescent="0.45">
      <c r="A706" t="s">
        <v>2439</v>
      </c>
    </row>
    <row r="707" spans="1:1" x14ac:dyDescent="0.45">
      <c r="A707" t="s">
        <v>2440</v>
      </c>
    </row>
    <row r="708" spans="1:1" x14ac:dyDescent="0.45">
      <c r="A708" t="s">
        <v>2441</v>
      </c>
    </row>
    <row r="709" spans="1:1" x14ac:dyDescent="0.45">
      <c r="A709" t="s">
        <v>2442</v>
      </c>
    </row>
    <row r="711" spans="1:1" x14ac:dyDescent="0.45">
      <c r="A711" t="s">
        <v>2443</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2444</v>
      </c>
    </row>
    <row r="730" spans="1:1" x14ac:dyDescent="0.45">
      <c r="A730" t="s">
        <v>2445</v>
      </c>
    </row>
    <row r="731" spans="1:1" x14ac:dyDescent="0.45">
      <c r="A731" t="s">
        <v>2446</v>
      </c>
    </row>
    <row r="732" spans="1:1" x14ac:dyDescent="0.45">
      <c r="A732" t="s">
        <v>2447</v>
      </c>
    </row>
    <row r="733" spans="1:1" x14ac:dyDescent="0.45">
      <c r="A733" t="s">
        <v>2448</v>
      </c>
    </row>
    <row r="734" spans="1:1" x14ac:dyDescent="0.45">
      <c r="A734" t="s">
        <v>2449</v>
      </c>
    </row>
    <row r="735" spans="1:1" x14ac:dyDescent="0.45">
      <c r="A735" t="s">
        <v>2450</v>
      </c>
    </row>
    <row r="737" spans="1:1" x14ac:dyDescent="0.45">
      <c r="A737" t="s">
        <v>2451</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2452</v>
      </c>
    </row>
    <row r="782" spans="1:1" x14ac:dyDescent="0.45">
      <c r="A782" t="s">
        <v>2453</v>
      </c>
    </row>
    <row r="783" spans="1:1" x14ac:dyDescent="0.45">
      <c r="A783">
        <v>25825336800</v>
      </c>
    </row>
    <row r="784" spans="1:1" x14ac:dyDescent="0.45">
      <c r="A784" t="s">
        <v>2454</v>
      </c>
    </row>
    <row r="785" spans="1:1" x14ac:dyDescent="0.45">
      <c r="A785" t="s">
        <v>2455</v>
      </c>
    </row>
    <row r="786" spans="1:1" x14ac:dyDescent="0.45">
      <c r="A786" t="s">
        <v>2456</v>
      </c>
    </row>
    <row r="787" spans="1:1" x14ac:dyDescent="0.45">
      <c r="A787" t="s">
        <v>2457</v>
      </c>
    </row>
    <row r="789" spans="1:1" x14ac:dyDescent="0.45">
      <c r="A789" t="s">
        <v>2458</v>
      </c>
    </row>
    <row r="790" spans="1:1" x14ac:dyDescent="0.45">
      <c r="A790" t="s">
        <v>10</v>
      </c>
    </row>
    <row r="791" spans="1:1" x14ac:dyDescent="0.45">
      <c r="A791" t="s">
        <v>11</v>
      </c>
    </row>
    <row r="792" spans="1:1" x14ac:dyDescent="0.45">
      <c r="A792" t="s">
        <v>12</v>
      </c>
    </row>
    <row r="794" spans="1:1" x14ac:dyDescent="0.45">
      <c r="A794" t="s">
        <v>2459</v>
      </c>
    </row>
    <row r="795" spans="1:1" x14ac:dyDescent="0.45">
      <c r="A795" t="s">
        <v>2460</v>
      </c>
    </row>
    <row r="796" spans="1:1" x14ac:dyDescent="0.45">
      <c r="A796" t="s">
        <v>2461</v>
      </c>
    </row>
    <row r="797" spans="1:1" x14ac:dyDescent="0.45">
      <c r="A797" t="s">
        <v>2462</v>
      </c>
    </row>
    <row r="798" spans="1:1" x14ac:dyDescent="0.45">
      <c r="A798" t="s">
        <v>2463</v>
      </c>
    </row>
    <row r="799" spans="1:1" x14ac:dyDescent="0.45">
      <c r="A799" t="s">
        <v>2464</v>
      </c>
    </row>
    <row r="800" spans="1:1" x14ac:dyDescent="0.45">
      <c r="A800" t="s">
        <v>2465</v>
      </c>
    </row>
    <row r="802" spans="1:1" x14ac:dyDescent="0.45">
      <c r="A802" t="s">
        <v>2466</v>
      </c>
    </row>
    <row r="803" spans="1:1" x14ac:dyDescent="0.45">
      <c r="A803" t="s">
        <v>10</v>
      </c>
    </row>
    <row r="804" spans="1:1" x14ac:dyDescent="0.45">
      <c r="A804" t="s">
        <v>11</v>
      </c>
    </row>
    <row r="805" spans="1:1" x14ac:dyDescent="0.45">
      <c r="A805" t="s">
        <v>12</v>
      </c>
    </row>
    <row r="807" spans="1:1" x14ac:dyDescent="0.45">
      <c r="A807" t="s">
        <v>2467</v>
      </c>
    </row>
    <row r="808" spans="1:1" x14ac:dyDescent="0.45">
      <c r="A808" t="s">
        <v>2468</v>
      </c>
    </row>
    <row r="809" spans="1:1" x14ac:dyDescent="0.45">
      <c r="A809" t="s">
        <v>2469</v>
      </c>
    </row>
    <row r="810" spans="1:1" x14ac:dyDescent="0.45">
      <c r="A810" t="s">
        <v>2470</v>
      </c>
    </row>
    <row r="811" spans="1:1" x14ac:dyDescent="0.45">
      <c r="A811" t="s">
        <v>2471</v>
      </c>
    </row>
    <row r="812" spans="1:1" x14ac:dyDescent="0.45">
      <c r="A812" t="s">
        <v>2472</v>
      </c>
    </row>
    <row r="813" spans="1:1" x14ac:dyDescent="0.45">
      <c r="A813" t="s">
        <v>2473</v>
      </c>
    </row>
    <row r="815" spans="1:1" x14ac:dyDescent="0.45">
      <c r="A815" t="s">
        <v>2474</v>
      </c>
    </row>
    <row r="816" spans="1:1" x14ac:dyDescent="0.45">
      <c r="A816" t="s">
        <v>10</v>
      </c>
    </row>
    <row r="817" spans="1:1" x14ac:dyDescent="0.45">
      <c r="A817" t="s">
        <v>11</v>
      </c>
    </row>
    <row r="818" spans="1:1" x14ac:dyDescent="0.45">
      <c r="A818" t="s">
        <v>12</v>
      </c>
    </row>
    <row r="820" spans="1:1" x14ac:dyDescent="0.45">
      <c r="A820" t="s">
        <v>2475</v>
      </c>
    </row>
    <row r="821" spans="1:1" x14ac:dyDescent="0.45">
      <c r="A821" t="s">
        <v>2476</v>
      </c>
    </row>
    <row r="822" spans="1:1" x14ac:dyDescent="0.45">
      <c r="A822" t="s">
        <v>2477</v>
      </c>
    </row>
    <row r="823" spans="1:1" x14ac:dyDescent="0.45">
      <c r="A823" t="s">
        <v>2478</v>
      </c>
    </row>
    <row r="824" spans="1:1" x14ac:dyDescent="0.45">
      <c r="A824" t="s">
        <v>2479</v>
      </c>
    </row>
    <row r="825" spans="1:1" x14ac:dyDescent="0.45">
      <c r="A825" t="s">
        <v>2480</v>
      </c>
    </row>
    <row r="826" spans="1:1" x14ac:dyDescent="0.45">
      <c r="A826" t="s">
        <v>2481</v>
      </c>
    </row>
    <row r="828" spans="1:1" x14ac:dyDescent="0.45">
      <c r="A828" t="s">
        <v>2482</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2483</v>
      </c>
    </row>
    <row r="860" spans="1:1" x14ac:dyDescent="0.45">
      <c r="A860" t="s">
        <v>2484</v>
      </c>
    </row>
    <row r="861" spans="1:1" x14ac:dyDescent="0.45">
      <c r="A861" t="s">
        <v>2485</v>
      </c>
    </row>
    <row r="862" spans="1:1" x14ac:dyDescent="0.45">
      <c r="A862" t="s">
        <v>2486</v>
      </c>
    </row>
    <row r="863" spans="1:1" x14ac:dyDescent="0.45">
      <c r="A863" t="s">
        <v>2487</v>
      </c>
    </row>
    <row r="864" spans="1:1" x14ac:dyDescent="0.45">
      <c r="A864" t="s">
        <v>2488</v>
      </c>
    </row>
    <row r="865" spans="1:1" x14ac:dyDescent="0.45">
      <c r="A865" t="s">
        <v>2489</v>
      </c>
    </row>
    <row r="867" spans="1:1" x14ac:dyDescent="0.45">
      <c r="A867" t="s">
        <v>2490</v>
      </c>
    </row>
    <row r="868" spans="1:1" x14ac:dyDescent="0.45">
      <c r="A868" t="s">
        <v>10</v>
      </c>
    </row>
    <row r="869" spans="1:1" x14ac:dyDescent="0.45">
      <c r="A869" t="s">
        <v>11</v>
      </c>
    </row>
    <row r="870" spans="1:1" x14ac:dyDescent="0.45">
      <c r="A870" t="s">
        <v>12</v>
      </c>
    </row>
    <row r="872" spans="1:1" x14ac:dyDescent="0.45">
      <c r="A872" t="s">
        <v>2491</v>
      </c>
    </row>
    <row r="873" spans="1:1" x14ac:dyDescent="0.45">
      <c r="A873" t="s">
        <v>2492</v>
      </c>
    </row>
    <row r="874" spans="1:1" x14ac:dyDescent="0.45">
      <c r="A874">
        <v>55790220300</v>
      </c>
    </row>
    <row r="875" spans="1:1" x14ac:dyDescent="0.45">
      <c r="A875" t="s">
        <v>2493</v>
      </c>
    </row>
    <row r="876" spans="1:1" x14ac:dyDescent="0.45">
      <c r="A876" t="s">
        <v>2494</v>
      </c>
    </row>
    <row r="877" spans="1:1" x14ac:dyDescent="0.45">
      <c r="A877" t="s">
        <v>2495</v>
      </c>
    </row>
    <row r="878" spans="1:1" x14ac:dyDescent="0.45">
      <c r="A878" t="s">
        <v>2496</v>
      </c>
    </row>
    <row r="880" spans="1:1" x14ac:dyDescent="0.45">
      <c r="A880" t="s">
        <v>2497</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2249</v>
      </c>
    </row>
    <row r="912" spans="1:1" x14ac:dyDescent="0.45">
      <c r="A912" t="s">
        <v>2250</v>
      </c>
    </row>
    <row r="913" spans="1:1" x14ac:dyDescent="0.45">
      <c r="A913" t="s">
        <v>2251</v>
      </c>
    </row>
    <row r="914" spans="1:1" x14ac:dyDescent="0.45">
      <c r="A914" t="s">
        <v>2252</v>
      </c>
    </row>
    <row r="915" spans="1:1" x14ac:dyDescent="0.45">
      <c r="A915" t="s">
        <v>2253</v>
      </c>
    </row>
    <row r="916" spans="1:1" x14ac:dyDescent="0.45">
      <c r="A916" t="s">
        <v>2254</v>
      </c>
    </row>
    <row r="917" spans="1:1" x14ac:dyDescent="0.45">
      <c r="A917" t="s">
        <v>2255</v>
      </c>
    </row>
    <row r="919" spans="1:1" x14ac:dyDescent="0.45">
      <c r="A919" t="s">
        <v>2256</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2498</v>
      </c>
    </row>
    <row r="951" spans="1:1" x14ac:dyDescent="0.45">
      <c r="A951" t="s">
        <v>2499</v>
      </c>
    </row>
    <row r="952" spans="1:1" x14ac:dyDescent="0.45">
      <c r="A952" t="s">
        <v>2500</v>
      </c>
    </row>
    <row r="953" spans="1:1" x14ac:dyDescent="0.45">
      <c r="A953" t="s">
        <v>2501</v>
      </c>
    </row>
    <row r="954" spans="1:1" x14ac:dyDescent="0.45">
      <c r="A954" t="s">
        <v>2502</v>
      </c>
    </row>
    <row r="955" spans="1:1" x14ac:dyDescent="0.45">
      <c r="A955" t="s">
        <v>2503</v>
      </c>
    </row>
    <row r="956" spans="1:1" x14ac:dyDescent="0.45">
      <c r="A956" t="s">
        <v>2504</v>
      </c>
    </row>
    <row r="958" spans="1:1" x14ac:dyDescent="0.45">
      <c r="A958" t="s">
        <v>2505</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2506</v>
      </c>
    </row>
    <row r="977" spans="1:1" x14ac:dyDescent="0.45">
      <c r="A977" t="s">
        <v>2507</v>
      </c>
    </row>
    <row r="978" spans="1:1" x14ac:dyDescent="0.45">
      <c r="A978" t="s">
        <v>2508</v>
      </c>
    </row>
    <row r="979" spans="1:1" x14ac:dyDescent="0.45">
      <c r="A979" t="s">
        <v>2509</v>
      </c>
    </row>
    <row r="980" spans="1:1" x14ac:dyDescent="0.45">
      <c r="A980" t="s">
        <v>2510</v>
      </c>
    </row>
    <row r="981" spans="1:1" x14ac:dyDescent="0.45">
      <c r="A981" t="s">
        <v>2511</v>
      </c>
    </row>
    <row r="982" spans="1:1" x14ac:dyDescent="0.45">
      <c r="A982" t="s">
        <v>2512</v>
      </c>
    </row>
    <row r="984" spans="1:1" x14ac:dyDescent="0.45">
      <c r="A984" t="s">
        <v>2513</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2514</v>
      </c>
    </row>
    <row r="1003" spans="1:1" x14ac:dyDescent="0.45">
      <c r="A1003" t="s">
        <v>2515</v>
      </c>
    </row>
    <row r="1004" spans="1:1" x14ac:dyDescent="0.45">
      <c r="A1004" t="s">
        <v>2516</v>
      </c>
    </row>
    <row r="1005" spans="1:1" x14ac:dyDescent="0.45">
      <c r="A1005" t="s">
        <v>2517</v>
      </c>
    </row>
    <row r="1006" spans="1:1" x14ac:dyDescent="0.45">
      <c r="A1006" t="s">
        <v>2518</v>
      </c>
    </row>
    <row r="1007" spans="1:1" x14ac:dyDescent="0.45">
      <c r="A1007" t="s">
        <v>2519</v>
      </c>
    </row>
    <row r="1008" spans="1:1" x14ac:dyDescent="0.45">
      <c r="A1008" t="s">
        <v>2520</v>
      </c>
    </row>
    <row r="1010" spans="1:1" x14ac:dyDescent="0.45">
      <c r="A1010" t="s">
        <v>2521</v>
      </c>
    </row>
    <row r="1011" spans="1:1" x14ac:dyDescent="0.45">
      <c r="A1011" t="s">
        <v>10</v>
      </c>
    </row>
    <row r="1012" spans="1:1" x14ac:dyDescent="0.45">
      <c r="A1012" t="s">
        <v>11</v>
      </c>
    </row>
    <row r="1013" spans="1:1" x14ac:dyDescent="0.45">
      <c r="A1013" t="s">
        <v>12</v>
      </c>
    </row>
    <row r="1015" spans="1:1" x14ac:dyDescent="0.45">
      <c r="A1015" t="s">
        <v>2522</v>
      </c>
    </row>
    <row r="1016" spans="1:1" x14ac:dyDescent="0.45">
      <c r="A1016" t="s">
        <v>2523</v>
      </c>
    </row>
    <row r="1017" spans="1:1" x14ac:dyDescent="0.45">
      <c r="A1017">
        <v>57204057627</v>
      </c>
    </row>
    <row r="1018" spans="1:1" x14ac:dyDescent="0.45">
      <c r="A1018" t="s">
        <v>2524</v>
      </c>
    </row>
    <row r="1019" spans="1:1" x14ac:dyDescent="0.45">
      <c r="A1019" t="s">
        <v>2525</v>
      </c>
    </row>
    <row r="1020" spans="1:1" x14ac:dyDescent="0.45">
      <c r="A1020" t="s">
        <v>2526</v>
      </c>
    </row>
    <row r="1021" spans="1:1" x14ac:dyDescent="0.45">
      <c r="A1021" t="s">
        <v>2527</v>
      </c>
    </row>
    <row r="1023" spans="1:1" x14ac:dyDescent="0.45">
      <c r="A1023" t="s">
        <v>2528</v>
      </c>
    </row>
    <row r="1024" spans="1:1" x14ac:dyDescent="0.45">
      <c r="A1024" t="s">
        <v>10</v>
      </c>
    </row>
    <row r="1025" spans="1:1" x14ac:dyDescent="0.45">
      <c r="A1025" t="s">
        <v>128</v>
      </c>
    </row>
    <row r="1026" spans="1:1" x14ac:dyDescent="0.45">
      <c r="A1026" t="s">
        <v>12</v>
      </c>
    </row>
    <row r="1028" spans="1:1" x14ac:dyDescent="0.45">
      <c r="A1028" t="s">
        <v>2529</v>
      </c>
    </row>
    <row r="1029" spans="1:1" x14ac:dyDescent="0.45">
      <c r="A1029" t="s">
        <v>2530</v>
      </c>
    </row>
    <row r="1030" spans="1:1" x14ac:dyDescent="0.45">
      <c r="A1030" t="s">
        <v>2531</v>
      </c>
    </row>
    <row r="1031" spans="1:1" x14ac:dyDescent="0.45">
      <c r="A1031" t="s">
        <v>2532</v>
      </c>
    </row>
    <row r="1032" spans="1:1" x14ac:dyDescent="0.45">
      <c r="A1032" t="s">
        <v>2533</v>
      </c>
    </row>
    <row r="1033" spans="1:1" x14ac:dyDescent="0.45">
      <c r="A1033" t="s">
        <v>2534</v>
      </c>
    </row>
    <row r="1034" spans="1:1" x14ac:dyDescent="0.45">
      <c r="A1034" t="s">
        <v>2535</v>
      </c>
    </row>
    <row r="1036" spans="1:1" x14ac:dyDescent="0.45">
      <c r="A1036" t="s">
        <v>2536</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2537</v>
      </c>
    </row>
    <row r="1107" spans="1:1" x14ac:dyDescent="0.45">
      <c r="A1107" t="s">
        <v>2538</v>
      </c>
    </row>
    <row r="1108" spans="1:1" x14ac:dyDescent="0.45">
      <c r="A1108" t="s">
        <v>2500</v>
      </c>
    </row>
    <row r="1109" spans="1:1" x14ac:dyDescent="0.45">
      <c r="A1109" t="s">
        <v>2539</v>
      </c>
    </row>
    <row r="1110" spans="1:1" x14ac:dyDescent="0.45">
      <c r="A1110" t="s">
        <v>2540</v>
      </c>
    </row>
    <row r="1111" spans="1:1" x14ac:dyDescent="0.45">
      <c r="A1111" t="s">
        <v>2541</v>
      </c>
    </row>
    <row r="1112" spans="1:1" x14ac:dyDescent="0.45">
      <c r="A1112" t="s">
        <v>2542</v>
      </c>
    </row>
    <row r="1114" spans="1:1" x14ac:dyDescent="0.45">
      <c r="A1114" t="s">
        <v>2543</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2544</v>
      </c>
    </row>
    <row r="1133" spans="1:1" x14ac:dyDescent="0.45">
      <c r="A1133" t="s">
        <v>2545</v>
      </c>
    </row>
    <row r="1134" spans="1:1" x14ac:dyDescent="0.45">
      <c r="A1134" t="s">
        <v>2546</v>
      </c>
    </row>
    <row r="1135" spans="1:1" x14ac:dyDescent="0.45">
      <c r="A1135" t="s">
        <v>2547</v>
      </c>
    </row>
    <row r="1136" spans="1:1" x14ac:dyDescent="0.45">
      <c r="A1136" t="s">
        <v>2548</v>
      </c>
    </row>
    <row r="1137" spans="1:1" x14ac:dyDescent="0.45">
      <c r="A1137" t="s">
        <v>2549</v>
      </c>
    </row>
    <row r="1138" spans="1:1" x14ac:dyDescent="0.45">
      <c r="A1138" t="s">
        <v>2550</v>
      </c>
    </row>
    <row r="1140" spans="1:1" x14ac:dyDescent="0.45">
      <c r="A1140" t="s">
        <v>2551</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2552</v>
      </c>
    </row>
    <row r="1159" spans="1:1" x14ac:dyDescent="0.45">
      <c r="A1159" t="s">
        <v>2553</v>
      </c>
    </row>
    <row r="1160" spans="1:1" x14ac:dyDescent="0.45">
      <c r="A1160" t="s">
        <v>2554</v>
      </c>
    </row>
    <row r="1161" spans="1:1" x14ac:dyDescent="0.45">
      <c r="A1161" t="s">
        <v>2555</v>
      </c>
    </row>
    <row r="1162" spans="1:1" x14ac:dyDescent="0.45">
      <c r="A1162" t="s">
        <v>2556</v>
      </c>
    </row>
    <row r="1163" spans="1:1" x14ac:dyDescent="0.45">
      <c r="A1163" t="s">
        <v>2557</v>
      </c>
    </row>
    <row r="1164" spans="1:1" x14ac:dyDescent="0.45">
      <c r="A1164" t="s">
        <v>2558</v>
      </c>
    </row>
    <row r="1166" spans="1:1" x14ac:dyDescent="0.45">
      <c r="A1166" t="s">
        <v>2559</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2560</v>
      </c>
    </row>
    <row r="1185" spans="1:1" x14ac:dyDescent="0.45">
      <c r="A1185" t="s">
        <v>2561</v>
      </c>
    </row>
    <row r="1186" spans="1:1" x14ac:dyDescent="0.45">
      <c r="A1186" t="s">
        <v>2562</v>
      </c>
    </row>
    <row r="1187" spans="1:1" x14ac:dyDescent="0.45">
      <c r="A1187" t="s">
        <v>2563</v>
      </c>
    </row>
    <row r="1188" spans="1:1" x14ac:dyDescent="0.45">
      <c r="A1188" t="s">
        <v>2564</v>
      </c>
    </row>
    <row r="1189" spans="1:1" x14ac:dyDescent="0.45">
      <c r="A1189" t="s">
        <v>2565</v>
      </c>
    </row>
    <row r="1190" spans="1:1" x14ac:dyDescent="0.45">
      <c r="A1190" t="s">
        <v>2566</v>
      </c>
    </row>
    <row r="1192" spans="1:1" x14ac:dyDescent="0.45">
      <c r="A1192" t="s">
        <v>2567</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2568</v>
      </c>
    </row>
    <row r="1224" spans="1:1" x14ac:dyDescent="0.45">
      <c r="A1224" t="s">
        <v>2569</v>
      </c>
    </row>
    <row r="1225" spans="1:1" x14ac:dyDescent="0.45">
      <c r="A1225" t="s">
        <v>2570</v>
      </c>
    </row>
    <row r="1226" spans="1:1" x14ac:dyDescent="0.45">
      <c r="A1226" t="s">
        <v>2571</v>
      </c>
    </row>
    <row r="1227" spans="1:1" x14ac:dyDescent="0.45">
      <c r="A1227" t="s">
        <v>2572</v>
      </c>
    </row>
    <row r="1228" spans="1:1" x14ac:dyDescent="0.45">
      <c r="A1228" t="s">
        <v>2573</v>
      </c>
    </row>
    <row r="1229" spans="1:1" x14ac:dyDescent="0.45">
      <c r="A1229" t="s">
        <v>2574</v>
      </c>
    </row>
    <row r="1231" spans="1:1" x14ac:dyDescent="0.45">
      <c r="A1231" t="s">
        <v>2575</v>
      </c>
    </row>
    <row r="1232" spans="1:1" x14ac:dyDescent="0.45">
      <c r="A1232" t="s">
        <v>10</v>
      </c>
    </row>
    <row r="1233" spans="1:1" x14ac:dyDescent="0.45">
      <c r="A1233" t="s">
        <v>11</v>
      </c>
    </row>
    <row r="1234" spans="1:1" x14ac:dyDescent="0.45">
      <c r="A1234" t="s">
        <v>12</v>
      </c>
    </row>
    <row r="1236" spans="1:1" x14ac:dyDescent="0.45">
      <c r="A1236" t="s">
        <v>2241</v>
      </c>
    </row>
    <row r="1237" spans="1:1" x14ac:dyDescent="0.45">
      <c r="A1237" t="s">
        <v>2242</v>
      </c>
    </row>
    <row r="1238" spans="1:1" x14ac:dyDescent="0.45">
      <c r="A1238" t="s">
        <v>2243</v>
      </c>
    </row>
    <row r="1239" spans="1:1" x14ac:dyDescent="0.45">
      <c r="A1239" t="s">
        <v>2244</v>
      </c>
    </row>
    <row r="1240" spans="1:1" x14ac:dyDescent="0.45">
      <c r="A1240" t="s">
        <v>2245</v>
      </c>
    </row>
    <row r="1241" spans="1:1" x14ac:dyDescent="0.45">
      <c r="A1241" t="s">
        <v>2246</v>
      </c>
    </row>
    <row r="1242" spans="1:1" x14ac:dyDescent="0.45">
      <c r="A1242" t="s">
        <v>2247</v>
      </c>
    </row>
    <row r="1244" spans="1:1" x14ac:dyDescent="0.45">
      <c r="A1244" t="s">
        <v>2248</v>
      </c>
    </row>
    <row r="1245" spans="1:1" x14ac:dyDescent="0.45">
      <c r="A1245" t="s">
        <v>10</v>
      </c>
    </row>
    <row r="1246" spans="1:1" x14ac:dyDescent="0.45">
      <c r="A1246" t="s">
        <v>11</v>
      </c>
    </row>
    <row r="1247" spans="1:1" x14ac:dyDescent="0.45">
      <c r="A1247" t="s">
        <v>12</v>
      </c>
    </row>
    <row r="1249" spans="1:1" x14ac:dyDescent="0.45">
      <c r="A1249" t="s">
        <v>2233</v>
      </c>
    </row>
    <row r="1250" spans="1:1" x14ac:dyDescent="0.45">
      <c r="A1250" t="s">
        <v>2234</v>
      </c>
    </row>
    <row r="1251" spans="1:1" x14ac:dyDescent="0.45">
      <c r="A1251" t="s">
        <v>2235</v>
      </c>
    </row>
    <row r="1252" spans="1:1" x14ac:dyDescent="0.45">
      <c r="A1252" t="s">
        <v>2236</v>
      </c>
    </row>
    <row r="1253" spans="1:1" x14ac:dyDescent="0.45">
      <c r="A1253" t="s">
        <v>2237</v>
      </c>
    </row>
    <row r="1254" spans="1:1" x14ac:dyDescent="0.45">
      <c r="A1254" t="s">
        <v>2238</v>
      </c>
    </row>
    <row r="1255" spans="1:1" x14ac:dyDescent="0.45">
      <c r="A1255" t="s">
        <v>2239</v>
      </c>
    </row>
    <row r="1257" spans="1:1" x14ac:dyDescent="0.45">
      <c r="A1257" t="s">
        <v>2240</v>
      </c>
    </row>
    <row r="1258" spans="1:1" x14ac:dyDescent="0.45">
      <c r="A1258" t="s">
        <v>10</v>
      </c>
    </row>
    <row r="1259" spans="1:1" x14ac:dyDescent="0.45">
      <c r="A1259" t="s">
        <v>11</v>
      </c>
    </row>
    <row r="1260" spans="1:1" x14ac:dyDescent="0.45">
      <c r="A1260" t="s">
        <v>12</v>
      </c>
    </row>
    <row r="1262" spans="1:1" x14ac:dyDescent="0.45">
      <c r="A1262" t="s">
        <v>2576</v>
      </c>
    </row>
    <row r="1263" spans="1:1" x14ac:dyDescent="0.45">
      <c r="A1263" t="s">
        <v>2577</v>
      </c>
    </row>
    <row r="1264" spans="1:1" x14ac:dyDescent="0.45">
      <c r="A1264" t="s">
        <v>2578</v>
      </c>
    </row>
    <row r="1265" spans="1:1" x14ac:dyDescent="0.45">
      <c r="A1265" t="s">
        <v>2579</v>
      </c>
    </row>
    <row r="1266" spans="1:1" x14ac:dyDescent="0.45">
      <c r="A1266" t="s">
        <v>2580</v>
      </c>
    </row>
    <row r="1267" spans="1:1" x14ac:dyDescent="0.45">
      <c r="A1267" t="s">
        <v>2581</v>
      </c>
    </row>
    <row r="1268" spans="1:1" x14ac:dyDescent="0.45">
      <c r="A1268" t="s">
        <v>2582</v>
      </c>
    </row>
    <row r="1270" spans="1:1" x14ac:dyDescent="0.45">
      <c r="A1270" t="s">
        <v>2583</v>
      </c>
    </row>
    <row r="1271" spans="1:1" x14ac:dyDescent="0.45">
      <c r="A1271" t="s">
        <v>10</v>
      </c>
    </row>
    <row r="1272" spans="1:1" x14ac:dyDescent="0.45">
      <c r="A1272" t="s">
        <v>11</v>
      </c>
    </row>
    <row r="1273" spans="1:1" x14ac:dyDescent="0.45">
      <c r="A1273" t="s">
        <v>12</v>
      </c>
    </row>
    <row r="1275" spans="1:1" x14ac:dyDescent="0.45">
      <c r="A1275" t="s">
        <v>2584</v>
      </c>
    </row>
    <row r="1276" spans="1:1" x14ac:dyDescent="0.45">
      <c r="A1276" t="s">
        <v>2585</v>
      </c>
    </row>
    <row r="1277" spans="1:1" x14ac:dyDescent="0.45">
      <c r="A1277" t="s">
        <v>2586</v>
      </c>
    </row>
    <row r="1278" spans="1:1" x14ac:dyDescent="0.45">
      <c r="A1278" t="s">
        <v>2587</v>
      </c>
    </row>
    <row r="1279" spans="1:1" x14ac:dyDescent="0.45">
      <c r="A1279" t="s">
        <v>2588</v>
      </c>
    </row>
    <row r="1280" spans="1:1" x14ac:dyDescent="0.45">
      <c r="A1280" t="s">
        <v>2589</v>
      </c>
    </row>
    <row r="1281" spans="1:1" x14ac:dyDescent="0.45">
      <c r="A1281" t="s">
        <v>2590</v>
      </c>
    </row>
    <row r="1283" spans="1:1" x14ac:dyDescent="0.45">
      <c r="A1283" t="s">
        <v>2591</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2592</v>
      </c>
    </row>
    <row r="1302" spans="1:1" x14ac:dyDescent="0.45">
      <c r="A1302" t="s">
        <v>2593</v>
      </c>
    </row>
    <row r="1303" spans="1:1" x14ac:dyDescent="0.45">
      <c r="A1303" t="s">
        <v>2594</v>
      </c>
    </row>
    <row r="1304" spans="1:1" x14ac:dyDescent="0.45">
      <c r="A1304" t="s">
        <v>2595</v>
      </c>
    </row>
    <row r="1305" spans="1:1" x14ac:dyDescent="0.45">
      <c r="A1305" t="s">
        <v>2596</v>
      </c>
    </row>
    <row r="1306" spans="1:1" x14ac:dyDescent="0.45">
      <c r="A1306" t="s">
        <v>2597</v>
      </c>
    </row>
    <row r="1307" spans="1:1" x14ac:dyDescent="0.45">
      <c r="A1307" t="s">
        <v>2598</v>
      </c>
    </row>
    <row r="1309" spans="1:1" x14ac:dyDescent="0.45">
      <c r="A1309" t="s">
        <v>2599</v>
      </c>
    </row>
    <row r="1310" spans="1:1" x14ac:dyDescent="0.45">
      <c r="A1310" t="s">
        <v>10</v>
      </c>
    </row>
    <row r="1311" spans="1:1" x14ac:dyDescent="0.45">
      <c r="A1311" t="s">
        <v>11</v>
      </c>
    </row>
    <row r="1312" spans="1:1" x14ac:dyDescent="0.45">
      <c r="A1312" t="s">
        <v>12</v>
      </c>
    </row>
    <row r="1314" spans="1:1" x14ac:dyDescent="0.45">
      <c r="A1314" t="s">
        <v>2600</v>
      </c>
    </row>
    <row r="1315" spans="1:1" x14ac:dyDescent="0.45">
      <c r="A1315" t="s">
        <v>2601</v>
      </c>
    </row>
    <row r="1316" spans="1:1" x14ac:dyDescent="0.45">
      <c r="A1316" t="s">
        <v>2602</v>
      </c>
    </row>
    <row r="1317" spans="1:1" x14ac:dyDescent="0.45">
      <c r="A1317" t="s">
        <v>2603</v>
      </c>
    </row>
    <row r="1318" spans="1:1" x14ac:dyDescent="0.45">
      <c r="A1318" t="s">
        <v>2604</v>
      </c>
    </row>
    <row r="1319" spans="1:1" x14ac:dyDescent="0.45">
      <c r="A1319" t="s">
        <v>2605</v>
      </c>
    </row>
    <row r="1320" spans="1:1" x14ac:dyDescent="0.45">
      <c r="A1320" t="s">
        <v>2606</v>
      </c>
    </row>
    <row r="1322" spans="1:1" x14ac:dyDescent="0.45">
      <c r="A1322" t="s">
        <v>2607</v>
      </c>
    </row>
    <row r="1323" spans="1:1" x14ac:dyDescent="0.45">
      <c r="A1323" t="s">
        <v>10</v>
      </c>
    </row>
    <row r="1324" spans="1:1" x14ac:dyDescent="0.45">
      <c r="A1324" t="s">
        <v>11</v>
      </c>
    </row>
    <row r="1325" spans="1:1" x14ac:dyDescent="0.45">
      <c r="A1325" t="s">
        <v>12</v>
      </c>
    </row>
    <row r="1327" spans="1:1" x14ac:dyDescent="0.45">
      <c r="A1327" t="s">
        <v>2608</v>
      </c>
    </row>
    <row r="1328" spans="1:1" x14ac:dyDescent="0.45">
      <c r="A1328" t="s">
        <v>2609</v>
      </c>
    </row>
    <row r="1329" spans="1:1" x14ac:dyDescent="0.45">
      <c r="A1329" t="s">
        <v>2610</v>
      </c>
    </row>
    <row r="1330" spans="1:1" x14ac:dyDescent="0.45">
      <c r="A1330" t="s">
        <v>2611</v>
      </c>
    </row>
    <row r="1331" spans="1:1" x14ac:dyDescent="0.45">
      <c r="A1331" t="s">
        <v>2612</v>
      </c>
    </row>
    <row r="1332" spans="1:1" x14ac:dyDescent="0.45">
      <c r="A1332" t="s">
        <v>2613</v>
      </c>
    </row>
    <row r="1333" spans="1:1" x14ac:dyDescent="0.45">
      <c r="A1333" t="s">
        <v>2614</v>
      </c>
    </row>
    <row r="1335" spans="1:1" x14ac:dyDescent="0.45">
      <c r="A1335" t="s">
        <v>2615</v>
      </c>
    </row>
    <row r="1336" spans="1:1" x14ac:dyDescent="0.45">
      <c r="A1336" t="s">
        <v>10</v>
      </c>
    </row>
    <row r="1337" spans="1:1" x14ac:dyDescent="0.45">
      <c r="A1337" t="s">
        <v>11</v>
      </c>
    </row>
    <row r="1338" spans="1:1" x14ac:dyDescent="0.45">
      <c r="A1338" t="s">
        <v>12</v>
      </c>
    </row>
    <row r="1340" spans="1:1" x14ac:dyDescent="0.45">
      <c r="A1340" t="s">
        <v>2616</v>
      </c>
    </row>
    <row r="1341" spans="1:1" x14ac:dyDescent="0.45">
      <c r="A1341" t="s">
        <v>2617</v>
      </c>
    </row>
    <row r="1342" spans="1:1" x14ac:dyDescent="0.45">
      <c r="A1342">
        <v>22952077100</v>
      </c>
    </row>
    <row r="1343" spans="1:1" x14ac:dyDescent="0.45">
      <c r="A1343" t="s">
        <v>2618</v>
      </c>
    </row>
    <row r="1344" spans="1:1" x14ac:dyDescent="0.45">
      <c r="A1344" t="s">
        <v>2619</v>
      </c>
    </row>
    <row r="1345" spans="1:1" x14ac:dyDescent="0.45">
      <c r="A1345" t="s">
        <v>2620</v>
      </c>
    </row>
    <row r="1346" spans="1:1" x14ac:dyDescent="0.45">
      <c r="A1346" t="s">
        <v>2621</v>
      </c>
    </row>
    <row r="1348" spans="1:1" x14ac:dyDescent="0.45">
      <c r="A1348" t="s">
        <v>2622</v>
      </c>
    </row>
    <row r="1349" spans="1:1" x14ac:dyDescent="0.45">
      <c r="A1349" t="s">
        <v>10</v>
      </c>
    </row>
    <row r="1350" spans="1:1" x14ac:dyDescent="0.45">
      <c r="A1350" t="s">
        <v>11</v>
      </c>
    </row>
    <row r="1351" spans="1:1" x14ac:dyDescent="0.45">
      <c r="A1351" t="s">
        <v>12</v>
      </c>
    </row>
    <row r="1353" spans="1:1" x14ac:dyDescent="0.45">
      <c r="A1353" t="s">
        <v>2623</v>
      </c>
    </row>
    <row r="1354" spans="1:1" x14ac:dyDescent="0.45">
      <c r="A1354" t="s">
        <v>2624</v>
      </c>
    </row>
    <row r="1355" spans="1:1" x14ac:dyDescent="0.45">
      <c r="A1355">
        <v>55708414600</v>
      </c>
    </row>
    <row r="1356" spans="1:1" x14ac:dyDescent="0.45">
      <c r="A1356" t="s">
        <v>2625</v>
      </c>
    </row>
    <row r="1357" spans="1:1" x14ac:dyDescent="0.45">
      <c r="A1357" t="s">
        <v>2626</v>
      </c>
    </row>
    <row r="1358" spans="1:1" x14ac:dyDescent="0.45">
      <c r="A1358" t="s">
        <v>2627</v>
      </c>
    </row>
    <row r="1359" spans="1:1" x14ac:dyDescent="0.45">
      <c r="A1359" t="s">
        <v>2628</v>
      </c>
    </row>
    <row r="1361" spans="1:1" x14ac:dyDescent="0.45">
      <c r="A1361" t="s">
        <v>2629</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2630</v>
      </c>
    </row>
    <row r="1380" spans="1:1" x14ac:dyDescent="0.45">
      <c r="A1380" t="s">
        <v>2631</v>
      </c>
    </row>
    <row r="1381" spans="1:1" x14ac:dyDescent="0.45">
      <c r="A1381" t="s">
        <v>2632</v>
      </c>
    </row>
    <row r="1382" spans="1:1" x14ac:dyDescent="0.45">
      <c r="A1382" t="s">
        <v>2633</v>
      </c>
    </row>
    <row r="1383" spans="1:1" x14ac:dyDescent="0.45">
      <c r="A1383" t="s">
        <v>2634</v>
      </c>
    </row>
    <row r="1384" spans="1:1" x14ac:dyDescent="0.45">
      <c r="A1384" t="s">
        <v>2635</v>
      </c>
    </row>
    <row r="1385" spans="1:1" x14ac:dyDescent="0.45">
      <c r="A1385" t="s">
        <v>2636</v>
      </c>
    </row>
    <row r="1387" spans="1:1" x14ac:dyDescent="0.45">
      <c r="A1387" t="s">
        <v>2637</v>
      </c>
    </row>
    <row r="1388" spans="1:1" x14ac:dyDescent="0.45">
      <c r="A1388" t="s">
        <v>10</v>
      </c>
    </row>
    <row r="1389" spans="1:1" x14ac:dyDescent="0.45">
      <c r="A1389" t="s">
        <v>11</v>
      </c>
    </row>
    <row r="1390" spans="1:1" x14ac:dyDescent="0.45">
      <c r="A1390" t="s">
        <v>12</v>
      </c>
    </row>
    <row r="1392" spans="1:1" x14ac:dyDescent="0.45">
      <c r="A1392" t="s">
        <v>2638</v>
      </c>
    </row>
    <row r="1393" spans="1:1" x14ac:dyDescent="0.45">
      <c r="A1393" t="s">
        <v>2639</v>
      </c>
    </row>
    <row r="1394" spans="1:1" x14ac:dyDescent="0.45">
      <c r="A1394" t="s">
        <v>2640</v>
      </c>
    </row>
    <row r="1395" spans="1:1" x14ac:dyDescent="0.45">
      <c r="A1395" t="s">
        <v>2641</v>
      </c>
    </row>
    <row r="1396" spans="1:1" x14ac:dyDescent="0.45">
      <c r="A1396" t="s">
        <v>2642</v>
      </c>
    </row>
    <row r="1397" spans="1:1" x14ac:dyDescent="0.45">
      <c r="A1397" t="s">
        <v>2643</v>
      </c>
    </row>
    <row r="1398" spans="1:1" x14ac:dyDescent="0.45">
      <c r="A1398" t="s">
        <v>2644</v>
      </c>
    </row>
    <row r="1400" spans="1:1" x14ac:dyDescent="0.45">
      <c r="A1400" t="s">
        <v>2645</v>
      </c>
    </row>
    <row r="1401" spans="1:1" x14ac:dyDescent="0.45">
      <c r="A1401" t="s">
        <v>10</v>
      </c>
    </row>
    <row r="1402" spans="1:1" x14ac:dyDescent="0.45">
      <c r="A1402" t="s">
        <v>11</v>
      </c>
    </row>
    <row r="1403" spans="1:1" x14ac:dyDescent="0.45">
      <c r="A1403" t="s">
        <v>12</v>
      </c>
    </row>
    <row r="1405" spans="1:1" x14ac:dyDescent="0.45">
      <c r="A1405" t="s">
        <v>2646</v>
      </c>
    </row>
    <row r="1406" spans="1:1" x14ac:dyDescent="0.45">
      <c r="A1406" t="s">
        <v>2647</v>
      </c>
    </row>
    <row r="1407" spans="1:1" x14ac:dyDescent="0.45">
      <c r="A1407" t="s">
        <v>2648</v>
      </c>
    </row>
    <row r="1408" spans="1:1" x14ac:dyDescent="0.45">
      <c r="A1408" t="s">
        <v>2649</v>
      </c>
    </row>
    <row r="1409" spans="1:1" x14ac:dyDescent="0.45">
      <c r="A1409" t="s">
        <v>2650</v>
      </c>
    </row>
    <row r="1410" spans="1:1" x14ac:dyDescent="0.45">
      <c r="A1410" t="s">
        <v>2651</v>
      </c>
    </row>
    <row r="1411" spans="1:1" x14ac:dyDescent="0.45">
      <c r="A1411" t="s">
        <v>2652</v>
      </c>
    </row>
    <row r="1413" spans="1:1" x14ac:dyDescent="0.45">
      <c r="A1413" t="s">
        <v>2653</v>
      </c>
    </row>
    <row r="1414" spans="1:1" x14ac:dyDescent="0.45">
      <c r="A1414" t="s">
        <v>10</v>
      </c>
    </row>
    <row r="1415" spans="1:1" x14ac:dyDescent="0.45">
      <c r="A1415" t="s">
        <v>11</v>
      </c>
    </row>
    <row r="1416" spans="1:1" x14ac:dyDescent="0.45">
      <c r="A1416" t="s">
        <v>12</v>
      </c>
    </row>
    <row r="1418" spans="1:1" x14ac:dyDescent="0.45">
      <c r="A1418" t="s">
        <v>2654</v>
      </c>
    </row>
    <row r="1419" spans="1:1" x14ac:dyDescent="0.45">
      <c r="A1419" t="s">
        <v>2655</v>
      </c>
    </row>
    <row r="1420" spans="1:1" x14ac:dyDescent="0.45">
      <c r="A1420" t="s">
        <v>2656</v>
      </c>
    </row>
    <row r="1421" spans="1:1" x14ac:dyDescent="0.45">
      <c r="A1421" t="s">
        <v>2657</v>
      </c>
    </row>
    <row r="1422" spans="1:1" x14ac:dyDescent="0.45">
      <c r="A1422" t="s">
        <v>2658</v>
      </c>
    </row>
    <row r="1423" spans="1:1" x14ac:dyDescent="0.45">
      <c r="A1423" t="s">
        <v>2659</v>
      </c>
    </row>
    <row r="1424" spans="1:1" x14ac:dyDescent="0.45">
      <c r="A1424" t="s">
        <v>2660</v>
      </c>
    </row>
    <row r="1426" spans="1:1" x14ac:dyDescent="0.45">
      <c r="A1426" t="s">
        <v>2661</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2662</v>
      </c>
    </row>
    <row r="1484" spans="1:1" x14ac:dyDescent="0.45">
      <c r="A1484" t="s">
        <v>2663</v>
      </c>
    </row>
    <row r="1485" spans="1:1" x14ac:dyDescent="0.45">
      <c r="A1485" t="s">
        <v>2664</v>
      </c>
    </row>
    <row r="1486" spans="1:1" x14ac:dyDescent="0.45">
      <c r="A1486" t="s">
        <v>2665</v>
      </c>
    </row>
    <row r="1487" spans="1:1" x14ac:dyDescent="0.45">
      <c r="A1487" t="s">
        <v>2666</v>
      </c>
    </row>
    <row r="1488" spans="1:1" x14ac:dyDescent="0.45">
      <c r="A1488" t="s">
        <v>2667</v>
      </c>
    </row>
    <row r="1489" spans="1:1" x14ac:dyDescent="0.45">
      <c r="A1489" t="s">
        <v>2668</v>
      </c>
    </row>
    <row r="1491" spans="1:1" x14ac:dyDescent="0.45">
      <c r="A1491" t="s">
        <v>2669</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2670</v>
      </c>
    </row>
    <row r="1510" spans="1:1" x14ac:dyDescent="0.45">
      <c r="A1510" t="s">
        <v>2671</v>
      </c>
    </row>
    <row r="1511" spans="1:1" x14ac:dyDescent="0.45">
      <c r="A1511" t="s">
        <v>2672</v>
      </c>
    </row>
    <row r="1512" spans="1:1" x14ac:dyDescent="0.45">
      <c r="A1512" t="s">
        <v>2673</v>
      </c>
    </row>
    <row r="1513" spans="1:1" x14ac:dyDescent="0.45">
      <c r="A1513" t="s">
        <v>2674</v>
      </c>
    </row>
    <row r="1515" spans="1:1" x14ac:dyDescent="0.45">
      <c r="A1515" t="s">
        <v>2675</v>
      </c>
    </row>
    <row r="1517" spans="1:1" x14ac:dyDescent="0.45">
      <c r="A1517" t="s">
        <v>2676</v>
      </c>
    </row>
    <row r="1518" spans="1:1" x14ac:dyDescent="0.45">
      <c r="A1518" t="s">
        <v>10</v>
      </c>
    </row>
    <row r="1519" spans="1:1" x14ac:dyDescent="0.45">
      <c r="A1519" t="s">
        <v>207</v>
      </c>
    </row>
    <row r="1520" spans="1:1" x14ac:dyDescent="0.45">
      <c r="A1520" t="s">
        <v>12</v>
      </c>
    </row>
    <row r="1522" spans="1:1" x14ac:dyDescent="0.45">
      <c r="A1522" t="s">
        <v>2677</v>
      </c>
    </row>
    <row r="1523" spans="1:1" x14ac:dyDescent="0.45">
      <c r="A1523" t="s">
        <v>2678</v>
      </c>
    </row>
    <row r="1524" spans="1:1" x14ac:dyDescent="0.45">
      <c r="A1524">
        <v>24559461300</v>
      </c>
    </row>
    <row r="1525" spans="1:1" x14ac:dyDescent="0.45">
      <c r="A1525" t="s">
        <v>2679</v>
      </c>
    </row>
    <row r="1526" spans="1:1" x14ac:dyDescent="0.45">
      <c r="A1526" t="s">
        <v>2680</v>
      </c>
    </row>
    <row r="1527" spans="1:1" x14ac:dyDescent="0.45">
      <c r="A1527" t="s">
        <v>2681</v>
      </c>
    </row>
    <row r="1528" spans="1:1" x14ac:dyDescent="0.45">
      <c r="A1528" t="s">
        <v>2682</v>
      </c>
    </row>
    <row r="1530" spans="1:1" x14ac:dyDescent="0.45">
      <c r="A1530" t="s">
        <v>2683</v>
      </c>
    </row>
    <row r="1531" spans="1:1" x14ac:dyDescent="0.45">
      <c r="A1531" t="s">
        <v>10</v>
      </c>
    </row>
    <row r="1532" spans="1:1" x14ac:dyDescent="0.45">
      <c r="A1532" t="s">
        <v>128</v>
      </c>
    </row>
    <row r="1533" spans="1:1" x14ac:dyDescent="0.45">
      <c r="A1533" t="s">
        <v>12</v>
      </c>
    </row>
    <row r="1535" spans="1:1" x14ac:dyDescent="0.45">
      <c r="A1535" t="s">
        <v>2684</v>
      </c>
    </row>
    <row r="1536" spans="1:1" x14ac:dyDescent="0.45">
      <c r="A1536" t="s">
        <v>2685</v>
      </c>
    </row>
    <row r="1537" spans="1:1" x14ac:dyDescent="0.45">
      <c r="A1537" t="s">
        <v>2686</v>
      </c>
    </row>
    <row r="1538" spans="1:1" x14ac:dyDescent="0.45">
      <c r="A1538" t="s">
        <v>2687</v>
      </c>
    </row>
    <row r="1539" spans="1:1" x14ac:dyDescent="0.45">
      <c r="A1539" t="s">
        <v>2688</v>
      </c>
    </row>
    <row r="1540" spans="1:1" x14ac:dyDescent="0.45">
      <c r="A1540" t="s">
        <v>2689</v>
      </c>
    </row>
    <row r="1541" spans="1:1" x14ac:dyDescent="0.45">
      <c r="A1541" t="s">
        <v>2690</v>
      </c>
    </row>
    <row r="1543" spans="1:1" x14ac:dyDescent="0.45">
      <c r="A1543" t="s">
        <v>2691</v>
      </c>
    </row>
    <row r="1544" spans="1:1" x14ac:dyDescent="0.45">
      <c r="A1544" t="s">
        <v>10</v>
      </c>
    </row>
    <row r="1545" spans="1:1" x14ac:dyDescent="0.45">
      <c r="A1545" t="s">
        <v>11</v>
      </c>
    </row>
    <row r="1546" spans="1:1" x14ac:dyDescent="0.45">
      <c r="A1546" t="s">
        <v>12</v>
      </c>
    </row>
    <row r="1548" spans="1:1" x14ac:dyDescent="0.45">
      <c r="A1548" t="s">
        <v>2692</v>
      </c>
    </row>
    <row r="1549" spans="1:1" x14ac:dyDescent="0.45">
      <c r="A1549" t="s">
        <v>2693</v>
      </c>
    </row>
    <row r="1550" spans="1:1" x14ac:dyDescent="0.45">
      <c r="A1550" t="s">
        <v>2694</v>
      </c>
    </row>
    <row r="1551" spans="1:1" x14ac:dyDescent="0.45">
      <c r="A1551" t="s">
        <v>2695</v>
      </c>
    </row>
    <row r="1552" spans="1:1" x14ac:dyDescent="0.45">
      <c r="A1552" t="s">
        <v>2696</v>
      </c>
    </row>
    <row r="1553" spans="1:1" x14ac:dyDescent="0.45">
      <c r="A1553" t="s">
        <v>2697</v>
      </c>
    </row>
    <row r="1554" spans="1:1" x14ac:dyDescent="0.45">
      <c r="A1554" t="s">
        <v>2698</v>
      </c>
    </row>
    <row r="1556" spans="1:1" x14ac:dyDescent="0.45">
      <c r="A1556" t="s">
        <v>2699</v>
      </c>
    </row>
    <row r="1557" spans="1:1" x14ac:dyDescent="0.45">
      <c r="A1557" t="s">
        <v>10</v>
      </c>
    </row>
    <row r="1558" spans="1:1" x14ac:dyDescent="0.45">
      <c r="A1558" t="s">
        <v>11</v>
      </c>
    </row>
    <row r="1559" spans="1:1" x14ac:dyDescent="0.45">
      <c r="A1559" t="s">
        <v>12</v>
      </c>
    </row>
    <row r="1561" spans="1:1" x14ac:dyDescent="0.45">
      <c r="A1561" t="s">
        <v>2700</v>
      </c>
    </row>
    <row r="1562" spans="1:1" x14ac:dyDescent="0.45">
      <c r="A1562" t="s">
        <v>2701</v>
      </c>
    </row>
    <row r="1563" spans="1:1" x14ac:dyDescent="0.45">
      <c r="A1563" t="s">
        <v>2702</v>
      </c>
    </row>
    <row r="1564" spans="1:1" x14ac:dyDescent="0.45">
      <c r="A1564" t="s">
        <v>2703</v>
      </c>
    </row>
    <row r="1565" spans="1:1" x14ac:dyDescent="0.45">
      <c r="A1565" t="s">
        <v>2704</v>
      </c>
    </row>
    <row r="1566" spans="1:1" x14ac:dyDescent="0.45">
      <c r="A1566" t="s">
        <v>2705</v>
      </c>
    </row>
    <row r="1567" spans="1:1" x14ac:dyDescent="0.45">
      <c r="A1567" t="s">
        <v>2706</v>
      </c>
    </row>
    <row r="1569" spans="1:1" x14ac:dyDescent="0.45">
      <c r="A1569" t="s">
        <v>2707</v>
      </c>
    </row>
    <row r="1570" spans="1:1" x14ac:dyDescent="0.45">
      <c r="A1570" t="s">
        <v>10</v>
      </c>
    </row>
    <row r="1571" spans="1:1" x14ac:dyDescent="0.45">
      <c r="A1571" t="s">
        <v>11</v>
      </c>
    </row>
    <row r="1572" spans="1:1" x14ac:dyDescent="0.45">
      <c r="A1572" t="s">
        <v>12</v>
      </c>
    </row>
    <row r="1574" spans="1:1" x14ac:dyDescent="0.45">
      <c r="A1574" t="s">
        <v>2708</v>
      </c>
    </row>
    <row r="1575" spans="1:1" x14ac:dyDescent="0.45">
      <c r="A1575" t="s">
        <v>2709</v>
      </c>
    </row>
    <row r="1576" spans="1:1" x14ac:dyDescent="0.45">
      <c r="A1576" t="s">
        <v>2710</v>
      </c>
    </row>
    <row r="1577" spans="1:1" x14ac:dyDescent="0.45">
      <c r="A1577" t="s">
        <v>2711</v>
      </c>
    </row>
    <row r="1578" spans="1:1" x14ac:dyDescent="0.45">
      <c r="A1578" t="s">
        <v>2712</v>
      </c>
    </row>
    <row r="1579" spans="1:1" x14ac:dyDescent="0.45">
      <c r="A1579" t="s">
        <v>2713</v>
      </c>
    </row>
    <row r="1580" spans="1:1" x14ac:dyDescent="0.45">
      <c r="A1580" t="s">
        <v>2714</v>
      </c>
    </row>
    <row r="1582" spans="1:1" x14ac:dyDescent="0.45">
      <c r="A1582" t="s">
        <v>2715</v>
      </c>
    </row>
    <row r="1583" spans="1:1" x14ac:dyDescent="0.45">
      <c r="A1583" t="s">
        <v>10</v>
      </c>
    </row>
    <row r="1584" spans="1:1" x14ac:dyDescent="0.45">
      <c r="A1584" t="s">
        <v>11</v>
      </c>
    </row>
    <row r="1585" spans="1:1" x14ac:dyDescent="0.45">
      <c r="A1585" t="s">
        <v>12</v>
      </c>
    </row>
    <row r="1587" spans="1:1" x14ac:dyDescent="0.45">
      <c r="A1587" t="s">
        <v>2459</v>
      </c>
    </row>
    <row r="1588" spans="1:1" x14ac:dyDescent="0.45">
      <c r="A1588" t="s">
        <v>2716</v>
      </c>
    </row>
    <row r="1589" spans="1:1" x14ac:dyDescent="0.45">
      <c r="A1589" t="s">
        <v>2461</v>
      </c>
    </row>
    <row r="1590" spans="1:1" x14ac:dyDescent="0.45">
      <c r="A1590" t="s">
        <v>2717</v>
      </c>
    </row>
    <row r="1591" spans="1:1" x14ac:dyDescent="0.45">
      <c r="A1591" t="s">
        <v>2718</v>
      </c>
    </row>
    <row r="1593" spans="1:1" x14ac:dyDescent="0.45">
      <c r="A1593" t="s">
        <v>2719</v>
      </c>
    </row>
    <row r="1595" spans="1:1" x14ac:dyDescent="0.45">
      <c r="A1595" t="s">
        <v>2720</v>
      </c>
    </row>
    <row r="1596" spans="1:1" x14ac:dyDescent="0.45">
      <c r="A1596" t="s">
        <v>10</v>
      </c>
    </row>
    <row r="1597" spans="1:1" x14ac:dyDescent="0.45">
      <c r="A1597" t="s">
        <v>11</v>
      </c>
    </row>
    <row r="1598" spans="1:1" x14ac:dyDescent="0.45">
      <c r="A1598" t="s">
        <v>12</v>
      </c>
    </row>
    <row r="1600" spans="1:1" x14ac:dyDescent="0.45">
      <c r="A1600" t="s">
        <v>2721</v>
      </c>
    </row>
    <row r="1601" spans="1:1" x14ac:dyDescent="0.45">
      <c r="A1601" t="s">
        <v>2722</v>
      </c>
    </row>
    <row r="1602" spans="1:1" x14ac:dyDescent="0.45">
      <c r="A1602" t="s">
        <v>2723</v>
      </c>
    </row>
    <row r="1603" spans="1:1" x14ac:dyDescent="0.45">
      <c r="A1603" t="s">
        <v>2724</v>
      </c>
    </row>
    <row r="1604" spans="1:1" x14ac:dyDescent="0.45">
      <c r="A1604" t="s">
        <v>2725</v>
      </c>
    </row>
    <row r="1605" spans="1:1" x14ac:dyDescent="0.45">
      <c r="A1605" t="s">
        <v>2726</v>
      </c>
    </row>
    <row r="1606" spans="1:1" x14ac:dyDescent="0.45">
      <c r="A1606" t="s">
        <v>2727</v>
      </c>
    </row>
    <row r="1608" spans="1:1" x14ac:dyDescent="0.45">
      <c r="A1608" t="s">
        <v>2728</v>
      </c>
    </row>
    <row r="1609" spans="1:1" x14ac:dyDescent="0.45">
      <c r="A1609" t="s">
        <v>10</v>
      </c>
    </row>
    <row r="1610" spans="1:1" x14ac:dyDescent="0.45">
      <c r="A1610" t="s">
        <v>11</v>
      </c>
    </row>
    <row r="1611" spans="1:1" x14ac:dyDescent="0.45">
      <c r="A1611" t="s">
        <v>12</v>
      </c>
    </row>
    <row r="1613" spans="1:1" x14ac:dyDescent="0.45">
      <c r="A1613" t="s">
        <v>2729</v>
      </c>
    </row>
    <row r="1614" spans="1:1" x14ac:dyDescent="0.45">
      <c r="A1614" t="s">
        <v>2730</v>
      </c>
    </row>
    <row r="1615" spans="1:1" x14ac:dyDescent="0.45">
      <c r="A1615" t="s">
        <v>2731</v>
      </c>
    </row>
    <row r="1616" spans="1:1" x14ac:dyDescent="0.45">
      <c r="A1616" t="s">
        <v>2732</v>
      </c>
    </row>
    <row r="1617" spans="1:1" x14ac:dyDescent="0.45">
      <c r="A1617" t="s">
        <v>2733</v>
      </c>
    </row>
    <row r="1618" spans="1:1" x14ac:dyDescent="0.45">
      <c r="A1618" t="s">
        <v>2734</v>
      </c>
    </row>
    <row r="1619" spans="1:1" x14ac:dyDescent="0.45">
      <c r="A1619" t="s">
        <v>2735</v>
      </c>
    </row>
    <row r="1621" spans="1:1" x14ac:dyDescent="0.45">
      <c r="A1621" t="s">
        <v>2736</v>
      </c>
    </row>
    <row r="1622" spans="1:1" x14ac:dyDescent="0.45">
      <c r="A1622" t="s">
        <v>10</v>
      </c>
    </row>
    <row r="1623" spans="1:1" x14ac:dyDescent="0.45">
      <c r="A1623" t="s">
        <v>11</v>
      </c>
    </row>
    <row r="1624" spans="1:1" x14ac:dyDescent="0.45">
      <c r="A1624" t="s">
        <v>12</v>
      </c>
    </row>
    <row r="1626" spans="1:1" x14ac:dyDescent="0.45">
      <c r="A1626" t="s">
        <v>2737</v>
      </c>
    </row>
    <row r="1627" spans="1:1" x14ac:dyDescent="0.45">
      <c r="A1627" t="s">
        <v>2738</v>
      </c>
    </row>
    <row r="1628" spans="1:1" x14ac:dyDescent="0.45">
      <c r="A1628" t="s">
        <v>2739</v>
      </c>
    </row>
    <row r="1629" spans="1:1" x14ac:dyDescent="0.45">
      <c r="A1629" t="s">
        <v>2740</v>
      </c>
    </row>
    <row r="1630" spans="1:1" x14ac:dyDescent="0.45">
      <c r="A1630" t="s">
        <v>2741</v>
      </c>
    </row>
    <row r="1631" spans="1:1" x14ac:dyDescent="0.45">
      <c r="A1631" t="s">
        <v>2742</v>
      </c>
    </row>
    <row r="1632" spans="1:1" x14ac:dyDescent="0.45">
      <c r="A1632" t="s">
        <v>2743</v>
      </c>
    </row>
    <row r="1634" spans="1:1" x14ac:dyDescent="0.45">
      <c r="A1634" t="s">
        <v>2744</v>
      </c>
    </row>
    <row r="1635" spans="1:1" x14ac:dyDescent="0.45">
      <c r="A1635" t="s">
        <v>10</v>
      </c>
    </row>
    <row r="1636" spans="1:1" x14ac:dyDescent="0.45">
      <c r="A1636" t="s">
        <v>11</v>
      </c>
    </row>
    <row r="1637" spans="1:1" x14ac:dyDescent="0.45">
      <c r="A1637" t="s">
        <v>12</v>
      </c>
    </row>
    <row r="1639" spans="1:1" x14ac:dyDescent="0.45">
      <c r="A1639" t="s">
        <v>2745</v>
      </c>
    </row>
    <row r="1640" spans="1:1" x14ac:dyDescent="0.45">
      <c r="A1640" t="s">
        <v>2746</v>
      </c>
    </row>
    <row r="1641" spans="1:1" x14ac:dyDescent="0.45">
      <c r="A1641" t="s">
        <v>2747</v>
      </c>
    </row>
    <row r="1642" spans="1:1" x14ac:dyDescent="0.45">
      <c r="A1642" t="s">
        <v>2748</v>
      </c>
    </row>
    <row r="1643" spans="1:1" x14ac:dyDescent="0.45">
      <c r="A1643" t="s">
        <v>2749</v>
      </c>
    </row>
    <row r="1644" spans="1:1" x14ac:dyDescent="0.45">
      <c r="A1644" t="s">
        <v>2750</v>
      </c>
    </row>
    <row r="1645" spans="1:1" x14ac:dyDescent="0.45">
      <c r="A1645" t="s">
        <v>2751</v>
      </c>
    </row>
    <row r="1647" spans="1:1" x14ac:dyDescent="0.45">
      <c r="A1647" t="s">
        <v>2752</v>
      </c>
    </row>
    <row r="1648" spans="1:1" x14ac:dyDescent="0.45">
      <c r="A1648" t="s">
        <v>10</v>
      </c>
    </row>
    <row r="1649" spans="1:1" x14ac:dyDescent="0.45">
      <c r="A1649" t="s">
        <v>11</v>
      </c>
    </row>
    <row r="1650" spans="1:1" x14ac:dyDescent="0.45">
      <c r="A1650" t="s">
        <v>12</v>
      </c>
    </row>
    <row r="1652" spans="1:1" x14ac:dyDescent="0.45">
      <c r="A1652" t="s">
        <v>2753</v>
      </c>
    </row>
    <row r="1653" spans="1:1" x14ac:dyDescent="0.45">
      <c r="A1653" t="s">
        <v>2754</v>
      </c>
    </row>
    <row r="1654" spans="1:1" x14ac:dyDescent="0.45">
      <c r="A1654" t="s">
        <v>2755</v>
      </c>
    </row>
    <row r="1655" spans="1:1" x14ac:dyDescent="0.45">
      <c r="A1655" t="s">
        <v>2756</v>
      </c>
    </row>
    <row r="1656" spans="1:1" x14ac:dyDescent="0.45">
      <c r="A1656" t="s">
        <v>2757</v>
      </c>
    </row>
    <row r="1658" spans="1:1" x14ac:dyDescent="0.45">
      <c r="A1658" t="s">
        <v>2758</v>
      </c>
    </row>
    <row r="1660" spans="1:1" x14ac:dyDescent="0.45">
      <c r="A1660" t="s">
        <v>2759</v>
      </c>
    </row>
    <row r="1661" spans="1:1" x14ac:dyDescent="0.45">
      <c r="A1661" t="s">
        <v>10</v>
      </c>
    </row>
    <row r="1662" spans="1:1" x14ac:dyDescent="0.45">
      <c r="A1662" t="s">
        <v>11</v>
      </c>
    </row>
    <row r="1663" spans="1:1" x14ac:dyDescent="0.45">
      <c r="A1663" t="s">
        <v>12</v>
      </c>
    </row>
    <row r="1665" spans="1:1" x14ac:dyDescent="0.45">
      <c r="A1665" t="s">
        <v>2760</v>
      </c>
    </row>
    <row r="1666" spans="1:1" x14ac:dyDescent="0.45">
      <c r="A1666" t="s">
        <v>2761</v>
      </c>
    </row>
    <row r="1667" spans="1:1" x14ac:dyDescent="0.45">
      <c r="A1667" t="s">
        <v>2762</v>
      </c>
    </row>
    <row r="1668" spans="1:1" x14ac:dyDescent="0.45">
      <c r="A1668" t="s">
        <v>2763</v>
      </c>
    </row>
    <row r="1669" spans="1:1" x14ac:dyDescent="0.45">
      <c r="A1669" t="s">
        <v>2764</v>
      </c>
    </row>
    <row r="1670" spans="1:1" x14ac:dyDescent="0.45">
      <c r="A1670" t="s">
        <v>2765</v>
      </c>
    </row>
    <row r="1671" spans="1:1" x14ac:dyDescent="0.45">
      <c r="A1671" t="s">
        <v>2766</v>
      </c>
    </row>
    <row r="1673" spans="1:1" x14ac:dyDescent="0.45">
      <c r="A1673" t="s">
        <v>2767</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2768</v>
      </c>
    </row>
    <row r="1692" spans="1:1" x14ac:dyDescent="0.45">
      <c r="A1692" t="s">
        <v>2769</v>
      </c>
    </row>
    <row r="1693" spans="1:1" x14ac:dyDescent="0.45">
      <c r="A1693" t="s">
        <v>2770</v>
      </c>
    </row>
    <row r="1694" spans="1:1" x14ac:dyDescent="0.45">
      <c r="A1694" t="s">
        <v>2771</v>
      </c>
    </row>
    <row r="1695" spans="1:1" x14ac:dyDescent="0.45">
      <c r="A1695" t="s">
        <v>2772</v>
      </c>
    </row>
    <row r="1696" spans="1:1" x14ac:dyDescent="0.45">
      <c r="A1696" t="s">
        <v>2773</v>
      </c>
    </row>
    <row r="1697" spans="1:1" x14ac:dyDescent="0.45">
      <c r="A1697" t="s">
        <v>2774</v>
      </c>
    </row>
    <row r="1699" spans="1:1" x14ac:dyDescent="0.45">
      <c r="A1699" t="s">
        <v>2775</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2776</v>
      </c>
    </row>
    <row r="1718" spans="1:1" x14ac:dyDescent="0.45">
      <c r="A1718" t="s">
        <v>2777</v>
      </c>
    </row>
    <row r="1719" spans="1:1" x14ac:dyDescent="0.45">
      <c r="A1719">
        <v>56454051800</v>
      </c>
    </row>
    <row r="1720" spans="1:1" x14ac:dyDescent="0.45">
      <c r="A1720" t="s">
        <v>2778</v>
      </c>
    </row>
    <row r="1721" spans="1:1" x14ac:dyDescent="0.45">
      <c r="A1721" t="s">
        <v>2779</v>
      </c>
    </row>
    <row r="1722" spans="1:1" x14ac:dyDescent="0.45">
      <c r="A1722" t="s">
        <v>2780</v>
      </c>
    </row>
    <row r="1723" spans="1:1" x14ac:dyDescent="0.45">
      <c r="A1723" t="s">
        <v>2781</v>
      </c>
    </row>
    <row r="1725" spans="1:1" x14ac:dyDescent="0.45">
      <c r="A1725" t="s">
        <v>2782</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2783</v>
      </c>
    </row>
    <row r="1757" spans="1:1" x14ac:dyDescent="0.45">
      <c r="A1757" t="s">
        <v>2784</v>
      </c>
    </row>
    <row r="1758" spans="1:1" x14ac:dyDescent="0.45">
      <c r="A1758">
        <v>23670734000</v>
      </c>
    </row>
    <row r="1759" spans="1:1" x14ac:dyDescent="0.45">
      <c r="A1759" t="s">
        <v>2785</v>
      </c>
    </row>
    <row r="1760" spans="1:1" x14ac:dyDescent="0.45">
      <c r="A1760" t="s">
        <v>2786</v>
      </c>
    </row>
    <row r="1761" spans="1:1" x14ac:dyDescent="0.45">
      <c r="A1761" t="s">
        <v>2787</v>
      </c>
    </row>
    <row r="1762" spans="1:1" x14ac:dyDescent="0.45">
      <c r="A1762" t="s">
        <v>2788</v>
      </c>
    </row>
    <row r="1764" spans="1:1" x14ac:dyDescent="0.45">
      <c r="A1764" t="s">
        <v>2789</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2790</v>
      </c>
    </row>
    <row r="1809" spans="1:1" x14ac:dyDescent="0.45">
      <c r="A1809" t="s">
        <v>2791</v>
      </c>
    </row>
    <row r="1810" spans="1:1" x14ac:dyDescent="0.45">
      <c r="A1810" t="s">
        <v>2792</v>
      </c>
    </row>
    <row r="1811" spans="1:1" x14ac:dyDescent="0.45">
      <c r="A1811" t="s">
        <v>2793</v>
      </c>
    </row>
    <row r="1812" spans="1:1" x14ac:dyDescent="0.45">
      <c r="A1812" t="s">
        <v>2794</v>
      </c>
    </row>
    <row r="1813" spans="1:1" x14ac:dyDescent="0.45">
      <c r="A1813" t="s">
        <v>2795</v>
      </c>
    </row>
    <row r="1814" spans="1:1" x14ac:dyDescent="0.45">
      <c r="A1814" t="s">
        <v>2796</v>
      </c>
    </row>
    <row r="1816" spans="1:1" x14ac:dyDescent="0.45">
      <c r="A1816" t="s">
        <v>2797</v>
      </c>
    </row>
    <row r="1817" spans="1:1" x14ac:dyDescent="0.45">
      <c r="A1817" t="s">
        <v>10</v>
      </c>
    </row>
    <row r="1818" spans="1:1" x14ac:dyDescent="0.45">
      <c r="A1818" t="s">
        <v>11</v>
      </c>
    </row>
    <row r="1819" spans="1:1" x14ac:dyDescent="0.45">
      <c r="A1819" t="s">
        <v>12</v>
      </c>
    </row>
    <row r="1821" spans="1:1" x14ac:dyDescent="0.45">
      <c r="A1821" t="s">
        <v>2798</v>
      </c>
    </row>
    <row r="1822" spans="1:1" x14ac:dyDescent="0.45">
      <c r="A1822" t="s">
        <v>2799</v>
      </c>
    </row>
    <row r="1823" spans="1:1" x14ac:dyDescent="0.45">
      <c r="A1823" t="s">
        <v>2800</v>
      </c>
    </row>
    <row r="1824" spans="1:1" x14ac:dyDescent="0.45">
      <c r="A1824" t="s">
        <v>2801</v>
      </c>
    </row>
    <row r="1825" spans="1:1" x14ac:dyDescent="0.45">
      <c r="A1825" t="s">
        <v>2802</v>
      </c>
    </row>
    <row r="1826" spans="1:1" x14ac:dyDescent="0.45">
      <c r="A1826" t="s">
        <v>2803</v>
      </c>
    </row>
    <row r="1827" spans="1:1" x14ac:dyDescent="0.45">
      <c r="A1827" t="s">
        <v>2804</v>
      </c>
    </row>
    <row r="1829" spans="1:1" x14ac:dyDescent="0.45">
      <c r="A1829" t="s">
        <v>2805</v>
      </c>
    </row>
    <row r="1830" spans="1:1" x14ac:dyDescent="0.45">
      <c r="A1830" t="s">
        <v>10</v>
      </c>
    </row>
    <row r="1831" spans="1:1" x14ac:dyDescent="0.45">
      <c r="A1831" t="s">
        <v>11</v>
      </c>
    </row>
    <row r="1832" spans="1:1" x14ac:dyDescent="0.45">
      <c r="A1832" t="s">
        <v>12</v>
      </c>
    </row>
    <row r="1834" spans="1:1" x14ac:dyDescent="0.45">
      <c r="A1834" t="s">
        <v>2397</v>
      </c>
    </row>
    <row r="1835" spans="1:1" x14ac:dyDescent="0.45">
      <c r="A1835" t="s">
        <v>2398</v>
      </c>
    </row>
    <row r="1836" spans="1:1" x14ac:dyDescent="0.45">
      <c r="A1836" t="s">
        <v>2235</v>
      </c>
    </row>
    <row r="1837" spans="1:1" x14ac:dyDescent="0.45">
      <c r="A1837" t="s">
        <v>2806</v>
      </c>
    </row>
    <row r="1838" spans="1:1" x14ac:dyDescent="0.45">
      <c r="A1838" t="s">
        <v>2807</v>
      </c>
    </row>
    <row r="1839" spans="1:1" x14ac:dyDescent="0.45">
      <c r="A1839" t="s">
        <v>2808</v>
      </c>
    </row>
    <row r="1840" spans="1:1" x14ac:dyDescent="0.45">
      <c r="A1840" t="s">
        <v>2809</v>
      </c>
    </row>
    <row r="1842" spans="1:1" x14ac:dyDescent="0.45">
      <c r="A1842" t="s">
        <v>2810</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2811</v>
      </c>
    </row>
    <row r="1874" spans="1:1" x14ac:dyDescent="0.45">
      <c r="A1874" t="s">
        <v>2812</v>
      </c>
    </row>
    <row r="1875" spans="1:1" x14ac:dyDescent="0.45">
      <c r="A1875">
        <v>56151567400</v>
      </c>
    </row>
    <row r="1876" spans="1:1" x14ac:dyDescent="0.45">
      <c r="A1876" t="s">
        <v>2813</v>
      </c>
    </row>
    <row r="1877" spans="1:1" x14ac:dyDescent="0.45">
      <c r="A1877" t="s">
        <v>2814</v>
      </c>
    </row>
    <row r="1878" spans="1:1" x14ac:dyDescent="0.45">
      <c r="A1878" t="s">
        <v>2815</v>
      </c>
    </row>
    <row r="1879" spans="1:1" x14ac:dyDescent="0.45">
      <c r="A1879" t="s">
        <v>2816</v>
      </c>
    </row>
    <row r="1881" spans="1:1" x14ac:dyDescent="0.45">
      <c r="A1881" t="s">
        <v>2817</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2537</v>
      </c>
    </row>
    <row r="1900" spans="1:1" x14ac:dyDescent="0.45">
      <c r="A1900" t="s">
        <v>2538</v>
      </c>
    </row>
    <row r="1901" spans="1:1" x14ac:dyDescent="0.45">
      <c r="A1901" t="s">
        <v>2500</v>
      </c>
    </row>
    <row r="1902" spans="1:1" x14ac:dyDescent="0.45">
      <c r="A1902" t="s">
        <v>2818</v>
      </c>
    </row>
    <row r="1903" spans="1:1" x14ac:dyDescent="0.45">
      <c r="A1903" t="s">
        <v>2819</v>
      </c>
    </row>
    <row r="1904" spans="1:1" x14ac:dyDescent="0.45">
      <c r="A1904" t="s">
        <v>2820</v>
      </c>
    </row>
    <row r="1905" spans="1:1" x14ac:dyDescent="0.45">
      <c r="A1905" t="s">
        <v>2821</v>
      </c>
    </row>
    <row r="1907" spans="1:1" x14ac:dyDescent="0.45">
      <c r="A1907" t="s">
        <v>2822</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2823</v>
      </c>
    </row>
    <row r="1926" spans="1:1" x14ac:dyDescent="0.45">
      <c r="A1926" t="s">
        <v>2824</v>
      </c>
    </row>
    <row r="1927" spans="1:1" x14ac:dyDescent="0.45">
      <c r="A1927" t="s">
        <v>2825</v>
      </c>
    </row>
    <row r="1928" spans="1:1" x14ac:dyDescent="0.45">
      <c r="A1928" t="s">
        <v>2826</v>
      </c>
    </row>
    <row r="1929" spans="1:1" x14ac:dyDescent="0.45">
      <c r="A1929" t="s">
        <v>2827</v>
      </c>
    </row>
    <row r="1931" spans="1:1" x14ac:dyDescent="0.45">
      <c r="A1931" t="s">
        <v>2828</v>
      </c>
    </row>
    <row r="1933" spans="1:1" x14ac:dyDescent="0.45">
      <c r="A1933" t="s">
        <v>2829</v>
      </c>
    </row>
    <row r="1934" spans="1:1" x14ac:dyDescent="0.45">
      <c r="A1934" t="s">
        <v>10</v>
      </c>
    </row>
    <row r="1935" spans="1:1" x14ac:dyDescent="0.45">
      <c r="A1935" t="s">
        <v>11</v>
      </c>
    </row>
    <row r="1936" spans="1:1" x14ac:dyDescent="0.45">
      <c r="A1936" t="s">
        <v>12</v>
      </c>
    </row>
    <row r="1938" spans="1:1" x14ac:dyDescent="0.45">
      <c r="A1938" t="s">
        <v>2830</v>
      </c>
    </row>
    <row r="1939" spans="1:1" x14ac:dyDescent="0.45">
      <c r="A1939" t="s">
        <v>2831</v>
      </c>
    </row>
    <row r="1940" spans="1:1" x14ac:dyDescent="0.45">
      <c r="A1940" t="s">
        <v>2832</v>
      </c>
    </row>
    <row r="1941" spans="1:1" x14ac:dyDescent="0.45">
      <c r="A1941" t="s">
        <v>2833</v>
      </c>
    </row>
    <row r="1942" spans="1:1" x14ac:dyDescent="0.45">
      <c r="A1942" t="s">
        <v>2834</v>
      </c>
    </row>
    <row r="1943" spans="1:1" x14ac:dyDescent="0.45">
      <c r="A1943" t="s">
        <v>2835</v>
      </c>
    </row>
    <row r="1944" spans="1:1" x14ac:dyDescent="0.45">
      <c r="A1944" t="s">
        <v>2836</v>
      </c>
    </row>
    <row r="1946" spans="1:1" x14ac:dyDescent="0.45">
      <c r="A1946" t="s">
        <v>2837</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2838</v>
      </c>
    </row>
    <row r="1965" spans="1:1" x14ac:dyDescent="0.45">
      <c r="A1965" t="s">
        <v>2839</v>
      </c>
    </row>
    <row r="1966" spans="1:1" x14ac:dyDescent="0.45">
      <c r="A1966" t="s">
        <v>2840</v>
      </c>
    </row>
    <row r="1967" spans="1:1" x14ac:dyDescent="0.45">
      <c r="A1967" t="s">
        <v>2841</v>
      </c>
    </row>
    <row r="1968" spans="1:1" x14ac:dyDescent="0.45">
      <c r="A1968" t="s">
        <v>2842</v>
      </c>
    </row>
    <row r="1969" spans="1:1" x14ac:dyDescent="0.45">
      <c r="A1969" t="s">
        <v>2843</v>
      </c>
    </row>
    <row r="1970" spans="1:1" x14ac:dyDescent="0.45">
      <c r="A1970" t="s">
        <v>2844</v>
      </c>
    </row>
    <row r="1972" spans="1:1" x14ac:dyDescent="0.45">
      <c r="A1972" t="s">
        <v>2845</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2846</v>
      </c>
    </row>
    <row r="1991" spans="1:1" x14ac:dyDescent="0.45">
      <c r="A1991" t="s">
        <v>2847</v>
      </c>
    </row>
    <row r="1992" spans="1:1" x14ac:dyDescent="0.45">
      <c r="A1992">
        <v>6507322701</v>
      </c>
    </row>
    <row r="1993" spans="1:1" x14ac:dyDescent="0.45">
      <c r="A1993" t="s">
        <v>2848</v>
      </c>
    </row>
    <row r="1994" spans="1:1" x14ac:dyDescent="0.45">
      <c r="A1994" t="s">
        <v>2849</v>
      </c>
    </row>
    <row r="1995" spans="1:1" x14ac:dyDescent="0.45">
      <c r="A1995" t="s">
        <v>2850</v>
      </c>
    </row>
    <row r="1996" spans="1:1" x14ac:dyDescent="0.45">
      <c r="A1996" t="s">
        <v>2851</v>
      </c>
    </row>
    <row r="1998" spans="1:1" x14ac:dyDescent="0.45">
      <c r="A1998" t="s">
        <v>2852</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2853</v>
      </c>
    </row>
    <row r="2017" spans="1:1" x14ac:dyDescent="0.45">
      <c r="A2017" t="s">
        <v>2854</v>
      </c>
    </row>
    <row r="2018" spans="1:1" x14ac:dyDescent="0.45">
      <c r="A2018" t="s">
        <v>2855</v>
      </c>
    </row>
    <row r="2019" spans="1:1" x14ac:dyDescent="0.45">
      <c r="A2019" t="s">
        <v>2856</v>
      </c>
    </row>
    <row r="2020" spans="1:1" x14ac:dyDescent="0.45">
      <c r="A2020" t="s">
        <v>2857</v>
      </c>
    </row>
    <row r="2021" spans="1:1" x14ac:dyDescent="0.45">
      <c r="A2021" t="s">
        <v>2858</v>
      </c>
    </row>
    <row r="2022" spans="1:1" x14ac:dyDescent="0.45">
      <c r="A2022" t="s">
        <v>2859</v>
      </c>
    </row>
    <row r="2024" spans="1:1" x14ac:dyDescent="0.45">
      <c r="A2024" t="s">
        <v>2860</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2861</v>
      </c>
    </row>
    <row r="2043" spans="1:1" x14ac:dyDescent="0.45">
      <c r="A2043" t="s">
        <v>2862</v>
      </c>
    </row>
    <row r="2044" spans="1:1" x14ac:dyDescent="0.45">
      <c r="A2044">
        <v>7005210328</v>
      </c>
    </row>
    <row r="2045" spans="1:1" x14ac:dyDescent="0.45">
      <c r="A2045" t="s">
        <v>2863</v>
      </c>
    </row>
    <row r="2046" spans="1:1" x14ac:dyDescent="0.45">
      <c r="A2046" t="s">
        <v>2864</v>
      </c>
    </row>
    <row r="2048" spans="1:1" x14ac:dyDescent="0.45">
      <c r="A2048" t="s">
        <v>2865</v>
      </c>
    </row>
    <row r="2050" spans="1:1" x14ac:dyDescent="0.45">
      <c r="A2050" t="s">
        <v>2866</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2867</v>
      </c>
    </row>
    <row r="2069" spans="1:1" x14ac:dyDescent="0.45">
      <c r="A2069" t="s">
        <v>2868</v>
      </c>
    </row>
    <row r="2070" spans="1:1" x14ac:dyDescent="0.45">
      <c r="A2070" t="s">
        <v>2869</v>
      </c>
    </row>
    <row r="2071" spans="1:1" x14ac:dyDescent="0.45">
      <c r="A2071" t="s">
        <v>2870</v>
      </c>
    </row>
    <row r="2072" spans="1:1" x14ac:dyDescent="0.45">
      <c r="A2072" t="s">
        <v>2871</v>
      </c>
    </row>
    <row r="2073" spans="1:1" x14ac:dyDescent="0.45">
      <c r="A2073" t="s">
        <v>2872</v>
      </c>
    </row>
    <row r="2074" spans="1:1" x14ac:dyDescent="0.45">
      <c r="A2074" t="s">
        <v>2873</v>
      </c>
    </row>
    <row r="2076" spans="1:1" x14ac:dyDescent="0.45">
      <c r="A2076" t="s">
        <v>2874</v>
      </c>
    </row>
    <row r="2077" spans="1:1" x14ac:dyDescent="0.45">
      <c r="A2077" t="s">
        <v>10</v>
      </c>
    </row>
    <row r="2078" spans="1:1" x14ac:dyDescent="0.45">
      <c r="A2078" t="s">
        <v>11</v>
      </c>
    </row>
    <row r="2079" spans="1:1" x14ac:dyDescent="0.45">
      <c r="A2079" t="s">
        <v>12</v>
      </c>
    </row>
    <row r="2081" spans="1:1" x14ac:dyDescent="0.45">
      <c r="A2081" t="s">
        <v>2875</v>
      </c>
    </row>
    <row r="2082" spans="1:1" x14ac:dyDescent="0.45">
      <c r="A2082" t="s">
        <v>2876</v>
      </c>
    </row>
    <row r="2083" spans="1:1" x14ac:dyDescent="0.45">
      <c r="A2083" t="s">
        <v>2877</v>
      </c>
    </row>
    <row r="2084" spans="1:1" x14ac:dyDescent="0.45">
      <c r="A2084" t="s">
        <v>2878</v>
      </c>
    </row>
    <row r="2085" spans="1:1" x14ac:dyDescent="0.45">
      <c r="A2085" t="s">
        <v>2879</v>
      </c>
    </row>
    <row r="2086" spans="1:1" x14ac:dyDescent="0.45">
      <c r="A2086" t="s">
        <v>2880</v>
      </c>
    </row>
    <row r="2087" spans="1:1" x14ac:dyDescent="0.45">
      <c r="A2087" t="s">
        <v>2881</v>
      </c>
    </row>
    <row r="2089" spans="1:1" x14ac:dyDescent="0.45">
      <c r="A2089" t="s">
        <v>2882</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2883</v>
      </c>
    </row>
    <row r="2173" spans="1:1" x14ac:dyDescent="0.45">
      <c r="A2173" t="s">
        <v>2884</v>
      </c>
    </row>
    <row r="2174" spans="1:1" x14ac:dyDescent="0.45">
      <c r="A2174" t="s">
        <v>2885</v>
      </c>
    </row>
    <row r="2175" spans="1:1" x14ac:dyDescent="0.45">
      <c r="A2175" t="s">
        <v>2886</v>
      </c>
    </row>
    <row r="2176" spans="1:1" x14ac:dyDescent="0.45">
      <c r="A2176" t="s">
        <v>2887</v>
      </c>
    </row>
    <row r="2177" spans="1:1" x14ac:dyDescent="0.45">
      <c r="A2177" t="s">
        <v>2888</v>
      </c>
    </row>
    <row r="2178" spans="1:1" x14ac:dyDescent="0.45">
      <c r="A2178" t="s">
        <v>2889</v>
      </c>
    </row>
    <row r="2180" spans="1:1" x14ac:dyDescent="0.45">
      <c r="A2180" t="s">
        <v>2890</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2891</v>
      </c>
    </row>
    <row r="2251" spans="1:1" x14ac:dyDescent="0.45">
      <c r="A2251" t="s">
        <v>2892</v>
      </c>
    </row>
    <row r="2252" spans="1:1" x14ac:dyDescent="0.45">
      <c r="A2252" t="s">
        <v>2893</v>
      </c>
    </row>
    <row r="2253" spans="1:1" x14ac:dyDescent="0.45">
      <c r="A2253" t="s">
        <v>2894</v>
      </c>
    </row>
    <row r="2254" spans="1:1" x14ac:dyDescent="0.45">
      <c r="A2254" t="s">
        <v>2895</v>
      </c>
    </row>
    <row r="2255" spans="1:1" x14ac:dyDescent="0.45">
      <c r="A2255" t="s">
        <v>2896</v>
      </c>
    </row>
    <row r="2256" spans="1:1" x14ac:dyDescent="0.45">
      <c r="A2256" t="s">
        <v>2897</v>
      </c>
    </row>
    <row r="2258" spans="1:1" x14ac:dyDescent="0.45">
      <c r="A2258" t="s">
        <v>2898</v>
      </c>
    </row>
    <row r="2259" spans="1:1" x14ac:dyDescent="0.45">
      <c r="A2259" t="s">
        <v>10</v>
      </c>
    </row>
    <row r="2260" spans="1:1" x14ac:dyDescent="0.45">
      <c r="A2260" t="s">
        <v>11</v>
      </c>
    </row>
    <row r="2261" spans="1:1" x14ac:dyDescent="0.45">
      <c r="A2261" t="s">
        <v>12</v>
      </c>
    </row>
    <row r="2263" spans="1:1" x14ac:dyDescent="0.45">
      <c r="A2263" t="s">
        <v>2899</v>
      </c>
    </row>
    <row r="2264" spans="1:1" x14ac:dyDescent="0.45">
      <c r="A2264" t="s">
        <v>2900</v>
      </c>
    </row>
    <row r="2265" spans="1:1" x14ac:dyDescent="0.45">
      <c r="A2265" t="s">
        <v>2901</v>
      </c>
    </row>
    <row r="2266" spans="1:1" x14ac:dyDescent="0.45">
      <c r="A2266" t="s">
        <v>2902</v>
      </c>
    </row>
    <row r="2267" spans="1:1" x14ac:dyDescent="0.45">
      <c r="A2267" t="s">
        <v>2903</v>
      </c>
    </row>
    <row r="2268" spans="1:1" x14ac:dyDescent="0.45">
      <c r="A2268" t="s">
        <v>2904</v>
      </c>
    </row>
    <row r="2269" spans="1:1" x14ac:dyDescent="0.45">
      <c r="A2269" t="s">
        <v>2905</v>
      </c>
    </row>
    <row r="2271" spans="1:1" x14ac:dyDescent="0.45">
      <c r="A2271" t="s">
        <v>2906</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2907</v>
      </c>
    </row>
    <row r="2290" spans="1:1" x14ac:dyDescent="0.45">
      <c r="A2290" t="s">
        <v>2908</v>
      </c>
    </row>
    <row r="2291" spans="1:1" x14ac:dyDescent="0.45">
      <c r="A2291" t="s">
        <v>2909</v>
      </c>
    </row>
    <row r="2292" spans="1:1" x14ac:dyDescent="0.45">
      <c r="A2292" t="s">
        <v>2910</v>
      </c>
    </row>
    <row r="2293" spans="1:1" x14ac:dyDescent="0.45">
      <c r="A2293" t="s">
        <v>2911</v>
      </c>
    </row>
    <row r="2294" spans="1:1" x14ac:dyDescent="0.45">
      <c r="A2294" t="s">
        <v>2912</v>
      </c>
    </row>
    <row r="2295" spans="1:1" x14ac:dyDescent="0.45">
      <c r="A2295" t="s">
        <v>2913</v>
      </c>
    </row>
    <row r="2297" spans="1:1" x14ac:dyDescent="0.45">
      <c r="A2297" t="s">
        <v>2914</v>
      </c>
    </row>
    <row r="2298" spans="1:1" x14ac:dyDescent="0.45">
      <c r="A2298" t="s">
        <v>10</v>
      </c>
    </row>
    <row r="2299" spans="1:1" x14ac:dyDescent="0.45">
      <c r="A2299" t="s">
        <v>11</v>
      </c>
    </row>
    <row r="2300" spans="1:1" x14ac:dyDescent="0.45">
      <c r="A2300" t="s">
        <v>12</v>
      </c>
    </row>
    <row r="2302" spans="1:1" x14ac:dyDescent="0.45">
      <c r="A2302" t="s">
        <v>2915</v>
      </c>
    </row>
    <row r="2303" spans="1:1" x14ac:dyDescent="0.45">
      <c r="A2303" t="s">
        <v>2916</v>
      </c>
    </row>
    <row r="2304" spans="1:1" x14ac:dyDescent="0.45">
      <c r="A2304">
        <v>57190336478</v>
      </c>
    </row>
    <row r="2305" spans="1:1" x14ac:dyDescent="0.45">
      <c r="A2305" t="s">
        <v>2917</v>
      </c>
    </row>
    <row r="2306" spans="1:1" x14ac:dyDescent="0.45">
      <c r="A2306" t="s">
        <v>2918</v>
      </c>
    </row>
    <row r="2307" spans="1:1" x14ac:dyDescent="0.45">
      <c r="A2307" t="s">
        <v>2919</v>
      </c>
    </row>
    <row r="2308" spans="1:1" x14ac:dyDescent="0.45">
      <c r="A2308" t="s">
        <v>2920</v>
      </c>
    </row>
    <row r="2310" spans="1:1" x14ac:dyDescent="0.45">
      <c r="A2310" t="s">
        <v>2921</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2922</v>
      </c>
    </row>
    <row r="2329" spans="1:1" x14ac:dyDescent="0.45">
      <c r="A2329" t="s">
        <v>2923</v>
      </c>
    </row>
    <row r="2330" spans="1:1" x14ac:dyDescent="0.45">
      <c r="A2330" t="s">
        <v>2924</v>
      </c>
    </row>
    <row r="2331" spans="1:1" x14ac:dyDescent="0.45">
      <c r="A2331" t="s">
        <v>2925</v>
      </c>
    </row>
    <row r="2332" spans="1:1" x14ac:dyDescent="0.45">
      <c r="A2332" t="s">
        <v>2926</v>
      </c>
    </row>
    <row r="2333" spans="1:1" x14ac:dyDescent="0.45">
      <c r="A2333" t="s">
        <v>2927</v>
      </c>
    </row>
    <row r="2334" spans="1:1" x14ac:dyDescent="0.45">
      <c r="A2334" t="s">
        <v>2928</v>
      </c>
    </row>
    <row r="2336" spans="1:1" x14ac:dyDescent="0.45">
      <c r="A2336" t="s">
        <v>2929</v>
      </c>
    </row>
    <row r="2337" spans="1:1" x14ac:dyDescent="0.45">
      <c r="A2337" t="s">
        <v>10</v>
      </c>
    </row>
    <row r="2338" spans="1:1" x14ac:dyDescent="0.45">
      <c r="A2338" t="s">
        <v>11</v>
      </c>
    </row>
    <row r="2339" spans="1:1" x14ac:dyDescent="0.45">
      <c r="A2339" t="s">
        <v>12</v>
      </c>
    </row>
    <row r="2341" spans="1:1" x14ac:dyDescent="0.45">
      <c r="A2341" t="s">
        <v>2930</v>
      </c>
    </row>
    <row r="2342" spans="1:1" x14ac:dyDescent="0.45">
      <c r="A2342" t="s">
        <v>2931</v>
      </c>
    </row>
    <row r="2343" spans="1:1" x14ac:dyDescent="0.45">
      <c r="A2343" t="s">
        <v>2932</v>
      </c>
    </row>
    <row r="2344" spans="1:1" x14ac:dyDescent="0.45">
      <c r="A2344" t="s">
        <v>2933</v>
      </c>
    </row>
    <row r="2345" spans="1:1" x14ac:dyDescent="0.45">
      <c r="A2345" t="s">
        <v>2934</v>
      </c>
    </row>
    <row r="2346" spans="1:1" x14ac:dyDescent="0.45">
      <c r="A2346" t="s">
        <v>2935</v>
      </c>
    </row>
    <row r="2347" spans="1:1" x14ac:dyDescent="0.45">
      <c r="A2347" t="s">
        <v>2936</v>
      </c>
    </row>
    <row r="2349" spans="1:1" x14ac:dyDescent="0.45">
      <c r="A2349" t="s">
        <v>2937</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2938</v>
      </c>
    </row>
    <row r="2368" spans="1:1" x14ac:dyDescent="0.45">
      <c r="A2368" t="s">
        <v>2939</v>
      </c>
    </row>
    <row r="2369" spans="1:1" x14ac:dyDescent="0.45">
      <c r="A2369" t="s">
        <v>2940</v>
      </c>
    </row>
    <row r="2370" spans="1:1" x14ac:dyDescent="0.45">
      <c r="A2370" t="s">
        <v>2941</v>
      </c>
    </row>
    <row r="2371" spans="1:1" x14ac:dyDescent="0.45">
      <c r="A2371" t="s">
        <v>2942</v>
      </c>
    </row>
    <row r="2372" spans="1:1" x14ac:dyDescent="0.45">
      <c r="A2372" t="s">
        <v>2943</v>
      </c>
    </row>
    <row r="2373" spans="1:1" x14ac:dyDescent="0.45">
      <c r="A2373" t="s">
        <v>2944</v>
      </c>
    </row>
    <row r="2375" spans="1:1" x14ac:dyDescent="0.45">
      <c r="A2375" t="s">
        <v>2945</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2946</v>
      </c>
    </row>
    <row r="2394" spans="1:1" x14ac:dyDescent="0.45">
      <c r="A2394" t="s">
        <v>2947</v>
      </c>
    </row>
    <row r="2395" spans="1:1" x14ac:dyDescent="0.45">
      <c r="A2395">
        <v>23670734000</v>
      </c>
    </row>
    <row r="2396" spans="1:1" x14ac:dyDescent="0.45">
      <c r="A2396" t="s">
        <v>2948</v>
      </c>
    </row>
    <row r="2397" spans="1:1" x14ac:dyDescent="0.45">
      <c r="A2397" t="s">
        <v>2949</v>
      </c>
    </row>
    <row r="2398" spans="1:1" x14ac:dyDescent="0.45">
      <c r="A2398" t="s">
        <v>2950</v>
      </c>
    </row>
    <row r="2399" spans="1:1" x14ac:dyDescent="0.45">
      <c r="A2399" t="s">
        <v>2951</v>
      </c>
    </row>
    <row r="2401" spans="1:1" x14ac:dyDescent="0.45">
      <c r="A2401" t="s">
        <v>2952</v>
      </c>
    </row>
    <row r="2402" spans="1:1" x14ac:dyDescent="0.45">
      <c r="A2402" t="s">
        <v>10</v>
      </c>
    </row>
    <row r="2403" spans="1:1" x14ac:dyDescent="0.45">
      <c r="A2403" t="s">
        <v>11</v>
      </c>
    </row>
    <row r="2404" spans="1:1" x14ac:dyDescent="0.45">
      <c r="A2404" t="s">
        <v>12</v>
      </c>
    </row>
    <row r="2406" spans="1:1" x14ac:dyDescent="0.45">
      <c r="A2406" t="s">
        <v>2953</v>
      </c>
    </row>
    <row r="2407" spans="1:1" x14ac:dyDescent="0.45">
      <c r="A2407" t="s">
        <v>2954</v>
      </c>
    </row>
    <row r="2408" spans="1:1" x14ac:dyDescent="0.45">
      <c r="A2408">
        <v>6508003341</v>
      </c>
    </row>
    <row r="2409" spans="1:1" x14ac:dyDescent="0.45">
      <c r="A2409" t="s">
        <v>2955</v>
      </c>
    </row>
    <row r="2410" spans="1:1" x14ac:dyDescent="0.45">
      <c r="A2410" t="s">
        <v>2956</v>
      </c>
    </row>
    <row r="2411" spans="1:1" x14ac:dyDescent="0.45">
      <c r="A2411" t="s">
        <v>2957</v>
      </c>
    </row>
    <row r="2412" spans="1:1" x14ac:dyDescent="0.45">
      <c r="A2412" t="s">
        <v>2958</v>
      </c>
    </row>
    <row r="2414" spans="1:1" x14ac:dyDescent="0.45">
      <c r="A2414" t="s">
        <v>2959</v>
      </c>
    </row>
    <row r="2415" spans="1:1" x14ac:dyDescent="0.45">
      <c r="A2415" t="s">
        <v>10</v>
      </c>
    </row>
    <row r="2416" spans="1:1" x14ac:dyDescent="0.45">
      <c r="A2416" t="s">
        <v>175</v>
      </c>
    </row>
    <row r="2417" spans="1:1" x14ac:dyDescent="0.45">
      <c r="A2417" t="s">
        <v>12</v>
      </c>
    </row>
    <row r="2419" spans="1:1" x14ac:dyDescent="0.45">
      <c r="A2419" t="s">
        <v>2960</v>
      </c>
    </row>
    <row r="2420" spans="1:1" x14ac:dyDescent="0.45">
      <c r="A2420" t="s">
        <v>2961</v>
      </c>
    </row>
    <row r="2421" spans="1:1" x14ac:dyDescent="0.45">
      <c r="A2421" t="s">
        <v>2962</v>
      </c>
    </row>
    <row r="2422" spans="1:1" x14ac:dyDescent="0.45">
      <c r="A2422" t="s">
        <v>2963</v>
      </c>
    </row>
    <row r="2423" spans="1:1" x14ac:dyDescent="0.45">
      <c r="A2423" t="s">
        <v>2964</v>
      </c>
    </row>
    <row r="2424" spans="1:1" x14ac:dyDescent="0.45">
      <c r="A2424" t="s">
        <v>2965</v>
      </c>
    </row>
    <row r="2425" spans="1:1" x14ac:dyDescent="0.45">
      <c r="A2425" t="s">
        <v>2966</v>
      </c>
    </row>
    <row r="2427" spans="1:1" x14ac:dyDescent="0.45">
      <c r="A2427" t="s">
        <v>2967</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2537</v>
      </c>
    </row>
    <row r="2446" spans="1:1" x14ac:dyDescent="0.45">
      <c r="A2446" t="s">
        <v>2538</v>
      </c>
    </row>
    <row r="2447" spans="1:1" x14ac:dyDescent="0.45">
      <c r="A2447" t="s">
        <v>2500</v>
      </c>
    </row>
    <row r="2448" spans="1:1" x14ac:dyDescent="0.45">
      <c r="A2448" t="s">
        <v>2968</v>
      </c>
    </row>
    <row r="2449" spans="1:1" x14ac:dyDescent="0.45">
      <c r="A2449" t="s">
        <v>2969</v>
      </c>
    </row>
    <row r="2450" spans="1:1" x14ac:dyDescent="0.45">
      <c r="A2450" t="s">
        <v>2970</v>
      </c>
    </row>
    <row r="2451" spans="1:1" x14ac:dyDescent="0.45">
      <c r="A2451" t="s">
        <v>2971</v>
      </c>
    </row>
    <row r="2453" spans="1:1" x14ac:dyDescent="0.45">
      <c r="A2453" t="s">
        <v>2972</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2973</v>
      </c>
    </row>
    <row r="2511" spans="1:1" x14ac:dyDescent="0.45">
      <c r="A2511" t="s">
        <v>2974</v>
      </c>
    </row>
    <row r="2512" spans="1:1" x14ac:dyDescent="0.45">
      <c r="A2512" t="s">
        <v>2975</v>
      </c>
    </row>
    <row r="2513" spans="1:1" x14ac:dyDescent="0.45">
      <c r="A2513" t="s">
        <v>2976</v>
      </c>
    </row>
    <row r="2514" spans="1:1" x14ac:dyDescent="0.45">
      <c r="A2514" t="s">
        <v>2977</v>
      </c>
    </row>
    <row r="2515" spans="1:1" x14ac:dyDescent="0.45">
      <c r="A2515" t="s">
        <v>2978</v>
      </c>
    </row>
    <row r="2516" spans="1:1" x14ac:dyDescent="0.45">
      <c r="A2516" t="s">
        <v>2979</v>
      </c>
    </row>
    <row r="2518" spans="1:1" x14ac:dyDescent="0.45">
      <c r="A2518" t="s">
        <v>2980</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2981</v>
      </c>
    </row>
    <row r="2537" spans="1:1" x14ac:dyDescent="0.45">
      <c r="A2537" t="s">
        <v>2982</v>
      </c>
    </row>
    <row r="2538" spans="1:1" x14ac:dyDescent="0.45">
      <c r="A2538" t="s">
        <v>2983</v>
      </c>
    </row>
    <row r="2539" spans="1:1" x14ac:dyDescent="0.45">
      <c r="A2539" t="s">
        <v>2984</v>
      </c>
    </row>
    <row r="2540" spans="1:1" x14ac:dyDescent="0.45">
      <c r="A2540" t="s">
        <v>2985</v>
      </c>
    </row>
    <row r="2541" spans="1:1" x14ac:dyDescent="0.45">
      <c r="A2541" t="s">
        <v>2986</v>
      </c>
    </row>
    <row r="2542" spans="1:1" x14ac:dyDescent="0.45">
      <c r="A2542" t="s">
        <v>2987</v>
      </c>
    </row>
    <row r="2544" spans="1:1" x14ac:dyDescent="0.45">
      <c r="A2544" t="s">
        <v>4383</v>
      </c>
    </row>
    <row r="2545" spans="1:1" x14ac:dyDescent="0.45">
      <c r="A2545" t="s">
        <v>10</v>
      </c>
    </row>
    <row r="2546" spans="1:1" x14ac:dyDescent="0.45">
      <c r="A2546" t="s">
        <v>11</v>
      </c>
    </row>
    <row r="2547" spans="1:1" x14ac:dyDescent="0.45">
      <c r="A2547" t="s">
        <v>12</v>
      </c>
    </row>
    <row r="2549" spans="1:1" x14ac:dyDescent="0.45">
      <c r="A2549" t="s">
        <v>2990</v>
      </c>
    </row>
    <row r="2550" spans="1:1" x14ac:dyDescent="0.45">
      <c r="A2550" t="s">
        <v>2991</v>
      </c>
    </row>
    <row r="2551" spans="1:1" x14ac:dyDescent="0.45">
      <c r="A2551" t="s">
        <v>2992</v>
      </c>
    </row>
    <row r="2552" spans="1:1" x14ac:dyDescent="0.45">
      <c r="A2552" t="s">
        <v>2993</v>
      </c>
    </row>
    <row r="2553" spans="1:1" x14ac:dyDescent="0.45">
      <c r="A2553" t="s">
        <v>2994</v>
      </c>
    </row>
    <row r="2554" spans="1:1" x14ac:dyDescent="0.45">
      <c r="A2554" t="s">
        <v>2995</v>
      </c>
    </row>
    <row r="2555" spans="1:1" x14ac:dyDescent="0.45">
      <c r="A2555" t="s">
        <v>2996</v>
      </c>
    </row>
    <row r="2557" spans="1:1" x14ac:dyDescent="0.45">
      <c r="A2557" t="s">
        <v>2997</v>
      </c>
    </row>
    <row r="2558" spans="1:1" x14ac:dyDescent="0.45">
      <c r="A2558" t="s">
        <v>10</v>
      </c>
    </row>
    <row r="2559" spans="1:1" x14ac:dyDescent="0.45">
      <c r="A2559" t="s">
        <v>11</v>
      </c>
    </row>
    <row r="2560" spans="1:1" x14ac:dyDescent="0.45">
      <c r="A2560" t="s">
        <v>12</v>
      </c>
    </row>
    <row r="2562" spans="1:1" x14ac:dyDescent="0.45">
      <c r="A2562" t="s">
        <v>2998</v>
      </c>
    </row>
    <row r="2563" spans="1:1" x14ac:dyDescent="0.45">
      <c r="A2563" t="s">
        <v>2999</v>
      </c>
    </row>
    <row r="2564" spans="1:1" x14ac:dyDescent="0.45">
      <c r="A2564" t="s">
        <v>3000</v>
      </c>
    </row>
    <row r="2565" spans="1:1" x14ac:dyDescent="0.45">
      <c r="A2565" t="s">
        <v>3001</v>
      </c>
    </row>
    <row r="2566" spans="1:1" x14ac:dyDescent="0.45">
      <c r="A2566" t="s">
        <v>3002</v>
      </c>
    </row>
    <row r="2567" spans="1:1" x14ac:dyDescent="0.45">
      <c r="A2567" t="s">
        <v>3003</v>
      </c>
    </row>
    <row r="2568" spans="1:1" x14ac:dyDescent="0.45">
      <c r="A2568" t="s">
        <v>3004</v>
      </c>
    </row>
    <row r="2570" spans="1:1" x14ac:dyDescent="0.45">
      <c r="A2570" t="s">
        <v>3005</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3006</v>
      </c>
    </row>
    <row r="2589" spans="1:1" x14ac:dyDescent="0.45">
      <c r="A2589" t="s">
        <v>3007</v>
      </c>
    </row>
    <row r="2590" spans="1:1" x14ac:dyDescent="0.45">
      <c r="A2590" t="s">
        <v>3008</v>
      </c>
    </row>
    <row r="2591" spans="1:1" x14ac:dyDescent="0.45">
      <c r="A2591" t="s">
        <v>3009</v>
      </c>
    </row>
    <row r="2592" spans="1:1" x14ac:dyDescent="0.45">
      <c r="A2592" t="s">
        <v>3010</v>
      </c>
    </row>
    <row r="2593" spans="1:1" x14ac:dyDescent="0.45">
      <c r="A2593" t="s">
        <v>3011</v>
      </c>
    </row>
    <row r="2594" spans="1:1" x14ac:dyDescent="0.45">
      <c r="A2594" t="s">
        <v>3012</v>
      </c>
    </row>
    <row r="2596" spans="1:1" x14ac:dyDescent="0.45">
      <c r="A2596" t="s">
        <v>3013</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3014</v>
      </c>
    </row>
    <row r="2641" spans="1:1" x14ac:dyDescent="0.45">
      <c r="A2641" t="s">
        <v>3015</v>
      </c>
    </row>
    <row r="2642" spans="1:1" x14ac:dyDescent="0.45">
      <c r="A2642" t="s">
        <v>3016</v>
      </c>
    </row>
    <row r="2643" spans="1:1" x14ac:dyDescent="0.45">
      <c r="A2643" t="s">
        <v>3017</v>
      </c>
    </row>
    <row r="2644" spans="1:1" x14ac:dyDescent="0.45">
      <c r="A2644" t="s">
        <v>3018</v>
      </c>
    </row>
    <row r="2645" spans="1:1" x14ac:dyDescent="0.45">
      <c r="A2645" t="s">
        <v>3019</v>
      </c>
    </row>
    <row r="2646" spans="1:1" x14ac:dyDescent="0.45">
      <c r="A2646" t="s">
        <v>3020</v>
      </c>
    </row>
    <row r="2648" spans="1:1" x14ac:dyDescent="0.45">
      <c r="A2648" t="s">
        <v>3021</v>
      </c>
    </row>
    <row r="2649" spans="1:1" x14ac:dyDescent="0.45">
      <c r="A2649" t="s">
        <v>10</v>
      </c>
    </row>
    <row r="2650" spans="1:1" x14ac:dyDescent="0.45">
      <c r="A2650" t="s">
        <v>11</v>
      </c>
    </row>
    <row r="2651" spans="1:1" x14ac:dyDescent="0.45">
      <c r="A2651" t="s">
        <v>12</v>
      </c>
    </row>
    <row r="2653" spans="1:1" x14ac:dyDescent="0.45">
      <c r="A2653" t="s">
        <v>3022</v>
      </c>
    </row>
    <row r="2654" spans="1:1" x14ac:dyDescent="0.45">
      <c r="A2654" t="s">
        <v>3023</v>
      </c>
    </row>
    <row r="2655" spans="1:1" x14ac:dyDescent="0.45">
      <c r="A2655">
        <v>55332176200</v>
      </c>
    </row>
    <row r="2656" spans="1:1" x14ac:dyDescent="0.45">
      <c r="A2656" t="s">
        <v>3024</v>
      </c>
    </row>
    <row r="2657" spans="1:1" x14ac:dyDescent="0.45">
      <c r="A2657" t="s">
        <v>3025</v>
      </c>
    </row>
    <row r="2659" spans="1:1" x14ac:dyDescent="0.45">
      <c r="A2659" t="s">
        <v>3026</v>
      </c>
    </row>
    <row r="2661" spans="1:1" x14ac:dyDescent="0.45">
      <c r="A2661" t="s">
        <v>3027</v>
      </c>
    </row>
    <row r="2662" spans="1:1" x14ac:dyDescent="0.45">
      <c r="A2662" t="s">
        <v>3028</v>
      </c>
    </row>
    <row r="2663" spans="1:1" x14ac:dyDescent="0.45">
      <c r="A2663" t="s">
        <v>11</v>
      </c>
    </row>
    <row r="2664" spans="1:1" x14ac:dyDescent="0.45">
      <c r="A2664" t="s">
        <v>12</v>
      </c>
    </row>
    <row r="2666" spans="1:1" x14ac:dyDescent="0.45">
      <c r="A2666" t="s">
        <v>3029</v>
      </c>
    </row>
    <row r="2667" spans="1:1" x14ac:dyDescent="0.45">
      <c r="A2667" t="s">
        <v>3030</v>
      </c>
    </row>
    <row r="2668" spans="1:1" x14ac:dyDescent="0.45">
      <c r="A2668">
        <v>57201698264</v>
      </c>
    </row>
    <row r="2669" spans="1:1" x14ac:dyDescent="0.45">
      <c r="A2669" t="s">
        <v>3031</v>
      </c>
    </row>
    <row r="2670" spans="1:1" x14ac:dyDescent="0.45">
      <c r="A2670" t="s">
        <v>3032</v>
      </c>
    </row>
    <row r="2671" spans="1:1" x14ac:dyDescent="0.45">
      <c r="A2671" t="s">
        <v>3033</v>
      </c>
    </row>
    <row r="2672" spans="1:1" x14ac:dyDescent="0.45">
      <c r="A2672" t="s">
        <v>3034</v>
      </c>
    </row>
    <row r="2674" spans="1:1" x14ac:dyDescent="0.45">
      <c r="A2674" t="s">
        <v>3035</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3036</v>
      </c>
    </row>
    <row r="2706" spans="1:1" x14ac:dyDescent="0.45">
      <c r="A2706" t="s">
        <v>3037</v>
      </c>
    </row>
    <row r="2707" spans="1:1" x14ac:dyDescent="0.45">
      <c r="A2707" t="s">
        <v>3038</v>
      </c>
    </row>
    <row r="2708" spans="1:1" x14ac:dyDescent="0.45">
      <c r="A2708" t="s">
        <v>3039</v>
      </c>
    </row>
    <row r="2709" spans="1:1" x14ac:dyDescent="0.45">
      <c r="A2709" t="s">
        <v>3040</v>
      </c>
    </row>
    <row r="2710" spans="1:1" x14ac:dyDescent="0.45">
      <c r="A2710" t="s">
        <v>3041</v>
      </c>
    </row>
    <row r="2711" spans="1:1" x14ac:dyDescent="0.45">
      <c r="A2711" t="s">
        <v>3042</v>
      </c>
    </row>
    <row r="2713" spans="1:1" x14ac:dyDescent="0.45">
      <c r="A2713" t="s">
        <v>3043</v>
      </c>
    </row>
    <row r="2714" spans="1:1" x14ac:dyDescent="0.45">
      <c r="A2714" t="s">
        <v>10</v>
      </c>
    </row>
    <row r="2715" spans="1:1" x14ac:dyDescent="0.45">
      <c r="A2715" t="s">
        <v>11</v>
      </c>
    </row>
    <row r="2716" spans="1:1" x14ac:dyDescent="0.45">
      <c r="A2716" t="s">
        <v>12</v>
      </c>
    </row>
    <row r="2718" spans="1:1" x14ac:dyDescent="0.45">
      <c r="A2718" t="s">
        <v>3044</v>
      </c>
    </row>
    <row r="2719" spans="1:1" x14ac:dyDescent="0.45">
      <c r="A2719" t="s">
        <v>3045</v>
      </c>
    </row>
    <row r="2720" spans="1:1" x14ac:dyDescent="0.45">
      <c r="A2720" t="s">
        <v>3046</v>
      </c>
    </row>
    <row r="2721" spans="1:1" x14ac:dyDescent="0.45">
      <c r="A2721" t="s">
        <v>3047</v>
      </c>
    </row>
    <row r="2722" spans="1:1" x14ac:dyDescent="0.45">
      <c r="A2722" t="s">
        <v>3048</v>
      </c>
    </row>
    <row r="2723" spans="1:1" x14ac:dyDescent="0.45">
      <c r="A2723" t="s">
        <v>3049</v>
      </c>
    </row>
    <row r="2724" spans="1:1" x14ac:dyDescent="0.45">
      <c r="A2724" t="s">
        <v>3050</v>
      </c>
    </row>
    <row r="2726" spans="1:1" x14ac:dyDescent="0.45">
      <c r="A2726" t="s">
        <v>3051</v>
      </c>
    </row>
    <row r="2727" spans="1:1" x14ac:dyDescent="0.45">
      <c r="A2727" t="s">
        <v>10</v>
      </c>
    </row>
    <row r="2728" spans="1:1" x14ac:dyDescent="0.45">
      <c r="A2728" t="s">
        <v>11</v>
      </c>
    </row>
    <row r="2729" spans="1:1" x14ac:dyDescent="0.45">
      <c r="A2729" t="s">
        <v>12</v>
      </c>
    </row>
    <row r="2731" spans="1:1" x14ac:dyDescent="0.45">
      <c r="A2731" t="s">
        <v>3052</v>
      </c>
    </row>
    <row r="2732" spans="1:1" x14ac:dyDescent="0.45">
      <c r="A2732" t="s">
        <v>3053</v>
      </c>
    </row>
    <row r="2733" spans="1:1" x14ac:dyDescent="0.45">
      <c r="A2733">
        <v>57193256637</v>
      </c>
    </row>
    <row r="2734" spans="1:1" x14ac:dyDescent="0.45">
      <c r="A2734" t="s">
        <v>3054</v>
      </c>
    </row>
    <row r="2735" spans="1:1" x14ac:dyDescent="0.45">
      <c r="A2735" t="s">
        <v>3055</v>
      </c>
    </row>
    <row r="2736" spans="1:1" x14ac:dyDescent="0.45">
      <c r="A2736" t="s">
        <v>3056</v>
      </c>
    </row>
    <row r="2737" spans="1:1" x14ac:dyDescent="0.45">
      <c r="A2737" t="s">
        <v>3057</v>
      </c>
    </row>
    <row r="2739" spans="1:1" x14ac:dyDescent="0.45">
      <c r="A2739" t="s">
        <v>3058</v>
      </c>
    </row>
    <row r="2740" spans="1:1" x14ac:dyDescent="0.45">
      <c r="A2740" t="s">
        <v>10</v>
      </c>
    </row>
    <row r="2741" spans="1:1" x14ac:dyDescent="0.45">
      <c r="A2741" t="s">
        <v>207</v>
      </c>
    </row>
    <row r="2742" spans="1:1" x14ac:dyDescent="0.45">
      <c r="A2742" t="s">
        <v>12</v>
      </c>
    </row>
    <row r="2744" spans="1:1" x14ac:dyDescent="0.45">
      <c r="A2744" t="s">
        <v>3059</v>
      </c>
    </row>
    <row r="2745" spans="1:1" x14ac:dyDescent="0.45">
      <c r="A2745" t="s">
        <v>3060</v>
      </c>
    </row>
    <row r="2746" spans="1:1" x14ac:dyDescent="0.45">
      <c r="A2746" t="s">
        <v>3061</v>
      </c>
    </row>
    <row r="2747" spans="1:1" x14ac:dyDescent="0.45">
      <c r="A2747" t="s">
        <v>3062</v>
      </c>
    </row>
    <row r="2748" spans="1:1" x14ac:dyDescent="0.45">
      <c r="A2748" t="s">
        <v>3063</v>
      </c>
    </row>
    <row r="2749" spans="1:1" x14ac:dyDescent="0.45">
      <c r="A2749" t="s">
        <v>3064</v>
      </c>
    </row>
    <row r="2750" spans="1:1" x14ac:dyDescent="0.45">
      <c r="A2750" t="s">
        <v>3065</v>
      </c>
    </row>
    <row r="2752" spans="1:1" x14ac:dyDescent="0.45">
      <c r="A2752" t="s">
        <v>3066</v>
      </c>
    </row>
    <row r="2753" spans="1:1" x14ac:dyDescent="0.45">
      <c r="A2753" t="s">
        <v>10</v>
      </c>
    </row>
    <row r="2754" spans="1:1" x14ac:dyDescent="0.45">
      <c r="A2754" t="s">
        <v>207</v>
      </c>
    </row>
    <row r="2755" spans="1:1" x14ac:dyDescent="0.45">
      <c r="A2755" t="s">
        <v>12</v>
      </c>
    </row>
    <row r="2757" spans="1:1" x14ac:dyDescent="0.45">
      <c r="A2757" t="s">
        <v>3067</v>
      </c>
    </row>
    <row r="2758" spans="1:1" x14ac:dyDescent="0.45">
      <c r="A2758" t="s">
        <v>3068</v>
      </c>
    </row>
    <row r="2759" spans="1:1" x14ac:dyDescent="0.45">
      <c r="A2759" t="s">
        <v>3069</v>
      </c>
    </row>
    <row r="2760" spans="1:1" x14ac:dyDescent="0.45">
      <c r="A2760" t="s">
        <v>3070</v>
      </c>
    </row>
    <row r="2761" spans="1:1" x14ac:dyDescent="0.45">
      <c r="A2761" t="s">
        <v>3071</v>
      </c>
    </row>
    <row r="2763" spans="1:1" x14ac:dyDescent="0.45">
      <c r="A2763" t="s">
        <v>3072</v>
      </c>
    </row>
    <row r="2765" spans="1:1" x14ac:dyDescent="0.45">
      <c r="A2765" t="s">
        <v>3073</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3074</v>
      </c>
    </row>
    <row r="2810" spans="1:1" x14ac:dyDescent="0.45">
      <c r="A2810" t="s">
        <v>3075</v>
      </c>
    </row>
    <row r="2811" spans="1:1" x14ac:dyDescent="0.45">
      <c r="A2811">
        <v>55336543400</v>
      </c>
    </row>
    <row r="2812" spans="1:1" x14ac:dyDescent="0.45">
      <c r="A2812" t="s">
        <v>3076</v>
      </c>
    </row>
    <row r="2813" spans="1:1" x14ac:dyDescent="0.45">
      <c r="A2813" t="s">
        <v>3077</v>
      </c>
    </row>
    <row r="2814" spans="1:1" x14ac:dyDescent="0.45">
      <c r="A2814" t="s">
        <v>3078</v>
      </c>
    </row>
    <row r="2815" spans="1:1" x14ac:dyDescent="0.45">
      <c r="A2815" t="s">
        <v>3079</v>
      </c>
    </row>
    <row r="2817" spans="1:1" x14ac:dyDescent="0.45">
      <c r="A2817" t="s">
        <v>3080</v>
      </c>
    </row>
    <row r="2818" spans="1:1" x14ac:dyDescent="0.45">
      <c r="A2818" t="s">
        <v>10</v>
      </c>
    </row>
    <row r="2819" spans="1:1" x14ac:dyDescent="0.45">
      <c r="A2819" t="s">
        <v>11</v>
      </c>
    </row>
    <row r="2820" spans="1:1" x14ac:dyDescent="0.45">
      <c r="A2820" t="s">
        <v>12</v>
      </c>
    </row>
    <row r="2822" spans="1:1" x14ac:dyDescent="0.45">
      <c r="A2822" t="s">
        <v>3081</v>
      </c>
    </row>
    <row r="2823" spans="1:1" x14ac:dyDescent="0.45">
      <c r="A2823" t="s">
        <v>3082</v>
      </c>
    </row>
    <row r="2824" spans="1:1" x14ac:dyDescent="0.45">
      <c r="A2824" t="s">
        <v>3083</v>
      </c>
    </row>
    <row r="2825" spans="1:1" x14ac:dyDescent="0.45">
      <c r="A2825" t="s">
        <v>3084</v>
      </c>
    </row>
    <row r="2826" spans="1:1" x14ac:dyDescent="0.45">
      <c r="A2826" t="s">
        <v>3085</v>
      </c>
    </row>
    <row r="2827" spans="1:1" x14ac:dyDescent="0.45">
      <c r="A2827" t="s">
        <v>3086</v>
      </c>
    </row>
    <row r="2828" spans="1:1" x14ac:dyDescent="0.45">
      <c r="A2828" t="s">
        <v>3087</v>
      </c>
    </row>
    <row r="2830" spans="1:1" x14ac:dyDescent="0.45">
      <c r="A2830" t="s">
        <v>3088</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3089</v>
      </c>
    </row>
    <row r="2862" spans="1:1" x14ac:dyDescent="0.45">
      <c r="A2862" t="s">
        <v>3090</v>
      </c>
    </row>
    <row r="2863" spans="1:1" x14ac:dyDescent="0.45">
      <c r="A2863" t="s">
        <v>3091</v>
      </c>
    </row>
    <row r="2864" spans="1:1" x14ac:dyDescent="0.45">
      <c r="A2864" t="s">
        <v>3092</v>
      </c>
    </row>
    <row r="2865" spans="1:1" x14ac:dyDescent="0.45">
      <c r="A2865" t="s">
        <v>3093</v>
      </c>
    </row>
    <row r="2866" spans="1:1" x14ac:dyDescent="0.45">
      <c r="A2866" t="s">
        <v>3094</v>
      </c>
    </row>
    <row r="2867" spans="1:1" x14ac:dyDescent="0.45">
      <c r="A2867" t="s">
        <v>3095</v>
      </c>
    </row>
    <row r="2869" spans="1:1" x14ac:dyDescent="0.45">
      <c r="A2869" t="s">
        <v>3096</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3097</v>
      </c>
    </row>
    <row r="2901" spans="1:1" x14ac:dyDescent="0.45">
      <c r="A2901" t="s">
        <v>3098</v>
      </c>
    </row>
    <row r="2902" spans="1:1" x14ac:dyDescent="0.45">
      <c r="A2902" t="s">
        <v>3099</v>
      </c>
    </row>
    <row r="2903" spans="1:1" x14ac:dyDescent="0.45">
      <c r="A2903" t="s">
        <v>3100</v>
      </c>
    </row>
    <row r="2904" spans="1:1" x14ac:dyDescent="0.45">
      <c r="A2904" t="s">
        <v>3101</v>
      </c>
    </row>
    <row r="2905" spans="1:1" x14ac:dyDescent="0.45">
      <c r="A2905" t="s">
        <v>3102</v>
      </c>
    </row>
    <row r="2906" spans="1:1" x14ac:dyDescent="0.45">
      <c r="A2906" t="s">
        <v>3103</v>
      </c>
    </row>
    <row r="2908" spans="1:1" x14ac:dyDescent="0.45">
      <c r="A2908" t="s">
        <v>3104</v>
      </c>
    </row>
    <row r="2909" spans="1:1" x14ac:dyDescent="0.45">
      <c r="A2909" t="s">
        <v>10</v>
      </c>
    </row>
    <row r="2910" spans="1:1" x14ac:dyDescent="0.45">
      <c r="A2910" t="s">
        <v>11</v>
      </c>
    </row>
    <row r="2911" spans="1:1" x14ac:dyDescent="0.45">
      <c r="A2911" t="s">
        <v>12</v>
      </c>
    </row>
    <row r="2913" spans="1:1" x14ac:dyDescent="0.45">
      <c r="A2913" t="s">
        <v>3105</v>
      </c>
    </row>
    <row r="2914" spans="1:1" x14ac:dyDescent="0.45">
      <c r="A2914" t="s">
        <v>3106</v>
      </c>
    </row>
    <row r="2915" spans="1:1" x14ac:dyDescent="0.45">
      <c r="A2915" t="s">
        <v>3107</v>
      </c>
    </row>
    <row r="2916" spans="1:1" x14ac:dyDescent="0.45">
      <c r="A2916" t="s">
        <v>3108</v>
      </c>
    </row>
    <row r="2917" spans="1:1" x14ac:dyDescent="0.45">
      <c r="A2917" t="s">
        <v>3109</v>
      </c>
    </row>
    <row r="2918" spans="1:1" x14ac:dyDescent="0.45">
      <c r="A2918" t="s">
        <v>3110</v>
      </c>
    </row>
    <row r="2919" spans="1:1" x14ac:dyDescent="0.45">
      <c r="A2919" t="s">
        <v>3111</v>
      </c>
    </row>
    <row r="2921" spans="1:1" x14ac:dyDescent="0.45">
      <c r="A2921" t="s">
        <v>3112</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3113</v>
      </c>
    </row>
    <row r="2940" spans="1:1" x14ac:dyDescent="0.45">
      <c r="A2940" t="s">
        <v>3114</v>
      </c>
    </row>
    <row r="2941" spans="1:1" x14ac:dyDescent="0.45">
      <c r="A2941">
        <v>57204286919</v>
      </c>
    </row>
    <row r="2942" spans="1:1" x14ac:dyDescent="0.45">
      <c r="A2942" t="s">
        <v>3115</v>
      </c>
    </row>
    <row r="2943" spans="1:1" x14ac:dyDescent="0.45">
      <c r="A2943" t="s">
        <v>3116</v>
      </c>
    </row>
    <row r="2944" spans="1:1" x14ac:dyDescent="0.45">
      <c r="A2944" t="s">
        <v>3117</v>
      </c>
    </row>
    <row r="2945" spans="1:1" x14ac:dyDescent="0.45">
      <c r="A2945" t="s">
        <v>3118</v>
      </c>
    </row>
    <row r="2947" spans="1:1" x14ac:dyDescent="0.45">
      <c r="A2947" t="s">
        <v>3119</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3120</v>
      </c>
    </row>
    <row r="2966" spans="1:1" x14ac:dyDescent="0.45">
      <c r="A2966" t="s">
        <v>3121</v>
      </c>
    </row>
    <row r="2967" spans="1:1" x14ac:dyDescent="0.45">
      <c r="A2967" t="s">
        <v>3122</v>
      </c>
    </row>
    <row r="2968" spans="1:1" x14ac:dyDescent="0.45">
      <c r="A2968" t="s">
        <v>3123</v>
      </c>
    </row>
    <row r="2969" spans="1:1" x14ac:dyDescent="0.45">
      <c r="A2969" t="s">
        <v>3124</v>
      </c>
    </row>
    <row r="2970" spans="1:1" x14ac:dyDescent="0.45">
      <c r="A2970" t="s">
        <v>3125</v>
      </c>
    </row>
    <row r="2971" spans="1:1" x14ac:dyDescent="0.45">
      <c r="A2971" t="s">
        <v>3126</v>
      </c>
    </row>
    <row r="2973" spans="1:1" x14ac:dyDescent="0.45">
      <c r="A2973" t="s">
        <v>3127</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3128</v>
      </c>
    </row>
    <row r="2992" spans="1:1" x14ac:dyDescent="0.45">
      <c r="A2992" t="s">
        <v>3129</v>
      </c>
    </row>
    <row r="2993" spans="1:1" x14ac:dyDescent="0.45">
      <c r="A2993" t="s">
        <v>3130</v>
      </c>
    </row>
    <row r="2994" spans="1:1" x14ac:dyDescent="0.45">
      <c r="A2994" t="s">
        <v>3131</v>
      </c>
    </row>
    <row r="2995" spans="1:1" x14ac:dyDescent="0.45">
      <c r="A2995" t="s">
        <v>3132</v>
      </c>
    </row>
    <row r="2997" spans="1:1" x14ac:dyDescent="0.45">
      <c r="A2997" t="s">
        <v>3133</v>
      </c>
    </row>
    <row r="2999" spans="1:1" x14ac:dyDescent="0.45">
      <c r="A2999" t="s">
        <v>3134</v>
      </c>
    </row>
    <row r="3000" spans="1:1" x14ac:dyDescent="0.45">
      <c r="A3000" t="s">
        <v>10</v>
      </c>
    </row>
    <row r="3001" spans="1:1" x14ac:dyDescent="0.45">
      <c r="A3001" t="s">
        <v>207</v>
      </c>
    </row>
    <row r="3002" spans="1:1" x14ac:dyDescent="0.45">
      <c r="A3002" t="s">
        <v>12</v>
      </c>
    </row>
    <row r="3004" spans="1:1" x14ac:dyDescent="0.45">
      <c r="A3004" t="s">
        <v>3135</v>
      </c>
    </row>
    <row r="3005" spans="1:1" x14ac:dyDescent="0.45">
      <c r="A3005" t="s">
        <v>3136</v>
      </c>
    </row>
    <row r="3006" spans="1:1" x14ac:dyDescent="0.45">
      <c r="A3006" t="s">
        <v>3137</v>
      </c>
    </row>
    <row r="3007" spans="1:1" x14ac:dyDescent="0.45">
      <c r="A3007" t="s">
        <v>3138</v>
      </c>
    </row>
    <row r="3008" spans="1:1" x14ac:dyDescent="0.45">
      <c r="A3008" t="s">
        <v>3139</v>
      </c>
    </row>
    <row r="3009" spans="1:1" x14ac:dyDescent="0.45">
      <c r="A3009" t="s">
        <v>3140</v>
      </c>
    </row>
    <row r="3010" spans="1:1" x14ac:dyDescent="0.45">
      <c r="A3010" t="s">
        <v>3141</v>
      </c>
    </row>
    <row r="3012" spans="1:1" x14ac:dyDescent="0.45">
      <c r="A3012" t="s">
        <v>3142</v>
      </c>
    </row>
    <row r="3013" spans="1:1" x14ac:dyDescent="0.45">
      <c r="A3013" t="s">
        <v>10</v>
      </c>
    </row>
    <row r="3014" spans="1:1" x14ac:dyDescent="0.45">
      <c r="A3014" t="s">
        <v>11</v>
      </c>
    </row>
    <row r="3015" spans="1:1" x14ac:dyDescent="0.45">
      <c r="A3015" t="s">
        <v>12</v>
      </c>
    </row>
    <row r="3017" spans="1:1" x14ac:dyDescent="0.45">
      <c r="A3017" t="s">
        <v>3143</v>
      </c>
    </row>
    <row r="3018" spans="1:1" x14ac:dyDescent="0.45">
      <c r="A3018" t="s">
        <v>3144</v>
      </c>
    </row>
    <row r="3019" spans="1:1" x14ac:dyDescent="0.45">
      <c r="A3019" t="s">
        <v>2305</v>
      </c>
    </row>
    <row r="3020" spans="1:1" x14ac:dyDescent="0.45">
      <c r="A3020" t="s">
        <v>3145</v>
      </c>
    </row>
    <row r="3021" spans="1:1" x14ac:dyDescent="0.45">
      <c r="A3021" t="s">
        <v>3146</v>
      </c>
    </row>
    <row r="3023" spans="1:1" x14ac:dyDescent="0.45">
      <c r="A3023" t="s">
        <v>3147</v>
      </c>
    </row>
    <row r="3025" spans="1:1" x14ac:dyDescent="0.45">
      <c r="A3025" t="s">
        <v>3148</v>
      </c>
    </row>
    <row r="3026" spans="1:1" x14ac:dyDescent="0.45">
      <c r="A3026" t="s">
        <v>3028</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3149</v>
      </c>
    </row>
    <row r="3057" spans="1:1" x14ac:dyDescent="0.45">
      <c r="A3057" t="s">
        <v>3150</v>
      </c>
    </row>
    <row r="3058" spans="1:1" x14ac:dyDescent="0.45">
      <c r="A3058" t="s">
        <v>3151</v>
      </c>
    </row>
    <row r="3059" spans="1:1" x14ac:dyDescent="0.45">
      <c r="A3059" t="s">
        <v>3152</v>
      </c>
    </row>
    <row r="3060" spans="1:1" x14ac:dyDescent="0.45">
      <c r="A3060" t="s">
        <v>3153</v>
      </c>
    </row>
    <row r="3061" spans="1:1" x14ac:dyDescent="0.45">
      <c r="A3061" t="s">
        <v>3154</v>
      </c>
    </row>
    <row r="3062" spans="1:1" x14ac:dyDescent="0.45">
      <c r="A3062" t="s">
        <v>3155</v>
      </c>
    </row>
    <row r="3064" spans="1:1" x14ac:dyDescent="0.45">
      <c r="A3064" t="s">
        <v>3156</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3157</v>
      </c>
    </row>
    <row r="3096" spans="1:1" x14ac:dyDescent="0.45">
      <c r="A3096" t="s">
        <v>3158</v>
      </c>
    </row>
    <row r="3097" spans="1:1" x14ac:dyDescent="0.45">
      <c r="A3097" t="s">
        <v>3159</v>
      </c>
    </row>
    <row r="3098" spans="1:1" x14ac:dyDescent="0.45">
      <c r="A3098" t="s">
        <v>3160</v>
      </c>
    </row>
    <row r="3099" spans="1:1" x14ac:dyDescent="0.45">
      <c r="A3099" t="s">
        <v>3161</v>
      </c>
    </row>
    <row r="3100" spans="1:1" x14ac:dyDescent="0.45">
      <c r="A3100" t="s">
        <v>3162</v>
      </c>
    </row>
    <row r="3101" spans="1:1" x14ac:dyDescent="0.45">
      <c r="A3101" t="s">
        <v>3163</v>
      </c>
    </row>
    <row r="3103" spans="1:1" x14ac:dyDescent="0.45">
      <c r="A3103" t="s">
        <v>3164</v>
      </c>
    </row>
    <row r="3104" spans="1:1" x14ac:dyDescent="0.45">
      <c r="A3104" t="s">
        <v>10</v>
      </c>
    </row>
    <row r="3105" spans="1:1" x14ac:dyDescent="0.45">
      <c r="A3105" t="s">
        <v>11</v>
      </c>
    </row>
    <row r="3106" spans="1:1" x14ac:dyDescent="0.45">
      <c r="A3106" t="s">
        <v>12</v>
      </c>
    </row>
    <row r="3108" spans="1:1" x14ac:dyDescent="0.45">
      <c r="A3108" t="s">
        <v>3165</v>
      </c>
    </row>
    <row r="3109" spans="1:1" x14ac:dyDescent="0.45">
      <c r="A3109" t="s">
        <v>3166</v>
      </c>
    </row>
    <row r="3110" spans="1:1" x14ac:dyDescent="0.45">
      <c r="A3110" t="s">
        <v>3167</v>
      </c>
    </row>
    <row r="3111" spans="1:1" x14ac:dyDescent="0.45">
      <c r="A3111" t="s">
        <v>3168</v>
      </c>
    </row>
    <row r="3112" spans="1:1" x14ac:dyDescent="0.45">
      <c r="A3112" t="s">
        <v>3169</v>
      </c>
    </row>
    <row r="3113" spans="1:1" x14ac:dyDescent="0.45">
      <c r="A3113" t="s">
        <v>3170</v>
      </c>
    </row>
    <row r="3114" spans="1:1" x14ac:dyDescent="0.45">
      <c r="A3114" t="s">
        <v>3171</v>
      </c>
    </row>
    <row r="3116" spans="1:1" x14ac:dyDescent="0.45">
      <c r="A3116" t="s">
        <v>3172</v>
      </c>
    </row>
    <row r="3117" spans="1:1" x14ac:dyDescent="0.45">
      <c r="A3117" t="s">
        <v>10</v>
      </c>
    </row>
    <row r="3118" spans="1:1" x14ac:dyDescent="0.45">
      <c r="A3118" t="s">
        <v>11</v>
      </c>
    </row>
    <row r="3119" spans="1:1" x14ac:dyDescent="0.45">
      <c r="A3119" t="s">
        <v>12</v>
      </c>
    </row>
    <row r="3121" spans="1:1" x14ac:dyDescent="0.45">
      <c r="A3121" t="s">
        <v>3173</v>
      </c>
    </row>
    <row r="3122" spans="1:1" x14ac:dyDescent="0.45">
      <c r="A3122" t="s">
        <v>3174</v>
      </c>
    </row>
    <row r="3123" spans="1:1" x14ac:dyDescent="0.45">
      <c r="A3123" t="s">
        <v>3175</v>
      </c>
    </row>
    <row r="3124" spans="1:1" x14ac:dyDescent="0.45">
      <c r="A3124" t="s">
        <v>3176</v>
      </c>
    </row>
    <row r="3125" spans="1:1" x14ac:dyDescent="0.45">
      <c r="A3125" t="s">
        <v>3177</v>
      </c>
    </row>
    <row r="3127" spans="1:1" x14ac:dyDescent="0.45">
      <c r="A3127" t="s">
        <v>3178</v>
      </c>
    </row>
    <row r="3129" spans="1:1" x14ac:dyDescent="0.45">
      <c r="A3129" t="s">
        <v>3179</v>
      </c>
    </row>
    <row r="3130" spans="1:1" x14ac:dyDescent="0.45">
      <c r="A3130" t="s">
        <v>10</v>
      </c>
    </row>
    <row r="3131" spans="1:1" x14ac:dyDescent="0.45">
      <c r="A3131" t="s">
        <v>11</v>
      </c>
    </row>
    <row r="3132" spans="1:1" x14ac:dyDescent="0.45">
      <c r="A3132" t="s">
        <v>12</v>
      </c>
    </row>
    <row r="3134" spans="1:1" x14ac:dyDescent="0.45">
      <c r="A3134" t="s">
        <v>3180</v>
      </c>
    </row>
    <row r="3135" spans="1:1" x14ac:dyDescent="0.45">
      <c r="A3135" t="s">
        <v>3181</v>
      </c>
    </row>
    <row r="3136" spans="1:1" x14ac:dyDescent="0.45">
      <c r="A3136" t="s">
        <v>3182</v>
      </c>
    </row>
    <row r="3137" spans="1:1" x14ac:dyDescent="0.45">
      <c r="A3137" t="s">
        <v>3183</v>
      </c>
    </row>
    <row r="3138" spans="1:1" x14ac:dyDescent="0.45">
      <c r="A3138" t="s">
        <v>3184</v>
      </c>
    </row>
    <row r="3139" spans="1:1" x14ac:dyDescent="0.45">
      <c r="A3139" t="s">
        <v>3185</v>
      </c>
    </row>
    <row r="3140" spans="1:1" x14ac:dyDescent="0.45">
      <c r="A3140" t="s">
        <v>3186</v>
      </c>
    </row>
    <row r="3142" spans="1:1" x14ac:dyDescent="0.45">
      <c r="A3142" t="s">
        <v>3187</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3188</v>
      </c>
    </row>
    <row r="3174" spans="1:1" x14ac:dyDescent="0.45">
      <c r="A3174" t="s">
        <v>3189</v>
      </c>
    </row>
    <row r="3175" spans="1:1" x14ac:dyDescent="0.45">
      <c r="A3175" t="s">
        <v>3190</v>
      </c>
    </row>
    <row r="3176" spans="1:1" x14ac:dyDescent="0.45">
      <c r="A3176" t="s">
        <v>3191</v>
      </c>
    </row>
    <row r="3177" spans="1:1" x14ac:dyDescent="0.45">
      <c r="A3177" t="s">
        <v>3192</v>
      </c>
    </row>
    <row r="3178" spans="1:1" x14ac:dyDescent="0.45">
      <c r="A3178" t="s">
        <v>3193</v>
      </c>
    </row>
    <row r="3179" spans="1:1" x14ac:dyDescent="0.45">
      <c r="A3179" t="s">
        <v>3194</v>
      </c>
    </row>
    <row r="3181" spans="1:1" x14ac:dyDescent="0.45">
      <c r="A3181" t="s">
        <v>3195</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3196</v>
      </c>
    </row>
    <row r="3200" spans="1:1" x14ac:dyDescent="0.45">
      <c r="A3200" t="s">
        <v>3197</v>
      </c>
    </row>
    <row r="3201" spans="1:1" x14ac:dyDescent="0.45">
      <c r="A3201">
        <v>57223930829</v>
      </c>
    </row>
    <row r="3202" spans="1:1" x14ac:dyDescent="0.45">
      <c r="A3202" t="s">
        <v>3198</v>
      </c>
    </row>
    <row r="3203" spans="1:1" x14ac:dyDescent="0.45">
      <c r="A3203" t="s">
        <v>3199</v>
      </c>
    </row>
    <row r="3204" spans="1:1" x14ac:dyDescent="0.45">
      <c r="A3204" t="s">
        <v>3200</v>
      </c>
    </row>
    <row r="3205" spans="1:1" x14ac:dyDescent="0.45">
      <c r="A3205" t="s">
        <v>3201</v>
      </c>
    </row>
    <row r="3207" spans="1:1" x14ac:dyDescent="0.45">
      <c r="A3207" t="s">
        <v>3202</v>
      </c>
    </row>
    <row r="3208" spans="1:1" x14ac:dyDescent="0.45">
      <c r="A3208" t="s">
        <v>10</v>
      </c>
    </row>
    <row r="3209" spans="1:1" x14ac:dyDescent="0.45">
      <c r="A3209" t="s">
        <v>11</v>
      </c>
    </row>
    <row r="3210" spans="1:1" x14ac:dyDescent="0.45">
      <c r="A3210" t="s">
        <v>12</v>
      </c>
    </row>
    <row r="3212" spans="1:1" x14ac:dyDescent="0.45">
      <c r="A3212" t="s">
        <v>3203</v>
      </c>
    </row>
    <row r="3213" spans="1:1" x14ac:dyDescent="0.45">
      <c r="A3213" t="s">
        <v>3204</v>
      </c>
    </row>
    <row r="3214" spans="1:1" x14ac:dyDescent="0.45">
      <c r="A3214" t="s">
        <v>3205</v>
      </c>
    </row>
    <row r="3215" spans="1:1" x14ac:dyDescent="0.45">
      <c r="A3215" t="s">
        <v>3206</v>
      </c>
    </row>
    <row r="3216" spans="1:1" x14ac:dyDescent="0.45">
      <c r="A3216" t="s">
        <v>3207</v>
      </c>
    </row>
    <row r="3217" spans="1:1" x14ac:dyDescent="0.45">
      <c r="A3217" t="s">
        <v>3208</v>
      </c>
    </row>
    <row r="3218" spans="1:1" x14ac:dyDescent="0.45">
      <c r="A3218" t="s">
        <v>3209</v>
      </c>
    </row>
    <row r="3220" spans="1:1" x14ac:dyDescent="0.45">
      <c r="A3220" t="s">
        <v>3210</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3211</v>
      </c>
    </row>
    <row r="3239" spans="1:1" x14ac:dyDescent="0.45">
      <c r="A3239" t="s">
        <v>3212</v>
      </c>
    </row>
    <row r="3240" spans="1:1" x14ac:dyDescent="0.45">
      <c r="A3240">
        <v>57194641842</v>
      </c>
    </row>
    <row r="3241" spans="1:1" x14ac:dyDescent="0.45">
      <c r="A3241" t="s">
        <v>3213</v>
      </c>
    </row>
    <row r="3242" spans="1:1" x14ac:dyDescent="0.45">
      <c r="A3242" t="s">
        <v>3214</v>
      </c>
    </row>
    <row r="3244" spans="1:1" x14ac:dyDescent="0.45">
      <c r="A3244" t="s">
        <v>3215</v>
      </c>
    </row>
    <row r="3246" spans="1:1" x14ac:dyDescent="0.45">
      <c r="A3246" t="s">
        <v>3216</v>
      </c>
    </row>
    <row r="3247" spans="1:1" x14ac:dyDescent="0.45">
      <c r="A3247" t="s">
        <v>10</v>
      </c>
    </row>
    <row r="3248" spans="1:1" x14ac:dyDescent="0.45">
      <c r="A3248" t="s">
        <v>11</v>
      </c>
    </row>
    <row r="3249" spans="1:1" x14ac:dyDescent="0.45">
      <c r="A3249" t="s">
        <v>12</v>
      </c>
    </row>
    <row r="3251" spans="1:1" x14ac:dyDescent="0.45">
      <c r="A3251" t="s">
        <v>3217</v>
      </c>
    </row>
    <row r="3252" spans="1:1" x14ac:dyDescent="0.45">
      <c r="A3252" t="s">
        <v>3218</v>
      </c>
    </row>
    <row r="3253" spans="1:1" x14ac:dyDescent="0.45">
      <c r="A3253" t="s">
        <v>3219</v>
      </c>
    </row>
    <row r="3254" spans="1:1" x14ac:dyDescent="0.45">
      <c r="A3254" t="s">
        <v>3220</v>
      </c>
    </row>
    <row r="3255" spans="1:1" x14ac:dyDescent="0.45">
      <c r="A3255" t="s">
        <v>3221</v>
      </c>
    </row>
    <row r="3256" spans="1:1" x14ac:dyDescent="0.45">
      <c r="A3256" t="s">
        <v>3222</v>
      </c>
    </row>
    <row r="3257" spans="1:1" x14ac:dyDescent="0.45">
      <c r="A3257" t="s">
        <v>3223</v>
      </c>
    </row>
    <row r="3259" spans="1:1" x14ac:dyDescent="0.45">
      <c r="A3259" t="s">
        <v>3224</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3225</v>
      </c>
    </row>
    <row r="3278" spans="1:1" x14ac:dyDescent="0.45">
      <c r="A3278" t="s">
        <v>3226</v>
      </c>
    </row>
    <row r="3279" spans="1:1" x14ac:dyDescent="0.45">
      <c r="A3279">
        <v>55969573100</v>
      </c>
    </row>
    <row r="3280" spans="1:1" x14ac:dyDescent="0.45">
      <c r="A3280" t="s">
        <v>3227</v>
      </c>
    </row>
    <row r="3281" spans="1:1" x14ac:dyDescent="0.45">
      <c r="A3281" t="s">
        <v>3228</v>
      </c>
    </row>
    <row r="3282" spans="1:1" x14ac:dyDescent="0.45">
      <c r="A3282" t="s">
        <v>3229</v>
      </c>
    </row>
    <row r="3283" spans="1:1" x14ac:dyDescent="0.45">
      <c r="A3283" t="s">
        <v>3230</v>
      </c>
    </row>
    <row r="3285" spans="1:1" x14ac:dyDescent="0.45">
      <c r="A3285" t="s">
        <v>3231</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3232</v>
      </c>
    </row>
    <row r="3317" spans="1:1" x14ac:dyDescent="0.45">
      <c r="A3317" t="s">
        <v>3233</v>
      </c>
    </row>
    <row r="3318" spans="1:1" x14ac:dyDescent="0.45">
      <c r="A3318" t="s">
        <v>3234</v>
      </c>
    </row>
    <row r="3319" spans="1:1" x14ac:dyDescent="0.45">
      <c r="A3319" t="s">
        <v>3235</v>
      </c>
    </row>
    <row r="3320" spans="1:1" x14ac:dyDescent="0.45">
      <c r="A3320" t="s">
        <v>3236</v>
      </c>
    </row>
    <row r="3321" spans="1:1" x14ac:dyDescent="0.45">
      <c r="A3321" t="s">
        <v>3237</v>
      </c>
    </row>
    <row r="3322" spans="1:1" x14ac:dyDescent="0.45">
      <c r="A3322" t="s">
        <v>3238</v>
      </c>
    </row>
    <row r="3324" spans="1:1" x14ac:dyDescent="0.45">
      <c r="A3324" t="s">
        <v>3239</v>
      </c>
    </row>
    <row r="3325" spans="1:1" x14ac:dyDescent="0.45">
      <c r="A3325" t="s">
        <v>10</v>
      </c>
    </row>
    <row r="3326" spans="1:1" x14ac:dyDescent="0.45">
      <c r="A3326" t="s">
        <v>11</v>
      </c>
    </row>
    <row r="3327" spans="1:1" x14ac:dyDescent="0.45">
      <c r="A3327" t="s">
        <v>12</v>
      </c>
    </row>
    <row r="3329" spans="1:1" x14ac:dyDescent="0.45">
      <c r="A3329" t="s">
        <v>3240</v>
      </c>
    </row>
    <row r="3330" spans="1:1" x14ac:dyDescent="0.45">
      <c r="A3330" t="s">
        <v>3241</v>
      </c>
    </row>
    <row r="3331" spans="1:1" x14ac:dyDescent="0.45">
      <c r="A3331" t="s">
        <v>3242</v>
      </c>
    </row>
    <row r="3332" spans="1:1" x14ac:dyDescent="0.45">
      <c r="A3332" t="s">
        <v>3243</v>
      </c>
    </row>
    <row r="3333" spans="1:1" x14ac:dyDescent="0.45">
      <c r="A3333" t="s">
        <v>3244</v>
      </c>
    </row>
    <row r="3334" spans="1:1" x14ac:dyDescent="0.45">
      <c r="A3334" t="s">
        <v>3245</v>
      </c>
    </row>
    <row r="3335" spans="1:1" x14ac:dyDescent="0.45">
      <c r="A3335" t="s">
        <v>3246</v>
      </c>
    </row>
    <row r="3337" spans="1:1" x14ac:dyDescent="0.45">
      <c r="A3337" t="s">
        <v>3247</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3248</v>
      </c>
    </row>
    <row r="3369" spans="1:1" x14ac:dyDescent="0.45">
      <c r="A3369" t="s">
        <v>3249</v>
      </c>
    </row>
    <row r="3370" spans="1:1" x14ac:dyDescent="0.45">
      <c r="A3370" t="s">
        <v>3250</v>
      </c>
    </row>
    <row r="3371" spans="1:1" x14ac:dyDescent="0.45">
      <c r="A3371" t="s">
        <v>3251</v>
      </c>
    </row>
    <row r="3372" spans="1:1" x14ac:dyDescent="0.45">
      <c r="A3372" t="s">
        <v>3252</v>
      </c>
    </row>
    <row r="3374" spans="1:1" x14ac:dyDescent="0.45">
      <c r="A3374" t="s">
        <v>3253</v>
      </c>
    </row>
    <row r="3376" spans="1:1" x14ac:dyDescent="0.45">
      <c r="A3376" t="s">
        <v>3254</v>
      </c>
    </row>
    <row r="3377" spans="1:1" x14ac:dyDescent="0.45">
      <c r="A3377" t="s">
        <v>10</v>
      </c>
    </row>
    <row r="3378" spans="1:1" x14ac:dyDescent="0.45">
      <c r="A3378" t="s">
        <v>207</v>
      </c>
    </row>
    <row r="3379" spans="1:1" x14ac:dyDescent="0.45">
      <c r="A3379" t="s">
        <v>12</v>
      </c>
    </row>
    <row r="3381" spans="1:1" x14ac:dyDescent="0.45">
      <c r="A3381" t="s">
        <v>3255</v>
      </c>
    </row>
    <row r="3382" spans="1:1" x14ac:dyDescent="0.45">
      <c r="A3382" t="s">
        <v>3256</v>
      </c>
    </row>
    <row r="3383" spans="1:1" x14ac:dyDescent="0.45">
      <c r="A3383">
        <v>57209295303</v>
      </c>
    </row>
    <row r="3384" spans="1:1" x14ac:dyDescent="0.45">
      <c r="A3384" t="s">
        <v>3257</v>
      </c>
    </row>
    <row r="3385" spans="1:1" x14ac:dyDescent="0.45">
      <c r="A3385" t="s">
        <v>3258</v>
      </c>
    </row>
    <row r="3386" spans="1:1" x14ac:dyDescent="0.45">
      <c r="A3386" t="s">
        <v>3259</v>
      </c>
    </row>
    <row r="3387" spans="1:1" x14ac:dyDescent="0.45">
      <c r="A3387" t="s">
        <v>3260</v>
      </c>
    </row>
    <row r="3389" spans="1:1" x14ac:dyDescent="0.45">
      <c r="A3389" t="s">
        <v>3261</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3262</v>
      </c>
    </row>
    <row r="3434" spans="1:1" x14ac:dyDescent="0.45">
      <c r="A3434" t="s">
        <v>3263</v>
      </c>
    </row>
    <row r="3435" spans="1:1" x14ac:dyDescent="0.45">
      <c r="A3435" t="s">
        <v>3264</v>
      </c>
    </row>
    <row r="3436" spans="1:1" x14ac:dyDescent="0.45">
      <c r="A3436" t="s">
        <v>3265</v>
      </c>
    </row>
    <row r="3437" spans="1:1" x14ac:dyDescent="0.45">
      <c r="A3437" t="s">
        <v>3266</v>
      </c>
    </row>
    <row r="3438" spans="1:1" x14ac:dyDescent="0.45">
      <c r="A3438" t="s">
        <v>3267</v>
      </c>
    </row>
    <row r="3439" spans="1:1" x14ac:dyDescent="0.45">
      <c r="A3439" t="s">
        <v>3268</v>
      </c>
    </row>
    <row r="3441" spans="1:1" x14ac:dyDescent="0.45">
      <c r="A3441" t="s">
        <v>3269</v>
      </c>
    </row>
    <row r="3442" spans="1:1" x14ac:dyDescent="0.45">
      <c r="A3442" t="s">
        <v>10</v>
      </c>
    </row>
    <row r="3443" spans="1:1" x14ac:dyDescent="0.45">
      <c r="A3443" t="s">
        <v>128</v>
      </c>
    </row>
    <row r="3444" spans="1:1" x14ac:dyDescent="0.45">
      <c r="A3444" t="s">
        <v>12</v>
      </c>
    </row>
    <row r="3446" spans="1:1" x14ac:dyDescent="0.45">
      <c r="A3446" t="s">
        <v>3270</v>
      </c>
    </row>
    <row r="3447" spans="1:1" x14ac:dyDescent="0.45">
      <c r="A3447" t="s">
        <v>3271</v>
      </c>
    </row>
    <row r="3448" spans="1:1" x14ac:dyDescent="0.45">
      <c r="A3448" t="s">
        <v>3272</v>
      </c>
    </row>
    <row r="3449" spans="1:1" x14ac:dyDescent="0.45">
      <c r="A3449" t="s">
        <v>3273</v>
      </c>
    </row>
    <row r="3450" spans="1:1" x14ac:dyDescent="0.45">
      <c r="A3450" t="s">
        <v>3274</v>
      </c>
    </row>
    <row r="3451" spans="1:1" x14ac:dyDescent="0.45">
      <c r="A3451" t="s">
        <v>3275</v>
      </c>
    </row>
    <row r="3452" spans="1:1" x14ac:dyDescent="0.45">
      <c r="A3452" t="s">
        <v>3276</v>
      </c>
    </row>
    <row r="3454" spans="1:1" x14ac:dyDescent="0.45">
      <c r="A3454" t="s">
        <v>3277</v>
      </c>
    </row>
    <row r="3455" spans="1:1" x14ac:dyDescent="0.45">
      <c r="A3455" t="s">
        <v>10</v>
      </c>
    </row>
    <row r="3456" spans="1:1" x14ac:dyDescent="0.45">
      <c r="A3456" t="s">
        <v>11</v>
      </c>
    </row>
    <row r="3457" spans="1:1" x14ac:dyDescent="0.45">
      <c r="A3457" t="s">
        <v>12</v>
      </c>
    </row>
    <row r="3459" spans="1:1" x14ac:dyDescent="0.45">
      <c r="A3459" t="s">
        <v>3278</v>
      </c>
    </row>
    <row r="3460" spans="1:1" x14ac:dyDescent="0.45">
      <c r="A3460" t="s">
        <v>3279</v>
      </c>
    </row>
    <row r="3461" spans="1:1" x14ac:dyDescent="0.45">
      <c r="A3461" t="s">
        <v>3280</v>
      </c>
    </row>
    <row r="3462" spans="1:1" x14ac:dyDescent="0.45">
      <c r="A3462" t="s">
        <v>3281</v>
      </c>
    </row>
    <row r="3463" spans="1:1" x14ac:dyDescent="0.45">
      <c r="A3463" t="s">
        <v>3282</v>
      </c>
    </row>
    <row r="3464" spans="1:1" x14ac:dyDescent="0.45">
      <c r="A3464" t="s">
        <v>3283</v>
      </c>
    </row>
    <row r="3465" spans="1:1" x14ac:dyDescent="0.45">
      <c r="A3465" t="s">
        <v>3284</v>
      </c>
    </row>
    <row r="3467" spans="1:1" x14ac:dyDescent="0.45">
      <c r="A3467" t="s">
        <v>3285</v>
      </c>
    </row>
    <row r="3468" spans="1:1" x14ac:dyDescent="0.45">
      <c r="A3468" t="s">
        <v>10</v>
      </c>
    </row>
    <row r="3469" spans="1:1" x14ac:dyDescent="0.45">
      <c r="A3469" t="s">
        <v>11</v>
      </c>
    </row>
    <row r="3470" spans="1:1" x14ac:dyDescent="0.45">
      <c r="A3470" t="s">
        <v>12</v>
      </c>
    </row>
    <row r="3472" spans="1:1" x14ac:dyDescent="0.45">
      <c r="A3472" t="s">
        <v>3286</v>
      </c>
    </row>
    <row r="3473" spans="1:1" x14ac:dyDescent="0.45">
      <c r="A3473" t="s">
        <v>3287</v>
      </c>
    </row>
    <row r="3474" spans="1:1" x14ac:dyDescent="0.45">
      <c r="A3474">
        <v>57224999542</v>
      </c>
    </row>
    <row r="3475" spans="1:1" x14ac:dyDescent="0.45">
      <c r="A3475" t="s">
        <v>3288</v>
      </c>
    </row>
    <row r="3476" spans="1:1" x14ac:dyDescent="0.45">
      <c r="A3476" t="s">
        <v>3289</v>
      </c>
    </row>
    <row r="3478" spans="1:1" x14ac:dyDescent="0.45">
      <c r="A3478" t="s">
        <v>3290</v>
      </c>
    </row>
    <row r="3480" spans="1:1" x14ac:dyDescent="0.45">
      <c r="A3480" t="s">
        <v>3291</v>
      </c>
    </row>
    <row r="3481" spans="1:1" x14ac:dyDescent="0.45">
      <c r="A3481" t="s">
        <v>10</v>
      </c>
    </row>
    <row r="3482" spans="1:1" x14ac:dyDescent="0.45">
      <c r="A3482" t="s">
        <v>11</v>
      </c>
    </row>
    <row r="3483" spans="1:1" x14ac:dyDescent="0.45">
      <c r="A3483" t="s">
        <v>12</v>
      </c>
    </row>
    <row r="3485" spans="1:1" x14ac:dyDescent="0.45">
      <c r="A3485" t="s">
        <v>3292</v>
      </c>
    </row>
    <row r="3486" spans="1:1" x14ac:dyDescent="0.45">
      <c r="A3486" t="s">
        <v>3293</v>
      </c>
    </row>
    <row r="3487" spans="1:1" x14ac:dyDescent="0.45">
      <c r="A3487" t="s">
        <v>3294</v>
      </c>
    </row>
    <row r="3488" spans="1:1" x14ac:dyDescent="0.45">
      <c r="A3488" t="s">
        <v>3295</v>
      </c>
    </row>
    <row r="3489" spans="1:1" x14ac:dyDescent="0.45">
      <c r="A3489" t="s">
        <v>3296</v>
      </c>
    </row>
    <row r="3490" spans="1:1" x14ac:dyDescent="0.45">
      <c r="A3490" t="s">
        <v>3297</v>
      </c>
    </row>
    <row r="3491" spans="1:1" x14ac:dyDescent="0.45">
      <c r="A3491" t="s">
        <v>3298</v>
      </c>
    </row>
    <row r="3493" spans="1:1" x14ac:dyDescent="0.45">
      <c r="A3493" t="s">
        <v>3299</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3300</v>
      </c>
    </row>
    <row r="3512" spans="1:1" x14ac:dyDescent="0.45">
      <c r="A3512" t="s">
        <v>3301</v>
      </c>
    </row>
    <row r="3513" spans="1:1" x14ac:dyDescent="0.45">
      <c r="A3513" t="s">
        <v>3302</v>
      </c>
    </row>
    <row r="3514" spans="1:1" x14ac:dyDescent="0.45">
      <c r="A3514" t="s">
        <v>3303</v>
      </c>
    </row>
    <row r="3515" spans="1:1" x14ac:dyDescent="0.45">
      <c r="A3515" t="s">
        <v>3304</v>
      </c>
    </row>
    <row r="3516" spans="1:1" x14ac:dyDescent="0.45">
      <c r="A3516" t="s">
        <v>3305</v>
      </c>
    </row>
    <row r="3517" spans="1:1" x14ac:dyDescent="0.45">
      <c r="A3517" t="s">
        <v>3306</v>
      </c>
    </row>
    <row r="3519" spans="1:1" x14ac:dyDescent="0.45">
      <c r="A3519" t="s">
        <v>3307</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3308</v>
      </c>
    </row>
    <row r="3564" spans="1:1" x14ac:dyDescent="0.45">
      <c r="A3564" t="s">
        <v>3309</v>
      </c>
    </row>
    <row r="3565" spans="1:1" x14ac:dyDescent="0.45">
      <c r="A3565" t="s">
        <v>3310</v>
      </c>
    </row>
    <row r="3566" spans="1:1" x14ac:dyDescent="0.45">
      <c r="A3566" t="s">
        <v>3311</v>
      </c>
    </row>
    <row r="3567" spans="1:1" x14ac:dyDescent="0.45">
      <c r="A3567" t="s">
        <v>3312</v>
      </c>
    </row>
    <row r="3568" spans="1:1" x14ac:dyDescent="0.45">
      <c r="A3568" t="s">
        <v>3313</v>
      </c>
    </row>
    <row r="3569" spans="1:1" x14ac:dyDescent="0.45">
      <c r="A3569" t="s">
        <v>3314</v>
      </c>
    </row>
    <row r="3571" spans="1:1" x14ac:dyDescent="0.45">
      <c r="A3571" t="s">
        <v>3315</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3316</v>
      </c>
    </row>
    <row r="3590" spans="1:1" x14ac:dyDescent="0.45">
      <c r="A3590" t="s">
        <v>3317</v>
      </c>
    </row>
    <row r="3591" spans="1:1" x14ac:dyDescent="0.45">
      <c r="A3591" t="s">
        <v>3318</v>
      </c>
    </row>
    <row r="3592" spans="1:1" x14ac:dyDescent="0.45">
      <c r="A3592" t="s">
        <v>3319</v>
      </c>
    </row>
    <row r="3593" spans="1:1" x14ac:dyDescent="0.45">
      <c r="A3593" t="s">
        <v>3320</v>
      </c>
    </row>
    <row r="3594" spans="1:1" x14ac:dyDescent="0.45">
      <c r="A3594" t="s">
        <v>3321</v>
      </c>
    </row>
    <row r="3595" spans="1:1" x14ac:dyDescent="0.45">
      <c r="A3595" t="s">
        <v>3322</v>
      </c>
    </row>
    <row r="3597" spans="1:1" x14ac:dyDescent="0.45">
      <c r="A3597" t="s">
        <v>3323</v>
      </c>
    </row>
    <row r="3598" spans="1:1" x14ac:dyDescent="0.45">
      <c r="A3598" t="s">
        <v>10</v>
      </c>
    </row>
    <row r="3599" spans="1:1" x14ac:dyDescent="0.45">
      <c r="A3599" t="s">
        <v>11</v>
      </c>
    </row>
    <row r="3600" spans="1:1" x14ac:dyDescent="0.45">
      <c r="A3600" t="s">
        <v>12</v>
      </c>
    </row>
    <row r="3602" spans="1:1" x14ac:dyDescent="0.45">
      <c r="A3602" t="s">
        <v>2915</v>
      </c>
    </row>
    <row r="3603" spans="1:1" x14ac:dyDescent="0.45">
      <c r="A3603" t="s">
        <v>2916</v>
      </c>
    </row>
    <row r="3604" spans="1:1" x14ac:dyDescent="0.45">
      <c r="A3604">
        <v>57190336478</v>
      </c>
    </row>
    <row r="3605" spans="1:1" x14ac:dyDescent="0.45">
      <c r="A3605" t="s">
        <v>3324</v>
      </c>
    </row>
    <row r="3606" spans="1:1" x14ac:dyDescent="0.45">
      <c r="A3606" t="s">
        <v>3325</v>
      </c>
    </row>
    <row r="3607" spans="1:1" x14ac:dyDescent="0.45">
      <c r="A3607" t="s">
        <v>3326</v>
      </c>
    </row>
    <row r="3608" spans="1:1" x14ac:dyDescent="0.45">
      <c r="A3608" t="s">
        <v>3327</v>
      </c>
    </row>
    <row r="3610" spans="1:1" x14ac:dyDescent="0.45">
      <c r="A3610" t="s">
        <v>3328</v>
      </c>
    </row>
    <row r="3611" spans="1:1" x14ac:dyDescent="0.45">
      <c r="A3611" t="s">
        <v>10</v>
      </c>
    </row>
    <row r="3612" spans="1:1" x14ac:dyDescent="0.45">
      <c r="A3612" t="s">
        <v>11</v>
      </c>
    </row>
    <row r="3613" spans="1:1" x14ac:dyDescent="0.45">
      <c r="A3613" t="s">
        <v>12</v>
      </c>
    </row>
    <row r="3615" spans="1:1" x14ac:dyDescent="0.45">
      <c r="A3615" t="s">
        <v>3329</v>
      </c>
    </row>
    <row r="3616" spans="1:1" x14ac:dyDescent="0.45">
      <c r="A3616" t="s">
        <v>3330</v>
      </c>
    </row>
    <row r="3617" spans="1:1" x14ac:dyDescent="0.45">
      <c r="A3617" t="s">
        <v>3331</v>
      </c>
    </row>
    <row r="3618" spans="1:1" x14ac:dyDescent="0.45">
      <c r="A3618" t="s">
        <v>3332</v>
      </c>
    </row>
    <row r="3619" spans="1:1" x14ac:dyDescent="0.45">
      <c r="A3619" t="s">
        <v>3333</v>
      </c>
    </row>
    <row r="3620" spans="1:1" x14ac:dyDescent="0.45">
      <c r="A3620" t="s">
        <v>3334</v>
      </c>
    </row>
    <row r="3621" spans="1:1" x14ac:dyDescent="0.45">
      <c r="A3621" t="s">
        <v>3335</v>
      </c>
    </row>
    <row r="3623" spans="1:1" x14ac:dyDescent="0.45">
      <c r="A3623" t="s">
        <v>3336</v>
      </c>
    </row>
    <row r="3624" spans="1:1" x14ac:dyDescent="0.45">
      <c r="A3624" t="s">
        <v>10</v>
      </c>
    </row>
    <row r="3625" spans="1:1" x14ac:dyDescent="0.45">
      <c r="A3625" t="s">
        <v>11</v>
      </c>
    </row>
    <row r="3626" spans="1:1" x14ac:dyDescent="0.45">
      <c r="A3626" t="s">
        <v>12</v>
      </c>
    </row>
    <row r="3628" spans="1:1" x14ac:dyDescent="0.45">
      <c r="A3628" t="s">
        <v>3337</v>
      </c>
    </row>
    <row r="3629" spans="1:1" x14ac:dyDescent="0.45">
      <c r="A3629" t="s">
        <v>3338</v>
      </c>
    </row>
    <row r="3630" spans="1:1" x14ac:dyDescent="0.45">
      <c r="A3630" t="s">
        <v>3339</v>
      </c>
    </row>
    <row r="3631" spans="1:1" x14ac:dyDescent="0.45">
      <c r="A3631" t="s">
        <v>3340</v>
      </c>
    </row>
    <row r="3632" spans="1:1" x14ac:dyDescent="0.45">
      <c r="A3632" t="s">
        <v>3341</v>
      </c>
    </row>
    <row r="3633" spans="1:1" x14ac:dyDescent="0.45">
      <c r="A3633" t="s">
        <v>3342</v>
      </c>
    </row>
    <row r="3634" spans="1:1" x14ac:dyDescent="0.45">
      <c r="A3634" t="s">
        <v>3343</v>
      </c>
    </row>
    <row r="3636" spans="1:1" x14ac:dyDescent="0.45">
      <c r="A3636" t="s">
        <v>3344</v>
      </c>
    </row>
    <row r="3637" spans="1:1" x14ac:dyDescent="0.45">
      <c r="A3637" t="s">
        <v>10</v>
      </c>
    </row>
    <row r="3638" spans="1:1" x14ac:dyDescent="0.45">
      <c r="A3638" t="s">
        <v>11</v>
      </c>
    </row>
    <row r="3639" spans="1:1" x14ac:dyDescent="0.45">
      <c r="A3639" t="s">
        <v>12</v>
      </c>
    </row>
    <row r="3641" spans="1:1" x14ac:dyDescent="0.45">
      <c r="A3641" t="s">
        <v>3345</v>
      </c>
    </row>
    <row r="3642" spans="1:1" x14ac:dyDescent="0.45">
      <c r="A3642" t="s">
        <v>3346</v>
      </c>
    </row>
    <row r="3643" spans="1:1" x14ac:dyDescent="0.45">
      <c r="A3643" t="s">
        <v>3347</v>
      </c>
    </row>
    <row r="3644" spans="1:1" x14ac:dyDescent="0.45">
      <c r="A3644" t="s">
        <v>3348</v>
      </c>
    </row>
    <row r="3645" spans="1:1" x14ac:dyDescent="0.45">
      <c r="A3645" t="s">
        <v>3349</v>
      </c>
    </row>
    <row r="3647" spans="1:1" x14ac:dyDescent="0.45">
      <c r="A3647" t="s">
        <v>3350</v>
      </c>
    </row>
    <row r="3649" spans="1:1" x14ac:dyDescent="0.45">
      <c r="A3649" t="s">
        <v>3351</v>
      </c>
    </row>
    <row r="3650" spans="1:1" x14ac:dyDescent="0.45">
      <c r="A3650" t="s">
        <v>10</v>
      </c>
    </row>
    <row r="3651" spans="1:1" x14ac:dyDescent="0.45">
      <c r="A3651" t="s">
        <v>11</v>
      </c>
    </row>
    <row r="3652" spans="1:1" x14ac:dyDescent="0.45">
      <c r="A3652" t="s">
        <v>12</v>
      </c>
    </row>
    <row r="3654" spans="1:1" x14ac:dyDescent="0.45">
      <c r="A3654" t="s">
        <v>3352</v>
      </c>
    </row>
    <row r="3655" spans="1:1" x14ac:dyDescent="0.45">
      <c r="A3655" t="s">
        <v>3353</v>
      </c>
    </row>
    <row r="3656" spans="1:1" x14ac:dyDescent="0.45">
      <c r="A3656" t="s">
        <v>3354</v>
      </c>
    </row>
    <row r="3657" spans="1:1" x14ac:dyDescent="0.45">
      <c r="A3657" t="s">
        <v>3355</v>
      </c>
    </row>
    <row r="3658" spans="1:1" x14ac:dyDescent="0.45">
      <c r="A3658" t="s">
        <v>3356</v>
      </c>
    </row>
    <row r="3659" spans="1:1" x14ac:dyDescent="0.45">
      <c r="A3659" t="s">
        <v>3357</v>
      </c>
    </row>
    <row r="3660" spans="1:1" x14ac:dyDescent="0.45">
      <c r="A3660" t="s">
        <v>3358</v>
      </c>
    </row>
    <row r="3662" spans="1:1" x14ac:dyDescent="0.45">
      <c r="A3662" t="s">
        <v>3359</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3360</v>
      </c>
    </row>
    <row r="3681" spans="1:1" x14ac:dyDescent="0.45">
      <c r="A3681" t="s">
        <v>3361</v>
      </c>
    </row>
    <row r="3682" spans="1:1" x14ac:dyDescent="0.45">
      <c r="A3682" t="s">
        <v>3362</v>
      </c>
    </row>
    <row r="3683" spans="1:1" x14ac:dyDescent="0.45">
      <c r="A3683" t="s">
        <v>3363</v>
      </c>
    </row>
    <row r="3684" spans="1:1" x14ac:dyDescent="0.45">
      <c r="A3684" t="s">
        <v>3364</v>
      </c>
    </row>
    <row r="3685" spans="1:1" x14ac:dyDescent="0.45">
      <c r="A3685" t="s">
        <v>3365</v>
      </c>
    </row>
    <row r="3686" spans="1:1" x14ac:dyDescent="0.45">
      <c r="A3686" t="s">
        <v>3366</v>
      </c>
    </row>
    <row r="3688" spans="1:1" x14ac:dyDescent="0.45">
      <c r="A3688" t="s">
        <v>3367</v>
      </c>
    </row>
    <row r="3689" spans="1:1" x14ac:dyDescent="0.45">
      <c r="A3689" t="s">
        <v>10</v>
      </c>
    </row>
    <row r="3690" spans="1:1" x14ac:dyDescent="0.45">
      <c r="A3690" t="s">
        <v>207</v>
      </c>
    </row>
    <row r="3691" spans="1:1" x14ac:dyDescent="0.45">
      <c r="A3691" t="s">
        <v>12</v>
      </c>
    </row>
    <row r="3693" spans="1:1" x14ac:dyDescent="0.45">
      <c r="A3693" t="s">
        <v>3368</v>
      </c>
    </row>
    <row r="3694" spans="1:1" x14ac:dyDescent="0.45">
      <c r="A3694" t="s">
        <v>3369</v>
      </c>
    </row>
    <row r="3695" spans="1:1" x14ac:dyDescent="0.45">
      <c r="A3695" t="s">
        <v>3370</v>
      </c>
    </row>
    <row r="3696" spans="1:1" x14ac:dyDescent="0.45">
      <c r="A3696" t="s">
        <v>3371</v>
      </c>
    </row>
    <row r="3697" spans="1:1" x14ac:dyDescent="0.45">
      <c r="A3697" t="s">
        <v>3372</v>
      </c>
    </row>
    <row r="3698" spans="1:1" x14ac:dyDescent="0.45">
      <c r="A3698" t="s">
        <v>3373</v>
      </c>
    </row>
    <row r="3699" spans="1:1" x14ac:dyDescent="0.45">
      <c r="A3699" t="s">
        <v>3374</v>
      </c>
    </row>
    <row r="3701" spans="1:1" x14ac:dyDescent="0.45">
      <c r="A3701" t="s">
        <v>3375</v>
      </c>
    </row>
    <row r="3702" spans="1:1" x14ac:dyDescent="0.45">
      <c r="A3702" t="s">
        <v>10</v>
      </c>
    </row>
    <row r="3703" spans="1:1" x14ac:dyDescent="0.45">
      <c r="A3703" t="s">
        <v>128</v>
      </c>
    </row>
    <row r="3704" spans="1:1" x14ac:dyDescent="0.45">
      <c r="A3704" t="s">
        <v>12</v>
      </c>
    </row>
    <row r="3706" spans="1:1" x14ac:dyDescent="0.45">
      <c r="A3706" t="s">
        <v>3376</v>
      </c>
    </row>
    <row r="3707" spans="1:1" x14ac:dyDescent="0.45">
      <c r="A3707" t="s">
        <v>3377</v>
      </c>
    </row>
    <row r="3708" spans="1:1" x14ac:dyDescent="0.45">
      <c r="A3708" t="s">
        <v>3378</v>
      </c>
    </row>
    <row r="3709" spans="1:1" x14ac:dyDescent="0.45">
      <c r="A3709" t="s">
        <v>3379</v>
      </c>
    </row>
    <row r="3710" spans="1:1" x14ac:dyDescent="0.45">
      <c r="A3710" t="s">
        <v>3380</v>
      </c>
    </row>
    <row r="3711" spans="1:1" x14ac:dyDescent="0.45">
      <c r="A3711" t="s">
        <v>3381</v>
      </c>
    </row>
    <row r="3712" spans="1:1" x14ac:dyDescent="0.45">
      <c r="A3712" t="s">
        <v>3382</v>
      </c>
    </row>
    <row r="3714" spans="1:1" x14ac:dyDescent="0.45">
      <c r="A3714" t="s">
        <v>3383</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3384</v>
      </c>
    </row>
    <row r="3733" spans="1:1" x14ac:dyDescent="0.45">
      <c r="A3733" t="s">
        <v>3385</v>
      </c>
    </row>
    <row r="3734" spans="1:1" x14ac:dyDescent="0.45">
      <c r="A3734" t="s">
        <v>3386</v>
      </c>
    </row>
    <row r="3735" spans="1:1" x14ac:dyDescent="0.45">
      <c r="A3735" t="s">
        <v>3387</v>
      </c>
    </row>
    <row r="3736" spans="1:1" x14ac:dyDescent="0.45">
      <c r="A3736" t="s">
        <v>3388</v>
      </c>
    </row>
    <row r="3737" spans="1:1" x14ac:dyDescent="0.45">
      <c r="A3737" t="s">
        <v>3389</v>
      </c>
    </row>
    <row r="3738" spans="1:1" x14ac:dyDescent="0.45">
      <c r="A3738" t="s">
        <v>3390</v>
      </c>
    </row>
    <row r="3740" spans="1:1" x14ac:dyDescent="0.45">
      <c r="A3740" t="s">
        <v>3391</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3392</v>
      </c>
    </row>
    <row r="3759" spans="1:1" x14ac:dyDescent="0.45">
      <c r="A3759" t="s">
        <v>3393</v>
      </c>
    </row>
    <row r="3760" spans="1:1" x14ac:dyDescent="0.45">
      <c r="A3760" t="s">
        <v>3394</v>
      </c>
    </row>
    <row r="3761" spans="1:1" x14ac:dyDescent="0.45">
      <c r="A3761" t="s">
        <v>3395</v>
      </c>
    </row>
    <row r="3762" spans="1:1" x14ac:dyDescent="0.45">
      <c r="A3762" t="s">
        <v>3396</v>
      </c>
    </row>
    <row r="3763" spans="1:1" x14ac:dyDescent="0.45">
      <c r="A3763" t="s">
        <v>3397</v>
      </c>
    </row>
    <row r="3764" spans="1:1" x14ac:dyDescent="0.45">
      <c r="A3764" t="s">
        <v>3398</v>
      </c>
    </row>
    <row r="3766" spans="1:1" x14ac:dyDescent="0.45">
      <c r="A3766" t="s">
        <v>3399</v>
      </c>
    </row>
    <row r="3767" spans="1:1" x14ac:dyDescent="0.45">
      <c r="A3767" t="s">
        <v>10</v>
      </c>
    </row>
    <row r="3768" spans="1:1" x14ac:dyDescent="0.45">
      <c r="A3768" t="s">
        <v>11</v>
      </c>
    </row>
    <row r="3769" spans="1:1" x14ac:dyDescent="0.45">
      <c r="A3769" t="s">
        <v>12</v>
      </c>
    </row>
    <row r="3771" spans="1:1" x14ac:dyDescent="0.45">
      <c r="A3771" t="s">
        <v>3400</v>
      </c>
    </row>
    <row r="3772" spans="1:1" x14ac:dyDescent="0.45">
      <c r="A3772" t="s">
        <v>3401</v>
      </c>
    </row>
    <row r="3773" spans="1:1" x14ac:dyDescent="0.45">
      <c r="A3773" t="s">
        <v>3402</v>
      </c>
    </row>
    <row r="3774" spans="1:1" x14ac:dyDescent="0.45">
      <c r="A3774" t="s">
        <v>3403</v>
      </c>
    </row>
    <row r="3775" spans="1:1" x14ac:dyDescent="0.45">
      <c r="A3775" t="s">
        <v>3404</v>
      </c>
    </row>
    <row r="3776" spans="1:1" x14ac:dyDescent="0.45">
      <c r="A3776" t="s">
        <v>3405</v>
      </c>
    </row>
    <row r="3777" spans="1:1" x14ac:dyDescent="0.45">
      <c r="A3777" t="s">
        <v>3406</v>
      </c>
    </row>
    <row r="3779" spans="1:1" x14ac:dyDescent="0.45">
      <c r="A3779" t="s">
        <v>3407</v>
      </c>
    </row>
    <row r="3780" spans="1:1" x14ac:dyDescent="0.45">
      <c r="A3780" t="s">
        <v>10</v>
      </c>
    </row>
    <row r="3781" spans="1:1" x14ac:dyDescent="0.45">
      <c r="A3781" t="s">
        <v>11</v>
      </c>
    </row>
    <row r="3782" spans="1:1" x14ac:dyDescent="0.45">
      <c r="A3782" t="s">
        <v>12</v>
      </c>
    </row>
    <row r="3784" spans="1:1" x14ac:dyDescent="0.45">
      <c r="A3784" t="s">
        <v>3408</v>
      </c>
    </row>
    <row r="3785" spans="1:1" x14ac:dyDescent="0.45">
      <c r="A3785" t="s">
        <v>3409</v>
      </c>
    </row>
    <row r="3786" spans="1:1" x14ac:dyDescent="0.45">
      <c r="A3786" t="s">
        <v>3410</v>
      </c>
    </row>
    <row r="3787" spans="1:1" x14ac:dyDescent="0.45">
      <c r="A3787" t="s">
        <v>3411</v>
      </c>
    </row>
    <row r="3788" spans="1:1" x14ac:dyDescent="0.45">
      <c r="A3788" t="s">
        <v>3412</v>
      </c>
    </row>
    <row r="3789" spans="1:1" x14ac:dyDescent="0.45">
      <c r="A3789" t="s">
        <v>3413</v>
      </c>
    </row>
    <row r="3790" spans="1:1" x14ac:dyDescent="0.45">
      <c r="A3790" t="s">
        <v>3414</v>
      </c>
    </row>
    <row r="3792" spans="1:1" x14ac:dyDescent="0.45">
      <c r="A3792" t="s">
        <v>3415</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3416</v>
      </c>
    </row>
    <row r="3876" spans="1:1" x14ac:dyDescent="0.45">
      <c r="A3876" t="s">
        <v>3417</v>
      </c>
    </row>
    <row r="3877" spans="1:1" x14ac:dyDescent="0.45">
      <c r="A3877" t="s">
        <v>3418</v>
      </c>
    </row>
    <row r="3878" spans="1:1" x14ac:dyDescent="0.45">
      <c r="A3878" t="s">
        <v>3419</v>
      </c>
    </row>
    <row r="3879" spans="1:1" x14ac:dyDescent="0.45">
      <c r="A3879" t="s">
        <v>3420</v>
      </c>
    </row>
    <row r="3880" spans="1:1" x14ac:dyDescent="0.45">
      <c r="A3880" t="s">
        <v>3421</v>
      </c>
    </row>
    <row r="3881" spans="1:1" x14ac:dyDescent="0.45">
      <c r="A3881" t="s">
        <v>3422</v>
      </c>
    </row>
    <row r="3883" spans="1:1" x14ac:dyDescent="0.45">
      <c r="A3883" t="s">
        <v>3423</v>
      </c>
    </row>
    <row r="3884" spans="1:1" x14ac:dyDescent="0.45">
      <c r="A3884" t="s">
        <v>10</v>
      </c>
    </row>
    <row r="3885" spans="1:1" x14ac:dyDescent="0.45">
      <c r="A3885" t="s">
        <v>207</v>
      </c>
    </row>
    <row r="3886" spans="1:1" x14ac:dyDescent="0.45">
      <c r="A3886" t="s">
        <v>12</v>
      </c>
    </row>
    <row r="3888" spans="1:1" x14ac:dyDescent="0.45">
      <c r="A3888" t="s">
        <v>3424</v>
      </c>
    </row>
    <row r="3889" spans="1:1" x14ac:dyDescent="0.45">
      <c r="A3889" t="s">
        <v>3425</v>
      </c>
    </row>
    <row r="3890" spans="1:1" x14ac:dyDescent="0.45">
      <c r="A3890" t="s">
        <v>3426</v>
      </c>
    </row>
    <row r="3891" spans="1:1" x14ac:dyDescent="0.45">
      <c r="A3891" t="s">
        <v>3427</v>
      </c>
    </row>
    <row r="3892" spans="1:1" x14ac:dyDescent="0.45">
      <c r="A3892" t="s">
        <v>3428</v>
      </c>
    </row>
    <row r="3893" spans="1:1" x14ac:dyDescent="0.45">
      <c r="A3893" t="s">
        <v>3429</v>
      </c>
    </row>
    <row r="3894" spans="1:1" x14ac:dyDescent="0.45">
      <c r="A3894" t="s">
        <v>3430</v>
      </c>
    </row>
    <row r="3896" spans="1:1" x14ac:dyDescent="0.45">
      <c r="A3896" t="s">
        <v>3431</v>
      </c>
    </row>
    <row r="3897" spans="1:1" x14ac:dyDescent="0.45">
      <c r="A3897" t="s">
        <v>10</v>
      </c>
    </row>
    <row r="3898" spans="1:1" x14ac:dyDescent="0.45">
      <c r="A3898" t="s">
        <v>11</v>
      </c>
    </row>
    <row r="3899" spans="1:1" x14ac:dyDescent="0.45">
      <c r="A3899" t="s">
        <v>12</v>
      </c>
    </row>
    <row r="3901" spans="1:1" x14ac:dyDescent="0.45">
      <c r="A3901" t="s">
        <v>3432</v>
      </c>
    </row>
    <row r="3902" spans="1:1" x14ac:dyDescent="0.45">
      <c r="A3902" t="s">
        <v>3433</v>
      </c>
    </row>
    <row r="3903" spans="1:1" x14ac:dyDescent="0.45">
      <c r="A3903" t="s">
        <v>3434</v>
      </c>
    </row>
    <row r="3904" spans="1:1" x14ac:dyDescent="0.45">
      <c r="A3904" t="s">
        <v>3435</v>
      </c>
    </row>
    <row r="3905" spans="1:1" x14ac:dyDescent="0.45">
      <c r="A3905" t="s">
        <v>3436</v>
      </c>
    </row>
    <row r="3907" spans="1:1" x14ac:dyDescent="0.45">
      <c r="A3907" t="s">
        <v>3437</v>
      </c>
    </row>
    <row r="3909" spans="1:1" x14ac:dyDescent="0.45">
      <c r="A3909" t="s">
        <v>3438</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3439</v>
      </c>
    </row>
    <row r="3967" spans="1:1" x14ac:dyDescent="0.45">
      <c r="A3967" t="s">
        <v>3440</v>
      </c>
    </row>
    <row r="3968" spans="1:1" x14ac:dyDescent="0.45">
      <c r="A3968" t="s">
        <v>3441</v>
      </c>
    </row>
    <row r="3969" spans="1:1" x14ac:dyDescent="0.45">
      <c r="A3969" t="s">
        <v>3442</v>
      </c>
    </row>
    <row r="3970" spans="1:1" x14ac:dyDescent="0.45">
      <c r="A3970" t="s">
        <v>3443</v>
      </c>
    </row>
    <row r="3971" spans="1:1" x14ac:dyDescent="0.45">
      <c r="A3971" t="s">
        <v>3444</v>
      </c>
    </row>
    <row r="3972" spans="1:1" x14ac:dyDescent="0.45">
      <c r="A3972" t="s">
        <v>3445</v>
      </c>
    </row>
    <row r="3974" spans="1:1" x14ac:dyDescent="0.45">
      <c r="A3974" t="s">
        <v>3446</v>
      </c>
    </row>
    <row r="3975" spans="1:1" x14ac:dyDescent="0.45">
      <c r="A3975" t="s">
        <v>10</v>
      </c>
    </row>
    <row r="3976" spans="1:1" x14ac:dyDescent="0.45">
      <c r="A3976" t="s">
        <v>128</v>
      </c>
    </row>
    <row r="3977" spans="1:1" x14ac:dyDescent="0.45">
      <c r="A3977" t="s">
        <v>12</v>
      </c>
    </row>
    <row r="3979" spans="1:1" x14ac:dyDescent="0.45">
      <c r="A3979" t="s">
        <v>3447</v>
      </c>
    </row>
    <row r="3980" spans="1:1" x14ac:dyDescent="0.45">
      <c r="A3980" t="s">
        <v>3448</v>
      </c>
    </row>
    <row r="3981" spans="1:1" x14ac:dyDescent="0.45">
      <c r="A3981" t="s">
        <v>3449</v>
      </c>
    </row>
    <row r="3982" spans="1:1" x14ac:dyDescent="0.45">
      <c r="A3982" t="s">
        <v>3450</v>
      </c>
    </row>
    <row r="3983" spans="1:1" x14ac:dyDescent="0.45">
      <c r="A3983" t="s">
        <v>3451</v>
      </c>
    </row>
    <row r="3984" spans="1:1" x14ac:dyDescent="0.45">
      <c r="A3984" t="s">
        <v>3452</v>
      </c>
    </row>
    <row r="3985" spans="1:1" x14ac:dyDescent="0.45">
      <c r="A3985" t="s">
        <v>3453</v>
      </c>
    </row>
    <row r="3987" spans="1:1" x14ac:dyDescent="0.45">
      <c r="A3987" t="s">
        <v>3454</v>
      </c>
    </row>
    <row r="3988" spans="1:1" x14ac:dyDescent="0.45">
      <c r="A3988" t="s">
        <v>3028</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3455</v>
      </c>
    </row>
    <row r="4006" spans="1:1" x14ac:dyDescent="0.45">
      <c r="A4006" t="s">
        <v>3456</v>
      </c>
    </row>
    <row r="4007" spans="1:1" x14ac:dyDescent="0.45">
      <c r="A4007" t="s">
        <v>3457</v>
      </c>
    </row>
    <row r="4008" spans="1:1" x14ac:dyDescent="0.45">
      <c r="A4008" t="s">
        <v>3458</v>
      </c>
    </row>
    <row r="4009" spans="1:1" x14ac:dyDescent="0.45">
      <c r="A4009" t="s">
        <v>3459</v>
      </c>
    </row>
    <row r="4010" spans="1:1" x14ac:dyDescent="0.45">
      <c r="A4010" t="s">
        <v>3460</v>
      </c>
    </row>
    <row r="4011" spans="1:1" x14ac:dyDescent="0.45">
      <c r="A4011" t="s">
        <v>3461</v>
      </c>
    </row>
    <row r="4013" spans="1:1" x14ac:dyDescent="0.45">
      <c r="A4013" t="s">
        <v>3462</v>
      </c>
    </row>
    <row r="4014" spans="1:1" x14ac:dyDescent="0.45">
      <c r="A4014" t="s">
        <v>10</v>
      </c>
    </row>
    <row r="4015" spans="1:1" x14ac:dyDescent="0.45">
      <c r="A4015" t="s">
        <v>11</v>
      </c>
    </row>
    <row r="4016" spans="1:1" x14ac:dyDescent="0.45">
      <c r="A4016" t="s">
        <v>12</v>
      </c>
    </row>
    <row r="4018" spans="1:1" x14ac:dyDescent="0.45">
      <c r="A4018" t="s">
        <v>3463</v>
      </c>
    </row>
    <row r="4019" spans="1:1" x14ac:dyDescent="0.45">
      <c r="A4019" t="s">
        <v>3464</v>
      </c>
    </row>
    <row r="4020" spans="1:1" x14ac:dyDescent="0.45">
      <c r="A4020" t="s">
        <v>3465</v>
      </c>
    </row>
    <row r="4021" spans="1:1" x14ac:dyDescent="0.45">
      <c r="A4021" t="s">
        <v>3466</v>
      </c>
    </row>
    <row r="4022" spans="1:1" x14ac:dyDescent="0.45">
      <c r="A4022" t="s">
        <v>3467</v>
      </c>
    </row>
    <row r="4023" spans="1:1" x14ac:dyDescent="0.45">
      <c r="A4023" t="s">
        <v>3468</v>
      </c>
    </row>
    <row r="4024" spans="1:1" x14ac:dyDescent="0.45">
      <c r="A4024" t="s">
        <v>3469</v>
      </c>
    </row>
    <row r="4026" spans="1:1" x14ac:dyDescent="0.45">
      <c r="A4026" t="s">
        <v>3470</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3471</v>
      </c>
    </row>
    <row r="4058" spans="1:1" x14ac:dyDescent="0.45">
      <c r="A4058" t="s">
        <v>3472</v>
      </c>
    </row>
    <row r="4059" spans="1:1" x14ac:dyDescent="0.45">
      <c r="A4059" t="s">
        <v>3473</v>
      </c>
    </row>
    <row r="4060" spans="1:1" x14ac:dyDescent="0.45">
      <c r="A4060" t="s">
        <v>3474</v>
      </c>
    </row>
    <row r="4061" spans="1:1" x14ac:dyDescent="0.45">
      <c r="A4061" t="s">
        <v>3475</v>
      </c>
    </row>
    <row r="4062" spans="1:1" x14ac:dyDescent="0.45">
      <c r="A4062" t="s">
        <v>3476</v>
      </c>
    </row>
    <row r="4063" spans="1:1" x14ac:dyDescent="0.45">
      <c r="A4063" t="s">
        <v>3477</v>
      </c>
    </row>
    <row r="4065" spans="1:1" x14ac:dyDescent="0.45">
      <c r="A4065" t="s">
        <v>3478</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3479</v>
      </c>
    </row>
    <row r="4123" spans="1:1" x14ac:dyDescent="0.45">
      <c r="A4123" t="s">
        <v>3480</v>
      </c>
    </row>
    <row r="4124" spans="1:1" x14ac:dyDescent="0.45">
      <c r="A4124" t="s">
        <v>3481</v>
      </c>
    </row>
    <row r="4125" spans="1:1" x14ac:dyDescent="0.45">
      <c r="A4125" t="s">
        <v>3482</v>
      </c>
    </row>
    <row r="4126" spans="1:1" x14ac:dyDescent="0.45">
      <c r="A4126" t="s">
        <v>3483</v>
      </c>
    </row>
    <row r="4127" spans="1:1" x14ac:dyDescent="0.45">
      <c r="A4127" t="s">
        <v>3484</v>
      </c>
    </row>
    <row r="4128" spans="1:1" x14ac:dyDescent="0.45">
      <c r="A4128" t="s">
        <v>3485</v>
      </c>
    </row>
    <row r="4130" spans="1:1" x14ac:dyDescent="0.45">
      <c r="A4130" t="s">
        <v>3486</v>
      </c>
    </row>
    <row r="4131" spans="1:1" x14ac:dyDescent="0.45">
      <c r="A4131" t="s">
        <v>10</v>
      </c>
    </row>
    <row r="4132" spans="1:1" x14ac:dyDescent="0.45">
      <c r="A4132" t="s">
        <v>11</v>
      </c>
    </row>
    <row r="4133" spans="1:1" x14ac:dyDescent="0.45">
      <c r="A4133" t="s">
        <v>12</v>
      </c>
    </row>
    <row r="4135" spans="1:1" x14ac:dyDescent="0.45">
      <c r="A4135" t="s">
        <v>3487</v>
      </c>
    </row>
    <row r="4136" spans="1:1" x14ac:dyDescent="0.45">
      <c r="A4136" t="s">
        <v>3488</v>
      </c>
    </row>
    <row r="4137" spans="1:1" x14ac:dyDescent="0.45">
      <c r="A4137" t="s">
        <v>3489</v>
      </c>
    </row>
    <row r="4138" spans="1:1" x14ac:dyDescent="0.45">
      <c r="A4138" t="s">
        <v>3490</v>
      </c>
    </row>
    <row r="4139" spans="1:1" x14ac:dyDescent="0.45">
      <c r="A4139" t="s">
        <v>3491</v>
      </c>
    </row>
    <row r="4140" spans="1:1" x14ac:dyDescent="0.45">
      <c r="A4140" t="s">
        <v>3492</v>
      </c>
    </row>
    <row r="4141" spans="1:1" x14ac:dyDescent="0.45">
      <c r="A4141" t="s">
        <v>3493</v>
      </c>
    </row>
    <row r="4143" spans="1:1" x14ac:dyDescent="0.45">
      <c r="A4143" t="s">
        <v>3494</v>
      </c>
    </row>
    <row r="4144" spans="1:1" x14ac:dyDescent="0.45">
      <c r="A4144" t="s">
        <v>10</v>
      </c>
    </row>
    <row r="4145" spans="1:1" x14ac:dyDescent="0.45">
      <c r="A4145" t="s">
        <v>128</v>
      </c>
    </row>
    <row r="4146" spans="1:1" x14ac:dyDescent="0.45">
      <c r="A4146" t="s">
        <v>12</v>
      </c>
    </row>
    <row r="4148" spans="1:1" x14ac:dyDescent="0.45">
      <c r="A4148" t="s">
        <v>3495</v>
      </c>
    </row>
    <row r="4149" spans="1:1" x14ac:dyDescent="0.45">
      <c r="A4149" t="s">
        <v>3496</v>
      </c>
    </row>
    <row r="4150" spans="1:1" x14ac:dyDescent="0.45">
      <c r="A4150">
        <v>55337847800</v>
      </c>
    </row>
    <row r="4151" spans="1:1" x14ac:dyDescent="0.45">
      <c r="A4151" t="s">
        <v>3497</v>
      </c>
    </row>
    <row r="4152" spans="1:1" x14ac:dyDescent="0.45">
      <c r="A4152" t="s">
        <v>3498</v>
      </c>
    </row>
    <row r="4154" spans="1:1" x14ac:dyDescent="0.45">
      <c r="A4154" t="s">
        <v>3499</v>
      </c>
    </row>
    <row r="4156" spans="1:1" x14ac:dyDescent="0.45">
      <c r="A4156" t="s">
        <v>3500</v>
      </c>
    </row>
    <row r="4157" spans="1:1" x14ac:dyDescent="0.45">
      <c r="A4157" t="s">
        <v>10</v>
      </c>
    </row>
    <row r="4158" spans="1:1" x14ac:dyDescent="0.45">
      <c r="A4158" t="s">
        <v>11</v>
      </c>
    </row>
    <row r="4159" spans="1:1" x14ac:dyDescent="0.45">
      <c r="A4159" t="s">
        <v>12</v>
      </c>
    </row>
    <row r="4161" spans="1:1" x14ac:dyDescent="0.45">
      <c r="A4161" t="s">
        <v>3501</v>
      </c>
    </row>
    <row r="4162" spans="1:1" x14ac:dyDescent="0.45">
      <c r="A4162" t="s">
        <v>3502</v>
      </c>
    </row>
    <row r="4163" spans="1:1" x14ac:dyDescent="0.45">
      <c r="A4163">
        <v>35077098600</v>
      </c>
    </row>
    <row r="4164" spans="1:1" x14ac:dyDescent="0.45">
      <c r="A4164" t="s">
        <v>3503</v>
      </c>
    </row>
    <row r="4165" spans="1:1" x14ac:dyDescent="0.45">
      <c r="A4165" t="s">
        <v>3504</v>
      </c>
    </row>
    <row r="4166" spans="1:1" x14ac:dyDescent="0.45">
      <c r="A4166" t="s">
        <v>3505</v>
      </c>
    </row>
    <row r="4167" spans="1:1" x14ac:dyDescent="0.45">
      <c r="A4167" t="s">
        <v>3506</v>
      </c>
    </row>
    <row r="4169" spans="1:1" x14ac:dyDescent="0.45">
      <c r="A4169" t="s">
        <v>3507</v>
      </c>
    </row>
    <row r="4170" spans="1:1" x14ac:dyDescent="0.45">
      <c r="A4170" t="s">
        <v>10</v>
      </c>
    </row>
    <row r="4171" spans="1:1" x14ac:dyDescent="0.45">
      <c r="A4171" t="s">
        <v>11</v>
      </c>
    </row>
    <row r="4172" spans="1:1" x14ac:dyDescent="0.45">
      <c r="A4172" t="s">
        <v>12</v>
      </c>
    </row>
    <row r="4174" spans="1:1" x14ac:dyDescent="0.45">
      <c r="A4174" t="s">
        <v>3508</v>
      </c>
    </row>
    <row r="4175" spans="1:1" x14ac:dyDescent="0.45">
      <c r="A4175" t="s">
        <v>3509</v>
      </c>
    </row>
    <row r="4176" spans="1:1" x14ac:dyDescent="0.45">
      <c r="A4176" t="s">
        <v>3510</v>
      </c>
    </row>
    <row r="4177" spans="1:1" x14ac:dyDescent="0.45">
      <c r="A4177" t="s">
        <v>3511</v>
      </c>
    </row>
    <row r="4178" spans="1:1" x14ac:dyDescent="0.45">
      <c r="A4178" t="s">
        <v>3512</v>
      </c>
    </row>
    <row r="4179" spans="1:1" x14ac:dyDescent="0.45">
      <c r="A4179" t="s">
        <v>3513</v>
      </c>
    </row>
    <row r="4180" spans="1:1" x14ac:dyDescent="0.45">
      <c r="A4180" t="s">
        <v>3514</v>
      </c>
    </row>
    <row r="4182" spans="1:1" x14ac:dyDescent="0.45">
      <c r="A4182" t="s">
        <v>3515</v>
      </c>
    </row>
    <row r="4183" spans="1:1" x14ac:dyDescent="0.45">
      <c r="A4183" t="s">
        <v>10</v>
      </c>
    </row>
    <row r="4184" spans="1:1" x14ac:dyDescent="0.45">
      <c r="A4184" t="s">
        <v>207</v>
      </c>
    </row>
    <row r="4185" spans="1:1" x14ac:dyDescent="0.45">
      <c r="A4185" t="s">
        <v>12</v>
      </c>
    </row>
    <row r="4187" spans="1:1" x14ac:dyDescent="0.45">
      <c r="A4187" t="s">
        <v>3516</v>
      </c>
    </row>
    <row r="4188" spans="1:1" x14ac:dyDescent="0.45">
      <c r="A4188" t="s">
        <v>3517</v>
      </c>
    </row>
    <row r="4189" spans="1:1" x14ac:dyDescent="0.45">
      <c r="A4189" t="s">
        <v>3518</v>
      </c>
    </row>
    <row r="4190" spans="1:1" x14ac:dyDescent="0.45">
      <c r="A4190" t="s">
        <v>3519</v>
      </c>
    </row>
    <row r="4191" spans="1:1" x14ac:dyDescent="0.45">
      <c r="A4191" t="s">
        <v>3520</v>
      </c>
    </row>
    <row r="4192" spans="1:1" x14ac:dyDescent="0.45">
      <c r="A4192" t="s">
        <v>3521</v>
      </c>
    </row>
    <row r="4193" spans="1:1" x14ac:dyDescent="0.45">
      <c r="A4193" t="s">
        <v>3522</v>
      </c>
    </row>
    <row r="4195" spans="1:1" x14ac:dyDescent="0.45">
      <c r="A4195" t="s">
        <v>3523</v>
      </c>
    </row>
    <row r="4196" spans="1:1" x14ac:dyDescent="0.45">
      <c r="A4196" t="s">
        <v>10</v>
      </c>
    </row>
    <row r="4197" spans="1:1" x14ac:dyDescent="0.45">
      <c r="A4197" t="s">
        <v>11</v>
      </c>
    </row>
    <row r="4198" spans="1:1" x14ac:dyDescent="0.45">
      <c r="A4198" t="s">
        <v>12</v>
      </c>
    </row>
    <row r="4200" spans="1:1" x14ac:dyDescent="0.45">
      <c r="A4200" t="s">
        <v>3524</v>
      </c>
    </row>
    <row r="4201" spans="1:1" x14ac:dyDescent="0.45">
      <c r="A4201" t="s">
        <v>3525</v>
      </c>
    </row>
    <row r="4202" spans="1:1" x14ac:dyDescent="0.45">
      <c r="A4202" t="s">
        <v>3526</v>
      </c>
    </row>
    <row r="4203" spans="1:1" x14ac:dyDescent="0.45">
      <c r="A4203" t="s">
        <v>3527</v>
      </c>
    </row>
    <row r="4204" spans="1:1" x14ac:dyDescent="0.45">
      <c r="A4204" t="s">
        <v>3528</v>
      </c>
    </row>
    <row r="4205" spans="1:1" x14ac:dyDescent="0.45">
      <c r="A4205" t="s">
        <v>3529</v>
      </c>
    </row>
    <row r="4206" spans="1:1" x14ac:dyDescent="0.45">
      <c r="A4206" t="s">
        <v>3530</v>
      </c>
    </row>
    <row r="4208" spans="1:1" x14ac:dyDescent="0.45">
      <c r="A4208" t="s">
        <v>3531</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3532</v>
      </c>
    </row>
    <row r="4253" spans="1:1" x14ac:dyDescent="0.45">
      <c r="A4253" t="s">
        <v>3533</v>
      </c>
    </row>
    <row r="4254" spans="1:1" x14ac:dyDescent="0.45">
      <c r="A4254" t="s">
        <v>3534</v>
      </c>
    </row>
    <row r="4255" spans="1:1" x14ac:dyDescent="0.45">
      <c r="A4255" t="s">
        <v>3535</v>
      </c>
    </row>
    <row r="4256" spans="1:1" x14ac:dyDescent="0.45">
      <c r="A4256" t="s">
        <v>3536</v>
      </c>
    </row>
    <row r="4257" spans="1:1" x14ac:dyDescent="0.45">
      <c r="A4257" t="s">
        <v>3537</v>
      </c>
    </row>
    <row r="4258" spans="1:1" x14ac:dyDescent="0.45">
      <c r="A4258" t="s">
        <v>3538</v>
      </c>
    </row>
    <row r="4260" spans="1:1" x14ac:dyDescent="0.45">
      <c r="A4260" t="s">
        <v>3539</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3540</v>
      </c>
    </row>
    <row r="4279" spans="1:1" x14ac:dyDescent="0.45">
      <c r="A4279" t="s">
        <v>3541</v>
      </c>
    </row>
    <row r="4280" spans="1:1" x14ac:dyDescent="0.45">
      <c r="A4280" t="s">
        <v>3542</v>
      </c>
    </row>
    <row r="4281" spans="1:1" x14ac:dyDescent="0.45">
      <c r="A4281" t="s">
        <v>3543</v>
      </c>
    </row>
    <row r="4282" spans="1:1" x14ac:dyDescent="0.45">
      <c r="A4282" t="s">
        <v>3544</v>
      </c>
    </row>
    <row r="4283" spans="1:1" x14ac:dyDescent="0.45">
      <c r="A4283" t="s">
        <v>3545</v>
      </c>
    </row>
    <row r="4284" spans="1:1" x14ac:dyDescent="0.45">
      <c r="A4284" t="s">
        <v>3546</v>
      </c>
    </row>
    <row r="4286" spans="1:1" x14ac:dyDescent="0.45">
      <c r="A4286" t="s">
        <v>3547</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3548</v>
      </c>
    </row>
    <row r="4305" spans="1:1" x14ac:dyDescent="0.45">
      <c r="A4305" t="s">
        <v>3549</v>
      </c>
    </row>
    <row r="4306" spans="1:1" x14ac:dyDescent="0.45">
      <c r="A4306" t="s">
        <v>3550</v>
      </c>
    </row>
    <row r="4307" spans="1:1" x14ac:dyDescent="0.45">
      <c r="A4307" t="s">
        <v>3551</v>
      </c>
    </row>
    <row r="4308" spans="1:1" x14ac:dyDescent="0.45">
      <c r="A4308" t="s">
        <v>3552</v>
      </c>
    </row>
    <row r="4309" spans="1:1" x14ac:dyDescent="0.45">
      <c r="A4309" t="s">
        <v>3553</v>
      </c>
    </row>
    <row r="4310" spans="1:1" x14ac:dyDescent="0.45">
      <c r="A4310" t="s">
        <v>3554</v>
      </c>
    </row>
    <row r="4312" spans="1:1" x14ac:dyDescent="0.45">
      <c r="A4312" t="s">
        <v>3555</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3556</v>
      </c>
    </row>
    <row r="4331" spans="1:1" x14ac:dyDescent="0.45">
      <c r="A4331" t="s">
        <v>3557</v>
      </c>
    </row>
    <row r="4332" spans="1:1" x14ac:dyDescent="0.45">
      <c r="A4332" t="s">
        <v>3558</v>
      </c>
    </row>
    <row r="4333" spans="1:1" x14ac:dyDescent="0.45">
      <c r="A4333" t="s">
        <v>3559</v>
      </c>
    </row>
    <row r="4334" spans="1:1" x14ac:dyDescent="0.45">
      <c r="A4334" t="s">
        <v>3560</v>
      </c>
    </row>
    <row r="4336" spans="1:1" x14ac:dyDescent="0.45">
      <c r="A4336" t="s">
        <v>3561</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3562</v>
      </c>
    </row>
    <row r="4383" spans="1:1" x14ac:dyDescent="0.45">
      <c r="A4383" t="s">
        <v>3563</v>
      </c>
    </row>
    <row r="4384" spans="1:1" x14ac:dyDescent="0.45">
      <c r="A4384" t="s">
        <v>3564</v>
      </c>
    </row>
    <row r="4385" spans="1:1" x14ac:dyDescent="0.45">
      <c r="A4385" t="s">
        <v>3565</v>
      </c>
    </row>
    <row r="4386" spans="1:1" x14ac:dyDescent="0.45">
      <c r="A4386" t="s">
        <v>3566</v>
      </c>
    </row>
    <row r="4387" spans="1:1" x14ac:dyDescent="0.45">
      <c r="A4387" t="s">
        <v>3567</v>
      </c>
    </row>
    <row r="4388" spans="1:1" x14ac:dyDescent="0.45">
      <c r="A4388" t="s">
        <v>3568</v>
      </c>
    </row>
    <row r="4390" spans="1:1" x14ac:dyDescent="0.45">
      <c r="A4390" t="s">
        <v>3569</v>
      </c>
    </row>
    <row r="4391" spans="1:1" x14ac:dyDescent="0.45">
      <c r="A4391" t="s">
        <v>10</v>
      </c>
    </row>
    <row r="4392" spans="1:1" x14ac:dyDescent="0.45">
      <c r="A4392" t="s">
        <v>11</v>
      </c>
    </row>
    <row r="4393" spans="1:1" x14ac:dyDescent="0.45">
      <c r="A4393" t="s">
        <v>12</v>
      </c>
    </row>
    <row r="4395" spans="1:1" x14ac:dyDescent="0.45">
      <c r="A4395" t="s">
        <v>3570</v>
      </c>
    </row>
    <row r="4396" spans="1:1" x14ac:dyDescent="0.45">
      <c r="A4396" t="s">
        <v>3571</v>
      </c>
    </row>
    <row r="4397" spans="1:1" x14ac:dyDescent="0.45">
      <c r="A4397" t="s">
        <v>3572</v>
      </c>
    </row>
    <row r="4398" spans="1:1" x14ac:dyDescent="0.45">
      <c r="A4398" t="s">
        <v>3573</v>
      </c>
    </row>
    <row r="4399" spans="1:1" x14ac:dyDescent="0.45">
      <c r="A4399" t="s">
        <v>3574</v>
      </c>
    </row>
    <row r="4400" spans="1:1" x14ac:dyDescent="0.45">
      <c r="A4400" t="s">
        <v>3575</v>
      </c>
    </row>
    <row r="4401" spans="1:1" x14ac:dyDescent="0.45">
      <c r="A4401" t="s">
        <v>3576</v>
      </c>
    </row>
    <row r="4403" spans="1:1" x14ac:dyDescent="0.45">
      <c r="A4403" t="s">
        <v>3577</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3578</v>
      </c>
    </row>
    <row r="4422" spans="1:1" x14ac:dyDescent="0.45">
      <c r="A4422" t="s">
        <v>3579</v>
      </c>
    </row>
    <row r="4423" spans="1:1" x14ac:dyDescent="0.45">
      <c r="A4423">
        <v>36490772300</v>
      </c>
    </row>
    <row r="4424" spans="1:1" x14ac:dyDescent="0.45">
      <c r="A4424" t="s">
        <v>3580</v>
      </c>
    </row>
    <row r="4425" spans="1:1" x14ac:dyDescent="0.45">
      <c r="A4425" t="s">
        <v>3581</v>
      </c>
    </row>
    <row r="4426" spans="1:1" x14ac:dyDescent="0.45">
      <c r="A4426" t="s">
        <v>3582</v>
      </c>
    </row>
    <row r="4427" spans="1:1" x14ac:dyDescent="0.45">
      <c r="A4427" t="s">
        <v>3583</v>
      </c>
    </row>
    <row r="4429" spans="1:1" x14ac:dyDescent="0.45">
      <c r="A4429" t="s">
        <v>3584</v>
      </c>
    </row>
    <row r="4430" spans="1:1" x14ac:dyDescent="0.45">
      <c r="A4430" t="s">
        <v>10</v>
      </c>
    </row>
    <row r="4431" spans="1:1" x14ac:dyDescent="0.45">
      <c r="A4431" t="s">
        <v>11</v>
      </c>
    </row>
    <row r="4432" spans="1:1" x14ac:dyDescent="0.45">
      <c r="A4432" t="s">
        <v>12</v>
      </c>
    </row>
    <row r="4434" spans="1:1" x14ac:dyDescent="0.45">
      <c r="A4434" t="s">
        <v>3585</v>
      </c>
    </row>
    <row r="4435" spans="1:1" x14ac:dyDescent="0.45">
      <c r="A4435" t="s">
        <v>3586</v>
      </c>
    </row>
    <row r="4436" spans="1:1" x14ac:dyDescent="0.45">
      <c r="A4436" t="s">
        <v>3587</v>
      </c>
    </row>
    <row r="4437" spans="1:1" x14ac:dyDescent="0.45">
      <c r="A4437" t="s">
        <v>3588</v>
      </c>
    </row>
    <row r="4438" spans="1:1" x14ac:dyDescent="0.45">
      <c r="A4438" t="s">
        <v>3589</v>
      </c>
    </row>
    <row r="4439" spans="1:1" x14ac:dyDescent="0.45">
      <c r="A4439" t="s">
        <v>3590</v>
      </c>
    </row>
    <row r="4440" spans="1:1" x14ac:dyDescent="0.45">
      <c r="A4440" t="s">
        <v>3591</v>
      </c>
    </row>
    <row r="4442" spans="1:1" x14ac:dyDescent="0.45">
      <c r="A4442" t="s">
        <v>3592</v>
      </c>
    </row>
    <row r="4443" spans="1:1" x14ac:dyDescent="0.45">
      <c r="A4443" t="s">
        <v>10</v>
      </c>
    </row>
    <row r="4444" spans="1:1" x14ac:dyDescent="0.45">
      <c r="A4444" t="s">
        <v>11</v>
      </c>
    </row>
    <row r="4445" spans="1:1" x14ac:dyDescent="0.45">
      <c r="A4445" t="s">
        <v>12</v>
      </c>
    </row>
    <row r="4447" spans="1:1" x14ac:dyDescent="0.45">
      <c r="A4447" t="s">
        <v>3593</v>
      </c>
    </row>
    <row r="4448" spans="1:1" x14ac:dyDescent="0.45">
      <c r="A4448" t="s">
        <v>3594</v>
      </c>
    </row>
    <row r="4449" spans="1:1" x14ac:dyDescent="0.45">
      <c r="A4449" t="s">
        <v>3595</v>
      </c>
    </row>
    <row r="4450" spans="1:1" x14ac:dyDescent="0.45">
      <c r="A4450" t="s">
        <v>3596</v>
      </c>
    </row>
    <row r="4451" spans="1:1" x14ac:dyDescent="0.45">
      <c r="A4451" t="s">
        <v>3597</v>
      </c>
    </row>
    <row r="4452" spans="1:1" x14ac:dyDescent="0.45">
      <c r="A4452" t="s">
        <v>3598</v>
      </c>
    </row>
    <row r="4453" spans="1:1" x14ac:dyDescent="0.45">
      <c r="A4453" t="s">
        <v>3599</v>
      </c>
    </row>
    <row r="4455" spans="1:1" x14ac:dyDescent="0.45">
      <c r="A4455" t="s">
        <v>3600</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3601</v>
      </c>
    </row>
    <row r="4487" spans="1:1" x14ac:dyDescent="0.45">
      <c r="A4487" t="s">
        <v>3602</v>
      </c>
    </row>
    <row r="4488" spans="1:1" x14ac:dyDescent="0.45">
      <c r="A4488">
        <v>16039990800</v>
      </c>
    </row>
    <row r="4489" spans="1:1" x14ac:dyDescent="0.45">
      <c r="A4489" t="s">
        <v>3603</v>
      </c>
    </row>
    <row r="4490" spans="1:1" x14ac:dyDescent="0.45">
      <c r="A4490" t="s">
        <v>3604</v>
      </c>
    </row>
    <row r="4491" spans="1:1" x14ac:dyDescent="0.45">
      <c r="A4491" t="s">
        <v>3605</v>
      </c>
    </row>
    <row r="4492" spans="1:1" x14ac:dyDescent="0.45">
      <c r="A4492" t="s">
        <v>3606</v>
      </c>
    </row>
    <row r="4494" spans="1:1" x14ac:dyDescent="0.45">
      <c r="A4494" t="s">
        <v>3607</v>
      </c>
    </row>
    <row r="4495" spans="1:1" x14ac:dyDescent="0.45">
      <c r="A4495" t="s">
        <v>3028</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3608</v>
      </c>
    </row>
    <row r="4529" spans="1:1" x14ac:dyDescent="0.45">
      <c r="A4529" t="s">
        <v>3609</v>
      </c>
    </row>
    <row r="4530" spans="1:1" x14ac:dyDescent="0.45">
      <c r="A4530" t="s">
        <v>3610</v>
      </c>
    </row>
    <row r="4531" spans="1:1" x14ac:dyDescent="0.45">
      <c r="A4531" t="s">
        <v>3611</v>
      </c>
    </row>
    <row r="4533" spans="1:1" x14ac:dyDescent="0.45">
      <c r="A4533" t="s">
        <v>3612</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3613</v>
      </c>
    </row>
    <row r="4552" spans="1:1" x14ac:dyDescent="0.45">
      <c r="A4552" t="s">
        <v>3614</v>
      </c>
    </row>
    <row r="4553" spans="1:1" x14ac:dyDescent="0.45">
      <c r="A4553">
        <v>55310822500</v>
      </c>
    </row>
    <row r="4554" spans="1:1" x14ac:dyDescent="0.45">
      <c r="A4554" t="s">
        <v>3615</v>
      </c>
    </row>
    <row r="4555" spans="1:1" x14ac:dyDescent="0.45">
      <c r="A4555" t="s">
        <v>3616</v>
      </c>
    </row>
    <row r="4556" spans="1:1" x14ac:dyDescent="0.45">
      <c r="A4556" t="s">
        <v>3617</v>
      </c>
    </row>
    <row r="4557" spans="1:1" x14ac:dyDescent="0.45">
      <c r="A4557" t="s">
        <v>3618</v>
      </c>
    </row>
    <row r="4559" spans="1:1" x14ac:dyDescent="0.45">
      <c r="A4559" t="s">
        <v>3619</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3620</v>
      </c>
    </row>
    <row r="4578" spans="1:1" x14ac:dyDescent="0.45">
      <c r="A4578" t="s">
        <v>3621</v>
      </c>
    </row>
    <row r="4579" spans="1:1" x14ac:dyDescent="0.45">
      <c r="A4579" t="s">
        <v>3622</v>
      </c>
    </row>
    <row r="4580" spans="1:1" x14ac:dyDescent="0.45">
      <c r="A4580" t="s">
        <v>3623</v>
      </c>
    </row>
    <row r="4581" spans="1:1" x14ac:dyDescent="0.45">
      <c r="A4581" t="s">
        <v>3624</v>
      </c>
    </row>
    <row r="4582" spans="1:1" x14ac:dyDescent="0.45">
      <c r="A4582" t="s">
        <v>3625</v>
      </c>
    </row>
    <row r="4583" spans="1:1" x14ac:dyDescent="0.45">
      <c r="A4583" t="s">
        <v>3626</v>
      </c>
    </row>
    <row r="4585" spans="1:1" x14ac:dyDescent="0.45">
      <c r="A4585" t="s">
        <v>3627</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3628</v>
      </c>
    </row>
    <row r="4630" spans="1:1" x14ac:dyDescent="0.45">
      <c r="A4630" t="s">
        <v>3629</v>
      </c>
    </row>
    <row r="4631" spans="1:1" x14ac:dyDescent="0.45">
      <c r="A4631">
        <v>25927794900</v>
      </c>
    </row>
    <row r="4632" spans="1:1" x14ac:dyDescent="0.45">
      <c r="A4632" t="s">
        <v>3630</v>
      </c>
    </row>
    <row r="4633" spans="1:1" x14ac:dyDescent="0.45">
      <c r="A4633" t="s">
        <v>3631</v>
      </c>
    </row>
    <row r="4634" spans="1:1" x14ac:dyDescent="0.45">
      <c r="A4634" t="s">
        <v>3632</v>
      </c>
    </row>
    <row r="4635" spans="1:1" x14ac:dyDescent="0.45">
      <c r="A4635" t="s">
        <v>3633</v>
      </c>
    </row>
    <row r="4637" spans="1:1" x14ac:dyDescent="0.45">
      <c r="A4637" t="s">
        <v>3634</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3635</v>
      </c>
    </row>
    <row r="4669" spans="1:1" x14ac:dyDescent="0.45">
      <c r="A4669" t="s">
        <v>3636</v>
      </c>
    </row>
    <row r="4670" spans="1:1" x14ac:dyDescent="0.45">
      <c r="A4670" t="s">
        <v>3637</v>
      </c>
    </row>
    <row r="4671" spans="1:1" x14ac:dyDescent="0.45">
      <c r="A4671" t="s">
        <v>3638</v>
      </c>
    </row>
    <row r="4672" spans="1:1" x14ac:dyDescent="0.45">
      <c r="A4672" t="s">
        <v>3639</v>
      </c>
    </row>
    <row r="4673" spans="1:1" x14ac:dyDescent="0.45">
      <c r="A4673" t="s">
        <v>3640</v>
      </c>
    </row>
    <row r="4674" spans="1:1" x14ac:dyDescent="0.45">
      <c r="A4674" t="s">
        <v>3641</v>
      </c>
    </row>
    <row r="4676" spans="1:1" x14ac:dyDescent="0.45">
      <c r="A4676" t="s">
        <v>3642</v>
      </c>
    </row>
    <row r="4677" spans="1:1" x14ac:dyDescent="0.45">
      <c r="A4677" t="s">
        <v>10</v>
      </c>
    </row>
    <row r="4678" spans="1:1" x14ac:dyDescent="0.45">
      <c r="A4678" t="s">
        <v>11</v>
      </c>
    </row>
    <row r="4679" spans="1:1" x14ac:dyDescent="0.45">
      <c r="A4679" t="s">
        <v>12</v>
      </c>
    </row>
    <row r="4681" spans="1:1" x14ac:dyDescent="0.45">
      <c r="A4681" t="s">
        <v>3643</v>
      </c>
    </row>
    <row r="4682" spans="1:1" x14ac:dyDescent="0.45">
      <c r="A4682" t="s">
        <v>3644</v>
      </c>
    </row>
    <row r="4683" spans="1:1" x14ac:dyDescent="0.45">
      <c r="A4683" t="s">
        <v>3645</v>
      </c>
    </row>
    <row r="4684" spans="1:1" x14ac:dyDescent="0.45">
      <c r="A4684" t="s">
        <v>3646</v>
      </c>
    </row>
    <row r="4685" spans="1:1" x14ac:dyDescent="0.45">
      <c r="A4685" t="s">
        <v>3647</v>
      </c>
    </row>
    <row r="4687" spans="1:1" x14ac:dyDescent="0.45">
      <c r="A4687" t="s">
        <v>3648</v>
      </c>
    </row>
    <row r="4689" spans="1:1" x14ac:dyDescent="0.45">
      <c r="A4689" t="s">
        <v>3649</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3113</v>
      </c>
    </row>
    <row r="4708" spans="1:1" x14ac:dyDescent="0.45">
      <c r="A4708" t="s">
        <v>3114</v>
      </c>
    </row>
    <row r="4709" spans="1:1" x14ac:dyDescent="0.45">
      <c r="A4709">
        <v>57204286919</v>
      </c>
    </row>
    <row r="4710" spans="1:1" x14ac:dyDescent="0.45">
      <c r="A4710" t="s">
        <v>3650</v>
      </c>
    </row>
    <row r="4711" spans="1:1" x14ac:dyDescent="0.45">
      <c r="A4711" t="s">
        <v>3651</v>
      </c>
    </row>
    <row r="4712" spans="1:1" x14ac:dyDescent="0.45">
      <c r="A4712" t="s">
        <v>3652</v>
      </c>
    </row>
    <row r="4713" spans="1:1" x14ac:dyDescent="0.45">
      <c r="A4713" t="s">
        <v>3653</v>
      </c>
    </row>
    <row r="4715" spans="1:1" x14ac:dyDescent="0.45">
      <c r="A4715" t="s">
        <v>3654</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3655</v>
      </c>
    </row>
    <row r="4734" spans="1:1" x14ac:dyDescent="0.45">
      <c r="A4734" t="s">
        <v>3656</v>
      </c>
    </row>
    <row r="4735" spans="1:1" x14ac:dyDescent="0.45">
      <c r="A4735">
        <v>56530682400</v>
      </c>
    </row>
    <row r="4736" spans="1:1" x14ac:dyDescent="0.45">
      <c r="A4736" t="s">
        <v>3657</v>
      </c>
    </row>
    <row r="4737" spans="1:1" x14ac:dyDescent="0.45">
      <c r="A4737" t="s">
        <v>3658</v>
      </c>
    </row>
    <row r="4739" spans="1:1" x14ac:dyDescent="0.45">
      <c r="A4739" t="s">
        <v>3659</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3660</v>
      </c>
    </row>
    <row r="4773" spans="1:1" x14ac:dyDescent="0.45">
      <c r="A4773" t="s">
        <v>3661</v>
      </c>
    </row>
    <row r="4774" spans="1:1" x14ac:dyDescent="0.45">
      <c r="A4774" t="s">
        <v>3662</v>
      </c>
    </row>
    <row r="4775" spans="1:1" x14ac:dyDescent="0.45">
      <c r="A4775" t="s">
        <v>3663</v>
      </c>
    </row>
    <row r="4776" spans="1:1" x14ac:dyDescent="0.45">
      <c r="A4776" t="s">
        <v>3664</v>
      </c>
    </row>
    <row r="4777" spans="1:1" x14ac:dyDescent="0.45">
      <c r="A4777" t="s">
        <v>3665</v>
      </c>
    </row>
    <row r="4778" spans="1:1" x14ac:dyDescent="0.45">
      <c r="A4778" t="s">
        <v>3666</v>
      </c>
    </row>
    <row r="4780" spans="1:1" x14ac:dyDescent="0.45">
      <c r="A4780" t="s">
        <v>3667</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3668</v>
      </c>
    </row>
    <row r="4799" spans="1:1" x14ac:dyDescent="0.45">
      <c r="A4799" t="s">
        <v>3669</v>
      </c>
    </row>
    <row r="4800" spans="1:1" x14ac:dyDescent="0.45">
      <c r="A4800">
        <v>8338419500</v>
      </c>
    </row>
    <row r="4801" spans="1:1" x14ac:dyDescent="0.45">
      <c r="A4801" t="s">
        <v>3670</v>
      </c>
    </row>
    <row r="4802" spans="1:1" x14ac:dyDescent="0.45">
      <c r="A4802" t="s">
        <v>3671</v>
      </c>
    </row>
    <row r="4803" spans="1:1" x14ac:dyDescent="0.45">
      <c r="A4803" t="s">
        <v>3672</v>
      </c>
    </row>
    <row r="4804" spans="1:1" x14ac:dyDescent="0.45">
      <c r="A4804" t="s">
        <v>3673</v>
      </c>
    </row>
    <row r="4806" spans="1:1" x14ac:dyDescent="0.45">
      <c r="A4806" t="s">
        <v>3674</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3675</v>
      </c>
    </row>
    <row r="4825" spans="1:1" x14ac:dyDescent="0.45">
      <c r="A4825" t="s">
        <v>3676</v>
      </c>
    </row>
    <row r="4826" spans="1:1" x14ac:dyDescent="0.45">
      <c r="A4826" t="s">
        <v>3677</v>
      </c>
    </row>
    <row r="4827" spans="1:1" x14ac:dyDescent="0.45">
      <c r="A4827" t="s">
        <v>3678</v>
      </c>
    </row>
    <row r="4828" spans="1:1" x14ac:dyDescent="0.45">
      <c r="A4828" t="s">
        <v>3679</v>
      </c>
    </row>
    <row r="4829" spans="1:1" x14ac:dyDescent="0.45">
      <c r="A4829" t="s">
        <v>3680</v>
      </c>
    </row>
    <row r="4830" spans="1:1" x14ac:dyDescent="0.45">
      <c r="A4830" t="s">
        <v>3681</v>
      </c>
    </row>
    <row r="4832" spans="1:1" x14ac:dyDescent="0.45">
      <c r="A4832" t="s">
        <v>3682</v>
      </c>
    </row>
    <row r="4833" spans="1:1" x14ac:dyDescent="0.45">
      <c r="A4833" t="s">
        <v>10</v>
      </c>
    </row>
    <row r="4834" spans="1:1" x14ac:dyDescent="0.45">
      <c r="A4834" t="s">
        <v>11</v>
      </c>
    </row>
    <row r="4835" spans="1:1" x14ac:dyDescent="0.45">
      <c r="A4835" t="s">
        <v>12</v>
      </c>
    </row>
    <row r="4837" spans="1:1" x14ac:dyDescent="0.45">
      <c r="A4837" t="s">
        <v>3683</v>
      </c>
    </row>
    <row r="4838" spans="1:1" x14ac:dyDescent="0.45">
      <c r="A4838" t="s">
        <v>3684</v>
      </c>
    </row>
    <row r="4839" spans="1:1" x14ac:dyDescent="0.45">
      <c r="A4839" t="s">
        <v>3685</v>
      </c>
    </row>
    <row r="4840" spans="1:1" x14ac:dyDescent="0.45">
      <c r="A4840" t="s">
        <v>3686</v>
      </c>
    </row>
    <row r="4841" spans="1:1" x14ac:dyDescent="0.45">
      <c r="A4841" t="s">
        <v>3687</v>
      </c>
    </row>
    <row r="4842" spans="1:1" x14ac:dyDescent="0.45">
      <c r="A4842" t="s">
        <v>3688</v>
      </c>
    </row>
    <row r="4843" spans="1:1" x14ac:dyDescent="0.45">
      <c r="A4843" t="s">
        <v>3689</v>
      </c>
    </row>
    <row r="4845" spans="1:1" x14ac:dyDescent="0.45">
      <c r="A4845" t="s">
        <v>3690</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3691</v>
      </c>
    </row>
    <row r="4864" spans="1:1" x14ac:dyDescent="0.45">
      <c r="A4864" t="s">
        <v>3692</v>
      </c>
    </row>
    <row r="4865" spans="1:1" x14ac:dyDescent="0.45">
      <c r="A4865" t="s">
        <v>3693</v>
      </c>
    </row>
    <row r="4866" spans="1:1" x14ac:dyDescent="0.45">
      <c r="A4866" t="s">
        <v>3694</v>
      </c>
    </row>
    <row r="4867" spans="1:1" x14ac:dyDescent="0.45">
      <c r="A4867" t="s">
        <v>3695</v>
      </c>
    </row>
    <row r="4868" spans="1:1" x14ac:dyDescent="0.45">
      <c r="A4868" t="s">
        <v>3696</v>
      </c>
    </row>
    <row r="4869" spans="1:1" x14ac:dyDescent="0.45">
      <c r="A4869" t="s">
        <v>3697</v>
      </c>
    </row>
    <row r="4871" spans="1:1" x14ac:dyDescent="0.45">
      <c r="A4871" t="s">
        <v>3698</v>
      </c>
    </row>
    <row r="4872" spans="1:1" x14ac:dyDescent="0.45">
      <c r="A4872" t="s">
        <v>10</v>
      </c>
    </row>
    <row r="4873" spans="1:1" x14ac:dyDescent="0.45">
      <c r="A4873" t="s">
        <v>11</v>
      </c>
    </row>
    <row r="4874" spans="1:1" x14ac:dyDescent="0.45">
      <c r="A4874" t="s">
        <v>12</v>
      </c>
    </row>
    <row r="4876" spans="1:1" x14ac:dyDescent="0.45">
      <c r="A4876" t="s">
        <v>3699</v>
      </c>
    </row>
    <row r="4877" spans="1:1" x14ac:dyDescent="0.45">
      <c r="A4877" t="s">
        <v>3700</v>
      </c>
    </row>
    <row r="4878" spans="1:1" x14ac:dyDescent="0.45">
      <c r="A4878" t="s">
        <v>3701</v>
      </c>
    </row>
    <row r="4879" spans="1:1" x14ac:dyDescent="0.45">
      <c r="A4879" t="s">
        <v>3702</v>
      </c>
    </row>
    <row r="4880" spans="1:1" x14ac:dyDescent="0.45">
      <c r="A4880" t="s">
        <v>3703</v>
      </c>
    </row>
    <row r="4881" spans="1:1" x14ac:dyDescent="0.45">
      <c r="A4881" t="s">
        <v>3704</v>
      </c>
    </row>
    <row r="4882" spans="1:1" x14ac:dyDescent="0.45">
      <c r="A4882" t="s">
        <v>3705</v>
      </c>
    </row>
    <row r="4884" spans="1:1" x14ac:dyDescent="0.45">
      <c r="A4884" t="s">
        <v>3706</v>
      </c>
    </row>
    <row r="4885" spans="1:1" x14ac:dyDescent="0.45">
      <c r="A4885" t="s">
        <v>10</v>
      </c>
    </row>
    <row r="4886" spans="1:1" x14ac:dyDescent="0.45">
      <c r="A4886" t="s">
        <v>207</v>
      </c>
    </row>
    <row r="4887" spans="1:1" x14ac:dyDescent="0.45">
      <c r="A4887" t="s">
        <v>12</v>
      </c>
    </row>
    <row r="4889" spans="1:1" x14ac:dyDescent="0.45">
      <c r="A4889" t="s">
        <v>3707</v>
      </c>
    </row>
    <row r="4890" spans="1:1" x14ac:dyDescent="0.45">
      <c r="A4890" t="s">
        <v>3708</v>
      </c>
    </row>
    <row r="4891" spans="1:1" x14ac:dyDescent="0.45">
      <c r="A4891" t="s">
        <v>3709</v>
      </c>
    </row>
    <row r="4892" spans="1:1" x14ac:dyDescent="0.45">
      <c r="A4892" t="s">
        <v>3710</v>
      </c>
    </row>
    <row r="4893" spans="1:1" x14ac:dyDescent="0.45">
      <c r="A4893" t="s">
        <v>3711</v>
      </c>
    </row>
    <row r="4894" spans="1:1" x14ac:dyDescent="0.45">
      <c r="A4894" t="s">
        <v>3712</v>
      </c>
    </row>
    <row r="4895" spans="1:1" x14ac:dyDescent="0.45">
      <c r="A4895" t="s">
        <v>3713</v>
      </c>
    </row>
    <row r="4897" spans="1:1" x14ac:dyDescent="0.45">
      <c r="A4897" t="s">
        <v>3714</v>
      </c>
    </row>
    <row r="4898" spans="1:1" x14ac:dyDescent="0.45">
      <c r="A4898" t="s">
        <v>10</v>
      </c>
    </row>
    <row r="4899" spans="1:1" x14ac:dyDescent="0.45">
      <c r="A4899" t="s">
        <v>207</v>
      </c>
    </row>
    <row r="4900" spans="1:1" x14ac:dyDescent="0.45">
      <c r="A4900" t="s">
        <v>12</v>
      </c>
    </row>
    <row r="4902" spans="1:1" x14ac:dyDescent="0.45">
      <c r="A4902" t="s">
        <v>3715</v>
      </c>
    </row>
    <row r="4903" spans="1:1" x14ac:dyDescent="0.45">
      <c r="A4903" t="s">
        <v>3716</v>
      </c>
    </row>
    <row r="4904" spans="1:1" x14ac:dyDescent="0.45">
      <c r="A4904" t="s">
        <v>3717</v>
      </c>
    </row>
    <row r="4905" spans="1:1" x14ac:dyDescent="0.45">
      <c r="A4905" t="s">
        <v>3718</v>
      </c>
    </row>
    <row r="4906" spans="1:1" x14ac:dyDescent="0.45">
      <c r="A4906" t="s">
        <v>3719</v>
      </c>
    </row>
    <row r="4908" spans="1:1" x14ac:dyDescent="0.45">
      <c r="A4908" t="s">
        <v>3720</v>
      </c>
    </row>
    <row r="4910" spans="1:1" x14ac:dyDescent="0.45">
      <c r="A4910" t="s">
        <v>3721</v>
      </c>
    </row>
    <row r="4911" spans="1:1" x14ac:dyDescent="0.45">
      <c r="A4911" t="s">
        <v>10</v>
      </c>
    </row>
    <row r="4912" spans="1:1" x14ac:dyDescent="0.45">
      <c r="A4912" t="s">
        <v>207</v>
      </c>
    </row>
    <row r="4913" spans="1:1" x14ac:dyDescent="0.45">
      <c r="A4913" t="s">
        <v>12</v>
      </c>
    </row>
    <row r="4915" spans="1:1" x14ac:dyDescent="0.45">
      <c r="A4915" t="s">
        <v>3722</v>
      </c>
    </row>
    <row r="4916" spans="1:1" x14ac:dyDescent="0.45">
      <c r="A4916" t="s">
        <v>3723</v>
      </c>
    </row>
    <row r="4917" spans="1:1" x14ac:dyDescent="0.45">
      <c r="A4917">
        <v>6508126366</v>
      </c>
    </row>
    <row r="4918" spans="1:1" x14ac:dyDescent="0.45">
      <c r="A4918" t="s">
        <v>3724</v>
      </c>
    </row>
    <row r="4919" spans="1:1" x14ac:dyDescent="0.45">
      <c r="A4919" t="s">
        <v>3725</v>
      </c>
    </row>
    <row r="4920" spans="1:1" x14ac:dyDescent="0.45">
      <c r="A4920" t="s">
        <v>3726</v>
      </c>
    </row>
    <row r="4921" spans="1:1" x14ac:dyDescent="0.45">
      <c r="A4921" t="s">
        <v>3727</v>
      </c>
    </row>
    <row r="4923" spans="1:1" x14ac:dyDescent="0.45">
      <c r="A4923" t="s">
        <v>3728</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3729</v>
      </c>
    </row>
    <row r="4942" spans="1:1" x14ac:dyDescent="0.45">
      <c r="A4942" t="s">
        <v>3730</v>
      </c>
    </row>
    <row r="4943" spans="1:1" x14ac:dyDescent="0.45">
      <c r="A4943" t="s">
        <v>3731</v>
      </c>
    </row>
    <row r="4944" spans="1:1" x14ac:dyDescent="0.45">
      <c r="A4944" t="s">
        <v>3732</v>
      </c>
    </row>
    <row r="4945" spans="1:1" x14ac:dyDescent="0.45">
      <c r="A4945" t="s">
        <v>3733</v>
      </c>
    </row>
    <row r="4946" spans="1:1" x14ac:dyDescent="0.45">
      <c r="A4946" t="s">
        <v>3734</v>
      </c>
    </row>
    <row r="4947" spans="1:1" x14ac:dyDescent="0.45">
      <c r="A4947" t="s">
        <v>3735</v>
      </c>
    </row>
    <row r="4949" spans="1:1" x14ac:dyDescent="0.45">
      <c r="A4949" t="s">
        <v>3736</v>
      </c>
    </row>
    <row r="4950" spans="1:1" x14ac:dyDescent="0.45">
      <c r="A4950" t="s">
        <v>10</v>
      </c>
    </row>
    <row r="4951" spans="1:1" x14ac:dyDescent="0.45">
      <c r="A4951" t="s">
        <v>11</v>
      </c>
    </row>
    <row r="4952" spans="1:1" x14ac:dyDescent="0.45">
      <c r="A4952" t="s">
        <v>12</v>
      </c>
    </row>
    <row r="4954" spans="1:1" x14ac:dyDescent="0.45">
      <c r="A4954" t="s">
        <v>3737</v>
      </c>
    </row>
    <row r="4955" spans="1:1" x14ac:dyDescent="0.45">
      <c r="A4955" t="s">
        <v>3738</v>
      </c>
    </row>
    <row r="4956" spans="1:1" x14ac:dyDescent="0.45">
      <c r="A4956" t="s">
        <v>3739</v>
      </c>
    </row>
    <row r="4957" spans="1:1" x14ac:dyDescent="0.45">
      <c r="A4957" t="s">
        <v>3740</v>
      </c>
    </row>
    <row r="4958" spans="1:1" x14ac:dyDescent="0.45">
      <c r="A4958" t="s">
        <v>3741</v>
      </c>
    </row>
    <row r="4959" spans="1:1" x14ac:dyDescent="0.45">
      <c r="A4959" t="s">
        <v>3742</v>
      </c>
    </row>
    <row r="4960" spans="1:1" x14ac:dyDescent="0.45">
      <c r="A4960" t="s">
        <v>3743</v>
      </c>
    </row>
    <row r="4962" spans="1:1" x14ac:dyDescent="0.45">
      <c r="A4962" t="s">
        <v>3744</v>
      </c>
    </row>
    <row r="4963" spans="1:1" x14ac:dyDescent="0.45">
      <c r="A4963" t="s">
        <v>10</v>
      </c>
    </row>
    <row r="4964" spans="1:1" x14ac:dyDescent="0.45">
      <c r="A4964" t="s">
        <v>207</v>
      </c>
    </row>
    <row r="4965" spans="1:1" x14ac:dyDescent="0.45">
      <c r="A4965" t="s">
        <v>12</v>
      </c>
    </row>
    <row r="4967" spans="1:1" x14ac:dyDescent="0.45">
      <c r="A4967" t="s">
        <v>3745</v>
      </c>
    </row>
    <row r="4968" spans="1:1" x14ac:dyDescent="0.45">
      <c r="A4968" t="s">
        <v>3746</v>
      </c>
    </row>
    <row r="4969" spans="1:1" x14ac:dyDescent="0.45">
      <c r="A4969">
        <v>57608534700</v>
      </c>
    </row>
    <row r="4970" spans="1:1" x14ac:dyDescent="0.45">
      <c r="A4970" t="s">
        <v>3747</v>
      </c>
    </row>
    <row r="4971" spans="1:1" x14ac:dyDescent="0.45">
      <c r="A4971" t="s">
        <v>3748</v>
      </c>
    </row>
    <row r="4972" spans="1:1" x14ac:dyDescent="0.45">
      <c r="A4972" t="s">
        <v>3749</v>
      </c>
    </row>
    <row r="4973" spans="1:1" x14ac:dyDescent="0.45">
      <c r="A4973" t="s">
        <v>3750</v>
      </c>
    </row>
    <row r="4975" spans="1:1" x14ac:dyDescent="0.45">
      <c r="A4975" t="s">
        <v>3751</v>
      </c>
    </row>
    <row r="4976" spans="1:1" x14ac:dyDescent="0.45">
      <c r="A4976" t="s">
        <v>10</v>
      </c>
    </row>
    <row r="4977" spans="1:1" x14ac:dyDescent="0.45">
      <c r="A4977" t="s">
        <v>11</v>
      </c>
    </row>
    <row r="4978" spans="1:1" x14ac:dyDescent="0.45">
      <c r="A4978" t="s">
        <v>12</v>
      </c>
    </row>
    <row r="4980" spans="1:1" x14ac:dyDescent="0.45">
      <c r="A4980" t="s">
        <v>3752</v>
      </c>
    </row>
    <row r="4981" spans="1:1" x14ac:dyDescent="0.45">
      <c r="A4981" t="s">
        <v>3753</v>
      </c>
    </row>
    <row r="4982" spans="1:1" x14ac:dyDescent="0.45">
      <c r="A4982">
        <v>57212196201</v>
      </c>
    </row>
    <row r="4983" spans="1:1" x14ac:dyDescent="0.45">
      <c r="A4983" t="s">
        <v>3754</v>
      </c>
    </row>
    <row r="4984" spans="1:1" x14ac:dyDescent="0.45">
      <c r="A4984" t="s">
        <v>3755</v>
      </c>
    </row>
    <row r="4985" spans="1:1" x14ac:dyDescent="0.45">
      <c r="A4985" t="s">
        <v>3756</v>
      </c>
    </row>
    <row r="4986" spans="1:1" x14ac:dyDescent="0.45">
      <c r="A4986" t="s">
        <v>3757</v>
      </c>
    </row>
    <row r="4988" spans="1:1" x14ac:dyDescent="0.45">
      <c r="A4988" t="s">
        <v>3758</v>
      </c>
    </row>
    <row r="4989" spans="1:1" x14ac:dyDescent="0.45">
      <c r="A4989" t="s">
        <v>10</v>
      </c>
    </row>
    <row r="4990" spans="1:1" x14ac:dyDescent="0.45">
      <c r="A4990" t="s">
        <v>175</v>
      </c>
    </row>
    <row r="4991" spans="1:1" x14ac:dyDescent="0.45">
      <c r="A4991" t="s">
        <v>12</v>
      </c>
    </row>
    <row r="4993" spans="1:1" x14ac:dyDescent="0.45">
      <c r="A4993" t="s">
        <v>3759</v>
      </c>
    </row>
    <row r="4994" spans="1:1" x14ac:dyDescent="0.45">
      <c r="A4994" t="s">
        <v>3760</v>
      </c>
    </row>
    <row r="4995" spans="1:1" x14ac:dyDescent="0.45">
      <c r="A4995" t="s">
        <v>3761</v>
      </c>
    </row>
    <row r="4996" spans="1:1" x14ac:dyDescent="0.45">
      <c r="A4996" t="s">
        <v>3762</v>
      </c>
    </row>
    <row r="4997" spans="1:1" x14ac:dyDescent="0.45">
      <c r="A4997" t="s">
        <v>3763</v>
      </c>
    </row>
    <row r="4998" spans="1:1" x14ac:dyDescent="0.45">
      <c r="A4998" t="s">
        <v>3764</v>
      </c>
    </row>
    <row r="4999" spans="1:1" x14ac:dyDescent="0.45">
      <c r="A4999" t="s">
        <v>3765</v>
      </c>
    </row>
    <row r="5001" spans="1:1" x14ac:dyDescent="0.45">
      <c r="A5001" t="s">
        <v>3766</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3767</v>
      </c>
    </row>
    <row r="5020" spans="1:1" x14ac:dyDescent="0.45">
      <c r="A5020" t="s">
        <v>3768</v>
      </c>
    </row>
    <row r="5021" spans="1:1" x14ac:dyDescent="0.45">
      <c r="A5021" t="s">
        <v>3769</v>
      </c>
    </row>
    <row r="5022" spans="1:1" x14ac:dyDescent="0.45">
      <c r="A5022" t="s">
        <v>3770</v>
      </c>
    </row>
    <row r="5023" spans="1:1" x14ac:dyDescent="0.45">
      <c r="A5023" t="s">
        <v>3771</v>
      </c>
    </row>
    <row r="5024" spans="1:1" x14ac:dyDescent="0.45">
      <c r="A5024" t="s">
        <v>3772</v>
      </c>
    </row>
    <row r="5025" spans="1:1" x14ac:dyDescent="0.45">
      <c r="A5025" t="s">
        <v>3773</v>
      </c>
    </row>
    <row r="5027" spans="1:1" x14ac:dyDescent="0.45">
      <c r="A5027" t="s">
        <v>3774</v>
      </c>
    </row>
    <row r="5028" spans="1:1" x14ac:dyDescent="0.45">
      <c r="A5028" t="s">
        <v>10</v>
      </c>
    </row>
    <row r="5029" spans="1:1" x14ac:dyDescent="0.45">
      <c r="A5029" t="s">
        <v>11</v>
      </c>
    </row>
    <row r="5030" spans="1:1" x14ac:dyDescent="0.45">
      <c r="A5030" t="s">
        <v>12</v>
      </c>
    </row>
    <row r="5032" spans="1:1" x14ac:dyDescent="0.45">
      <c r="A5032" t="s">
        <v>3775</v>
      </c>
    </row>
    <row r="5033" spans="1:1" x14ac:dyDescent="0.45">
      <c r="A5033" t="s">
        <v>3776</v>
      </c>
    </row>
    <row r="5034" spans="1:1" x14ac:dyDescent="0.45">
      <c r="A5034" t="s">
        <v>3777</v>
      </c>
    </row>
    <row r="5035" spans="1:1" x14ac:dyDescent="0.45">
      <c r="A5035" t="s">
        <v>3778</v>
      </c>
    </row>
    <row r="5036" spans="1:1" x14ac:dyDescent="0.45">
      <c r="A5036" t="s">
        <v>3779</v>
      </c>
    </row>
    <row r="5038" spans="1:1" x14ac:dyDescent="0.45">
      <c r="A5038" t="s">
        <v>3780</v>
      </c>
    </row>
    <row r="5040" spans="1:1" x14ac:dyDescent="0.45">
      <c r="A5040" t="s">
        <v>3781</v>
      </c>
    </row>
    <row r="5041" spans="1:1" x14ac:dyDescent="0.45">
      <c r="A5041" t="s">
        <v>10</v>
      </c>
    </row>
    <row r="5042" spans="1:1" x14ac:dyDescent="0.45">
      <c r="A5042" t="s">
        <v>207</v>
      </c>
    </row>
    <row r="5043" spans="1:1" x14ac:dyDescent="0.45">
      <c r="A5043" t="s">
        <v>12</v>
      </c>
    </row>
    <row r="5045" spans="1:1" x14ac:dyDescent="0.45">
      <c r="A5045" t="s">
        <v>3782</v>
      </c>
    </row>
    <row r="5046" spans="1:1" x14ac:dyDescent="0.45">
      <c r="A5046" t="s">
        <v>3783</v>
      </c>
    </row>
    <row r="5047" spans="1:1" x14ac:dyDescent="0.45">
      <c r="A5047" t="s">
        <v>3784</v>
      </c>
    </row>
    <row r="5048" spans="1:1" x14ac:dyDescent="0.45">
      <c r="A5048" t="s">
        <v>3785</v>
      </c>
    </row>
    <row r="5049" spans="1:1" x14ac:dyDescent="0.45">
      <c r="A5049" t="s">
        <v>3786</v>
      </c>
    </row>
    <row r="5050" spans="1:1" x14ac:dyDescent="0.45">
      <c r="A5050" t="s">
        <v>3787</v>
      </c>
    </row>
    <row r="5051" spans="1:1" x14ac:dyDescent="0.45">
      <c r="A5051" t="s">
        <v>3788</v>
      </c>
    </row>
    <row r="5053" spans="1:1" x14ac:dyDescent="0.45">
      <c r="A5053" t="s">
        <v>3789</v>
      </c>
    </row>
    <row r="5054" spans="1:1" x14ac:dyDescent="0.45">
      <c r="A5054" t="s">
        <v>10</v>
      </c>
    </row>
    <row r="5055" spans="1:1" x14ac:dyDescent="0.45">
      <c r="A5055" t="s">
        <v>11</v>
      </c>
    </row>
    <row r="5056" spans="1:1" x14ac:dyDescent="0.45">
      <c r="A5056" t="s">
        <v>12</v>
      </c>
    </row>
    <row r="5058" spans="1:1" x14ac:dyDescent="0.45">
      <c r="A5058" t="s">
        <v>3790</v>
      </c>
    </row>
    <row r="5059" spans="1:1" x14ac:dyDescent="0.45">
      <c r="A5059" t="s">
        <v>3791</v>
      </c>
    </row>
    <row r="5060" spans="1:1" x14ac:dyDescent="0.45">
      <c r="A5060" t="s">
        <v>3792</v>
      </c>
    </row>
    <row r="5061" spans="1:1" x14ac:dyDescent="0.45">
      <c r="A5061" t="s">
        <v>3793</v>
      </c>
    </row>
    <row r="5062" spans="1:1" x14ac:dyDescent="0.45">
      <c r="A5062" t="s">
        <v>3794</v>
      </c>
    </row>
    <row r="5063" spans="1:1" x14ac:dyDescent="0.45">
      <c r="A5063" t="s">
        <v>3795</v>
      </c>
    </row>
    <row r="5064" spans="1:1" x14ac:dyDescent="0.45">
      <c r="A5064" t="s">
        <v>3796</v>
      </c>
    </row>
    <row r="5066" spans="1:1" x14ac:dyDescent="0.45">
      <c r="A5066" t="s">
        <v>3797</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3798</v>
      </c>
    </row>
    <row r="5085" spans="1:1" x14ac:dyDescent="0.45">
      <c r="A5085" t="s">
        <v>3799</v>
      </c>
    </row>
    <row r="5086" spans="1:1" x14ac:dyDescent="0.45">
      <c r="A5086" t="s">
        <v>3800</v>
      </c>
    </row>
    <row r="5087" spans="1:1" x14ac:dyDescent="0.45">
      <c r="A5087" t="s">
        <v>3801</v>
      </c>
    </row>
    <row r="5088" spans="1:1" x14ac:dyDescent="0.45">
      <c r="A5088" t="s">
        <v>3802</v>
      </c>
    </row>
    <row r="5089" spans="1:1" x14ac:dyDescent="0.45">
      <c r="A5089" t="s">
        <v>3803</v>
      </c>
    </row>
    <row r="5090" spans="1:1" x14ac:dyDescent="0.45">
      <c r="A5090" t="s">
        <v>3804</v>
      </c>
    </row>
    <row r="5092" spans="1:1" x14ac:dyDescent="0.45">
      <c r="A5092" t="s">
        <v>3805</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3806</v>
      </c>
    </row>
    <row r="5111" spans="1:1" x14ac:dyDescent="0.45">
      <c r="A5111" t="s">
        <v>3807</v>
      </c>
    </row>
    <row r="5112" spans="1:1" x14ac:dyDescent="0.45">
      <c r="A5112" t="s">
        <v>3808</v>
      </c>
    </row>
    <row r="5113" spans="1:1" x14ac:dyDescent="0.45">
      <c r="A5113" t="s">
        <v>3809</v>
      </c>
    </row>
    <row r="5114" spans="1:1" x14ac:dyDescent="0.45">
      <c r="A5114" t="s">
        <v>3810</v>
      </c>
    </row>
    <row r="5116" spans="1:1" x14ac:dyDescent="0.45">
      <c r="A5116" t="s">
        <v>3811</v>
      </c>
    </row>
    <row r="5118" spans="1:1" x14ac:dyDescent="0.45">
      <c r="A5118" t="s">
        <v>3812</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3813</v>
      </c>
    </row>
    <row r="5163" spans="1:1" x14ac:dyDescent="0.45">
      <c r="A5163" t="s">
        <v>3814</v>
      </c>
    </row>
    <row r="5164" spans="1:1" x14ac:dyDescent="0.45">
      <c r="A5164">
        <v>36744662800</v>
      </c>
    </row>
    <row r="5165" spans="1:1" x14ac:dyDescent="0.45">
      <c r="A5165" t="s">
        <v>3815</v>
      </c>
    </row>
    <row r="5166" spans="1:1" x14ac:dyDescent="0.45">
      <c r="A5166" t="s">
        <v>3816</v>
      </c>
    </row>
    <row r="5167" spans="1:1" x14ac:dyDescent="0.45">
      <c r="A5167" t="s">
        <v>3817</v>
      </c>
    </row>
    <row r="5168" spans="1:1" x14ac:dyDescent="0.45">
      <c r="A5168" t="s">
        <v>3818</v>
      </c>
    </row>
    <row r="5170" spans="1:1" x14ac:dyDescent="0.45">
      <c r="A5170" t="s">
        <v>3819</v>
      </c>
    </row>
    <row r="5171" spans="1:1" x14ac:dyDescent="0.45">
      <c r="A5171" t="s">
        <v>10</v>
      </c>
    </row>
    <row r="5172" spans="1:1" x14ac:dyDescent="0.45">
      <c r="A5172" t="s">
        <v>128</v>
      </c>
    </row>
    <row r="5173" spans="1:1" x14ac:dyDescent="0.45">
      <c r="A5173" t="s">
        <v>12</v>
      </c>
    </row>
    <row r="5175" spans="1:1" x14ac:dyDescent="0.45">
      <c r="A5175" t="s">
        <v>3820</v>
      </c>
    </row>
    <row r="5176" spans="1:1" x14ac:dyDescent="0.45">
      <c r="A5176" t="s">
        <v>3821</v>
      </c>
    </row>
    <row r="5177" spans="1:1" x14ac:dyDescent="0.45">
      <c r="A5177" t="s">
        <v>3822</v>
      </c>
    </row>
    <row r="5178" spans="1:1" x14ac:dyDescent="0.45">
      <c r="A5178" t="s">
        <v>3823</v>
      </c>
    </row>
    <row r="5179" spans="1:1" x14ac:dyDescent="0.45">
      <c r="A5179" t="s">
        <v>3824</v>
      </c>
    </row>
    <row r="5181" spans="1:1" x14ac:dyDescent="0.45">
      <c r="A5181" t="s">
        <v>3825</v>
      </c>
    </row>
    <row r="5183" spans="1:1" x14ac:dyDescent="0.45">
      <c r="A5183" t="s">
        <v>3826</v>
      </c>
    </row>
    <row r="5184" spans="1:1" x14ac:dyDescent="0.45">
      <c r="A5184" t="s">
        <v>10</v>
      </c>
    </row>
    <row r="5185" spans="1:1" x14ac:dyDescent="0.45">
      <c r="A5185" t="s">
        <v>11</v>
      </c>
    </row>
    <row r="5186" spans="1:1" x14ac:dyDescent="0.45">
      <c r="A5186" t="s">
        <v>12</v>
      </c>
    </row>
    <row r="5188" spans="1:1" x14ac:dyDescent="0.45">
      <c r="A5188" t="s">
        <v>3173</v>
      </c>
    </row>
    <row r="5189" spans="1:1" x14ac:dyDescent="0.45">
      <c r="A5189" t="s">
        <v>3174</v>
      </c>
    </row>
    <row r="5190" spans="1:1" x14ac:dyDescent="0.45">
      <c r="A5190" t="s">
        <v>3175</v>
      </c>
    </row>
    <row r="5191" spans="1:1" x14ac:dyDescent="0.45">
      <c r="A5191" t="s">
        <v>3176</v>
      </c>
    </row>
    <row r="5192" spans="1:1" x14ac:dyDescent="0.45">
      <c r="A5192" t="s">
        <v>3827</v>
      </c>
    </row>
    <row r="5194" spans="1:1" x14ac:dyDescent="0.45">
      <c r="A5194" t="s">
        <v>3828</v>
      </c>
    </row>
    <row r="5196" spans="1:1" x14ac:dyDescent="0.45">
      <c r="A5196" t="s">
        <v>3829</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3830</v>
      </c>
    </row>
    <row r="5215" spans="1:1" x14ac:dyDescent="0.45">
      <c r="A5215" t="s">
        <v>3831</v>
      </c>
    </row>
    <row r="5216" spans="1:1" x14ac:dyDescent="0.45">
      <c r="A5216" t="s">
        <v>3832</v>
      </c>
    </row>
    <row r="5217" spans="1:1" x14ac:dyDescent="0.45">
      <c r="A5217" t="s">
        <v>3833</v>
      </c>
    </row>
    <row r="5218" spans="1:1" x14ac:dyDescent="0.45">
      <c r="A5218" t="s">
        <v>3834</v>
      </c>
    </row>
    <row r="5219" spans="1:1" x14ac:dyDescent="0.45">
      <c r="A5219" t="s">
        <v>3835</v>
      </c>
    </row>
    <row r="5220" spans="1:1" x14ac:dyDescent="0.45">
      <c r="A5220" t="s">
        <v>3836</v>
      </c>
    </row>
    <row r="5222" spans="1:1" x14ac:dyDescent="0.45">
      <c r="A5222" t="s">
        <v>3837</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3838</v>
      </c>
    </row>
    <row r="5241" spans="1:1" x14ac:dyDescent="0.45">
      <c r="A5241" t="s">
        <v>3839</v>
      </c>
    </row>
    <row r="5242" spans="1:1" x14ac:dyDescent="0.45">
      <c r="A5242" t="s">
        <v>3840</v>
      </c>
    </row>
    <row r="5243" spans="1:1" x14ac:dyDescent="0.45">
      <c r="A5243" t="s">
        <v>3841</v>
      </c>
    </row>
    <row r="5244" spans="1:1" x14ac:dyDescent="0.45">
      <c r="A5244" t="s">
        <v>3842</v>
      </c>
    </row>
    <row r="5245" spans="1:1" x14ac:dyDescent="0.45">
      <c r="A5245" t="s">
        <v>3843</v>
      </c>
    </row>
    <row r="5246" spans="1:1" x14ac:dyDescent="0.45">
      <c r="A5246" t="s">
        <v>3844</v>
      </c>
    </row>
    <row r="5248" spans="1:1" x14ac:dyDescent="0.45">
      <c r="A5248" t="s">
        <v>3845</v>
      </c>
    </row>
    <row r="5249" spans="1:1" x14ac:dyDescent="0.45">
      <c r="A5249" t="s">
        <v>10</v>
      </c>
    </row>
    <row r="5250" spans="1:1" x14ac:dyDescent="0.45">
      <c r="A5250" t="s">
        <v>11</v>
      </c>
    </row>
    <row r="5251" spans="1:1" x14ac:dyDescent="0.45">
      <c r="A5251" t="s">
        <v>12</v>
      </c>
    </row>
    <row r="5253" spans="1:1" x14ac:dyDescent="0.45">
      <c r="A5253" t="s">
        <v>3846</v>
      </c>
    </row>
    <row r="5254" spans="1:1" x14ac:dyDescent="0.45">
      <c r="A5254" t="s">
        <v>3847</v>
      </c>
    </row>
    <row r="5255" spans="1:1" x14ac:dyDescent="0.45">
      <c r="A5255" t="s">
        <v>3848</v>
      </c>
    </row>
    <row r="5256" spans="1:1" x14ac:dyDescent="0.45">
      <c r="A5256" t="s">
        <v>3849</v>
      </c>
    </row>
    <row r="5257" spans="1:1" x14ac:dyDescent="0.45">
      <c r="A5257" t="s">
        <v>3850</v>
      </c>
    </row>
    <row r="5258" spans="1:1" x14ac:dyDescent="0.45">
      <c r="A5258" t="s">
        <v>3851</v>
      </c>
    </row>
    <row r="5259" spans="1:1" x14ac:dyDescent="0.45">
      <c r="A5259" t="s">
        <v>3852</v>
      </c>
    </row>
    <row r="5261" spans="1:1" x14ac:dyDescent="0.45">
      <c r="A5261" t="s">
        <v>3853</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3854</v>
      </c>
    </row>
    <row r="5280" spans="1:1" x14ac:dyDescent="0.45">
      <c r="A5280" t="s">
        <v>3855</v>
      </c>
    </row>
    <row r="5281" spans="1:1" x14ac:dyDescent="0.45">
      <c r="A5281" t="s">
        <v>3856</v>
      </c>
    </row>
    <row r="5282" spans="1:1" x14ac:dyDescent="0.45">
      <c r="A5282" t="s">
        <v>3857</v>
      </c>
    </row>
    <row r="5283" spans="1:1" x14ac:dyDescent="0.45">
      <c r="A5283" t="s">
        <v>3858</v>
      </c>
    </row>
    <row r="5284" spans="1:1" x14ac:dyDescent="0.45">
      <c r="A5284" t="s">
        <v>3859</v>
      </c>
    </row>
    <row r="5285" spans="1:1" x14ac:dyDescent="0.45">
      <c r="A5285" t="s">
        <v>3860</v>
      </c>
    </row>
    <row r="5287" spans="1:1" x14ac:dyDescent="0.45">
      <c r="A5287" t="s">
        <v>3861</v>
      </c>
    </row>
    <row r="5288" spans="1:1" x14ac:dyDescent="0.45">
      <c r="A5288" t="s">
        <v>10</v>
      </c>
    </row>
    <row r="5289" spans="1:1" x14ac:dyDescent="0.45">
      <c r="A5289" t="s">
        <v>11</v>
      </c>
    </row>
    <row r="5290" spans="1:1" x14ac:dyDescent="0.45">
      <c r="A5290" t="s">
        <v>12</v>
      </c>
    </row>
    <row r="5292" spans="1:1" x14ac:dyDescent="0.45">
      <c r="A5292" t="s">
        <v>3862</v>
      </c>
    </row>
    <row r="5293" spans="1:1" x14ac:dyDescent="0.45">
      <c r="A5293" t="s">
        <v>3863</v>
      </c>
    </row>
    <row r="5294" spans="1:1" x14ac:dyDescent="0.45">
      <c r="A5294">
        <v>57474127200</v>
      </c>
    </row>
    <row r="5295" spans="1:1" x14ac:dyDescent="0.45">
      <c r="A5295" t="s">
        <v>3864</v>
      </c>
    </row>
    <row r="5296" spans="1:1" x14ac:dyDescent="0.45">
      <c r="A5296" t="s">
        <v>3865</v>
      </c>
    </row>
    <row r="5297" spans="1:1" x14ac:dyDescent="0.45">
      <c r="A5297" t="s">
        <v>3866</v>
      </c>
    </row>
    <row r="5298" spans="1:1" x14ac:dyDescent="0.45">
      <c r="A5298" t="s">
        <v>3867</v>
      </c>
    </row>
    <row r="5300" spans="1:1" x14ac:dyDescent="0.45">
      <c r="A5300" t="s">
        <v>3868</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3447</v>
      </c>
    </row>
    <row r="5345" spans="1:1" x14ac:dyDescent="0.45">
      <c r="A5345" t="s">
        <v>3448</v>
      </c>
    </row>
    <row r="5346" spans="1:1" x14ac:dyDescent="0.45">
      <c r="A5346" t="s">
        <v>3449</v>
      </c>
    </row>
    <row r="5347" spans="1:1" x14ac:dyDescent="0.45">
      <c r="A5347" t="s">
        <v>3869</v>
      </c>
    </row>
    <row r="5348" spans="1:1" x14ac:dyDescent="0.45">
      <c r="A5348" t="s">
        <v>3870</v>
      </c>
    </row>
    <row r="5350" spans="1:1" x14ac:dyDescent="0.45">
      <c r="A5350" t="s">
        <v>3871</v>
      </c>
    </row>
    <row r="5352" spans="1:1" x14ac:dyDescent="0.45">
      <c r="A5352" t="s">
        <v>3872</v>
      </c>
    </row>
    <row r="5353" spans="1:1" x14ac:dyDescent="0.45">
      <c r="A5353" t="s">
        <v>10</v>
      </c>
    </row>
    <row r="5354" spans="1:1" x14ac:dyDescent="0.45">
      <c r="A5354" t="s">
        <v>128</v>
      </c>
    </row>
    <row r="5355" spans="1:1" x14ac:dyDescent="0.45">
      <c r="A5355" t="s">
        <v>12</v>
      </c>
    </row>
    <row r="5357" spans="1:1" x14ac:dyDescent="0.45">
      <c r="A5357" t="s">
        <v>3873</v>
      </c>
    </row>
    <row r="5358" spans="1:1" x14ac:dyDescent="0.45">
      <c r="A5358" t="s">
        <v>3874</v>
      </c>
    </row>
    <row r="5359" spans="1:1" x14ac:dyDescent="0.45">
      <c r="A5359" t="s">
        <v>3875</v>
      </c>
    </row>
    <row r="5360" spans="1:1" x14ac:dyDescent="0.45">
      <c r="A5360" t="s">
        <v>3876</v>
      </c>
    </row>
    <row r="5361" spans="1:1" x14ac:dyDescent="0.45">
      <c r="A5361" t="s">
        <v>3877</v>
      </c>
    </row>
    <row r="5362" spans="1:1" x14ac:dyDescent="0.45">
      <c r="A5362" t="s">
        <v>3878</v>
      </c>
    </row>
    <row r="5363" spans="1:1" x14ac:dyDescent="0.45">
      <c r="A5363" t="s">
        <v>3879</v>
      </c>
    </row>
    <row r="5365" spans="1:1" x14ac:dyDescent="0.45">
      <c r="A5365" t="s">
        <v>3880</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3881</v>
      </c>
    </row>
    <row r="5436" spans="1:1" x14ac:dyDescent="0.45">
      <c r="A5436" t="s">
        <v>3882</v>
      </c>
    </row>
    <row r="5437" spans="1:1" x14ac:dyDescent="0.45">
      <c r="A5437" t="s">
        <v>3883</v>
      </c>
    </row>
    <row r="5438" spans="1:1" x14ac:dyDescent="0.45">
      <c r="A5438" t="s">
        <v>3884</v>
      </c>
    </row>
    <row r="5439" spans="1:1" x14ac:dyDescent="0.45">
      <c r="A5439" t="s">
        <v>3885</v>
      </c>
    </row>
    <row r="5440" spans="1:1" x14ac:dyDescent="0.45">
      <c r="A5440" t="s">
        <v>3886</v>
      </c>
    </row>
    <row r="5441" spans="1:1" x14ac:dyDescent="0.45">
      <c r="A5441" t="s">
        <v>3887</v>
      </c>
    </row>
    <row r="5443" spans="1:1" x14ac:dyDescent="0.45">
      <c r="A5443" t="s">
        <v>3888</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3889</v>
      </c>
    </row>
    <row r="5475" spans="1:1" x14ac:dyDescent="0.45">
      <c r="A5475" t="s">
        <v>3890</v>
      </c>
    </row>
    <row r="5476" spans="1:1" x14ac:dyDescent="0.45">
      <c r="A5476" t="s">
        <v>3891</v>
      </c>
    </row>
    <row r="5477" spans="1:1" x14ac:dyDescent="0.45">
      <c r="A5477" t="s">
        <v>3892</v>
      </c>
    </row>
    <row r="5478" spans="1:1" x14ac:dyDescent="0.45">
      <c r="A5478" t="s">
        <v>3893</v>
      </c>
    </row>
    <row r="5479" spans="1:1" x14ac:dyDescent="0.45">
      <c r="A5479" t="s">
        <v>3894</v>
      </c>
    </row>
    <row r="5480" spans="1:1" x14ac:dyDescent="0.45">
      <c r="A5480" t="s">
        <v>3895</v>
      </c>
    </row>
    <row r="5482" spans="1:1" x14ac:dyDescent="0.45">
      <c r="A5482" t="s">
        <v>3896</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3897</v>
      </c>
    </row>
    <row r="5501" spans="1:1" x14ac:dyDescent="0.45">
      <c r="A5501" t="s">
        <v>3898</v>
      </c>
    </row>
    <row r="5502" spans="1:1" x14ac:dyDescent="0.45">
      <c r="A5502">
        <v>6701910413</v>
      </c>
    </row>
    <row r="5503" spans="1:1" x14ac:dyDescent="0.45">
      <c r="A5503" t="s">
        <v>3899</v>
      </c>
    </row>
    <row r="5504" spans="1:1" x14ac:dyDescent="0.45">
      <c r="A5504" t="s">
        <v>3900</v>
      </c>
    </row>
    <row r="5505" spans="1:1" x14ac:dyDescent="0.45">
      <c r="A5505" t="s">
        <v>3901</v>
      </c>
    </row>
    <row r="5506" spans="1:1" x14ac:dyDescent="0.45">
      <c r="A5506" t="s">
        <v>3902</v>
      </c>
    </row>
    <row r="5508" spans="1:1" x14ac:dyDescent="0.45">
      <c r="A5508" t="s">
        <v>3903</v>
      </c>
    </row>
    <row r="5509" spans="1:1" x14ac:dyDescent="0.45">
      <c r="A5509" t="s">
        <v>10</v>
      </c>
    </row>
    <row r="5510" spans="1:1" x14ac:dyDescent="0.45">
      <c r="A5510" t="s">
        <v>307</v>
      </c>
    </row>
    <row r="5511" spans="1:1" x14ac:dyDescent="0.45">
      <c r="A5511" t="s">
        <v>12</v>
      </c>
    </row>
    <row r="5513" spans="1:1" x14ac:dyDescent="0.45">
      <c r="A5513" t="s">
        <v>3904</v>
      </c>
    </row>
    <row r="5514" spans="1:1" x14ac:dyDescent="0.45">
      <c r="A5514" t="s">
        <v>3905</v>
      </c>
    </row>
    <row r="5515" spans="1:1" x14ac:dyDescent="0.45">
      <c r="A5515" t="s">
        <v>3906</v>
      </c>
    </row>
    <row r="5516" spans="1:1" x14ac:dyDescent="0.45">
      <c r="A5516" t="s">
        <v>3907</v>
      </c>
    </row>
    <row r="5517" spans="1:1" x14ac:dyDescent="0.45">
      <c r="A5517" t="s">
        <v>3908</v>
      </c>
    </row>
    <row r="5518" spans="1:1" x14ac:dyDescent="0.45">
      <c r="A5518" t="s">
        <v>3909</v>
      </c>
    </row>
    <row r="5519" spans="1:1" x14ac:dyDescent="0.45">
      <c r="A5519" t="s">
        <v>3910</v>
      </c>
    </row>
    <row r="5521" spans="1:1" x14ac:dyDescent="0.45">
      <c r="A5521" t="s">
        <v>3911</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3912</v>
      </c>
    </row>
    <row r="5579" spans="1:1" x14ac:dyDescent="0.45">
      <c r="A5579" t="s">
        <v>3913</v>
      </c>
    </row>
    <row r="5580" spans="1:1" x14ac:dyDescent="0.45">
      <c r="A5580" t="s">
        <v>3914</v>
      </c>
    </row>
    <row r="5581" spans="1:1" x14ac:dyDescent="0.45">
      <c r="A5581" t="s">
        <v>3915</v>
      </c>
    </row>
    <row r="5582" spans="1:1" x14ac:dyDescent="0.45">
      <c r="A5582" t="s">
        <v>3916</v>
      </c>
    </row>
    <row r="5583" spans="1:1" x14ac:dyDescent="0.45">
      <c r="A5583" t="s">
        <v>3917</v>
      </c>
    </row>
    <row r="5584" spans="1:1" x14ac:dyDescent="0.45">
      <c r="A5584" t="s">
        <v>3918</v>
      </c>
    </row>
    <row r="5586" spans="1:1" x14ac:dyDescent="0.45">
      <c r="A5586" t="s">
        <v>3919</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3920</v>
      </c>
    </row>
    <row r="5618" spans="1:1" x14ac:dyDescent="0.45">
      <c r="A5618" t="s">
        <v>3921</v>
      </c>
    </row>
    <row r="5619" spans="1:1" x14ac:dyDescent="0.45">
      <c r="A5619" t="s">
        <v>3922</v>
      </c>
    </row>
    <row r="5620" spans="1:1" x14ac:dyDescent="0.45">
      <c r="A5620" t="s">
        <v>3923</v>
      </c>
    </row>
    <row r="5621" spans="1:1" x14ac:dyDescent="0.45">
      <c r="A5621" t="s">
        <v>3924</v>
      </c>
    </row>
    <row r="5622" spans="1:1" x14ac:dyDescent="0.45">
      <c r="A5622" t="s">
        <v>3925</v>
      </c>
    </row>
    <row r="5623" spans="1:1" x14ac:dyDescent="0.45">
      <c r="A5623" t="s">
        <v>3926</v>
      </c>
    </row>
    <row r="5625" spans="1:1" x14ac:dyDescent="0.45">
      <c r="A5625" t="s">
        <v>3927</v>
      </c>
    </row>
    <row r="5626" spans="1:1" x14ac:dyDescent="0.45">
      <c r="A5626" t="s">
        <v>10</v>
      </c>
    </row>
    <row r="5627" spans="1:1" x14ac:dyDescent="0.45">
      <c r="A5627" t="s">
        <v>11</v>
      </c>
    </row>
    <row r="5628" spans="1:1" x14ac:dyDescent="0.45">
      <c r="A5628" t="s">
        <v>12</v>
      </c>
    </row>
    <row r="5630" spans="1:1" x14ac:dyDescent="0.45">
      <c r="A5630" t="s">
        <v>3928</v>
      </c>
    </row>
    <row r="5631" spans="1:1" x14ac:dyDescent="0.45">
      <c r="A5631" t="s">
        <v>3929</v>
      </c>
    </row>
    <row r="5632" spans="1:1" x14ac:dyDescent="0.45">
      <c r="A5632" t="s">
        <v>3930</v>
      </c>
    </row>
    <row r="5633" spans="1:1" x14ac:dyDescent="0.45">
      <c r="A5633" t="s">
        <v>3931</v>
      </c>
    </row>
    <row r="5634" spans="1:1" x14ac:dyDescent="0.45">
      <c r="A5634" t="s">
        <v>3932</v>
      </c>
    </row>
    <row r="5635" spans="1:1" x14ac:dyDescent="0.45">
      <c r="A5635" t="s">
        <v>3933</v>
      </c>
    </row>
    <row r="5636" spans="1:1" x14ac:dyDescent="0.45">
      <c r="A5636" t="s">
        <v>3934</v>
      </c>
    </row>
    <row r="5638" spans="1:1" x14ac:dyDescent="0.45">
      <c r="A5638" t="s">
        <v>3935</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3936</v>
      </c>
    </row>
    <row r="5670" spans="1:1" x14ac:dyDescent="0.45">
      <c r="A5670" t="s">
        <v>3937</v>
      </c>
    </row>
    <row r="5671" spans="1:1" x14ac:dyDescent="0.45">
      <c r="A5671" t="s">
        <v>3938</v>
      </c>
    </row>
    <row r="5672" spans="1:1" x14ac:dyDescent="0.45">
      <c r="A5672" t="s">
        <v>3939</v>
      </c>
    </row>
    <row r="5673" spans="1:1" x14ac:dyDescent="0.45">
      <c r="A5673" t="s">
        <v>3940</v>
      </c>
    </row>
    <row r="5674" spans="1:1" x14ac:dyDescent="0.45">
      <c r="A5674" t="s">
        <v>3941</v>
      </c>
    </row>
    <row r="5675" spans="1:1" x14ac:dyDescent="0.45">
      <c r="A5675" t="s">
        <v>3942</v>
      </c>
    </row>
    <row r="5677" spans="1:1" x14ac:dyDescent="0.45">
      <c r="A5677" t="s">
        <v>3943</v>
      </c>
    </row>
    <row r="5678" spans="1:1" x14ac:dyDescent="0.45">
      <c r="A5678" t="s">
        <v>10</v>
      </c>
    </row>
    <row r="5679" spans="1:1" x14ac:dyDescent="0.45">
      <c r="A5679" t="s">
        <v>11</v>
      </c>
    </row>
    <row r="5680" spans="1:1" x14ac:dyDescent="0.45">
      <c r="A5680" t="s">
        <v>12</v>
      </c>
    </row>
    <row r="5682" spans="1:1" x14ac:dyDescent="0.45">
      <c r="A5682" t="s">
        <v>3944</v>
      </c>
    </row>
    <row r="5683" spans="1:1" x14ac:dyDescent="0.45">
      <c r="A5683" t="s">
        <v>3945</v>
      </c>
    </row>
    <row r="5684" spans="1:1" x14ac:dyDescent="0.45">
      <c r="A5684" t="s">
        <v>3946</v>
      </c>
    </row>
    <row r="5685" spans="1:1" x14ac:dyDescent="0.45">
      <c r="A5685" t="s">
        <v>3947</v>
      </c>
    </row>
    <row r="5686" spans="1:1" x14ac:dyDescent="0.45">
      <c r="A5686" t="s">
        <v>3948</v>
      </c>
    </row>
    <row r="5688" spans="1:1" x14ac:dyDescent="0.45">
      <c r="A5688" t="s">
        <v>3949</v>
      </c>
    </row>
    <row r="5690" spans="1:1" x14ac:dyDescent="0.45">
      <c r="A5690" t="s">
        <v>3950</v>
      </c>
    </row>
    <row r="5691" spans="1:1" x14ac:dyDescent="0.45">
      <c r="A5691" t="s">
        <v>10</v>
      </c>
    </row>
    <row r="5692" spans="1:1" x14ac:dyDescent="0.45">
      <c r="A5692" t="s">
        <v>207</v>
      </c>
    </row>
    <row r="5693" spans="1:1" x14ac:dyDescent="0.45">
      <c r="A5693" t="s">
        <v>12</v>
      </c>
    </row>
    <row r="5695" spans="1:1" x14ac:dyDescent="0.45">
      <c r="A5695" t="s">
        <v>3951</v>
      </c>
    </row>
    <row r="5696" spans="1:1" x14ac:dyDescent="0.45">
      <c r="A5696" t="s">
        <v>3952</v>
      </c>
    </row>
    <row r="5697" spans="1:1" x14ac:dyDescent="0.45">
      <c r="A5697" t="s">
        <v>3953</v>
      </c>
    </row>
    <row r="5698" spans="1:1" x14ac:dyDescent="0.45">
      <c r="A5698" t="s">
        <v>3954</v>
      </c>
    </row>
    <row r="5699" spans="1:1" x14ac:dyDescent="0.45">
      <c r="A5699" t="s">
        <v>3955</v>
      </c>
    </row>
    <row r="5700" spans="1:1" x14ac:dyDescent="0.45">
      <c r="A5700" t="s">
        <v>3956</v>
      </c>
    </row>
    <row r="5701" spans="1:1" x14ac:dyDescent="0.45">
      <c r="A5701" t="s">
        <v>3957</v>
      </c>
    </row>
    <row r="5703" spans="1:1" x14ac:dyDescent="0.45">
      <c r="A5703" t="s">
        <v>3958</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3959</v>
      </c>
    </row>
    <row r="5826" spans="1:1" x14ac:dyDescent="0.45">
      <c r="A5826" t="s">
        <v>3960</v>
      </c>
    </row>
    <row r="5827" spans="1:1" x14ac:dyDescent="0.45">
      <c r="A5827">
        <v>57205097129</v>
      </c>
    </row>
    <row r="5828" spans="1:1" x14ac:dyDescent="0.45">
      <c r="A5828" t="s">
        <v>3961</v>
      </c>
    </row>
    <row r="5829" spans="1:1" x14ac:dyDescent="0.45">
      <c r="A5829" t="s">
        <v>3962</v>
      </c>
    </row>
    <row r="5830" spans="1:1" x14ac:dyDescent="0.45">
      <c r="A5830" t="s">
        <v>3963</v>
      </c>
    </row>
    <row r="5831" spans="1:1" x14ac:dyDescent="0.45">
      <c r="A5831" t="s">
        <v>3964</v>
      </c>
    </row>
    <row r="5833" spans="1:1" x14ac:dyDescent="0.45">
      <c r="A5833" t="s">
        <v>3965</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3966</v>
      </c>
    </row>
    <row r="5852" spans="1:1" x14ac:dyDescent="0.45">
      <c r="A5852" t="s">
        <v>3967</v>
      </c>
    </row>
    <row r="5853" spans="1:1" x14ac:dyDescent="0.45">
      <c r="A5853" t="s">
        <v>3968</v>
      </c>
    </row>
    <row r="5854" spans="1:1" x14ac:dyDescent="0.45">
      <c r="A5854" t="s">
        <v>3969</v>
      </c>
    </row>
    <row r="5855" spans="1:1" x14ac:dyDescent="0.45">
      <c r="A5855" t="s">
        <v>3970</v>
      </c>
    </row>
    <row r="5856" spans="1:1" x14ac:dyDescent="0.45">
      <c r="A5856" t="s">
        <v>3971</v>
      </c>
    </row>
    <row r="5857" spans="1:1" x14ac:dyDescent="0.45">
      <c r="A5857" t="s">
        <v>3972</v>
      </c>
    </row>
    <row r="5859" spans="1:1" x14ac:dyDescent="0.45">
      <c r="A5859" t="s">
        <v>3973</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3974</v>
      </c>
    </row>
    <row r="5891" spans="1:1" x14ac:dyDescent="0.45">
      <c r="A5891" t="s">
        <v>3975</v>
      </c>
    </row>
    <row r="5892" spans="1:1" x14ac:dyDescent="0.45">
      <c r="A5892" t="s">
        <v>3976</v>
      </c>
    </row>
    <row r="5893" spans="1:1" x14ac:dyDescent="0.45">
      <c r="A5893" t="s">
        <v>3977</v>
      </c>
    </row>
    <row r="5894" spans="1:1" x14ac:dyDescent="0.45">
      <c r="A5894" t="s">
        <v>1572</v>
      </c>
    </row>
    <row r="5896" spans="1:1" x14ac:dyDescent="0.45">
      <c r="A5896" t="s">
        <v>3978</v>
      </c>
    </row>
    <row r="5898" spans="1:1" x14ac:dyDescent="0.45">
      <c r="A5898" t="s">
        <v>3979</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3980</v>
      </c>
    </row>
    <row r="5956" spans="1:1" x14ac:dyDescent="0.45">
      <c r="A5956" t="s">
        <v>3981</v>
      </c>
    </row>
    <row r="5957" spans="1:1" x14ac:dyDescent="0.45">
      <c r="A5957" t="s">
        <v>3982</v>
      </c>
    </row>
    <row r="5958" spans="1:1" x14ac:dyDescent="0.45">
      <c r="A5958" t="s">
        <v>3983</v>
      </c>
    </row>
    <row r="5959" spans="1:1" x14ac:dyDescent="0.45">
      <c r="A5959" t="s">
        <v>3984</v>
      </c>
    </row>
    <row r="5960" spans="1:1" x14ac:dyDescent="0.45">
      <c r="A5960" t="s">
        <v>3985</v>
      </c>
    </row>
    <row r="5961" spans="1:1" x14ac:dyDescent="0.45">
      <c r="A5961" t="s">
        <v>3986</v>
      </c>
    </row>
    <row r="5963" spans="1:1" x14ac:dyDescent="0.45">
      <c r="A5963" t="s">
        <v>3987</v>
      </c>
    </row>
    <row r="5964" spans="1:1" x14ac:dyDescent="0.45">
      <c r="A5964" t="s">
        <v>10</v>
      </c>
    </row>
    <row r="5965" spans="1:1" x14ac:dyDescent="0.45">
      <c r="A5965" t="s">
        <v>207</v>
      </c>
    </row>
    <row r="5966" spans="1:1" x14ac:dyDescent="0.45">
      <c r="A5966" t="s">
        <v>12</v>
      </c>
    </row>
    <row r="5968" spans="1:1" x14ac:dyDescent="0.45">
      <c r="A5968" t="s">
        <v>3988</v>
      </c>
    </row>
    <row r="5969" spans="1:1" x14ac:dyDescent="0.45">
      <c r="A5969" t="s">
        <v>3989</v>
      </c>
    </row>
    <row r="5970" spans="1:1" x14ac:dyDescent="0.45">
      <c r="A5970" t="s">
        <v>3990</v>
      </c>
    </row>
    <row r="5971" spans="1:1" x14ac:dyDescent="0.45">
      <c r="A5971" t="s">
        <v>3991</v>
      </c>
    </row>
    <row r="5972" spans="1:1" x14ac:dyDescent="0.45">
      <c r="A5972" t="s">
        <v>3992</v>
      </c>
    </row>
    <row r="5973" spans="1:1" x14ac:dyDescent="0.45">
      <c r="A5973" t="s">
        <v>3993</v>
      </c>
    </row>
    <row r="5974" spans="1:1" x14ac:dyDescent="0.45">
      <c r="A5974" t="s">
        <v>3994</v>
      </c>
    </row>
    <row r="5976" spans="1:1" x14ac:dyDescent="0.45">
      <c r="A5976" t="s">
        <v>3995</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3996</v>
      </c>
    </row>
    <row r="6008" spans="1:1" x14ac:dyDescent="0.45">
      <c r="A6008" t="s">
        <v>3997</v>
      </c>
    </row>
    <row r="6009" spans="1:1" x14ac:dyDescent="0.45">
      <c r="A6009" t="s">
        <v>3998</v>
      </c>
    </row>
    <row r="6010" spans="1:1" x14ac:dyDescent="0.45">
      <c r="A6010" t="s">
        <v>3999</v>
      </c>
    </row>
    <row r="6011" spans="1:1" x14ac:dyDescent="0.45">
      <c r="A6011" t="s">
        <v>4000</v>
      </c>
    </row>
    <row r="6012" spans="1:1" x14ac:dyDescent="0.45">
      <c r="A6012" t="s">
        <v>4001</v>
      </c>
    </row>
    <row r="6013" spans="1:1" x14ac:dyDescent="0.45">
      <c r="A6013" t="s">
        <v>4002</v>
      </c>
    </row>
    <row r="6015" spans="1:1" x14ac:dyDescent="0.45">
      <c r="A6015" t="s">
        <v>4003</v>
      </c>
    </row>
    <row r="6016" spans="1:1" x14ac:dyDescent="0.45">
      <c r="A6016" t="s">
        <v>3028</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4004</v>
      </c>
    </row>
    <row r="6047" spans="1:1" x14ac:dyDescent="0.45">
      <c r="A6047" t="s">
        <v>4005</v>
      </c>
    </row>
    <row r="6048" spans="1:1" x14ac:dyDescent="0.45">
      <c r="A6048" t="s">
        <v>4006</v>
      </c>
    </row>
    <row r="6049" spans="1:1" x14ac:dyDescent="0.45">
      <c r="A6049" t="s">
        <v>4007</v>
      </c>
    </row>
    <row r="6050" spans="1:1" x14ac:dyDescent="0.45">
      <c r="A6050" t="s">
        <v>4008</v>
      </c>
    </row>
    <row r="6051" spans="1:1" x14ac:dyDescent="0.45">
      <c r="A6051" t="s">
        <v>4009</v>
      </c>
    </row>
    <row r="6052" spans="1:1" x14ac:dyDescent="0.45">
      <c r="A6052" t="s">
        <v>4010</v>
      </c>
    </row>
    <row r="6054" spans="1:1" x14ac:dyDescent="0.45">
      <c r="A6054" t="s">
        <v>4011</v>
      </c>
    </row>
    <row r="6055" spans="1:1" x14ac:dyDescent="0.45">
      <c r="A6055" t="s">
        <v>10</v>
      </c>
    </row>
    <row r="6056" spans="1:1" x14ac:dyDescent="0.45">
      <c r="A6056" t="s">
        <v>11</v>
      </c>
    </row>
    <row r="6057" spans="1:1" x14ac:dyDescent="0.45">
      <c r="A6057" t="s">
        <v>12</v>
      </c>
    </row>
    <row r="6059" spans="1:1" x14ac:dyDescent="0.45">
      <c r="A6059" t="s">
        <v>4012</v>
      </c>
    </row>
    <row r="6060" spans="1:1" x14ac:dyDescent="0.45">
      <c r="A6060" t="s">
        <v>4013</v>
      </c>
    </row>
    <row r="6061" spans="1:1" x14ac:dyDescent="0.45">
      <c r="A6061" t="s">
        <v>4014</v>
      </c>
    </row>
    <row r="6062" spans="1:1" x14ac:dyDescent="0.45">
      <c r="A6062" t="s">
        <v>4015</v>
      </c>
    </row>
    <row r="6063" spans="1:1" x14ac:dyDescent="0.45">
      <c r="A6063" t="s">
        <v>4016</v>
      </c>
    </row>
    <row r="6064" spans="1:1" x14ac:dyDescent="0.45">
      <c r="A6064" t="s">
        <v>4017</v>
      </c>
    </row>
    <row r="6065" spans="1:1" x14ac:dyDescent="0.45">
      <c r="A6065" t="s">
        <v>4018</v>
      </c>
    </row>
    <row r="6067" spans="1:1" x14ac:dyDescent="0.45">
      <c r="A6067" t="s">
        <v>4019</v>
      </c>
    </row>
    <row r="6068" spans="1:1" x14ac:dyDescent="0.45">
      <c r="A6068" t="s">
        <v>10</v>
      </c>
    </row>
    <row r="6069" spans="1:1" x14ac:dyDescent="0.45">
      <c r="A6069" t="s">
        <v>11</v>
      </c>
    </row>
    <row r="6070" spans="1:1" x14ac:dyDescent="0.45">
      <c r="A6070" t="s">
        <v>12</v>
      </c>
    </row>
    <row r="6072" spans="1:1" x14ac:dyDescent="0.45">
      <c r="A6072" t="s">
        <v>4020</v>
      </c>
    </row>
    <row r="6073" spans="1:1" x14ac:dyDescent="0.45">
      <c r="A6073" t="s">
        <v>4021</v>
      </c>
    </row>
    <row r="6074" spans="1:1" x14ac:dyDescent="0.45">
      <c r="A6074" t="s">
        <v>4022</v>
      </c>
    </row>
    <row r="6075" spans="1:1" x14ac:dyDescent="0.45">
      <c r="A6075" t="s">
        <v>4023</v>
      </c>
    </row>
    <row r="6076" spans="1:1" x14ac:dyDescent="0.45">
      <c r="A6076" t="s">
        <v>4024</v>
      </c>
    </row>
    <row r="6077" spans="1:1" x14ac:dyDescent="0.45">
      <c r="A6077" t="s">
        <v>4025</v>
      </c>
    </row>
    <row r="6078" spans="1:1" x14ac:dyDescent="0.45">
      <c r="A6078" t="s">
        <v>4026</v>
      </c>
    </row>
    <row r="6080" spans="1:1" x14ac:dyDescent="0.45">
      <c r="A6080" t="s">
        <v>4027</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4028</v>
      </c>
    </row>
    <row r="6099" spans="1:1" x14ac:dyDescent="0.45">
      <c r="A6099" t="s">
        <v>4029</v>
      </c>
    </row>
    <row r="6100" spans="1:1" x14ac:dyDescent="0.45">
      <c r="A6100" t="s">
        <v>4030</v>
      </c>
    </row>
    <row r="6101" spans="1:1" x14ac:dyDescent="0.45">
      <c r="A6101" t="s">
        <v>4031</v>
      </c>
    </row>
    <row r="6102" spans="1:1" x14ac:dyDescent="0.45">
      <c r="A6102" t="s">
        <v>4032</v>
      </c>
    </row>
    <row r="6103" spans="1:1" x14ac:dyDescent="0.45">
      <c r="A6103" t="s">
        <v>4033</v>
      </c>
    </row>
    <row r="6104" spans="1:1" x14ac:dyDescent="0.45">
      <c r="A6104" t="s">
        <v>4034</v>
      </c>
    </row>
    <row r="6106" spans="1:1" x14ac:dyDescent="0.45">
      <c r="A6106" t="s">
        <v>4035</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4036</v>
      </c>
    </row>
    <row r="6125" spans="1:1" x14ac:dyDescent="0.45">
      <c r="A6125" t="s">
        <v>4037</v>
      </c>
    </row>
    <row r="6126" spans="1:1" x14ac:dyDescent="0.45">
      <c r="A6126" t="s">
        <v>4038</v>
      </c>
    </row>
    <row r="6127" spans="1:1" x14ac:dyDescent="0.45">
      <c r="A6127" t="s">
        <v>4039</v>
      </c>
    </row>
    <row r="6128" spans="1:1" x14ac:dyDescent="0.45">
      <c r="A6128" t="s">
        <v>4040</v>
      </c>
    </row>
    <row r="6130" spans="1:1" x14ac:dyDescent="0.45">
      <c r="A6130" t="s">
        <v>4041</v>
      </c>
    </row>
    <row r="6132" spans="1:1" x14ac:dyDescent="0.45">
      <c r="A6132" t="s">
        <v>4042</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4043</v>
      </c>
    </row>
    <row r="6151" spans="1:1" x14ac:dyDescent="0.45">
      <c r="A6151" t="s">
        <v>4044</v>
      </c>
    </row>
    <row r="6152" spans="1:1" x14ac:dyDescent="0.45">
      <c r="A6152" t="s">
        <v>4045</v>
      </c>
    </row>
    <row r="6153" spans="1:1" x14ac:dyDescent="0.45">
      <c r="A6153" t="s">
        <v>4046</v>
      </c>
    </row>
    <row r="6154" spans="1:1" x14ac:dyDescent="0.45">
      <c r="A6154" t="s">
        <v>4047</v>
      </c>
    </row>
    <row r="6155" spans="1:1" x14ac:dyDescent="0.45">
      <c r="A6155" t="s">
        <v>4048</v>
      </c>
    </row>
    <row r="6156" spans="1:1" x14ac:dyDescent="0.45">
      <c r="A6156" t="s">
        <v>4049</v>
      </c>
    </row>
    <row r="6158" spans="1:1" x14ac:dyDescent="0.45">
      <c r="A6158" t="s">
        <v>4050</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4051</v>
      </c>
    </row>
    <row r="6177" spans="1:1" x14ac:dyDescent="0.45">
      <c r="A6177" t="s">
        <v>4052</v>
      </c>
    </row>
    <row r="6178" spans="1:1" x14ac:dyDescent="0.45">
      <c r="A6178" t="s">
        <v>4053</v>
      </c>
    </row>
    <row r="6179" spans="1:1" x14ac:dyDescent="0.45">
      <c r="A6179" t="s">
        <v>4054</v>
      </c>
    </row>
    <row r="6180" spans="1:1" x14ac:dyDescent="0.45">
      <c r="A6180" t="s">
        <v>4055</v>
      </c>
    </row>
    <row r="6182" spans="1:1" x14ac:dyDescent="0.45">
      <c r="A6182" t="s">
        <v>4056</v>
      </c>
    </row>
    <row r="6184" spans="1:1" x14ac:dyDescent="0.45">
      <c r="A6184" t="s">
        <v>4057</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4058</v>
      </c>
    </row>
    <row r="6203" spans="1:1" x14ac:dyDescent="0.45">
      <c r="A6203" t="s">
        <v>4059</v>
      </c>
    </row>
    <row r="6204" spans="1:1" x14ac:dyDescent="0.45">
      <c r="A6204">
        <v>35770708300</v>
      </c>
    </row>
    <row r="6205" spans="1:1" x14ac:dyDescent="0.45">
      <c r="A6205" t="s">
        <v>4060</v>
      </c>
    </row>
    <row r="6206" spans="1:1" x14ac:dyDescent="0.45">
      <c r="A6206" t="s">
        <v>4061</v>
      </c>
    </row>
    <row r="6207" spans="1:1" x14ac:dyDescent="0.45">
      <c r="A6207" t="s">
        <v>4062</v>
      </c>
    </row>
    <row r="6208" spans="1:1" x14ac:dyDescent="0.45">
      <c r="A6208" t="s">
        <v>4063</v>
      </c>
    </row>
    <row r="6210" spans="1:1" x14ac:dyDescent="0.45">
      <c r="A6210" t="s">
        <v>4064</v>
      </c>
    </row>
    <row r="6211" spans="1:1" x14ac:dyDescent="0.45">
      <c r="A6211" t="s">
        <v>10</v>
      </c>
    </row>
    <row r="6212" spans="1:1" x14ac:dyDescent="0.45">
      <c r="A6212" t="s">
        <v>11</v>
      </c>
    </row>
    <row r="6213" spans="1:1" x14ac:dyDescent="0.45">
      <c r="A6213" t="s">
        <v>12</v>
      </c>
    </row>
    <row r="6215" spans="1:1" x14ac:dyDescent="0.45">
      <c r="A6215" t="s">
        <v>4065</v>
      </c>
    </row>
    <row r="6216" spans="1:1" x14ac:dyDescent="0.45">
      <c r="A6216" t="s">
        <v>4066</v>
      </c>
    </row>
    <row r="6217" spans="1:1" x14ac:dyDescent="0.45">
      <c r="A6217" t="s">
        <v>4067</v>
      </c>
    </row>
    <row r="6218" spans="1:1" x14ac:dyDescent="0.45">
      <c r="A6218" t="s">
        <v>4068</v>
      </c>
    </row>
    <row r="6219" spans="1:1" x14ac:dyDescent="0.45">
      <c r="A6219" t="s">
        <v>4069</v>
      </c>
    </row>
    <row r="6220" spans="1:1" x14ac:dyDescent="0.45">
      <c r="A6220" t="s">
        <v>4070</v>
      </c>
    </row>
    <row r="6221" spans="1:1" x14ac:dyDescent="0.45">
      <c r="A6221" t="s">
        <v>4071</v>
      </c>
    </row>
    <row r="6223" spans="1:1" x14ac:dyDescent="0.45">
      <c r="A6223" t="s">
        <v>4072</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4073</v>
      </c>
    </row>
    <row r="6359" spans="1:1" x14ac:dyDescent="0.45">
      <c r="A6359" t="s">
        <v>4074</v>
      </c>
    </row>
    <row r="6360" spans="1:1" x14ac:dyDescent="0.45">
      <c r="A6360" t="s">
        <v>4075</v>
      </c>
    </row>
    <row r="6361" spans="1:1" x14ac:dyDescent="0.45">
      <c r="A6361" t="s">
        <v>4076</v>
      </c>
    </row>
    <row r="6362" spans="1:1" x14ac:dyDescent="0.45">
      <c r="A6362" t="s">
        <v>4047</v>
      </c>
    </row>
    <row r="6363" spans="1:1" x14ac:dyDescent="0.45">
      <c r="A6363" t="s">
        <v>4077</v>
      </c>
    </row>
    <row r="6364" spans="1:1" x14ac:dyDescent="0.45">
      <c r="A6364" t="s">
        <v>4078</v>
      </c>
    </row>
    <row r="6366" spans="1:1" x14ac:dyDescent="0.45">
      <c r="A6366" t="s">
        <v>4079</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4080</v>
      </c>
    </row>
    <row r="6424" spans="1:1" x14ac:dyDescent="0.45">
      <c r="A6424" t="s">
        <v>4081</v>
      </c>
    </row>
    <row r="6425" spans="1:1" x14ac:dyDescent="0.45">
      <c r="A6425" t="s">
        <v>4082</v>
      </c>
    </row>
    <row r="6426" spans="1:1" x14ac:dyDescent="0.45">
      <c r="A6426" t="s">
        <v>4083</v>
      </c>
    </row>
    <row r="6427" spans="1:1" x14ac:dyDescent="0.45">
      <c r="A6427" t="s">
        <v>4084</v>
      </c>
    </row>
    <row r="6428" spans="1:1" x14ac:dyDescent="0.45">
      <c r="A6428" t="s">
        <v>4085</v>
      </c>
    </row>
    <row r="6429" spans="1:1" x14ac:dyDescent="0.45">
      <c r="A6429" t="s">
        <v>4086</v>
      </c>
    </row>
    <row r="6431" spans="1:1" x14ac:dyDescent="0.45">
      <c r="A6431" t="s">
        <v>4087</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4088</v>
      </c>
    </row>
    <row r="6450" spans="1:1" x14ac:dyDescent="0.45">
      <c r="A6450" t="s">
        <v>4089</v>
      </c>
    </row>
    <row r="6451" spans="1:1" x14ac:dyDescent="0.45">
      <c r="A6451" t="s">
        <v>4090</v>
      </c>
    </row>
    <row r="6452" spans="1:1" x14ac:dyDescent="0.45">
      <c r="A6452" t="s">
        <v>4091</v>
      </c>
    </row>
    <row r="6453" spans="1:1" x14ac:dyDescent="0.45">
      <c r="A6453" t="s">
        <v>4092</v>
      </c>
    </row>
    <row r="6454" spans="1:1" x14ac:dyDescent="0.45">
      <c r="A6454" t="s">
        <v>4093</v>
      </c>
    </row>
    <row r="6455" spans="1:1" x14ac:dyDescent="0.45">
      <c r="A6455" t="s">
        <v>4094</v>
      </c>
    </row>
    <row r="6457" spans="1:1" x14ac:dyDescent="0.45">
      <c r="A6457" t="s">
        <v>4095</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4096</v>
      </c>
    </row>
    <row r="6489" spans="1:1" x14ac:dyDescent="0.45">
      <c r="A6489" t="s">
        <v>4097</v>
      </c>
    </row>
    <row r="6490" spans="1:1" x14ac:dyDescent="0.45">
      <c r="A6490" t="s">
        <v>4098</v>
      </c>
    </row>
    <row r="6491" spans="1:1" x14ac:dyDescent="0.45">
      <c r="A6491" t="s">
        <v>4099</v>
      </c>
    </row>
    <row r="6492" spans="1:1" x14ac:dyDescent="0.45">
      <c r="A6492" t="s">
        <v>4100</v>
      </c>
    </row>
    <row r="6493" spans="1:1" x14ac:dyDescent="0.45">
      <c r="A6493" t="s">
        <v>4101</v>
      </c>
    </row>
    <row r="6494" spans="1:1" x14ac:dyDescent="0.45">
      <c r="A6494" t="s">
        <v>4102</v>
      </c>
    </row>
    <row r="6496" spans="1:1" x14ac:dyDescent="0.45">
      <c r="A6496" t="s">
        <v>4103</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4104</v>
      </c>
    </row>
    <row r="6515" spans="1:1" x14ac:dyDescent="0.45">
      <c r="A6515" t="s">
        <v>4105</v>
      </c>
    </row>
    <row r="6516" spans="1:1" x14ac:dyDescent="0.45">
      <c r="A6516">
        <v>37086948300</v>
      </c>
    </row>
    <row r="6517" spans="1:1" x14ac:dyDescent="0.45">
      <c r="A6517" t="s">
        <v>4106</v>
      </c>
    </row>
    <row r="6518" spans="1:1" x14ac:dyDescent="0.45">
      <c r="A6518" t="s">
        <v>4107</v>
      </c>
    </row>
    <row r="6519" spans="1:1" x14ac:dyDescent="0.45">
      <c r="A6519" t="s">
        <v>4108</v>
      </c>
    </row>
    <row r="6520" spans="1:1" x14ac:dyDescent="0.45">
      <c r="A6520" t="s">
        <v>4109</v>
      </c>
    </row>
    <row r="6522" spans="1:1" x14ac:dyDescent="0.45">
      <c r="A6522" t="s">
        <v>4110</v>
      </c>
    </row>
    <row r="6523" spans="1:1" x14ac:dyDescent="0.45">
      <c r="A6523" t="s">
        <v>10</v>
      </c>
    </row>
    <row r="6524" spans="1:1" x14ac:dyDescent="0.45">
      <c r="A6524" t="s">
        <v>11</v>
      </c>
    </row>
    <row r="6525" spans="1:1" x14ac:dyDescent="0.45">
      <c r="A6525" t="s">
        <v>12</v>
      </c>
    </row>
    <row r="6527" spans="1:1" x14ac:dyDescent="0.45">
      <c r="A6527" t="s">
        <v>4111</v>
      </c>
    </row>
    <row r="6528" spans="1:1" x14ac:dyDescent="0.45">
      <c r="A6528" t="s">
        <v>4112</v>
      </c>
    </row>
    <row r="6529" spans="1:1" x14ac:dyDescent="0.45">
      <c r="A6529" t="s">
        <v>4113</v>
      </c>
    </row>
    <row r="6530" spans="1:1" x14ac:dyDescent="0.45">
      <c r="A6530" t="s">
        <v>4114</v>
      </c>
    </row>
    <row r="6531" spans="1:1" x14ac:dyDescent="0.45">
      <c r="A6531" t="s">
        <v>4115</v>
      </c>
    </row>
    <row r="6532" spans="1:1" x14ac:dyDescent="0.45">
      <c r="A6532" t="s">
        <v>4116</v>
      </c>
    </row>
    <row r="6533" spans="1:1" x14ac:dyDescent="0.45">
      <c r="A6533" t="s">
        <v>4117</v>
      </c>
    </row>
    <row r="6535" spans="1:1" x14ac:dyDescent="0.45">
      <c r="A6535" t="s">
        <v>4118</v>
      </c>
    </row>
    <row r="6536" spans="1:1" x14ac:dyDescent="0.45">
      <c r="A6536" t="s">
        <v>10</v>
      </c>
    </row>
    <row r="6537" spans="1:1" x14ac:dyDescent="0.45">
      <c r="A6537" t="s">
        <v>11</v>
      </c>
    </row>
    <row r="6538" spans="1:1" x14ac:dyDescent="0.45">
      <c r="A6538" t="s">
        <v>12</v>
      </c>
    </row>
    <row r="6540" spans="1:1" x14ac:dyDescent="0.45">
      <c r="A6540" t="s">
        <v>4119</v>
      </c>
    </row>
    <row r="6541" spans="1:1" x14ac:dyDescent="0.45">
      <c r="A6541" t="s">
        <v>4120</v>
      </c>
    </row>
    <row r="6542" spans="1:1" x14ac:dyDescent="0.45">
      <c r="A6542" t="s">
        <v>4121</v>
      </c>
    </row>
    <row r="6543" spans="1:1" x14ac:dyDescent="0.45">
      <c r="A6543" t="s">
        <v>4122</v>
      </c>
    </row>
    <row r="6544" spans="1:1" x14ac:dyDescent="0.45">
      <c r="A6544" t="s">
        <v>4123</v>
      </c>
    </row>
    <row r="6546" spans="1:1" x14ac:dyDescent="0.45">
      <c r="A6546" t="s">
        <v>4124</v>
      </c>
    </row>
    <row r="6548" spans="1:1" x14ac:dyDescent="0.45">
      <c r="A6548" t="s">
        <v>4125</v>
      </c>
    </row>
    <row r="6549" spans="1:1" x14ac:dyDescent="0.45">
      <c r="A6549" t="s">
        <v>10</v>
      </c>
    </row>
    <row r="6550" spans="1:1" x14ac:dyDescent="0.45">
      <c r="A6550" t="s">
        <v>207</v>
      </c>
    </row>
    <row r="6551" spans="1:1" x14ac:dyDescent="0.45">
      <c r="A6551" t="s">
        <v>12</v>
      </c>
    </row>
    <row r="6553" spans="1:1" x14ac:dyDescent="0.45">
      <c r="A6553" t="s">
        <v>4126</v>
      </c>
    </row>
    <row r="6554" spans="1:1" x14ac:dyDescent="0.45">
      <c r="A6554" t="s">
        <v>4127</v>
      </c>
    </row>
    <row r="6555" spans="1:1" x14ac:dyDescent="0.45">
      <c r="A6555" t="s">
        <v>4128</v>
      </c>
    </row>
    <row r="6556" spans="1:1" x14ac:dyDescent="0.45">
      <c r="A6556" t="s">
        <v>4129</v>
      </c>
    </row>
    <row r="6557" spans="1:1" x14ac:dyDescent="0.45">
      <c r="A6557" t="s">
        <v>4130</v>
      </c>
    </row>
    <row r="6558" spans="1:1" x14ac:dyDescent="0.45">
      <c r="A6558" t="s">
        <v>4131</v>
      </c>
    </row>
    <row r="6559" spans="1:1" x14ac:dyDescent="0.45">
      <c r="A6559" t="s">
        <v>4132</v>
      </c>
    </row>
    <row r="6561" spans="1:1" x14ac:dyDescent="0.45">
      <c r="A6561" t="s">
        <v>4133</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4134</v>
      </c>
    </row>
    <row r="6580" spans="1:1" x14ac:dyDescent="0.45">
      <c r="A6580" t="s">
        <v>4135</v>
      </c>
    </row>
    <row r="6581" spans="1:1" x14ac:dyDescent="0.45">
      <c r="A6581" t="s">
        <v>4136</v>
      </c>
    </row>
    <row r="6582" spans="1:1" x14ac:dyDescent="0.45">
      <c r="A6582" t="s">
        <v>4137</v>
      </c>
    </row>
    <row r="6583" spans="1:1" x14ac:dyDescent="0.45">
      <c r="A6583" t="s">
        <v>4138</v>
      </c>
    </row>
    <row r="6584" spans="1:1" x14ac:dyDescent="0.45">
      <c r="A6584" t="s">
        <v>4139</v>
      </c>
    </row>
    <row r="6585" spans="1:1" x14ac:dyDescent="0.45">
      <c r="A6585" t="s">
        <v>4140</v>
      </c>
    </row>
    <row r="6587" spans="1:1" x14ac:dyDescent="0.45">
      <c r="A6587" t="s">
        <v>4141</v>
      </c>
    </row>
    <row r="6588" spans="1:1" x14ac:dyDescent="0.45">
      <c r="A6588" t="s">
        <v>10</v>
      </c>
    </row>
    <row r="6589" spans="1:1" x14ac:dyDescent="0.45">
      <c r="A6589" t="s">
        <v>128</v>
      </c>
    </row>
    <row r="6590" spans="1:1" x14ac:dyDescent="0.45">
      <c r="A6590" t="s">
        <v>12</v>
      </c>
    </row>
    <row r="6592" spans="1:1" x14ac:dyDescent="0.45">
      <c r="A6592" t="s">
        <v>4142</v>
      </c>
    </row>
    <row r="6593" spans="1:1" x14ac:dyDescent="0.45">
      <c r="A6593" t="s">
        <v>4143</v>
      </c>
    </row>
    <row r="6594" spans="1:1" x14ac:dyDescent="0.45">
      <c r="A6594" t="s">
        <v>4144</v>
      </c>
    </row>
    <row r="6595" spans="1:1" x14ac:dyDescent="0.45">
      <c r="A6595" t="s">
        <v>4145</v>
      </c>
    </row>
    <row r="6596" spans="1:1" x14ac:dyDescent="0.45">
      <c r="A6596" t="s">
        <v>4146</v>
      </c>
    </row>
    <row r="6597" spans="1:1" x14ac:dyDescent="0.45">
      <c r="A6597" t="s">
        <v>4147</v>
      </c>
    </row>
    <row r="6598" spans="1:1" x14ac:dyDescent="0.45">
      <c r="A6598" t="s">
        <v>4148</v>
      </c>
    </row>
    <row r="6600" spans="1:1" x14ac:dyDescent="0.45">
      <c r="A6600" t="s">
        <v>4149</v>
      </c>
    </row>
    <row r="6601" spans="1:1" x14ac:dyDescent="0.45">
      <c r="A6601" t="s">
        <v>10</v>
      </c>
    </row>
    <row r="6602" spans="1:1" x14ac:dyDescent="0.45">
      <c r="A6602" t="s">
        <v>11</v>
      </c>
    </row>
    <row r="6603" spans="1:1" x14ac:dyDescent="0.45">
      <c r="A6603" t="s">
        <v>12</v>
      </c>
    </row>
    <row r="6605" spans="1:1" x14ac:dyDescent="0.45">
      <c r="A6605" t="s">
        <v>4150</v>
      </c>
    </row>
    <row r="6606" spans="1:1" x14ac:dyDescent="0.45">
      <c r="A6606" t="s">
        <v>4151</v>
      </c>
    </row>
    <row r="6607" spans="1:1" x14ac:dyDescent="0.45">
      <c r="A6607" t="s">
        <v>4152</v>
      </c>
    </row>
    <row r="6608" spans="1:1" x14ac:dyDescent="0.45">
      <c r="A6608" t="s">
        <v>4153</v>
      </c>
    </row>
    <row r="6609" spans="1:1" x14ac:dyDescent="0.45">
      <c r="A6609" t="s">
        <v>4154</v>
      </c>
    </row>
    <row r="6610" spans="1:1" x14ac:dyDescent="0.45">
      <c r="A6610" t="s">
        <v>4155</v>
      </c>
    </row>
    <row r="6611" spans="1:1" x14ac:dyDescent="0.45">
      <c r="A6611" t="s">
        <v>4156</v>
      </c>
    </row>
    <row r="6613" spans="1:1" x14ac:dyDescent="0.45">
      <c r="A6613" t="s">
        <v>4157</v>
      </c>
    </row>
    <row r="6614" spans="1:1" x14ac:dyDescent="0.45">
      <c r="A6614" t="s">
        <v>4158</v>
      </c>
    </row>
    <row r="6615" spans="1:1" x14ac:dyDescent="0.45">
      <c r="A6615" t="s">
        <v>11</v>
      </c>
    </row>
    <row r="6616" spans="1:1" x14ac:dyDescent="0.45">
      <c r="A6616" t="s">
        <v>12</v>
      </c>
    </row>
    <row r="6618" spans="1:1" x14ac:dyDescent="0.45">
      <c r="A6618" t="s">
        <v>4159</v>
      </c>
    </row>
    <row r="6619" spans="1:1" x14ac:dyDescent="0.45">
      <c r="A6619" t="s">
        <v>4160</v>
      </c>
    </row>
    <row r="6620" spans="1:1" x14ac:dyDescent="0.45">
      <c r="A6620">
        <v>56644040300</v>
      </c>
    </row>
    <row r="6621" spans="1:1" x14ac:dyDescent="0.45">
      <c r="A6621" t="s">
        <v>4161</v>
      </c>
    </row>
    <row r="6622" spans="1:1" x14ac:dyDescent="0.45">
      <c r="A6622" t="s">
        <v>4162</v>
      </c>
    </row>
    <row r="6624" spans="1:1" x14ac:dyDescent="0.45">
      <c r="A6624" t="s">
        <v>4163</v>
      </c>
    </row>
    <row r="6626" spans="1:1" x14ac:dyDescent="0.45">
      <c r="A6626" t="s">
        <v>4164</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4165</v>
      </c>
    </row>
    <row r="6710" spans="1:1" x14ac:dyDescent="0.45">
      <c r="A6710" t="s">
        <v>4166</v>
      </c>
    </row>
    <row r="6711" spans="1:1" x14ac:dyDescent="0.45">
      <c r="A6711" t="s">
        <v>4167</v>
      </c>
    </row>
    <row r="6712" spans="1:1" x14ac:dyDescent="0.45">
      <c r="A6712" t="s">
        <v>4168</v>
      </c>
    </row>
    <row r="6713" spans="1:1" x14ac:dyDescent="0.45">
      <c r="A6713" t="s">
        <v>4169</v>
      </c>
    </row>
    <row r="6714" spans="1:1" x14ac:dyDescent="0.45">
      <c r="A6714" t="s">
        <v>4170</v>
      </c>
    </row>
    <row r="6715" spans="1:1" x14ac:dyDescent="0.45">
      <c r="A6715" t="s">
        <v>4171</v>
      </c>
    </row>
    <row r="6717" spans="1:1" x14ac:dyDescent="0.45">
      <c r="A6717" t="s">
        <v>4172</v>
      </c>
    </row>
    <row r="6718" spans="1:1" x14ac:dyDescent="0.45">
      <c r="A6718" t="s">
        <v>10</v>
      </c>
    </row>
    <row r="6719" spans="1:1" x14ac:dyDescent="0.45">
      <c r="A6719" t="s">
        <v>11</v>
      </c>
    </row>
    <row r="6720" spans="1:1" x14ac:dyDescent="0.45">
      <c r="A6720" t="s">
        <v>12</v>
      </c>
    </row>
    <row r="6722" spans="1:1" x14ac:dyDescent="0.45">
      <c r="A6722" t="s">
        <v>4173</v>
      </c>
    </row>
    <row r="6723" spans="1:1" x14ac:dyDescent="0.45">
      <c r="A6723" t="s">
        <v>4174</v>
      </c>
    </row>
    <row r="6724" spans="1:1" x14ac:dyDescent="0.45">
      <c r="A6724" t="s">
        <v>4175</v>
      </c>
    </row>
    <row r="6725" spans="1:1" x14ac:dyDescent="0.45">
      <c r="A6725" t="s">
        <v>4176</v>
      </c>
    </row>
    <row r="6726" spans="1:1" x14ac:dyDescent="0.45">
      <c r="A6726" t="s">
        <v>4177</v>
      </c>
    </row>
    <row r="6727" spans="1:1" x14ac:dyDescent="0.45">
      <c r="A6727" t="s">
        <v>4178</v>
      </c>
    </row>
    <row r="6728" spans="1:1" x14ac:dyDescent="0.45">
      <c r="A6728" t="s">
        <v>4179</v>
      </c>
    </row>
    <row r="6730" spans="1:1" x14ac:dyDescent="0.45">
      <c r="A6730" t="s">
        <v>4180</v>
      </c>
    </row>
    <row r="6731" spans="1:1" x14ac:dyDescent="0.45">
      <c r="A6731" t="s">
        <v>10</v>
      </c>
    </row>
    <row r="6732" spans="1:1" x14ac:dyDescent="0.45">
      <c r="A6732" t="s">
        <v>207</v>
      </c>
    </row>
    <row r="6733" spans="1:1" x14ac:dyDescent="0.45">
      <c r="A6733" t="s">
        <v>12</v>
      </c>
    </row>
    <row r="6735" spans="1:1" x14ac:dyDescent="0.45">
      <c r="A6735" t="s">
        <v>4181</v>
      </c>
    </row>
    <row r="6736" spans="1:1" x14ac:dyDescent="0.45">
      <c r="A6736" t="s">
        <v>4182</v>
      </c>
    </row>
    <row r="6737" spans="1:1" x14ac:dyDescent="0.45">
      <c r="A6737">
        <v>57915128100</v>
      </c>
    </row>
    <row r="6738" spans="1:1" x14ac:dyDescent="0.45">
      <c r="A6738" t="s">
        <v>4183</v>
      </c>
    </row>
    <row r="6739" spans="1:1" x14ac:dyDescent="0.45">
      <c r="A6739" t="s">
        <v>4184</v>
      </c>
    </row>
    <row r="6740" spans="1:1" x14ac:dyDescent="0.45">
      <c r="A6740" t="s">
        <v>4185</v>
      </c>
    </row>
    <row r="6741" spans="1:1" x14ac:dyDescent="0.45">
      <c r="A6741" t="s">
        <v>4186</v>
      </c>
    </row>
    <row r="6743" spans="1:1" x14ac:dyDescent="0.45">
      <c r="A6743" t="s">
        <v>4187</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4188</v>
      </c>
    </row>
    <row r="6762" spans="1:1" x14ac:dyDescent="0.45">
      <c r="A6762" t="s">
        <v>4189</v>
      </c>
    </row>
    <row r="6763" spans="1:1" x14ac:dyDescent="0.45">
      <c r="A6763" t="s">
        <v>4190</v>
      </c>
    </row>
    <row r="6764" spans="1:1" x14ac:dyDescent="0.45">
      <c r="A6764" t="s">
        <v>4191</v>
      </c>
    </row>
    <row r="6765" spans="1:1" x14ac:dyDescent="0.45">
      <c r="A6765" t="s">
        <v>4192</v>
      </c>
    </row>
    <row r="6766" spans="1:1" x14ac:dyDescent="0.45">
      <c r="A6766" t="s">
        <v>4193</v>
      </c>
    </row>
    <row r="6767" spans="1:1" x14ac:dyDescent="0.45">
      <c r="A6767" t="s">
        <v>4194</v>
      </c>
    </row>
    <row r="6769" spans="1:1" x14ac:dyDescent="0.45">
      <c r="A6769" t="s">
        <v>4195</v>
      </c>
    </row>
    <row r="6770" spans="1:1" x14ac:dyDescent="0.45">
      <c r="A6770" t="s">
        <v>10</v>
      </c>
    </row>
    <row r="6771" spans="1:1" x14ac:dyDescent="0.45">
      <c r="A6771" t="s">
        <v>128</v>
      </c>
    </row>
    <row r="6772" spans="1:1" x14ac:dyDescent="0.45">
      <c r="A6772" t="s">
        <v>12</v>
      </c>
    </row>
    <row r="6774" spans="1:1" x14ac:dyDescent="0.45">
      <c r="A6774" t="s">
        <v>4196</v>
      </c>
    </row>
    <row r="6775" spans="1:1" x14ac:dyDescent="0.45">
      <c r="A6775" t="s">
        <v>4197</v>
      </c>
    </row>
    <row r="6776" spans="1:1" x14ac:dyDescent="0.45">
      <c r="A6776">
        <v>7004277305</v>
      </c>
    </row>
    <row r="6777" spans="1:1" x14ac:dyDescent="0.45">
      <c r="A6777" t="s">
        <v>4198</v>
      </c>
    </row>
    <row r="6778" spans="1:1" x14ac:dyDescent="0.45">
      <c r="A6778" t="s">
        <v>4199</v>
      </c>
    </row>
    <row r="6779" spans="1:1" x14ac:dyDescent="0.45">
      <c r="A6779" t="s">
        <v>4200</v>
      </c>
    </row>
    <row r="6780" spans="1:1" x14ac:dyDescent="0.45">
      <c r="A6780" t="s">
        <v>4201</v>
      </c>
    </row>
    <row r="6782" spans="1:1" x14ac:dyDescent="0.45">
      <c r="A6782" t="s">
        <v>4202</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4203</v>
      </c>
    </row>
    <row r="6801" spans="1:1" x14ac:dyDescent="0.45">
      <c r="A6801" t="s">
        <v>4204</v>
      </c>
    </row>
    <row r="6802" spans="1:1" x14ac:dyDescent="0.45">
      <c r="A6802" t="s">
        <v>4205</v>
      </c>
    </row>
    <row r="6803" spans="1:1" x14ac:dyDescent="0.45">
      <c r="A6803" t="s">
        <v>4206</v>
      </c>
    </row>
    <row r="6804" spans="1:1" x14ac:dyDescent="0.45">
      <c r="A6804" t="s">
        <v>4207</v>
      </c>
    </row>
    <row r="6805" spans="1:1" x14ac:dyDescent="0.45">
      <c r="A6805" t="s">
        <v>4208</v>
      </c>
    </row>
    <row r="6806" spans="1:1" x14ac:dyDescent="0.45">
      <c r="A6806" t="s">
        <v>4209</v>
      </c>
    </row>
    <row r="6808" spans="1:1" x14ac:dyDescent="0.45">
      <c r="A6808" t="s">
        <v>4210</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4211</v>
      </c>
    </row>
    <row r="6840" spans="1:1" x14ac:dyDescent="0.45">
      <c r="A6840" t="s">
        <v>4212</v>
      </c>
    </row>
    <row r="6841" spans="1:1" x14ac:dyDescent="0.45">
      <c r="A6841">
        <v>57217481378</v>
      </c>
    </row>
    <row r="6842" spans="1:1" x14ac:dyDescent="0.45">
      <c r="A6842" t="s">
        <v>4213</v>
      </c>
    </row>
    <row r="6843" spans="1:1" x14ac:dyDescent="0.45">
      <c r="A6843" t="s">
        <v>4214</v>
      </c>
    </row>
    <row r="6844" spans="1:1" x14ac:dyDescent="0.45">
      <c r="A6844" t="s">
        <v>4215</v>
      </c>
    </row>
    <row r="6845" spans="1:1" x14ac:dyDescent="0.45">
      <c r="A6845" t="s">
        <v>4216</v>
      </c>
    </row>
    <row r="6847" spans="1:1" x14ac:dyDescent="0.45">
      <c r="A6847" t="s">
        <v>4217</v>
      </c>
    </row>
    <row r="6848" spans="1:1" x14ac:dyDescent="0.45">
      <c r="A6848" t="s">
        <v>10</v>
      </c>
    </row>
    <row r="6849" spans="1:1" x14ac:dyDescent="0.45">
      <c r="A6849" t="s">
        <v>207</v>
      </c>
    </row>
    <row r="6850" spans="1:1" x14ac:dyDescent="0.45">
      <c r="A6850" t="s">
        <v>12</v>
      </c>
    </row>
    <row r="6852" spans="1:1" x14ac:dyDescent="0.45">
      <c r="A6852" t="s">
        <v>4218</v>
      </c>
    </row>
    <row r="6853" spans="1:1" x14ac:dyDescent="0.45">
      <c r="A6853" t="s">
        <v>4219</v>
      </c>
    </row>
    <row r="6854" spans="1:1" x14ac:dyDescent="0.45">
      <c r="A6854" t="s">
        <v>4220</v>
      </c>
    </row>
    <row r="6855" spans="1:1" x14ac:dyDescent="0.45">
      <c r="A6855" t="s">
        <v>4221</v>
      </c>
    </row>
    <row r="6856" spans="1:1" x14ac:dyDescent="0.45">
      <c r="A6856" t="s">
        <v>4222</v>
      </c>
    </row>
    <row r="6858" spans="1:1" x14ac:dyDescent="0.45">
      <c r="A6858" t="s">
        <v>4223</v>
      </c>
    </row>
    <row r="6860" spans="1:1" x14ac:dyDescent="0.45">
      <c r="A6860" t="s">
        <v>4224</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4225</v>
      </c>
    </row>
    <row r="6905" spans="1:1" x14ac:dyDescent="0.45">
      <c r="A6905" t="s">
        <v>4226</v>
      </c>
    </row>
    <row r="6906" spans="1:1" x14ac:dyDescent="0.45">
      <c r="A6906" t="s">
        <v>4227</v>
      </c>
    </row>
    <row r="6907" spans="1:1" x14ac:dyDescent="0.45">
      <c r="A6907" t="s">
        <v>4228</v>
      </c>
    </row>
    <row r="6908" spans="1:1" x14ac:dyDescent="0.45">
      <c r="A6908" t="s">
        <v>4229</v>
      </c>
    </row>
    <row r="6909" spans="1:1" x14ac:dyDescent="0.45">
      <c r="A6909" t="s">
        <v>4230</v>
      </c>
    </row>
    <row r="6910" spans="1:1" x14ac:dyDescent="0.45">
      <c r="A6910" t="s">
        <v>4231</v>
      </c>
    </row>
    <row r="6912" spans="1:1" x14ac:dyDescent="0.45">
      <c r="A6912" t="s">
        <v>4232</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4233</v>
      </c>
    </row>
    <row r="6944" spans="1:1" x14ac:dyDescent="0.45">
      <c r="A6944" t="s">
        <v>4234</v>
      </c>
    </row>
    <row r="6945" spans="1:1" x14ac:dyDescent="0.45">
      <c r="A6945" t="s">
        <v>4235</v>
      </c>
    </row>
    <row r="6946" spans="1:1" x14ac:dyDescent="0.45">
      <c r="A6946" t="s">
        <v>4236</v>
      </c>
    </row>
    <row r="6947" spans="1:1" x14ac:dyDescent="0.45">
      <c r="A6947" t="s">
        <v>4237</v>
      </c>
    </row>
    <row r="6949" spans="1:1" x14ac:dyDescent="0.45">
      <c r="A6949" t="s">
        <v>4238</v>
      </c>
    </row>
    <row r="6951" spans="1:1" x14ac:dyDescent="0.45">
      <c r="A6951" t="s">
        <v>4239</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4240</v>
      </c>
    </row>
    <row r="6970" spans="1:1" x14ac:dyDescent="0.45">
      <c r="A6970" t="s">
        <v>4241</v>
      </c>
    </row>
    <row r="6971" spans="1:1" x14ac:dyDescent="0.45">
      <c r="A6971" t="s">
        <v>4242</v>
      </c>
    </row>
    <row r="6972" spans="1:1" x14ac:dyDescent="0.45">
      <c r="A6972" t="s">
        <v>4243</v>
      </c>
    </row>
    <row r="6973" spans="1:1" x14ac:dyDescent="0.45">
      <c r="A6973" t="s">
        <v>4244</v>
      </c>
    </row>
    <row r="6974" spans="1:1" x14ac:dyDescent="0.45">
      <c r="A6974" t="s">
        <v>4245</v>
      </c>
    </row>
    <row r="6975" spans="1:1" x14ac:dyDescent="0.45">
      <c r="A6975" t="s">
        <v>4246</v>
      </c>
    </row>
    <row r="6977" spans="1:1" x14ac:dyDescent="0.45">
      <c r="A6977" t="s">
        <v>4247</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4248</v>
      </c>
    </row>
    <row r="7035" spans="1:1" x14ac:dyDescent="0.45">
      <c r="A7035" t="s">
        <v>4249</v>
      </c>
    </row>
    <row r="7036" spans="1:1" x14ac:dyDescent="0.45">
      <c r="A7036" t="s">
        <v>4250</v>
      </c>
    </row>
    <row r="7037" spans="1:1" x14ac:dyDescent="0.45">
      <c r="A7037" t="s">
        <v>4251</v>
      </c>
    </row>
    <row r="7038" spans="1:1" x14ac:dyDescent="0.45">
      <c r="A7038" t="s">
        <v>4252</v>
      </c>
    </row>
    <row r="7040" spans="1:1" x14ac:dyDescent="0.45">
      <c r="A7040" t="s">
        <v>4253</v>
      </c>
    </row>
    <row r="7042" spans="1:1" x14ac:dyDescent="0.45">
      <c r="A7042" t="s">
        <v>4254</v>
      </c>
    </row>
    <row r="7043" spans="1:1" x14ac:dyDescent="0.45">
      <c r="A7043" t="s">
        <v>10</v>
      </c>
    </row>
    <row r="7044" spans="1:1" x14ac:dyDescent="0.45">
      <c r="A7044" t="s">
        <v>207</v>
      </c>
    </row>
    <row r="7045" spans="1:1" x14ac:dyDescent="0.45">
      <c r="A7045" t="s">
        <v>12</v>
      </c>
    </row>
    <row r="7047" spans="1:1" x14ac:dyDescent="0.45">
      <c r="A7047" t="s">
        <v>4255</v>
      </c>
    </row>
    <row r="7048" spans="1:1" x14ac:dyDescent="0.45">
      <c r="A7048" t="s">
        <v>4256</v>
      </c>
    </row>
    <row r="7049" spans="1:1" x14ac:dyDescent="0.45">
      <c r="A7049" t="s">
        <v>4257</v>
      </c>
    </row>
    <row r="7050" spans="1:1" x14ac:dyDescent="0.45">
      <c r="A7050" t="s">
        <v>4258</v>
      </c>
    </row>
    <row r="7051" spans="1:1" x14ac:dyDescent="0.45">
      <c r="A7051" t="s">
        <v>4259</v>
      </c>
    </row>
    <row r="7052" spans="1:1" x14ac:dyDescent="0.45">
      <c r="A7052" t="s">
        <v>4260</v>
      </c>
    </row>
    <row r="7053" spans="1:1" x14ac:dyDescent="0.45">
      <c r="A7053" t="s">
        <v>4261</v>
      </c>
    </row>
    <row r="7055" spans="1:1" x14ac:dyDescent="0.45">
      <c r="A7055" t="s">
        <v>4262</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4263</v>
      </c>
    </row>
    <row r="7087" spans="1:1" x14ac:dyDescent="0.45">
      <c r="A7087" t="s">
        <v>4264</v>
      </c>
    </row>
    <row r="7088" spans="1:1" x14ac:dyDescent="0.45">
      <c r="A7088" t="s">
        <v>4265</v>
      </c>
    </row>
    <row r="7089" spans="1:1" x14ac:dyDescent="0.45">
      <c r="A7089" t="s">
        <v>4266</v>
      </c>
    </row>
    <row r="7090" spans="1:1" x14ac:dyDescent="0.45">
      <c r="A7090" t="s">
        <v>4267</v>
      </c>
    </row>
    <row r="7092" spans="1:1" x14ac:dyDescent="0.45">
      <c r="A7092" t="s">
        <v>4268</v>
      </c>
    </row>
    <row r="7094" spans="1:1" x14ac:dyDescent="0.45">
      <c r="A7094" t="s">
        <v>4269</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4270</v>
      </c>
    </row>
    <row r="7113" spans="1:1" x14ac:dyDescent="0.45">
      <c r="A7113" t="s">
        <v>4271</v>
      </c>
    </row>
    <row r="7114" spans="1:1" x14ac:dyDescent="0.45">
      <c r="A7114" t="s">
        <v>4272</v>
      </c>
    </row>
    <row r="7115" spans="1:1" x14ac:dyDescent="0.45">
      <c r="A7115" t="s">
        <v>4273</v>
      </c>
    </row>
    <row r="7116" spans="1:1" x14ac:dyDescent="0.45">
      <c r="A7116" t="s">
        <v>4274</v>
      </c>
    </row>
    <row r="7117" spans="1:1" x14ac:dyDescent="0.45">
      <c r="A7117" t="s">
        <v>4275</v>
      </c>
    </row>
    <row r="7118" spans="1:1" x14ac:dyDescent="0.45">
      <c r="A7118" t="s">
        <v>4276</v>
      </c>
    </row>
    <row r="7120" spans="1:1" x14ac:dyDescent="0.45">
      <c r="A7120" t="s">
        <v>4277</v>
      </c>
    </row>
    <row r="7121" spans="1:1" x14ac:dyDescent="0.45">
      <c r="A7121" t="s">
        <v>10</v>
      </c>
    </row>
    <row r="7122" spans="1:1" x14ac:dyDescent="0.45">
      <c r="A7122" t="s">
        <v>11</v>
      </c>
    </row>
    <row r="7123" spans="1:1" x14ac:dyDescent="0.45">
      <c r="A7123" t="s">
        <v>12</v>
      </c>
    </row>
    <row r="7125" spans="1:1" x14ac:dyDescent="0.45">
      <c r="A7125" t="s">
        <v>4278</v>
      </c>
    </row>
    <row r="7126" spans="1:1" x14ac:dyDescent="0.45">
      <c r="A7126" t="s">
        <v>4279</v>
      </c>
    </row>
    <row r="7127" spans="1:1" x14ac:dyDescent="0.45">
      <c r="A7127" t="s">
        <v>4280</v>
      </c>
    </row>
    <row r="7128" spans="1:1" x14ac:dyDescent="0.45">
      <c r="A7128" t="s">
        <v>4281</v>
      </c>
    </row>
    <row r="7129" spans="1:1" x14ac:dyDescent="0.45">
      <c r="A7129" t="s">
        <v>4282</v>
      </c>
    </row>
    <row r="7130" spans="1:1" x14ac:dyDescent="0.45">
      <c r="A7130" t="s">
        <v>4283</v>
      </c>
    </row>
    <row r="7131" spans="1:1" x14ac:dyDescent="0.45">
      <c r="A7131" t="s">
        <v>4284</v>
      </c>
    </row>
    <row r="7133" spans="1:1" x14ac:dyDescent="0.45">
      <c r="A7133" t="s">
        <v>4285</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4286</v>
      </c>
    </row>
    <row r="7152" spans="1:1" x14ac:dyDescent="0.45">
      <c r="A7152" t="s">
        <v>4287</v>
      </c>
    </row>
    <row r="7153" spans="1:1" x14ac:dyDescent="0.45">
      <c r="A7153" t="s">
        <v>4288</v>
      </c>
    </row>
    <row r="7154" spans="1:1" x14ac:dyDescent="0.45">
      <c r="A7154" t="s">
        <v>4289</v>
      </c>
    </row>
    <row r="7155" spans="1:1" x14ac:dyDescent="0.45">
      <c r="A7155" t="s">
        <v>4290</v>
      </c>
    </row>
    <row r="7156" spans="1:1" x14ac:dyDescent="0.45">
      <c r="A7156" t="s">
        <v>4291</v>
      </c>
    </row>
    <row r="7157" spans="1:1" x14ac:dyDescent="0.45">
      <c r="A7157" t="s">
        <v>4292</v>
      </c>
    </row>
    <row r="7159" spans="1:1" x14ac:dyDescent="0.45">
      <c r="A7159" t="s">
        <v>4293</v>
      </c>
    </row>
    <row r="7160" spans="1:1" x14ac:dyDescent="0.45">
      <c r="A7160" t="s">
        <v>10</v>
      </c>
    </row>
    <row r="7161" spans="1:1" x14ac:dyDescent="0.45">
      <c r="A7161" t="s">
        <v>128</v>
      </c>
    </row>
    <row r="7162" spans="1:1" x14ac:dyDescent="0.45">
      <c r="A7162" t="s">
        <v>12</v>
      </c>
    </row>
    <row r="7164" spans="1:1" x14ac:dyDescent="0.45">
      <c r="A7164" t="s">
        <v>4294</v>
      </c>
    </row>
    <row r="7165" spans="1:1" x14ac:dyDescent="0.45">
      <c r="A7165" t="s">
        <v>4295</v>
      </c>
    </row>
    <row r="7166" spans="1:1" x14ac:dyDescent="0.45">
      <c r="A7166" t="s">
        <v>4296</v>
      </c>
    </row>
    <row r="7167" spans="1:1" x14ac:dyDescent="0.45">
      <c r="A7167" t="s">
        <v>4297</v>
      </c>
    </row>
    <row r="7168" spans="1:1" x14ac:dyDescent="0.45">
      <c r="A7168" t="s">
        <v>4298</v>
      </c>
    </row>
    <row r="7169" spans="1:1" x14ac:dyDescent="0.45">
      <c r="A7169" t="s">
        <v>4299</v>
      </c>
    </row>
    <row r="7170" spans="1:1" x14ac:dyDescent="0.45">
      <c r="A7170" t="s">
        <v>4300</v>
      </c>
    </row>
    <row r="7172" spans="1:1" x14ac:dyDescent="0.45">
      <c r="A7172" t="s">
        <v>4301</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4302</v>
      </c>
    </row>
    <row r="7191" spans="1:1" x14ac:dyDescent="0.45">
      <c r="A7191" t="s">
        <v>4303</v>
      </c>
    </row>
    <row r="7192" spans="1:1" x14ac:dyDescent="0.45">
      <c r="A7192">
        <v>56678415000</v>
      </c>
    </row>
    <row r="7193" spans="1:1" x14ac:dyDescent="0.45">
      <c r="A7193" t="s">
        <v>4304</v>
      </c>
    </row>
    <row r="7194" spans="1:1" x14ac:dyDescent="0.45">
      <c r="A7194" t="s">
        <v>4305</v>
      </c>
    </row>
    <row r="7196" spans="1:1" x14ac:dyDescent="0.45">
      <c r="A7196" t="s">
        <v>4306</v>
      </c>
    </row>
    <row r="7198" spans="1:1" x14ac:dyDescent="0.45">
      <c r="A7198" t="s">
        <v>4307</v>
      </c>
    </row>
    <row r="7199" spans="1:1" x14ac:dyDescent="0.45">
      <c r="A7199" t="s">
        <v>10</v>
      </c>
    </row>
    <row r="7200" spans="1:1" x14ac:dyDescent="0.45">
      <c r="A7200" t="s">
        <v>11</v>
      </c>
    </row>
    <row r="7201" spans="1:1" x14ac:dyDescent="0.45">
      <c r="A7201" t="s">
        <v>12</v>
      </c>
    </row>
    <row r="7203" spans="1:1" x14ac:dyDescent="0.45">
      <c r="A7203" t="s">
        <v>4308</v>
      </c>
    </row>
    <row r="7204" spans="1:1" x14ac:dyDescent="0.45">
      <c r="A7204" t="s">
        <v>4309</v>
      </c>
    </row>
    <row r="7205" spans="1:1" x14ac:dyDescent="0.45">
      <c r="A7205" t="s">
        <v>4310</v>
      </c>
    </row>
    <row r="7206" spans="1:1" x14ac:dyDescent="0.45">
      <c r="A7206" t="s">
        <v>4311</v>
      </c>
    </row>
    <row r="7207" spans="1:1" x14ac:dyDescent="0.45">
      <c r="A7207" t="s">
        <v>4312</v>
      </c>
    </row>
    <row r="7208" spans="1:1" x14ac:dyDescent="0.45">
      <c r="A7208" t="s">
        <v>4313</v>
      </c>
    </row>
    <row r="7209" spans="1:1" x14ac:dyDescent="0.45">
      <c r="A7209" t="s">
        <v>4314</v>
      </c>
    </row>
    <row r="7211" spans="1:1" x14ac:dyDescent="0.45">
      <c r="A7211" t="s">
        <v>4315</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4211</v>
      </c>
    </row>
    <row r="7230" spans="1:1" x14ac:dyDescent="0.45">
      <c r="A7230" t="s">
        <v>4212</v>
      </c>
    </row>
    <row r="7231" spans="1:1" x14ac:dyDescent="0.45">
      <c r="A7231">
        <v>57217481378</v>
      </c>
    </row>
    <row r="7232" spans="1:1" x14ac:dyDescent="0.45">
      <c r="A7232" t="s">
        <v>4316</v>
      </c>
    </row>
    <row r="7233" spans="1:1" x14ac:dyDescent="0.45">
      <c r="A7233" t="s">
        <v>4317</v>
      </c>
    </row>
    <row r="7234" spans="1:1" x14ac:dyDescent="0.45">
      <c r="A7234" t="s">
        <v>4318</v>
      </c>
    </row>
    <row r="7235" spans="1:1" x14ac:dyDescent="0.45">
      <c r="A7235" t="s">
        <v>4319</v>
      </c>
    </row>
    <row r="7237" spans="1:1" x14ac:dyDescent="0.45">
      <c r="A7237" t="s">
        <v>4320</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4321</v>
      </c>
    </row>
    <row r="7269" spans="1:1" x14ac:dyDescent="0.45">
      <c r="A7269" t="s">
        <v>4322</v>
      </c>
    </row>
    <row r="7270" spans="1:1" x14ac:dyDescent="0.45">
      <c r="A7270" t="s">
        <v>4323</v>
      </c>
    </row>
    <row r="7271" spans="1:1" x14ac:dyDescent="0.45">
      <c r="A7271" t="s">
        <v>4324</v>
      </c>
    </row>
    <row r="7272" spans="1:1" x14ac:dyDescent="0.45">
      <c r="A7272" t="s">
        <v>4325</v>
      </c>
    </row>
    <row r="7273" spans="1:1" x14ac:dyDescent="0.45">
      <c r="A7273" t="s">
        <v>4326</v>
      </c>
    </row>
    <row r="7274" spans="1:1" x14ac:dyDescent="0.45">
      <c r="A7274" t="s">
        <v>4327</v>
      </c>
    </row>
    <row r="7276" spans="1:1" x14ac:dyDescent="0.45">
      <c r="A7276" t="s">
        <v>4328</v>
      </c>
    </row>
    <row r="7277" spans="1:1" x14ac:dyDescent="0.45">
      <c r="A7277" t="s">
        <v>10</v>
      </c>
    </row>
    <row r="7278" spans="1:1" x14ac:dyDescent="0.45">
      <c r="A7278" t="s">
        <v>207</v>
      </c>
    </row>
    <row r="7279" spans="1:1" x14ac:dyDescent="0.45">
      <c r="A7279" t="s">
        <v>12</v>
      </c>
    </row>
    <row r="7281" spans="1:1" x14ac:dyDescent="0.45">
      <c r="A7281" t="s">
        <v>4329</v>
      </c>
    </row>
    <row r="7282" spans="1:1" x14ac:dyDescent="0.45">
      <c r="A7282" t="s">
        <v>4330</v>
      </c>
    </row>
    <row r="7283" spans="1:1" x14ac:dyDescent="0.45">
      <c r="A7283" t="s">
        <v>4331</v>
      </c>
    </row>
    <row r="7284" spans="1:1" x14ac:dyDescent="0.45">
      <c r="A7284" t="s">
        <v>4332</v>
      </c>
    </row>
    <row r="7285" spans="1:1" x14ac:dyDescent="0.45">
      <c r="A7285" t="s">
        <v>4333</v>
      </c>
    </row>
    <row r="7286" spans="1:1" x14ac:dyDescent="0.45">
      <c r="A7286" t="s">
        <v>4334</v>
      </c>
    </row>
    <row r="7287" spans="1:1" x14ac:dyDescent="0.45">
      <c r="A7287" t="s">
        <v>4335</v>
      </c>
    </row>
    <row r="7289" spans="1:1" x14ac:dyDescent="0.45">
      <c r="A7289" t="s">
        <v>4336</v>
      </c>
    </row>
    <row r="7290" spans="1:1" x14ac:dyDescent="0.45">
      <c r="A7290" t="s">
        <v>10</v>
      </c>
    </row>
    <row r="7291" spans="1:1" x14ac:dyDescent="0.45">
      <c r="A7291" t="s">
        <v>128</v>
      </c>
    </row>
    <row r="7292" spans="1:1" x14ac:dyDescent="0.45">
      <c r="A7292" t="s">
        <v>12</v>
      </c>
    </row>
    <row r="7294" spans="1:1" x14ac:dyDescent="0.45">
      <c r="A7294" t="s">
        <v>4337</v>
      </c>
    </row>
    <row r="7295" spans="1:1" x14ac:dyDescent="0.45">
      <c r="A7295" t="s">
        <v>4338</v>
      </c>
    </row>
    <row r="7296" spans="1:1" x14ac:dyDescent="0.45">
      <c r="A7296" t="s">
        <v>4339</v>
      </c>
    </row>
    <row r="7297" spans="1:1" x14ac:dyDescent="0.45">
      <c r="A7297" t="s">
        <v>4340</v>
      </c>
    </row>
    <row r="7298" spans="1:1" x14ac:dyDescent="0.45">
      <c r="A7298" t="s">
        <v>4341</v>
      </c>
    </row>
    <row r="7299" spans="1:1" x14ac:dyDescent="0.45">
      <c r="A7299" t="s">
        <v>4342</v>
      </c>
    </row>
    <row r="7300" spans="1:1" x14ac:dyDescent="0.45">
      <c r="A7300" t="s">
        <v>4343</v>
      </c>
    </row>
    <row r="7302" spans="1:1" x14ac:dyDescent="0.45">
      <c r="A7302" t="s">
        <v>4344</v>
      </c>
    </row>
    <row r="7303" spans="1:1" x14ac:dyDescent="0.45">
      <c r="A7303" t="s">
        <v>10</v>
      </c>
    </row>
    <row r="7304" spans="1:1" x14ac:dyDescent="0.45">
      <c r="A7304" t="s">
        <v>207</v>
      </c>
    </row>
    <row r="7305" spans="1:1" x14ac:dyDescent="0.45">
      <c r="A7305" t="s">
        <v>12</v>
      </c>
    </row>
    <row r="7307" spans="1:1" x14ac:dyDescent="0.45">
      <c r="A7307" t="s">
        <v>4345</v>
      </c>
    </row>
    <row r="7308" spans="1:1" x14ac:dyDescent="0.45">
      <c r="A7308" t="s">
        <v>4346</v>
      </c>
    </row>
    <row r="7309" spans="1:1" x14ac:dyDescent="0.45">
      <c r="A7309" t="s">
        <v>4347</v>
      </c>
    </row>
    <row r="7310" spans="1:1" x14ac:dyDescent="0.45">
      <c r="A7310" t="s">
        <v>4348</v>
      </c>
    </row>
    <row r="7311" spans="1:1" x14ac:dyDescent="0.45">
      <c r="A7311" t="s">
        <v>4349</v>
      </c>
    </row>
    <row r="7312" spans="1:1" x14ac:dyDescent="0.45">
      <c r="A7312" t="s">
        <v>4350</v>
      </c>
    </row>
    <row r="7313" spans="1:1" x14ac:dyDescent="0.45">
      <c r="A7313" t="s">
        <v>4351</v>
      </c>
    </row>
    <row r="7315" spans="1:1" x14ac:dyDescent="0.45">
      <c r="A7315" t="s">
        <v>4352</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3813</v>
      </c>
    </row>
    <row r="7334" spans="1:1" x14ac:dyDescent="0.45">
      <c r="A7334" t="s">
        <v>3814</v>
      </c>
    </row>
    <row r="7335" spans="1:1" x14ac:dyDescent="0.45">
      <c r="A7335">
        <v>36744662800</v>
      </c>
    </row>
    <row r="7336" spans="1:1" x14ac:dyDescent="0.45">
      <c r="A7336" t="s">
        <v>3815</v>
      </c>
    </row>
    <row r="7337" spans="1:1" x14ac:dyDescent="0.45">
      <c r="A7337" t="s">
        <v>4353</v>
      </c>
    </row>
    <row r="7338" spans="1:1" x14ac:dyDescent="0.45">
      <c r="A7338" t="s">
        <v>4354</v>
      </c>
    </row>
    <row r="7339" spans="1:1" x14ac:dyDescent="0.45">
      <c r="A7339" t="s">
        <v>4355</v>
      </c>
    </row>
    <row r="7341" spans="1:1" x14ac:dyDescent="0.45">
      <c r="A7341" t="s">
        <v>4356</v>
      </c>
    </row>
    <row r="7342" spans="1:1" x14ac:dyDescent="0.45">
      <c r="A7342" t="s">
        <v>10</v>
      </c>
    </row>
    <row r="7343" spans="1:1" x14ac:dyDescent="0.45">
      <c r="A7343" t="s">
        <v>128</v>
      </c>
    </row>
    <row r="7344" spans="1:1" x14ac:dyDescent="0.45">
      <c r="A7344" t="s">
        <v>12</v>
      </c>
    </row>
    <row r="7346" spans="1:1" x14ac:dyDescent="0.45">
      <c r="A7346" t="s">
        <v>3270</v>
      </c>
    </row>
    <row r="7347" spans="1:1" x14ac:dyDescent="0.45">
      <c r="A7347" t="s">
        <v>3271</v>
      </c>
    </row>
    <row r="7348" spans="1:1" x14ac:dyDescent="0.45">
      <c r="A7348" t="s">
        <v>3272</v>
      </c>
    </row>
    <row r="7349" spans="1:1" x14ac:dyDescent="0.45">
      <c r="A7349" t="s">
        <v>3273</v>
      </c>
    </row>
    <row r="7350" spans="1:1" x14ac:dyDescent="0.45">
      <c r="A7350" t="s">
        <v>4357</v>
      </c>
    </row>
    <row r="7351" spans="1:1" x14ac:dyDescent="0.45">
      <c r="A7351" t="s">
        <v>4358</v>
      </c>
    </row>
    <row r="7352" spans="1:1" x14ac:dyDescent="0.45">
      <c r="A7352" t="s">
        <v>4359</v>
      </c>
    </row>
    <row r="7354" spans="1:1" x14ac:dyDescent="0.45">
      <c r="A7354" t="s">
        <v>4360</v>
      </c>
    </row>
    <row r="7355" spans="1:1" x14ac:dyDescent="0.45">
      <c r="A7355" t="s">
        <v>10</v>
      </c>
    </row>
    <row r="7356" spans="1:1" x14ac:dyDescent="0.45">
      <c r="A7356" t="s">
        <v>11</v>
      </c>
    </row>
    <row r="7357" spans="1:1" x14ac:dyDescent="0.45">
      <c r="A7357" t="s">
        <v>12</v>
      </c>
    </row>
    <row r="7359" spans="1:1" x14ac:dyDescent="0.45">
      <c r="A7359" t="s">
        <v>4361</v>
      </c>
    </row>
    <row r="7360" spans="1:1" x14ac:dyDescent="0.45">
      <c r="A7360" t="s">
        <v>4362</v>
      </c>
    </row>
    <row r="7361" spans="1:1" x14ac:dyDescent="0.45">
      <c r="A7361" t="s">
        <v>4363</v>
      </c>
    </row>
    <row r="7362" spans="1:1" x14ac:dyDescent="0.45">
      <c r="A7362" t="s">
        <v>4364</v>
      </c>
    </row>
    <row r="7363" spans="1:1" x14ac:dyDescent="0.45">
      <c r="A7363" t="s">
        <v>4365</v>
      </c>
    </row>
    <row r="7365" spans="1:1" x14ac:dyDescent="0.45">
      <c r="A7365" t="s">
        <v>4366</v>
      </c>
    </row>
    <row r="7367" spans="1:1" x14ac:dyDescent="0.45">
      <c r="A7367" t="s">
        <v>4367</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4368</v>
      </c>
    </row>
    <row r="7386" spans="1:1" x14ac:dyDescent="0.45">
      <c r="A7386" t="s">
        <v>4369</v>
      </c>
    </row>
    <row r="7387" spans="1:1" x14ac:dyDescent="0.45">
      <c r="A7387" t="s">
        <v>4370</v>
      </c>
    </row>
    <row r="7388" spans="1:1" x14ac:dyDescent="0.45">
      <c r="A7388" t="s">
        <v>4371</v>
      </c>
    </row>
    <row r="7389" spans="1:1" x14ac:dyDescent="0.45">
      <c r="A7389" t="s">
        <v>4372</v>
      </c>
    </row>
    <row r="7390" spans="1:1" x14ac:dyDescent="0.45">
      <c r="A7390" t="s">
        <v>4373</v>
      </c>
    </row>
    <row r="7391" spans="1:1" x14ac:dyDescent="0.45">
      <c r="A7391" t="s">
        <v>4374</v>
      </c>
    </row>
    <row r="7393" spans="1:1" x14ac:dyDescent="0.45">
      <c r="A7393" t="s">
        <v>4375</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4376</v>
      </c>
    </row>
    <row r="7438" spans="1:1" x14ac:dyDescent="0.45">
      <c r="A7438" t="s">
        <v>4377</v>
      </c>
    </row>
    <row r="7439" spans="1:1" x14ac:dyDescent="0.45">
      <c r="A7439" t="s">
        <v>4378</v>
      </c>
    </row>
    <row r="7440" spans="1:1" x14ac:dyDescent="0.45">
      <c r="A7440" t="s">
        <v>4379</v>
      </c>
    </row>
    <row r="7441" spans="1:1" x14ac:dyDescent="0.45">
      <c r="A7441" t="s">
        <v>4380</v>
      </c>
    </row>
    <row r="7443" spans="1:1" x14ac:dyDescent="0.45">
      <c r="A7443" t="s">
        <v>4381</v>
      </c>
    </row>
    <row r="7445" spans="1:1" x14ac:dyDescent="0.45">
      <c r="A7445" t="s">
        <v>4382</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CL476"/>
  <sheetViews>
    <sheetView workbookViewId="0">
      <selection activeCell="A5" sqref="A5:A473"/>
    </sheetView>
  </sheetViews>
  <sheetFormatPr defaultColWidth="5.3984375" defaultRowHeight="14.25" outlineLevelCol="1" x14ac:dyDescent="0.45"/>
  <cols>
    <col min="2" max="2" width="19.73046875" customWidth="1"/>
    <col min="3" max="4" width="15.265625" hidden="1" customWidth="1" outlineLevel="1"/>
    <col min="5" max="5" width="17.19921875" customWidth="1" collapsed="1"/>
    <col min="6" max="7" width="12.1328125" hidden="1" customWidth="1" outlineLevel="1"/>
    <col min="8" max="8" width="12.86328125" hidden="1" customWidth="1" outlineLevel="1"/>
    <col min="9" max="9" width="6.46484375" bestFit="1" customWidth="1" collapsed="1"/>
    <col min="10" max="10" width="6.19921875" bestFit="1" customWidth="1"/>
    <col min="11" max="11" width="10.19921875" hidden="1" customWidth="1" outlineLevel="1"/>
    <col min="12" max="12" width="11.796875" hidden="1" customWidth="1" outlineLevel="1"/>
    <col min="13" max="13" width="7.33203125" hidden="1" customWidth="1" outlineLevel="1"/>
    <col min="14" max="14" width="15.265625" hidden="1" customWidth="1" outlineLevel="1" collapsed="1"/>
    <col min="15" max="15" width="15.265625" hidden="1" customWidth="1" outlineLevel="1"/>
    <col min="16" max="16" width="113.19921875" customWidth="1" collapsed="1"/>
    <col min="17" max="87" width="11.59765625" customWidth="1"/>
    <col min="88" max="88" width="10.265625" customWidth="1" outlineLevel="1"/>
    <col min="89" max="90" width="15.265625" customWidth="1" outlineLevel="1"/>
  </cols>
  <sheetData>
    <row r="1" spans="1:90" x14ac:dyDescent="0.45">
      <c r="B1" t="s">
        <v>2202</v>
      </c>
      <c r="E1" t="s">
        <v>4949</v>
      </c>
      <c r="F1">
        <f>SUM(SLR479_20231202[licz.tytuł])</f>
        <v>81</v>
      </c>
      <c r="G1">
        <f>SUM(SLR479_20231202[licz.2war.tytuł])</f>
        <v>51</v>
      </c>
      <c r="Q1">
        <f>SUM(SLR479_20231202[licz.streszczenie])</f>
        <v>262</v>
      </c>
      <c r="R1">
        <f>SUM(SLR479_20231202[licz.2war.streszcz])</f>
        <v>226</v>
      </c>
    </row>
    <row r="2" spans="1:90" x14ac:dyDescent="0.45">
      <c r="A2" s="6" t="s">
        <v>2169</v>
      </c>
      <c r="B2" s="6" t="s">
        <v>2170</v>
      </c>
      <c r="C2" s="6" t="s">
        <v>2171</v>
      </c>
      <c r="D2" s="6" t="s">
        <v>2172</v>
      </c>
      <c r="E2" s="6" t="s">
        <v>2173</v>
      </c>
      <c r="F2" s="10" t="s">
        <v>2215</v>
      </c>
      <c r="G2" s="10" t="s">
        <v>4392</v>
      </c>
      <c r="H2" s="6" t="s">
        <v>2174</v>
      </c>
      <c r="I2" s="10" t="s">
        <v>2181</v>
      </c>
      <c r="J2" s="10" t="s">
        <v>2185</v>
      </c>
      <c r="K2" s="10" t="s">
        <v>2182</v>
      </c>
      <c r="L2" s="10" t="s">
        <v>2183</v>
      </c>
      <c r="M2" s="10" t="s">
        <v>2184</v>
      </c>
      <c r="N2" s="6" t="s">
        <v>2175</v>
      </c>
      <c r="O2" s="6" t="s">
        <v>2176</v>
      </c>
      <c r="P2" s="7" t="s">
        <v>2177</v>
      </c>
      <c r="Q2" s="11" t="s">
        <v>2216</v>
      </c>
      <c r="R2" s="11" t="s">
        <v>4393</v>
      </c>
      <c r="S2" s="11" t="s">
        <v>5032</v>
      </c>
      <c r="T2" s="11" t="s">
        <v>5031</v>
      </c>
      <c r="U2" s="11" t="s">
        <v>5030</v>
      </c>
      <c r="V2" s="11" t="s">
        <v>5029</v>
      </c>
      <c r="W2" s="11" t="s">
        <v>5028</v>
      </c>
      <c r="X2" s="11" t="s">
        <v>5027</v>
      </c>
      <c r="Y2" s="11" t="s">
        <v>5026</v>
      </c>
      <c r="Z2" s="11" t="s">
        <v>5025</v>
      </c>
      <c r="AA2" s="11" t="s">
        <v>5024</v>
      </c>
      <c r="AB2" s="11" t="s">
        <v>5023</v>
      </c>
      <c r="AC2" s="11" t="s">
        <v>5022</v>
      </c>
      <c r="AD2" s="11" t="s">
        <v>5021</v>
      </c>
      <c r="AE2" s="11" t="s">
        <v>5020</v>
      </c>
      <c r="AF2" s="11" t="s">
        <v>5019</v>
      </c>
      <c r="AG2" s="11" t="s">
        <v>5018</v>
      </c>
      <c r="AH2" s="11" t="s">
        <v>5017</v>
      </c>
      <c r="AI2" s="11" t="s">
        <v>5016</v>
      </c>
      <c r="AJ2" s="11" t="s">
        <v>5015</v>
      </c>
      <c r="AK2" s="11" t="s">
        <v>5014</v>
      </c>
      <c r="AL2" s="11" t="s">
        <v>5013</v>
      </c>
      <c r="AM2" s="11" t="s">
        <v>5012</v>
      </c>
      <c r="AN2" s="11" t="s">
        <v>5011</v>
      </c>
      <c r="AO2" s="11" t="s">
        <v>5010</v>
      </c>
      <c r="AP2" s="11" t="s">
        <v>5009</v>
      </c>
      <c r="AQ2" s="11" t="s">
        <v>5008</v>
      </c>
      <c r="AR2" s="11" t="s">
        <v>5007</v>
      </c>
      <c r="AS2" s="11" t="s">
        <v>5006</v>
      </c>
      <c r="AT2" s="11" t="s">
        <v>5005</v>
      </c>
      <c r="AU2" s="11" t="s">
        <v>5004</v>
      </c>
      <c r="AV2" s="11" t="s">
        <v>5003</v>
      </c>
      <c r="AW2" s="11" t="s">
        <v>5002</v>
      </c>
      <c r="AX2" s="11" t="s">
        <v>5001</v>
      </c>
      <c r="AY2" s="11" t="s">
        <v>5000</v>
      </c>
      <c r="AZ2" s="11" t="s">
        <v>4999</v>
      </c>
      <c r="BA2" s="11" t="s">
        <v>4998</v>
      </c>
      <c r="BB2" s="11" t="s">
        <v>4997</v>
      </c>
      <c r="BC2" s="11" t="s">
        <v>4996</v>
      </c>
      <c r="BD2" s="11" t="s">
        <v>4995</v>
      </c>
      <c r="BE2" s="11" t="s">
        <v>4994</v>
      </c>
      <c r="BF2" s="11" t="s">
        <v>4993</v>
      </c>
      <c r="BG2" s="11" t="s">
        <v>4992</v>
      </c>
      <c r="BH2" s="11" t="s">
        <v>4991</v>
      </c>
      <c r="BI2" s="11" t="s">
        <v>4990</v>
      </c>
      <c r="BJ2" s="11" t="s">
        <v>4989</v>
      </c>
      <c r="BK2" s="11" t="s">
        <v>4988</v>
      </c>
      <c r="BL2" s="11" t="s">
        <v>4987</v>
      </c>
      <c r="BM2" s="11" t="s">
        <v>4986</v>
      </c>
      <c r="BN2" s="11" t="s">
        <v>4985</v>
      </c>
      <c r="BO2" s="11" t="s">
        <v>4984</v>
      </c>
      <c r="BP2" s="11" t="s">
        <v>4983</v>
      </c>
      <c r="BQ2" s="11" t="s">
        <v>4982</v>
      </c>
      <c r="BR2" s="11" t="s">
        <v>4981</v>
      </c>
      <c r="BS2" s="11" t="s">
        <v>4980</v>
      </c>
      <c r="BT2" s="11" t="s">
        <v>4979</v>
      </c>
      <c r="BU2" s="11" t="s">
        <v>4978</v>
      </c>
      <c r="BV2" s="11" t="s">
        <v>4977</v>
      </c>
      <c r="BW2" s="11" t="s">
        <v>4976</v>
      </c>
      <c r="BX2" s="11" t="s">
        <v>4975</v>
      </c>
      <c r="BY2" s="11" t="s">
        <v>4974</v>
      </c>
      <c r="BZ2" s="11" t="s">
        <v>4973</v>
      </c>
      <c r="CA2" s="11" t="s">
        <v>4972</v>
      </c>
      <c r="CB2" s="11" t="s">
        <v>4971</v>
      </c>
      <c r="CC2" s="11" t="s">
        <v>4970</v>
      </c>
      <c r="CD2" s="11" t="s">
        <v>4969</v>
      </c>
      <c r="CE2" s="11" t="s">
        <v>4968</v>
      </c>
      <c r="CF2" s="11" t="s">
        <v>4967</v>
      </c>
      <c r="CG2" s="11" t="s">
        <v>4966</v>
      </c>
      <c r="CH2" s="11" t="s">
        <v>4965</v>
      </c>
      <c r="CI2" s="11" t="s">
        <v>4917</v>
      </c>
      <c r="CJ2" t="s">
        <v>4385</v>
      </c>
      <c r="CK2" t="s">
        <v>4384</v>
      </c>
      <c r="CL2" t="s">
        <v>2180</v>
      </c>
    </row>
    <row r="3" spans="1:90" s="12" customFormat="1" hidden="1" x14ac:dyDescent="0.45">
      <c r="A3" s="9">
        <v>1</v>
      </c>
      <c r="B3" s="9" t="s">
        <v>2218</v>
      </c>
      <c r="C3" s="9" t="s">
        <v>2219</v>
      </c>
      <c r="D3" s="9" t="s">
        <v>2220</v>
      </c>
      <c r="E3" s="9" t="s">
        <v>2221</v>
      </c>
      <c r="F3" s="9">
        <f>COUNTIF(SLR479_20231202[[#This Row],[Tytuł]],"*"&amp;$B$1&amp;"*")</f>
        <v>1</v>
      </c>
      <c r="G3" s="9">
        <f>COUNTIFS(SLR479_20231202[[#This Row],[Tytuł]],"*"&amp;$B$1&amp;"*",SLR479_20231202[[#This Row],[Tytuł]],"*"&amp;$E$1&amp;"*")</f>
        <v>1</v>
      </c>
      <c r="H3" s="9" t="s">
        <v>2222</v>
      </c>
      <c r="I3" s="9">
        <f>MID(SLR479_20231202[[#This Row],[Rok, publikacja, cytowania]],2,4)+0</f>
        <v>2013</v>
      </c>
      <c r="J3" s="9">
        <f>(MID(SLR479_20231202[[#This Row],[Rok, publikacja, cytowania]],FIND(" Cited ",SLR479_20231202[[#This Row],[Rok, publikacja, cytowania]])+7,SLR479_20231202[[#This Row],[IlośćZnakówLCyt]]))+0</f>
        <v>123</v>
      </c>
      <c r="K3" s="9">
        <f>FIND(" Cited ",SLR479_20231202[[#This Row],[Rok, publikacja, cytowania]])+7</f>
        <v>64</v>
      </c>
      <c r="L3" s="9">
        <f>FIND(" times",SLR479_20231202[[#This Row],[Rok, publikacja, cytowania]])</f>
        <v>67</v>
      </c>
      <c r="M3" s="9">
        <f>SLR479_20231202[[#This Row],[koniecLCyt]]-SLR479_20231202[[#This Row],[poczLCyt]]</f>
        <v>3</v>
      </c>
      <c r="N3" s="9" t="s">
        <v>2223</v>
      </c>
      <c r="O3" s="9" t="s">
        <v>2224</v>
      </c>
      <c r="P3" s="9" t="s">
        <v>2225</v>
      </c>
      <c r="Q3" s="9">
        <f>COUNTIF(SLR479_20231202[[#This Row],[streszczenie]],"*"&amp;$B$1&amp;"*")</f>
        <v>1</v>
      </c>
      <c r="R3" s="9">
        <f>COUNTIFS(SLR479_20231202[[#This Row],[streszczenie]],"*"&amp;$B$1&amp;"*",SLR479_20231202[[#This Row],[streszczenie]],"*"&amp;$E$1&amp;"*")</f>
        <v>1</v>
      </c>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8" t="s">
        <v>10</v>
      </c>
      <c r="CK3" s="8" t="s">
        <v>207</v>
      </c>
      <c r="CL3" s="8" t="s">
        <v>12</v>
      </c>
    </row>
    <row r="4" spans="1:90" hidden="1" x14ac:dyDescent="0.45">
      <c r="A4" s="9">
        <v>2</v>
      </c>
      <c r="B4" s="9" t="s">
        <v>2</v>
      </c>
      <c r="C4" s="9" t="s">
        <v>3</v>
      </c>
      <c r="D4" s="9" t="s">
        <v>4</v>
      </c>
      <c r="E4" s="9" t="s">
        <v>5</v>
      </c>
      <c r="F4" s="9">
        <f>COUNTIF(SLR479_20231202[[#This Row],[Tytuł]],"*"&amp;$B$1&amp;"*")</f>
        <v>0</v>
      </c>
      <c r="G4" s="9">
        <f>COUNTIFS(SLR479_20231202[[#This Row],[Tytuł]],"*"&amp;$B$1&amp;"*",SLR479_20231202[[#This Row],[Tytuł]],"*"&amp;$E$1&amp;"*")</f>
        <v>0</v>
      </c>
      <c r="H4" s="9" t="s">
        <v>6</v>
      </c>
      <c r="I4" s="9">
        <f>MID(SLR479_20231202[[#This Row],[Rok, publikacja, cytowania]],2,4)+0</f>
        <v>2010</v>
      </c>
      <c r="J4" s="9">
        <f>(MID(SLR479_20231202[[#This Row],[Rok, publikacja, cytowania]],FIND(" Cited ",SLR479_20231202[[#This Row],[Rok, publikacja, cytowania]])+7,SLR479_20231202[[#This Row],[IlośćZnakówLCyt]]))+0</f>
        <v>35</v>
      </c>
      <c r="K4" s="9">
        <f>FIND(" Cited ",SLR479_20231202[[#This Row],[Rok, publikacja, cytowania]])+7</f>
        <v>102</v>
      </c>
      <c r="L4" s="9">
        <f>FIND(" times",SLR479_20231202[[#This Row],[Rok, publikacja, cytowania]])</f>
        <v>104</v>
      </c>
      <c r="M4" s="9">
        <f>SLR479_20231202[[#This Row],[koniecLCyt]]-SLR479_20231202[[#This Row],[poczLCyt]]</f>
        <v>2</v>
      </c>
      <c r="N4" s="9" t="s">
        <v>7</v>
      </c>
      <c r="O4" s="9" t="s">
        <v>8</v>
      </c>
      <c r="P4" s="9" t="s">
        <v>9</v>
      </c>
      <c r="Q4" s="9">
        <f>COUNTIF(SLR479_20231202[[#This Row],[streszczenie]],"*"&amp;$B$1&amp;"*")</f>
        <v>0</v>
      </c>
      <c r="R4" s="9">
        <f>COUNTIFS(SLR479_20231202[[#This Row],[streszczenie]],"*"&amp;$B$1&amp;"*",SLR479_20231202[[#This Row],[streszczenie]],"*"&amp;$E$1&amp;"*")</f>
        <v>0</v>
      </c>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t="s">
        <v>10</v>
      </c>
      <c r="CK4" s="9" t="s">
        <v>11</v>
      </c>
      <c r="CL4" s="9" t="s">
        <v>12</v>
      </c>
    </row>
    <row r="5" spans="1:90" x14ac:dyDescent="0.45">
      <c r="A5" s="9">
        <v>3</v>
      </c>
      <c r="B5" s="9" t="s">
        <v>13</v>
      </c>
      <c r="C5" s="9" t="s">
        <v>14</v>
      </c>
      <c r="D5" s="9" t="s">
        <v>15</v>
      </c>
      <c r="E5" s="9" t="s">
        <v>16</v>
      </c>
      <c r="F5" s="9">
        <f>COUNTIF(SLR479_20231202[[#This Row],[Tytuł]],"*"&amp;$B$1&amp;"*")</f>
        <v>0</v>
      </c>
      <c r="G5" s="9">
        <f>COUNTIFS(SLR479_20231202[[#This Row],[Tytuł]],"*"&amp;$B$1&amp;"*",SLR479_20231202[[#This Row],[Tytuł]],"*"&amp;$E$1&amp;"*")</f>
        <v>0</v>
      </c>
      <c r="H5" s="9" t="s">
        <v>17</v>
      </c>
      <c r="I5" s="9">
        <f>MID(SLR479_20231202[[#This Row],[Rok, publikacja, cytowania]],2,4)+0</f>
        <v>2008</v>
      </c>
      <c r="J5" s="9">
        <f>(MID(SLR479_20231202[[#This Row],[Rok, publikacja, cytowania]],FIND(" Cited ",SLR479_20231202[[#This Row],[Rok, publikacja, cytowania]])+7,SLR479_20231202[[#This Row],[IlośćZnakówLCyt]]))+0</f>
        <v>37</v>
      </c>
      <c r="K5" s="9">
        <f>FIND(" Cited ",SLR479_20231202[[#This Row],[Rok, publikacja, cytowania]])+7</f>
        <v>68</v>
      </c>
      <c r="L5" s="9">
        <f>FIND(" times",SLR479_20231202[[#This Row],[Rok, publikacja, cytowania]])</f>
        <v>70</v>
      </c>
      <c r="M5" s="9">
        <f>SLR479_20231202[[#This Row],[koniecLCyt]]-SLR479_20231202[[#This Row],[poczLCyt]]</f>
        <v>2</v>
      </c>
      <c r="N5" s="9" t="s">
        <v>18</v>
      </c>
      <c r="O5" s="9" t="s">
        <v>19</v>
      </c>
      <c r="P5" s="9" t="s">
        <v>20</v>
      </c>
      <c r="Q5" s="9">
        <f>COUNTIF(SLR479_20231202[[#This Row],[streszczenie]],"*"&amp;$B$1&amp;"*")</f>
        <v>1</v>
      </c>
      <c r="R5" s="9">
        <f>COUNTIFS(SLR479_20231202[[#This Row],[streszczenie]],"*"&amp;$B$1&amp;"*",SLR479_20231202[[#This Row],[streszczenie]],"*"&amp;$E$1&amp;"*")</f>
        <v>0</v>
      </c>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8" t="s">
        <v>10</v>
      </c>
      <c r="CK5" s="8" t="s">
        <v>11</v>
      </c>
      <c r="CL5" s="8" t="s">
        <v>12</v>
      </c>
    </row>
    <row r="6" spans="1:90" hidden="1" x14ac:dyDescent="0.45">
      <c r="A6" s="9">
        <v>4</v>
      </c>
      <c r="B6" s="9" t="s">
        <v>2264</v>
      </c>
      <c r="C6" s="9" t="s">
        <v>2265</v>
      </c>
      <c r="D6" s="9" t="s">
        <v>2266</v>
      </c>
      <c r="E6" s="9" t="s">
        <v>2267</v>
      </c>
      <c r="F6" s="9">
        <f>COUNTIF(SLR479_20231202[[#This Row],[Tytuł]],"*"&amp;$B$1&amp;"*")</f>
        <v>0</v>
      </c>
      <c r="G6" s="9">
        <f>COUNTIFS(SLR479_20231202[[#This Row],[Tytuł]],"*"&amp;$B$1&amp;"*",SLR479_20231202[[#This Row],[Tytuł]],"*"&amp;$E$1&amp;"*")</f>
        <v>0</v>
      </c>
      <c r="H6" s="9" t="s">
        <v>2268</v>
      </c>
      <c r="I6" s="9">
        <f>MID(SLR479_20231202[[#This Row],[Rok, publikacja, cytowania]],2,4)+0</f>
        <v>2020</v>
      </c>
      <c r="J6" s="9">
        <f>(MID(SLR479_20231202[[#This Row],[Rok, publikacja, cytowania]],FIND(" Cited ",SLR479_20231202[[#This Row],[Rok, publikacja, cytowania]])+7,SLR479_20231202[[#This Row],[IlośćZnakówLCyt]]))+0</f>
        <v>16</v>
      </c>
      <c r="K6" s="9">
        <f>FIND(" Cited ",SLR479_20231202[[#This Row],[Rok, publikacja, cytowania]])+7</f>
        <v>136</v>
      </c>
      <c r="L6" s="9">
        <f>FIND(" times",SLR479_20231202[[#This Row],[Rok, publikacja, cytowania]])</f>
        <v>138</v>
      </c>
      <c r="M6" s="9">
        <f>SLR479_20231202[[#This Row],[koniecLCyt]]-SLR479_20231202[[#This Row],[poczLCyt]]</f>
        <v>2</v>
      </c>
      <c r="N6" s="9" t="s">
        <v>2269</v>
      </c>
      <c r="O6" s="9" t="s">
        <v>2270</v>
      </c>
      <c r="P6" s="9" t="s">
        <v>2271</v>
      </c>
      <c r="Q6" s="9">
        <f>COUNTIF(SLR479_20231202[[#This Row],[streszczenie]],"*"&amp;$B$1&amp;"*")</f>
        <v>0</v>
      </c>
      <c r="R6" s="9">
        <f>COUNTIFS(SLR479_20231202[[#This Row],[streszczenie]],"*"&amp;$B$1&amp;"*",SLR479_20231202[[#This Row],[streszczenie]],"*"&amp;$E$1&amp;"*")</f>
        <v>0</v>
      </c>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t="s">
        <v>10</v>
      </c>
      <c r="CK6" s="9" t="s">
        <v>207</v>
      </c>
      <c r="CL6" s="9" t="s">
        <v>12</v>
      </c>
    </row>
    <row r="7" spans="1:90" x14ac:dyDescent="0.45">
      <c r="A7" s="9">
        <v>5</v>
      </c>
      <c r="B7" s="9" t="s">
        <v>28</v>
      </c>
      <c r="C7" s="9" t="s">
        <v>29</v>
      </c>
      <c r="D7" s="9" t="s">
        <v>30</v>
      </c>
      <c r="E7" s="9" t="s">
        <v>31</v>
      </c>
      <c r="F7" s="9">
        <f>COUNTIF(SLR479_20231202[[#This Row],[Tytuł]],"*"&amp;$B$1&amp;"*")</f>
        <v>0</v>
      </c>
      <c r="G7" s="9">
        <f>COUNTIFS(SLR479_20231202[[#This Row],[Tytuł]],"*"&amp;$B$1&amp;"*",SLR479_20231202[[#This Row],[Tytuł]],"*"&amp;$E$1&amp;"*")</f>
        <v>0</v>
      </c>
      <c r="H7" s="9" t="s">
        <v>32</v>
      </c>
      <c r="I7" s="9">
        <f>MID(SLR479_20231202[[#This Row],[Rok, publikacja, cytowania]],2,4)+0</f>
        <v>2010</v>
      </c>
      <c r="J7" s="9">
        <f>(MID(SLR479_20231202[[#This Row],[Rok, publikacja, cytowania]],FIND(" Cited ",SLR479_20231202[[#This Row],[Rok, publikacja, cytowania]])+7,SLR479_20231202[[#This Row],[IlośćZnakówLCyt]]))+0</f>
        <v>18</v>
      </c>
      <c r="K7" s="9">
        <f>FIND(" Cited ",SLR479_20231202[[#This Row],[Rok, publikacja, cytowania]])+7</f>
        <v>65</v>
      </c>
      <c r="L7" s="9">
        <f>FIND(" times",SLR479_20231202[[#This Row],[Rok, publikacja, cytowania]])</f>
        <v>67</v>
      </c>
      <c r="M7" s="9">
        <f>SLR479_20231202[[#This Row],[koniecLCyt]]-SLR479_20231202[[#This Row],[poczLCyt]]</f>
        <v>2</v>
      </c>
      <c r="N7" s="9" t="s">
        <v>33</v>
      </c>
      <c r="O7" s="9" t="s">
        <v>34</v>
      </c>
      <c r="P7" s="9" t="s">
        <v>35</v>
      </c>
      <c r="Q7" s="9">
        <f>COUNTIF(SLR479_20231202[[#This Row],[streszczenie]],"*"&amp;$B$1&amp;"*")</f>
        <v>1</v>
      </c>
      <c r="R7" s="9">
        <f>COUNTIFS(SLR479_20231202[[#This Row],[streszczenie]],"*"&amp;$B$1&amp;"*",SLR479_20231202[[#This Row],[streszczenie]],"*"&amp;$E$1&amp;"*")</f>
        <v>0</v>
      </c>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8" t="s">
        <v>10</v>
      </c>
      <c r="CK7" s="8" t="s">
        <v>11</v>
      </c>
      <c r="CL7" s="8" t="s">
        <v>12</v>
      </c>
    </row>
    <row r="8" spans="1:90" hidden="1" x14ac:dyDescent="0.45">
      <c r="A8" s="9">
        <v>6</v>
      </c>
      <c r="B8" s="9" t="s">
        <v>2272</v>
      </c>
      <c r="C8" s="9" t="s">
        <v>2273</v>
      </c>
      <c r="D8" s="9" t="s">
        <v>2274</v>
      </c>
      <c r="E8" s="9" t="s">
        <v>2275</v>
      </c>
      <c r="F8" s="9">
        <f>COUNTIF(SLR479_20231202[[#This Row],[Tytuł]],"*"&amp;$B$1&amp;"*")</f>
        <v>0</v>
      </c>
      <c r="G8" s="9">
        <f>COUNTIFS(SLR479_20231202[[#This Row],[Tytuł]],"*"&amp;$B$1&amp;"*",SLR479_20231202[[#This Row],[Tytuł]],"*"&amp;$E$1&amp;"*")</f>
        <v>0</v>
      </c>
      <c r="H8" s="9" t="s">
        <v>2276</v>
      </c>
      <c r="I8" s="9">
        <f>MID(SLR479_20231202[[#This Row],[Rok, publikacja, cytowania]],2,4)+0</f>
        <v>2016</v>
      </c>
      <c r="J8" s="9">
        <f>(MID(SLR479_20231202[[#This Row],[Rok, publikacja, cytowania]],FIND(" Cited ",SLR479_20231202[[#This Row],[Rok, publikacja, cytowania]])+7,SLR479_20231202[[#This Row],[IlośćZnakówLCyt]]))+0</f>
        <v>16</v>
      </c>
      <c r="K8" s="9">
        <f>FIND(" Cited ",SLR479_20231202[[#This Row],[Rok, publikacja, cytowania]])+7</f>
        <v>96</v>
      </c>
      <c r="L8" s="9">
        <f>FIND(" times",SLR479_20231202[[#This Row],[Rok, publikacja, cytowania]])</f>
        <v>98</v>
      </c>
      <c r="M8" s="9">
        <f>SLR479_20231202[[#This Row],[koniecLCyt]]-SLR479_20231202[[#This Row],[poczLCyt]]</f>
        <v>2</v>
      </c>
      <c r="N8" s="9" t="s">
        <v>2277</v>
      </c>
      <c r="O8" s="9" t="s">
        <v>2278</v>
      </c>
      <c r="P8" s="9" t="s">
        <v>2279</v>
      </c>
      <c r="Q8" s="9">
        <f>COUNTIF(SLR479_20231202[[#This Row],[streszczenie]],"*"&amp;$B$1&amp;"*")</f>
        <v>1</v>
      </c>
      <c r="R8" s="9">
        <f>COUNTIFS(SLR479_20231202[[#This Row],[streszczenie]],"*"&amp;$B$1&amp;"*",SLR479_20231202[[#This Row],[streszczenie]],"*"&amp;$E$1&amp;"*")</f>
        <v>1</v>
      </c>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t="s">
        <v>10</v>
      </c>
      <c r="CK8" s="9" t="s">
        <v>11</v>
      </c>
      <c r="CL8" s="9" t="s">
        <v>12</v>
      </c>
    </row>
    <row r="9" spans="1:90" hidden="1" x14ac:dyDescent="0.45">
      <c r="A9" s="9">
        <v>7</v>
      </c>
      <c r="B9" s="9" t="s">
        <v>50</v>
      </c>
      <c r="C9" s="9" t="s">
        <v>51</v>
      </c>
      <c r="D9" s="9" t="s">
        <v>52</v>
      </c>
      <c r="E9" s="9" t="s">
        <v>53</v>
      </c>
      <c r="F9" s="9">
        <f>COUNTIF(SLR479_20231202[[#This Row],[Tytuł]],"*"&amp;$B$1&amp;"*")</f>
        <v>0</v>
      </c>
      <c r="G9" s="9">
        <f>COUNTIFS(SLR479_20231202[[#This Row],[Tytuł]],"*"&amp;$B$1&amp;"*",SLR479_20231202[[#This Row],[Tytuł]],"*"&amp;$E$1&amp;"*")</f>
        <v>0</v>
      </c>
      <c r="H9" s="9" t="s">
        <v>54</v>
      </c>
      <c r="I9" s="9">
        <f>MID(SLR479_20231202[[#This Row],[Rok, publikacja, cytowania]],2,4)+0</f>
        <v>1998</v>
      </c>
      <c r="J9" s="9">
        <f>(MID(SLR479_20231202[[#This Row],[Rok, publikacja, cytowania]],FIND(" Cited ",SLR479_20231202[[#This Row],[Rok, publikacja, cytowania]])+7,SLR479_20231202[[#This Row],[IlośćZnakówLCyt]]))+0</f>
        <v>61</v>
      </c>
      <c r="K9" s="9">
        <f>FIND(" Cited ",SLR479_20231202[[#This Row],[Rok, publikacja, cytowania]])+7</f>
        <v>63</v>
      </c>
      <c r="L9" s="9">
        <f>FIND(" times",SLR479_20231202[[#This Row],[Rok, publikacja, cytowania]])</f>
        <v>65</v>
      </c>
      <c r="M9" s="9">
        <f>SLR479_20231202[[#This Row],[koniecLCyt]]-SLR479_20231202[[#This Row],[poczLCyt]]</f>
        <v>2</v>
      </c>
      <c r="N9" s="9" t="s">
        <v>55</v>
      </c>
      <c r="O9" s="9" t="s">
        <v>56</v>
      </c>
      <c r="P9" s="9" t="s">
        <v>57</v>
      </c>
      <c r="Q9" s="9">
        <f>COUNTIF(SLR479_20231202[[#This Row],[streszczenie]],"*"&amp;$B$1&amp;"*")</f>
        <v>1</v>
      </c>
      <c r="R9" s="9">
        <f>COUNTIFS(SLR479_20231202[[#This Row],[streszczenie]],"*"&amp;$B$1&amp;"*",SLR479_20231202[[#This Row],[streszczenie]],"*"&amp;$E$1&amp;"*")</f>
        <v>1</v>
      </c>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8" t="s">
        <v>10</v>
      </c>
      <c r="CK9" s="8" t="s">
        <v>11</v>
      </c>
      <c r="CL9" s="8" t="s">
        <v>12</v>
      </c>
    </row>
    <row r="10" spans="1:90" hidden="1" x14ac:dyDescent="0.45">
      <c r="A10" s="9">
        <v>8</v>
      </c>
      <c r="B10" s="9" t="s">
        <v>2280</v>
      </c>
      <c r="C10" s="9" t="s">
        <v>2281</v>
      </c>
      <c r="D10" s="9" t="s">
        <v>2282</v>
      </c>
      <c r="E10" s="9" t="s">
        <v>2283</v>
      </c>
      <c r="F10" s="9">
        <f>COUNTIF(SLR479_20231202[[#This Row],[Tytuł]],"*"&amp;$B$1&amp;"*")</f>
        <v>0</v>
      </c>
      <c r="G10" s="9">
        <f>COUNTIFS(SLR479_20231202[[#This Row],[Tytuł]],"*"&amp;$B$1&amp;"*",SLR479_20231202[[#This Row],[Tytuł]],"*"&amp;$E$1&amp;"*")</f>
        <v>0</v>
      </c>
      <c r="H10" s="9" t="s">
        <v>2284</v>
      </c>
      <c r="I10" s="9">
        <f>MID(SLR479_20231202[[#This Row],[Rok, publikacja, cytowania]],2,4)+0</f>
        <v>2020</v>
      </c>
      <c r="J10" s="9">
        <f>(MID(SLR479_20231202[[#This Row],[Rok, publikacja, cytowania]],FIND(" Cited ",SLR479_20231202[[#This Row],[Rok, publikacja, cytowania]])+7,SLR479_20231202[[#This Row],[IlośćZnakówLCyt]]))+0</f>
        <v>25</v>
      </c>
      <c r="K10" s="9">
        <f>FIND(" Cited ",SLR479_20231202[[#This Row],[Rok, publikacja, cytowania]])+7</f>
        <v>77</v>
      </c>
      <c r="L10" s="9">
        <f>FIND(" times",SLR479_20231202[[#This Row],[Rok, publikacja, cytowania]])</f>
        <v>79</v>
      </c>
      <c r="M10" s="9">
        <f>SLR479_20231202[[#This Row],[koniecLCyt]]-SLR479_20231202[[#This Row],[poczLCyt]]</f>
        <v>2</v>
      </c>
      <c r="N10" s="9" t="s">
        <v>2285</v>
      </c>
      <c r="O10" s="9" t="s">
        <v>2286</v>
      </c>
      <c r="P10" s="9" t="s">
        <v>2287</v>
      </c>
      <c r="Q10" s="9">
        <f>COUNTIF(SLR479_20231202[[#This Row],[streszczenie]],"*"&amp;$B$1&amp;"*")</f>
        <v>0</v>
      </c>
      <c r="R10" s="9">
        <f>COUNTIFS(SLR479_20231202[[#This Row],[streszczenie]],"*"&amp;$B$1&amp;"*",SLR479_20231202[[#This Row],[streszczenie]],"*"&amp;$E$1&amp;"*")</f>
        <v>0</v>
      </c>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t="s">
        <v>10</v>
      </c>
      <c r="CK10" s="9" t="s">
        <v>11</v>
      </c>
      <c r="CL10" s="9" t="s">
        <v>12</v>
      </c>
    </row>
    <row r="11" spans="1:90" hidden="1" x14ac:dyDescent="0.45">
      <c r="A11" s="9">
        <v>9</v>
      </c>
      <c r="B11" s="9" t="s">
        <v>2288</v>
      </c>
      <c r="C11" s="9" t="s">
        <v>2289</v>
      </c>
      <c r="D11" s="9" t="s">
        <v>2290</v>
      </c>
      <c r="E11" s="9" t="s">
        <v>2291</v>
      </c>
      <c r="F11" s="9">
        <f>COUNTIF(SLR479_20231202[[#This Row],[Tytuł]],"*"&amp;$B$1&amp;"*")</f>
        <v>0</v>
      </c>
      <c r="G11" s="9">
        <f>COUNTIFS(SLR479_20231202[[#This Row],[Tytuł]],"*"&amp;$B$1&amp;"*",SLR479_20231202[[#This Row],[Tytuł]],"*"&amp;$E$1&amp;"*")</f>
        <v>0</v>
      </c>
      <c r="H11" s="9" t="s">
        <v>2292</v>
      </c>
      <c r="I11" s="9">
        <f>MID(SLR479_20231202[[#This Row],[Rok, publikacja, cytowania]],2,4)+0</f>
        <v>2019</v>
      </c>
      <c r="J11" s="9">
        <f>(MID(SLR479_20231202[[#This Row],[Rok, publikacja, cytowania]],FIND(" Cited ",SLR479_20231202[[#This Row],[Rok, publikacja, cytowania]])+7,SLR479_20231202[[#This Row],[IlośćZnakówLCyt]]))+0</f>
        <v>23</v>
      </c>
      <c r="K11" s="9">
        <f>FIND(" Cited ",SLR479_20231202[[#This Row],[Rok, publikacja, cytowania]])+7</f>
        <v>98</v>
      </c>
      <c r="L11" s="9">
        <f>FIND(" times",SLR479_20231202[[#This Row],[Rok, publikacja, cytowania]])</f>
        <v>100</v>
      </c>
      <c r="M11" s="9">
        <f>SLR479_20231202[[#This Row],[koniecLCyt]]-SLR479_20231202[[#This Row],[poczLCyt]]</f>
        <v>2</v>
      </c>
      <c r="N11" s="9" t="s">
        <v>2293</v>
      </c>
      <c r="O11" s="9" t="s">
        <v>2294</v>
      </c>
      <c r="P11" s="9" t="s">
        <v>2295</v>
      </c>
      <c r="Q11" s="9">
        <f>COUNTIF(SLR479_20231202[[#This Row],[streszczenie]],"*"&amp;$B$1&amp;"*")</f>
        <v>1</v>
      </c>
      <c r="R11" s="9">
        <f>COUNTIFS(SLR479_20231202[[#This Row],[streszczenie]],"*"&amp;$B$1&amp;"*",SLR479_20231202[[#This Row],[streszczenie]],"*"&amp;$E$1&amp;"*")</f>
        <v>1</v>
      </c>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8" t="s">
        <v>10</v>
      </c>
      <c r="CK11" s="8" t="s">
        <v>11</v>
      </c>
      <c r="CL11" s="8" t="s">
        <v>12</v>
      </c>
    </row>
    <row r="12" spans="1:90" hidden="1" x14ac:dyDescent="0.45">
      <c r="A12" s="9">
        <v>10</v>
      </c>
      <c r="B12" s="9" t="s">
        <v>74</v>
      </c>
      <c r="C12" s="9" t="s">
        <v>75</v>
      </c>
      <c r="D12" s="9" t="s">
        <v>76</v>
      </c>
      <c r="E12" s="9" t="s">
        <v>77</v>
      </c>
      <c r="F12" s="9">
        <f>COUNTIF(SLR479_20231202[[#This Row],[Tytuł]],"*"&amp;$B$1&amp;"*")</f>
        <v>0</v>
      </c>
      <c r="G12" s="9">
        <f>COUNTIFS(SLR479_20231202[[#This Row],[Tytuł]],"*"&amp;$B$1&amp;"*",SLR479_20231202[[#This Row],[Tytuł]],"*"&amp;$E$1&amp;"*")</f>
        <v>0</v>
      </c>
      <c r="H12" s="9" t="s">
        <v>78</v>
      </c>
      <c r="I12" s="9">
        <f>MID(SLR479_20231202[[#This Row],[Rok, publikacja, cytowania]],2,4)+0</f>
        <v>2018</v>
      </c>
      <c r="J12" s="9">
        <f>(MID(SLR479_20231202[[#This Row],[Rok, publikacja, cytowania]],FIND(" Cited ",SLR479_20231202[[#This Row],[Rok, publikacja, cytowania]])+7,SLR479_20231202[[#This Row],[IlośćZnakówLCyt]]))+0</f>
        <v>45</v>
      </c>
      <c r="K12" s="9">
        <f>FIND(" Cited ",SLR479_20231202[[#This Row],[Rok, publikacja, cytowania]])+7</f>
        <v>68</v>
      </c>
      <c r="L12" s="9">
        <f>FIND(" times",SLR479_20231202[[#This Row],[Rok, publikacja, cytowania]])</f>
        <v>70</v>
      </c>
      <c r="M12" s="9">
        <f>SLR479_20231202[[#This Row],[koniecLCyt]]-SLR479_20231202[[#This Row],[poczLCyt]]</f>
        <v>2</v>
      </c>
      <c r="N12" s="9" t="s">
        <v>79</v>
      </c>
      <c r="O12" s="9" t="s">
        <v>80</v>
      </c>
      <c r="P12" s="9" t="s">
        <v>81</v>
      </c>
      <c r="Q12" s="9">
        <f>COUNTIF(SLR479_20231202[[#This Row],[streszczenie]],"*"&amp;$B$1&amp;"*")</f>
        <v>1</v>
      </c>
      <c r="R12" s="9">
        <f>COUNTIFS(SLR479_20231202[[#This Row],[streszczenie]],"*"&amp;$B$1&amp;"*",SLR479_20231202[[#This Row],[streszczenie]],"*"&amp;$E$1&amp;"*")</f>
        <v>1</v>
      </c>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t="s">
        <v>10</v>
      </c>
      <c r="CK12" s="9" t="s">
        <v>11</v>
      </c>
      <c r="CL12" s="9" t="s">
        <v>12</v>
      </c>
    </row>
    <row r="13" spans="1:90" hidden="1" x14ac:dyDescent="0.45">
      <c r="A13" s="9">
        <v>11</v>
      </c>
      <c r="B13" s="9" t="s">
        <v>82</v>
      </c>
      <c r="C13" s="9" t="s">
        <v>83</v>
      </c>
      <c r="D13" s="9" t="s">
        <v>84</v>
      </c>
      <c r="E13" s="9" t="s">
        <v>85</v>
      </c>
      <c r="F13" s="9">
        <f>COUNTIF(SLR479_20231202[[#This Row],[Tytuł]],"*"&amp;$B$1&amp;"*")</f>
        <v>1</v>
      </c>
      <c r="G13" s="9">
        <f>COUNTIFS(SLR479_20231202[[#This Row],[Tytuł]],"*"&amp;$B$1&amp;"*",SLR479_20231202[[#This Row],[Tytuł]],"*"&amp;$E$1&amp;"*")</f>
        <v>1</v>
      </c>
      <c r="H13" s="9" t="s">
        <v>86</v>
      </c>
      <c r="I13" s="9">
        <f>MID(SLR479_20231202[[#This Row],[Rok, publikacja, cytowania]],2,4)+0</f>
        <v>2014</v>
      </c>
      <c r="J13" s="9">
        <f>(MID(SLR479_20231202[[#This Row],[Rok, publikacja, cytowania]],FIND(" Cited ",SLR479_20231202[[#This Row],[Rok, publikacja, cytowania]])+7,SLR479_20231202[[#This Row],[IlośćZnakówLCyt]]))+0</f>
        <v>32</v>
      </c>
      <c r="K13" s="9">
        <f>FIND(" Cited ",SLR479_20231202[[#This Row],[Rok, publikacja, cytowania]])+7</f>
        <v>77</v>
      </c>
      <c r="L13" s="9">
        <f>FIND(" times",SLR479_20231202[[#This Row],[Rok, publikacja, cytowania]])</f>
        <v>79</v>
      </c>
      <c r="M13" s="9">
        <f>SLR479_20231202[[#This Row],[koniecLCyt]]-SLR479_20231202[[#This Row],[poczLCyt]]</f>
        <v>2</v>
      </c>
      <c r="N13" s="9" t="s">
        <v>87</v>
      </c>
      <c r="O13" s="9" t="s">
        <v>88</v>
      </c>
      <c r="P13" s="9" t="s">
        <v>89</v>
      </c>
      <c r="Q13" s="9">
        <f>COUNTIF(SLR479_20231202[[#This Row],[streszczenie]],"*"&amp;$B$1&amp;"*")</f>
        <v>1</v>
      </c>
      <c r="R13" s="9">
        <f>COUNTIFS(SLR479_20231202[[#This Row],[streszczenie]],"*"&amp;$B$1&amp;"*",SLR479_20231202[[#This Row],[streszczenie]],"*"&amp;$E$1&amp;"*")</f>
        <v>1</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8" t="s">
        <v>10</v>
      </c>
      <c r="CK13" s="8" t="s">
        <v>11</v>
      </c>
      <c r="CL13" s="8" t="s">
        <v>12</v>
      </c>
    </row>
    <row r="14" spans="1:90" hidden="1" x14ac:dyDescent="0.45">
      <c r="A14" s="9">
        <v>12</v>
      </c>
      <c r="B14" s="9" t="s">
        <v>90</v>
      </c>
      <c r="C14" s="9" t="s">
        <v>91</v>
      </c>
      <c r="D14" s="9" t="s">
        <v>92</v>
      </c>
      <c r="E14" s="9" t="s">
        <v>93</v>
      </c>
      <c r="F14" s="9">
        <f>COUNTIF(SLR479_20231202[[#This Row],[Tytuł]],"*"&amp;$B$1&amp;"*")</f>
        <v>0</v>
      </c>
      <c r="G14" s="9">
        <f>COUNTIFS(SLR479_20231202[[#This Row],[Tytuł]],"*"&amp;$B$1&amp;"*",SLR479_20231202[[#This Row],[Tytuł]],"*"&amp;$E$1&amp;"*")</f>
        <v>0</v>
      </c>
      <c r="H14" s="9" t="s">
        <v>94</v>
      </c>
      <c r="I14" s="9">
        <f>MID(SLR479_20231202[[#This Row],[Rok, publikacja, cytowania]],2,4)+0</f>
        <v>2019</v>
      </c>
      <c r="J14" s="9">
        <f>(MID(SLR479_20231202[[#This Row],[Rok, publikacja, cytowania]],FIND(" Cited ",SLR479_20231202[[#This Row],[Rok, publikacja, cytowania]])+7,SLR479_20231202[[#This Row],[IlośćZnakówLCyt]]))+0</f>
        <v>16</v>
      </c>
      <c r="K14" s="9">
        <f>FIND(" Cited ",SLR479_20231202[[#This Row],[Rok, publikacja, cytowania]])+7</f>
        <v>73</v>
      </c>
      <c r="L14" s="9">
        <f>FIND(" times",SLR479_20231202[[#This Row],[Rok, publikacja, cytowania]])</f>
        <v>75</v>
      </c>
      <c r="M14" s="9">
        <f>SLR479_20231202[[#This Row],[koniecLCyt]]-SLR479_20231202[[#This Row],[poczLCyt]]</f>
        <v>2</v>
      </c>
      <c r="N14" s="9" t="s">
        <v>95</v>
      </c>
      <c r="O14" s="9" t="s">
        <v>96</v>
      </c>
      <c r="P14" s="9" t="s">
        <v>97</v>
      </c>
      <c r="Q14" s="9">
        <f>COUNTIF(SLR479_20231202[[#This Row],[streszczenie]],"*"&amp;$B$1&amp;"*")</f>
        <v>1</v>
      </c>
      <c r="R14" s="9">
        <f>COUNTIFS(SLR479_20231202[[#This Row],[streszczenie]],"*"&amp;$B$1&amp;"*",SLR479_20231202[[#This Row],[streszczenie]],"*"&amp;$E$1&amp;"*")</f>
        <v>1</v>
      </c>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t="s">
        <v>10</v>
      </c>
      <c r="CK14" s="9" t="s">
        <v>11</v>
      </c>
      <c r="CL14" s="9" t="s">
        <v>12</v>
      </c>
    </row>
    <row r="15" spans="1:90" hidden="1" x14ac:dyDescent="0.45">
      <c r="A15" s="9">
        <v>13</v>
      </c>
      <c r="B15" s="9" t="s">
        <v>2296</v>
      </c>
      <c r="C15" s="9" t="s">
        <v>2297</v>
      </c>
      <c r="D15" s="9">
        <v>7102349138</v>
      </c>
      <c r="E15" s="9" t="s">
        <v>2298</v>
      </c>
      <c r="F15" s="9">
        <f>COUNTIF(SLR479_20231202[[#This Row],[Tytuł]],"*"&amp;$B$1&amp;"*")</f>
        <v>0</v>
      </c>
      <c r="G15" s="9">
        <f>COUNTIFS(SLR479_20231202[[#This Row],[Tytuł]],"*"&amp;$B$1&amp;"*",SLR479_20231202[[#This Row],[Tytuł]],"*"&amp;$E$1&amp;"*")</f>
        <v>0</v>
      </c>
      <c r="H15" s="9" t="s">
        <v>2299</v>
      </c>
      <c r="I15" s="9">
        <f>MID(SLR479_20231202[[#This Row],[Rok, publikacja, cytowania]],2,4)+0</f>
        <v>2007</v>
      </c>
      <c r="J15" s="9">
        <f>(MID(SLR479_20231202[[#This Row],[Rok, publikacja, cytowania]],FIND(" Cited ",SLR479_20231202[[#This Row],[Rok, publikacja, cytowania]])+7,SLR479_20231202[[#This Row],[IlośćZnakówLCyt]]))+0</f>
        <v>32</v>
      </c>
      <c r="K15" s="9">
        <f>FIND(" Cited ",SLR479_20231202[[#This Row],[Rok, publikacja, cytowania]])+7</f>
        <v>53</v>
      </c>
      <c r="L15" s="9">
        <f>FIND(" times",SLR479_20231202[[#This Row],[Rok, publikacja, cytowania]])</f>
        <v>55</v>
      </c>
      <c r="M15" s="9">
        <f>SLR479_20231202[[#This Row],[koniecLCyt]]-SLR479_20231202[[#This Row],[poczLCyt]]</f>
        <v>2</v>
      </c>
      <c r="N15" s="9" t="s">
        <v>2300</v>
      </c>
      <c r="O15" s="9" t="s">
        <v>2301</v>
      </c>
      <c r="P15" s="9" t="s">
        <v>2302</v>
      </c>
      <c r="Q15" s="9">
        <f>COUNTIF(SLR479_20231202[[#This Row],[streszczenie]],"*"&amp;$B$1&amp;"*")</f>
        <v>1</v>
      </c>
      <c r="R15" s="9">
        <f>COUNTIFS(SLR479_20231202[[#This Row],[streszczenie]],"*"&amp;$B$1&amp;"*",SLR479_20231202[[#This Row],[streszczenie]],"*"&amp;$E$1&amp;"*")</f>
        <v>1</v>
      </c>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8" t="s">
        <v>10</v>
      </c>
      <c r="CK15" s="8" t="s">
        <v>11</v>
      </c>
      <c r="CL15" s="8" t="s">
        <v>12</v>
      </c>
    </row>
    <row r="16" spans="1:90" hidden="1" x14ac:dyDescent="0.45">
      <c r="A16" s="9">
        <v>14</v>
      </c>
      <c r="B16" s="9" t="s">
        <v>2303</v>
      </c>
      <c r="C16" s="9" t="s">
        <v>2304</v>
      </c>
      <c r="D16" s="9" t="s">
        <v>2305</v>
      </c>
      <c r="E16" s="9" t="s">
        <v>2306</v>
      </c>
      <c r="F16" s="9">
        <f>COUNTIF(SLR479_20231202[[#This Row],[Tytuł]],"*"&amp;$B$1&amp;"*")</f>
        <v>0</v>
      </c>
      <c r="G16" s="9">
        <f>COUNTIFS(SLR479_20231202[[#This Row],[Tytuł]],"*"&amp;$B$1&amp;"*",SLR479_20231202[[#This Row],[Tytuł]],"*"&amp;$E$1&amp;"*")</f>
        <v>0</v>
      </c>
      <c r="H16" s="9" t="s">
        <v>2307</v>
      </c>
      <c r="I16" s="9">
        <f>MID(SLR479_20231202[[#This Row],[Rok, publikacja, cytowania]],2,4)+0</f>
        <v>2015</v>
      </c>
      <c r="J16" s="9">
        <f>(MID(SLR479_20231202[[#This Row],[Rok, publikacja, cytowania]],FIND(" Cited ",SLR479_20231202[[#This Row],[Rok, publikacja, cytowania]])+7,SLR479_20231202[[#This Row],[IlośćZnakówLCyt]]))+0</f>
        <v>19</v>
      </c>
      <c r="K16" s="9">
        <f>FIND(" Cited ",SLR479_20231202[[#This Row],[Rok, publikacja, cytowania]])+7</f>
        <v>79</v>
      </c>
      <c r="L16" s="9">
        <f>FIND(" times",SLR479_20231202[[#This Row],[Rok, publikacja, cytowania]])</f>
        <v>81</v>
      </c>
      <c r="M16" s="9">
        <f>SLR479_20231202[[#This Row],[koniecLCyt]]-SLR479_20231202[[#This Row],[poczLCyt]]</f>
        <v>2</v>
      </c>
      <c r="N16" s="9" t="s">
        <v>2308</v>
      </c>
      <c r="O16" s="9" t="s">
        <v>2309</v>
      </c>
      <c r="P16" s="9" t="s">
        <v>2310</v>
      </c>
      <c r="Q16" s="9">
        <f>COUNTIF(SLR479_20231202[[#This Row],[streszczenie]],"*"&amp;$B$1&amp;"*")</f>
        <v>0</v>
      </c>
      <c r="R16" s="9">
        <f>COUNTIFS(SLR479_20231202[[#This Row],[streszczenie]],"*"&amp;$B$1&amp;"*",SLR479_20231202[[#This Row],[streszczenie]],"*"&amp;$E$1&amp;"*")</f>
        <v>0</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t="s">
        <v>10</v>
      </c>
      <c r="CK16" s="9" t="s">
        <v>11</v>
      </c>
      <c r="CL16" s="9" t="s">
        <v>12</v>
      </c>
    </row>
    <row r="17" spans="1:90" x14ac:dyDescent="0.45">
      <c r="A17" s="9">
        <v>15</v>
      </c>
      <c r="B17" s="9" t="s">
        <v>105</v>
      </c>
      <c r="C17" s="9" t="s">
        <v>106</v>
      </c>
      <c r="D17" s="9" t="s">
        <v>107</v>
      </c>
      <c r="E17" s="9" t="s">
        <v>108</v>
      </c>
      <c r="F17" s="9">
        <f>COUNTIF(SLR479_20231202[[#This Row],[Tytuł]],"*"&amp;$B$1&amp;"*")</f>
        <v>0</v>
      </c>
      <c r="G17" s="9">
        <f>COUNTIFS(SLR479_20231202[[#This Row],[Tytuł]],"*"&amp;$B$1&amp;"*",SLR479_20231202[[#This Row],[Tytuł]],"*"&amp;$E$1&amp;"*")</f>
        <v>0</v>
      </c>
      <c r="H17" s="9" t="s">
        <v>109</v>
      </c>
      <c r="I17" s="9">
        <f>MID(SLR479_20231202[[#This Row],[Rok, publikacja, cytowania]],2,4)+0</f>
        <v>2016</v>
      </c>
      <c r="J17" s="9">
        <f>(MID(SLR479_20231202[[#This Row],[Rok, publikacja, cytowania]],FIND(" Cited ",SLR479_20231202[[#This Row],[Rok, publikacja, cytowania]])+7,SLR479_20231202[[#This Row],[IlośćZnakówLCyt]]))+0</f>
        <v>225</v>
      </c>
      <c r="K17" s="9">
        <f>FIND(" Cited ",SLR479_20231202[[#This Row],[Rok, publikacja, cytowania]])+7</f>
        <v>64</v>
      </c>
      <c r="L17" s="9">
        <f>FIND(" times",SLR479_20231202[[#This Row],[Rok, publikacja, cytowania]])</f>
        <v>67</v>
      </c>
      <c r="M17" s="9">
        <f>SLR479_20231202[[#This Row],[koniecLCyt]]-SLR479_20231202[[#This Row],[poczLCyt]]</f>
        <v>3</v>
      </c>
      <c r="N17" s="9">
        <v>0</v>
      </c>
      <c r="O17" s="9" t="s">
        <v>110</v>
      </c>
      <c r="P17" s="9" t="s">
        <v>111</v>
      </c>
      <c r="Q17" s="9">
        <f>COUNTIF(SLR479_20231202[[#This Row],[streszczenie]],"*"&amp;$B$1&amp;"*")</f>
        <v>1</v>
      </c>
      <c r="R17" s="9">
        <f>COUNTIFS(SLR479_20231202[[#This Row],[streszczenie]],"*"&amp;$B$1&amp;"*",SLR479_20231202[[#This Row],[streszczenie]],"*"&amp;$E$1&amp;"*")</f>
        <v>0</v>
      </c>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8" t="s">
        <v>10</v>
      </c>
      <c r="CK17" s="8" t="s">
        <v>11</v>
      </c>
      <c r="CL17" s="8" t="s">
        <v>12</v>
      </c>
    </row>
    <row r="18" spans="1:90" hidden="1" x14ac:dyDescent="0.45">
      <c r="A18" s="9">
        <v>16</v>
      </c>
      <c r="B18" s="9" t="s">
        <v>2311</v>
      </c>
      <c r="C18" s="9" t="s">
        <v>2312</v>
      </c>
      <c r="D18" s="9" t="s">
        <v>2313</v>
      </c>
      <c r="E18" s="9" t="s">
        <v>2314</v>
      </c>
      <c r="F18" s="9">
        <f>COUNTIF(SLR479_20231202[[#This Row],[Tytuł]],"*"&amp;$B$1&amp;"*")</f>
        <v>0</v>
      </c>
      <c r="G18" s="9">
        <f>COUNTIFS(SLR479_20231202[[#This Row],[Tytuł]],"*"&amp;$B$1&amp;"*",SLR479_20231202[[#This Row],[Tytuł]],"*"&amp;$E$1&amp;"*")</f>
        <v>0</v>
      </c>
      <c r="H18" s="9" t="s">
        <v>2315</v>
      </c>
      <c r="I18" s="9">
        <f>MID(SLR479_20231202[[#This Row],[Rok, publikacja, cytowania]],2,4)+0</f>
        <v>2019</v>
      </c>
      <c r="J18" s="9">
        <f>(MID(SLR479_20231202[[#This Row],[Rok, publikacja, cytowania]],FIND(" Cited ",SLR479_20231202[[#This Row],[Rok, publikacja, cytowania]])+7,SLR479_20231202[[#This Row],[IlośćZnakówLCyt]]))+0</f>
        <v>29</v>
      </c>
      <c r="K18" s="9">
        <f>FIND(" Cited ",SLR479_20231202[[#This Row],[Rok, publikacja, cytowania]])+7</f>
        <v>61</v>
      </c>
      <c r="L18" s="9">
        <f>FIND(" times",SLR479_20231202[[#This Row],[Rok, publikacja, cytowania]])</f>
        <v>63</v>
      </c>
      <c r="M18" s="9">
        <f>SLR479_20231202[[#This Row],[koniecLCyt]]-SLR479_20231202[[#This Row],[poczLCyt]]</f>
        <v>2</v>
      </c>
      <c r="N18" s="9" t="s">
        <v>2316</v>
      </c>
      <c r="O18" s="9" t="s">
        <v>2317</v>
      </c>
      <c r="P18" s="9" t="s">
        <v>2318</v>
      </c>
      <c r="Q18" s="9">
        <f>COUNTIF(SLR479_20231202[[#This Row],[streszczenie]],"*"&amp;$B$1&amp;"*")</f>
        <v>0</v>
      </c>
      <c r="R18" s="9">
        <f>COUNTIFS(SLR479_20231202[[#This Row],[streszczenie]],"*"&amp;$B$1&amp;"*",SLR479_20231202[[#This Row],[streszczenie]],"*"&amp;$E$1&amp;"*")</f>
        <v>0</v>
      </c>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t="s">
        <v>10</v>
      </c>
      <c r="CK18" s="9" t="s">
        <v>11</v>
      </c>
      <c r="CL18" s="9" t="s">
        <v>12</v>
      </c>
    </row>
    <row r="19" spans="1:90" hidden="1" x14ac:dyDescent="0.45">
      <c r="A19" s="9">
        <v>17</v>
      </c>
      <c r="B19" s="9" t="s">
        <v>112</v>
      </c>
      <c r="C19" s="9" t="s">
        <v>113</v>
      </c>
      <c r="D19" s="9" t="s">
        <v>114</v>
      </c>
      <c r="E19" s="9" t="s">
        <v>115</v>
      </c>
      <c r="F19" s="9">
        <f>COUNTIF(SLR479_20231202[[#This Row],[Tytuł]],"*"&amp;$B$1&amp;"*")</f>
        <v>0</v>
      </c>
      <c r="G19" s="9">
        <f>COUNTIFS(SLR479_20231202[[#This Row],[Tytuł]],"*"&amp;$B$1&amp;"*",SLR479_20231202[[#This Row],[Tytuł]],"*"&amp;$E$1&amp;"*")</f>
        <v>0</v>
      </c>
      <c r="H19" s="9" t="s">
        <v>116</v>
      </c>
      <c r="I19" s="9">
        <f>MID(SLR479_20231202[[#This Row],[Rok, publikacja, cytowania]],2,4)+0</f>
        <v>2021</v>
      </c>
      <c r="J19" s="9">
        <f>(MID(SLR479_20231202[[#This Row],[Rok, publikacja, cytowania]],FIND(" Cited ",SLR479_20231202[[#This Row],[Rok, publikacja, cytowania]])+7,SLR479_20231202[[#This Row],[IlośćZnakówLCyt]]))+0</f>
        <v>15</v>
      </c>
      <c r="K19" s="9">
        <f>FIND(" Cited ",SLR479_20231202[[#This Row],[Rok, publikacja, cytowania]])+7</f>
        <v>71</v>
      </c>
      <c r="L19" s="9">
        <f>FIND(" times",SLR479_20231202[[#This Row],[Rok, publikacja, cytowania]])</f>
        <v>73</v>
      </c>
      <c r="M19" s="9">
        <f>SLR479_20231202[[#This Row],[koniecLCyt]]-SLR479_20231202[[#This Row],[poczLCyt]]</f>
        <v>2</v>
      </c>
      <c r="N19" s="9" t="s">
        <v>117</v>
      </c>
      <c r="O19" s="9" t="s">
        <v>118</v>
      </c>
      <c r="P19" s="9" t="s">
        <v>119</v>
      </c>
      <c r="Q19" s="9">
        <f>COUNTIF(SLR479_20231202[[#This Row],[streszczenie]],"*"&amp;$B$1&amp;"*")</f>
        <v>0</v>
      </c>
      <c r="R19" s="9">
        <f>COUNTIFS(SLR479_20231202[[#This Row],[streszczenie]],"*"&amp;$B$1&amp;"*",SLR479_20231202[[#This Row],[streszczenie]],"*"&amp;$E$1&amp;"*")</f>
        <v>0</v>
      </c>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8" t="s">
        <v>10</v>
      </c>
      <c r="CK19" s="8" t="s">
        <v>11</v>
      </c>
      <c r="CL19" s="8" t="s">
        <v>12</v>
      </c>
    </row>
    <row r="20" spans="1:90" hidden="1" x14ac:dyDescent="0.45">
      <c r="A20" s="9">
        <v>18</v>
      </c>
      <c r="B20" s="9" t="s">
        <v>120</v>
      </c>
      <c r="C20" s="9" t="s">
        <v>121</v>
      </c>
      <c r="D20" s="9" t="s">
        <v>122</v>
      </c>
      <c r="E20" s="9" t="s">
        <v>123</v>
      </c>
      <c r="F20" s="9">
        <f>COUNTIF(SLR479_20231202[[#This Row],[Tytuł]],"*"&amp;$B$1&amp;"*")</f>
        <v>0</v>
      </c>
      <c r="G20" s="9">
        <f>COUNTIFS(SLR479_20231202[[#This Row],[Tytuł]],"*"&amp;$B$1&amp;"*",SLR479_20231202[[#This Row],[Tytuł]],"*"&amp;$E$1&amp;"*")</f>
        <v>0</v>
      </c>
      <c r="H20" s="9" t="s">
        <v>124</v>
      </c>
      <c r="I20" s="9">
        <f>MID(SLR479_20231202[[#This Row],[Rok, publikacja, cytowania]],2,4)+0</f>
        <v>2018</v>
      </c>
      <c r="J20" s="9">
        <f>(MID(SLR479_20231202[[#This Row],[Rok, publikacja, cytowania]],FIND(" Cited ",SLR479_20231202[[#This Row],[Rok, publikacja, cytowania]])+7,SLR479_20231202[[#This Row],[IlośćZnakówLCyt]]))+0</f>
        <v>22</v>
      </c>
      <c r="K20" s="9">
        <f>FIND(" Cited ",SLR479_20231202[[#This Row],[Rok, publikacja, cytowania]])+7</f>
        <v>54</v>
      </c>
      <c r="L20" s="9">
        <f>FIND(" times",SLR479_20231202[[#This Row],[Rok, publikacja, cytowania]])</f>
        <v>56</v>
      </c>
      <c r="M20" s="9">
        <f>SLR479_20231202[[#This Row],[koniecLCyt]]-SLR479_20231202[[#This Row],[poczLCyt]]</f>
        <v>2</v>
      </c>
      <c r="N20" s="9" t="s">
        <v>125</v>
      </c>
      <c r="O20" s="9" t="s">
        <v>126</v>
      </c>
      <c r="P20" s="9" t="s">
        <v>127</v>
      </c>
      <c r="Q20" s="9">
        <f>COUNTIF(SLR479_20231202[[#This Row],[streszczenie]],"*"&amp;$B$1&amp;"*")</f>
        <v>0</v>
      </c>
      <c r="R20" s="9">
        <f>COUNTIFS(SLR479_20231202[[#This Row],[streszczenie]],"*"&amp;$B$1&amp;"*",SLR479_20231202[[#This Row],[streszczenie]],"*"&amp;$E$1&amp;"*")</f>
        <v>0</v>
      </c>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t="s">
        <v>10</v>
      </c>
      <c r="CK20" s="9" t="s">
        <v>128</v>
      </c>
      <c r="CL20" s="9" t="s">
        <v>12</v>
      </c>
    </row>
    <row r="21" spans="1:90" hidden="1" x14ac:dyDescent="0.45">
      <c r="A21" s="9">
        <v>19</v>
      </c>
      <c r="B21" s="9" t="s">
        <v>2319</v>
      </c>
      <c r="C21" s="9" t="s">
        <v>2320</v>
      </c>
      <c r="D21" s="9">
        <v>55061224600</v>
      </c>
      <c r="E21" s="9" t="s">
        <v>2321</v>
      </c>
      <c r="F21" s="9">
        <f>COUNTIF(SLR479_20231202[[#This Row],[Tytuł]],"*"&amp;$B$1&amp;"*")</f>
        <v>0</v>
      </c>
      <c r="G21" s="9">
        <f>COUNTIFS(SLR479_20231202[[#This Row],[Tytuł]],"*"&amp;$B$1&amp;"*",SLR479_20231202[[#This Row],[Tytuł]],"*"&amp;$E$1&amp;"*")</f>
        <v>0</v>
      </c>
      <c r="H21" s="9" t="s">
        <v>2322</v>
      </c>
      <c r="I21" s="9">
        <f>MID(SLR479_20231202[[#This Row],[Rok, publikacja, cytowania]],2,4)+0</f>
        <v>2012</v>
      </c>
      <c r="J21" s="9">
        <f>(MID(SLR479_20231202[[#This Row],[Rok, publikacja, cytowania]],FIND(" Cited ",SLR479_20231202[[#This Row],[Rok, publikacja, cytowania]])+7,SLR479_20231202[[#This Row],[IlośćZnakówLCyt]]))+0</f>
        <v>41</v>
      </c>
      <c r="K21" s="9">
        <f>FIND(" Cited ",SLR479_20231202[[#This Row],[Rok, publikacja, cytowania]])+7</f>
        <v>65</v>
      </c>
      <c r="L21" s="9">
        <f>FIND(" times",SLR479_20231202[[#This Row],[Rok, publikacja, cytowania]])</f>
        <v>67</v>
      </c>
      <c r="M21" s="9">
        <f>SLR479_20231202[[#This Row],[koniecLCyt]]-SLR479_20231202[[#This Row],[poczLCyt]]</f>
        <v>2</v>
      </c>
      <c r="N21" s="9" t="s">
        <v>2323</v>
      </c>
      <c r="O21" s="9" t="s">
        <v>2324</v>
      </c>
      <c r="P21" s="9" t="s">
        <v>2325</v>
      </c>
      <c r="Q21" s="9">
        <f>COUNTIF(SLR479_20231202[[#This Row],[streszczenie]],"*"&amp;$B$1&amp;"*")</f>
        <v>1</v>
      </c>
      <c r="R21" s="9">
        <f>COUNTIFS(SLR479_20231202[[#This Row],[streszczenie]],"*"&amp;$B$1&amp;"*",SLR479_20231202[[#This Row],[streszczenie]],"*"&amp;$E$1&amp;"*")</f>
        <v>1</v>
      </c>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8" t="s">
        <v>10</v>
      </c>
      <c r="CK21" s="8" t="s">
        <v>11</v>
      </c>
      <c r="CL21" s="8" t="s">
        <v>12</v>
      </c>
    </row>
    <row r="22" spans="1:90" hidden="1" x14ac:dyDescent="0.45">
      <c r="A22" s="9">
        <v>20</v>
      </c>
      <c r="B22" s="9" t="s">
        <v>2326</v>
      </c>
      <c r="C22" s="9" t="s">
        <v>2327</v>
      </c>
      <c r="D22" s="9">
        <v>25649487000</v>
      </c>
      <c r="E22" s="9" t="s">
        <v>2328</v>
      </c>
      <c r="F22" s="9">
        <f>COUNTIF(SLR479_20231202[[#This Row],[Tytuł]],"*"&amp;$B$1&amp;"*")</f>
        <v>0</v>
      </c>
      <c r="G22" s="9">
        <f>COUNTIFS(SLR479_20231202[[#This Row],[Tytuł]],"*"&amp;$B$1&amp;"*",SLR479_20231202[[#This Row],[Tytuł]],"*"&amp;$E$1&amp;"*")</f>
        <v>0</v>
      </c>
      <c r="H22" s="9" t="s">
        <v>2329</v>
      </c>
      <c r="I22" s="9">
        <f>MID(SLR479_20231202[[#This Row],[Rok, publikacja, cytowania]],2,4)+0</f>
        <v>2008</v>
      </c>
      <c r="J22" s="9">
        <f>(MID(SLR479_20231202[[#This Row],[Rok, publikacja, cytowania]],FIND(" Cited ",SLR479_20231202[[#This Row],[Rok, publikacja, cytowania]])+7,SLR479_20231202[[#This Row],[IlośćZnakówLCyt]]))+0</f>
        <v>50</v>
      </c>
      <c r="K22" s="9">
        <f>FIND(" Cited ",SLR479_20231202[[#This Row],[Rok, publikacja, cytowania]])+7</f>
        <v>68</v>
      </c>
      <c r="L22" s="9">
        <f>FIND(" times",SLR479_20231202[[#This Row],[Rok, publikacja, cytowania]])</f>
        <v>70</v>
      </c>
      <c r="M22" s="9">
        <f>SLR479_20231202[[#This Row],[koniecLCyt]]-SLR479_20231202[[#This Row],[poczLCyt]]</f>
        <v>2</v>
      </c>
      <c r="N22" s="9" t="s">
        <v>2330</v>
      </c>
      <c r="O22" s="9" t="s">
        <v>2331</v>
      </c>
      <c r="P22" s="9" t="s">
        <v>2332</v>
      </c>
      <c r="Q22" s="9">
        <f>COUNTIF(SLR479_20231202[[#This Row],[streszczenie]],"*"&amp;$B$1&amp;"*")</f>
        <v>0</v>
      </c>
      <c r="R22" s="9">
        <f>COUNTIFS(SLR479_20231202[[#This Row],[streszczenie]],"*"&amp;$B$1&amp;"*",SLR479_20231202[[#This Row],[streszczenie]],"*"&amp;$E$1&amp;"*")</f>
        <v>0</v>
      </c>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t="s">
        <v>10</v>
      </c>
      <c r="CK22" s="9" t="s">
        <v>175</v>
      </c>
      <c r="CL22" s="9" t="s">
        <v>12</v>
      </c>
    </row>
    <row r="23" spans="1:90" hidden="1" x14ac:dyDescent="0.45">
      <c r="A23" s="9">
        <v>21</v>
      </c>
      <c r="B23" s="9" t="s">
        <v>129</v>
      </c>
      <c r="C23" s="9" t="s">
        <v>130</v>
      </c>
      <c r="D23" s="9" t="s">
        <v>131</v>
      </c>
      <c r="E23" s="9" t="s">
        <v>132</v>
      </c>
      <c r="F23" s="9">
        <f>COUNTIF(SLR479_20231202[[#This Row],[Tytuł]],"*"&amp;$B$1&amp;"*")</f>
        <v>0</v>
      </c>
      <c r="G23" s="9">
        <f>COUNTIFS(SLR479_20231202[[#This Row],[Tytuł]],"*"&amp;$B$1&amp;"*",SLR479_20231202[[#This Row],[Tytuł]],"*"&amp;$E$1&amp;"*")</f>
        <v>0</v>
      </c>
      <c r="H23" s="9" t="s">
        <v>133</v>
      </c>
      <c r="I23" s="9">
        <f>MID(SLR479_20231202[[#This Row],[Rok, publikacja, cytowania]],2,4)+0</f>
        <v>2021</v>
      </c>
      <c r="J23" s="9">
        <f>(MID(SLR479_20231202[[#This Row],[Rok, publikacja, cytowania]],FIND(" Cited ",SLR479_20231202[[#This Row],[Rok, publikacja, cytowania]])+7,SLR479_20231202[[#This Row],[IlośćZnakówLCyt]]))+0</f>
        <v>23</v>
      </c>
      <c r="K23" s="9">
        <f>FIND(" Cited ",SLR479_20231202[[#This Row],[Rok, publikacja, cytowania]])+7</f>
        <v>60</v>
      </c>
      <c r="L23" s="9">
        <f>FIND(" times",SLR479_20231202[[#This Row],[Rok, publikacja, cytowania]])</f>
        <v>62</v>
      </c>
      <c r="M23" s="9">
        <f>SLR479_20231202[[#This Row],[koniecLCyt]]-SLR479_20231202[[#This Row],[poczLCyt]]</f>
        <v>2</v>
      </c>
      <c r="N23" s="9" t="s">
        <v>134</v>
      </c>
      <c r="O23" s="9" t="s">
        <v>135</v>
      </c>
      <c r="P23" s="9" t="s">
        <v>136</v>
      </c>
      <c r="Q23" s="9">
        <f>COUNTIF(SLR479_20231202[[#This Row],[streszczenie]],"*"&amp;$B$1&amp;"*")</f>
        <v>1</v>
      </c>
      <c r="R23" s="9">
        <f>COUNTIFS(SLR479_20231202[[#This Row],[streszczenie]],"*"&amp;$B$1&amp;"*",SLR479_20231202[[#This Row],[streszczenie]],"*"&amp;$E$1&amp;"*")</f>
        <v>1</v>
      </c>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8" t="s">
        <v>10</v>
      </c>
      <c r="CK23" s="8" t="s">
        <v>11</v>
      </c>
      <c r="CL23" s="8" t="s">
        <v>12</v>
      </c>
    </row>
    <row r="24" spans="1:90" hidden="1" x14ac:dyDescent="0.45">
      <c r="A24" s="9">
        <v>22</v>
      </c>
      <c r="B24" s="9" t="s">
        <v>137</v>
      </c>
      <c r="C24" s="9" t="s">
        <v>138</v>
      </c>
      <c r="D24" s="9">
        <v>7202945447</v>
      </c>
      <c r="E24" s="9" t="s">
        <v>139</v>
      </c>
      <c r="F24" s="9">
        <f>COUNTIF(SLR479_20231202[[#This Row],[Tytuł]],"*"&amp;$B$1&amp;"*")</f>
        <v>0</v>
      </c>
      <c r="G24" s="9">
        <f>COUNTIFS(SLR479_20231202[[#This Row],[Tytuł]],"*"&amp;$B$1&amp;"*",SLR479_20231202[[#This Row],[Tytuł]],"*"&amp;$E$1&amp;"*")</f>
        <v>0</v>
      </c>
      <c r="H24" s="9" t="s">
        <v>140</v>
      </c>
      <c r="I24" s="9">
        <f>MID(SLR479_20231202[[#This Row],[Rok, publikacja, cytowania]],2,4)+0</f>
        <v>2013</v>
      </c>
      <c r="J24" s="9">
        <f>(MID(SLR479_20231202[[#This Row],[Rok, publikacja, cytowania]],FIND(" Cited ",SLR479_20231202[[#This Row],[Rok, publikacja, cytowania]])+7,SLR479_20231202[[#This Row],[IlośćZnakówLCyt]]))+0</f>
        <v>327</v>
      </c>
      <c r="K24" s="9">
        <f>FIND(" Cited ",SLR479_20231202[[#This Row],[Rok, publikacja, cytowania]])+7</f>
        <v>66</v>
      </c>
      <c r="L24" s="9">
        <f>FIND(" times",SLR479_20231202[[#This Row],[Rok, publikacja, cytowania]])</f>
        <v>69</v>
      </c>
      <c r="M24" s="9">
        <f>SLR479_20231202[[#This Row],[koniecLCyt]]-SLR479_20231202[[#This Row],[poczLCyt]]</f>
        <v>3</v>
      </c>
      <c r="N24" s="9" t="s">
        <v>141</v>
      </c>
      <c r="O24" s="9" t="s">
        <v>142</v>
      </c>
      <c r="P24" s="9" t="s">
        <v>143</v>
      </c>
      <c r="Q24" s="9">
        <f>COUNTIF(SLR479_20231202[[#This Row],[streszczenie]],"*"&amp;$B$1&amp;"*")</f>
        <v>0</v>
      </c>
      <c r="R24" s="9">
        <f>COUNTIFS(SLR479_20231202[[#This Row],[streszczenie]],"*"&amp;$B$1&amp;"*",SLR479_20231202[[#This Row],[streszczenie]],"*"&amp;$E$1&amp;"*")</f>
        <v>0</v>
      </c>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t="s">
        <v>10</v>
      </c>
      <c r="CK24" s="9" t="s">
        <v>11</v>
      </c>
      <c r="CL24" s="9" t="s">
        <v>12</v>
      </c>
    </row>
    <row r="25" spans="1:90" hidden="1" x14ac:dyDescent="0.45">
      <c r="A25" s="9">
        <v>23</v>
      </c>
      <c r="B25" s="9" t="s">
        <v>2333</v>
      </c>
      <c r="C25" s="9" t="s">
        <v>2334</v>
      </c>
      <c r="D25" s="9" t="s">
        <v>2335</v>
      </c>
      <c r="E25" s="9" t="s">
        <v>2336</v>
      </c>
      <c r="F25" s="9">
        <f>COUNTIF(SLR479_20231202[[#This Row],[Tytuł]],"*"&amp;$B$1&amp;"*")</f>
        <v>0</v>
      </c>
      <c r="G25" s="9">
        <f>COUNTIFS(SLR479_20231202[[#This Row],[Tytuł]],"*"&amp;$B$1&amp;"*",SLR479_20231202[[#This Row],[Tytuł]],"*"&amp;$E$1&amp;"*")</f>
        <v>0</v>
      </c>
      <c r="H25" s="9" t="s">
        <v>2337</v>
      </c>
      <c r="I25" s="9">
        <f>MID(SLR479_20231202[[#This Row],[Rok, publikacja, cytowania]],2,4)+0</f>
        <v>2020</v>
      </c>
      <c r="J25" s="9">
        <f>(MID(SLR479_20231202[[#This Row],[Rok, publikacja, cytowania]],FIND(" Cited ",SLR479_20231202[[#This Row],[Rok, publikacja, cytowania]])+7,SLR479_20231202[[#This Row],[IlośćZnakówLCyt]]))+0</f>
        <v>16</v>
      </c>
      <c r="K25" s="9">
        <f>FIND(" Cited ",SLR479_20231202[[#This Row],[Rok, publikacja, cytowania]])+7</f>
        <v>97</v>
      </c>
      <c r="L25" s="9">
        <f>FIND(" times",SLR479_20231202[[#This Row],[Rok, publikacja, cytowania]])</f>
        <v>99</v>
      </c>
      <c r="M25" s="9">
        <f>SLR479_20231202[[#This Row],[koniecLCyt]]-SLR479_20231202[[#This Row],[poczLCyt]]</f>
        <v>2</v>
      </c>
      <c r="N25" s="9" t="s">
        <v>2338</v>
      </c>
      <c r="O25" s="9" t="s">
        <v>2339</v>
      </c>
      <c r="P25" s="9" t="s">
        <v>2340</v>
      </c>
      <c r="Q25" s="9">
        <f>COUNTIF(SLR479_20231202[[#This Row],[streszczenie]],"*"&amp;$B$1&amp;"*")</f>
        <v>1</v>
      </c>
      <c r="R25" s="9">
        <f>COUNTIFS(SLR479_20231202[[#This Row],[streszczenie]],"*"&amp;$B$1&amp;"*",SLR479_20231202[[#This Row],[streszczenie]],"*"&amp;$E$1&amp;"*")</f>
        <v>1</v>
      </c>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8" t="s">
        <v>10</v>
      </c>
      <c r="CK25" s="8" t="s">
        <v>11</v>
      </c>
      <c r="CL25" s="8" t="s">
        <v>12</v>
      </c>
    </row>
    <row r="26" spans="1:90" hidden="1" x14ac:dyDescent="0.45">
      <c r="A26" s="9">
        <v>24</v>
      </c>
      <c r="B26" s="9" t="s">
        <v>144</v>
      </c>
      <c r="C26" s="9" t="s">
        <v>145</v>
      </c>
      <c r="D26" s="9" t="s">
        <v>146</v>
      </c>
      <c r="E26" s="9" t="s">
        <v>147</v>
      </c>
      <c r="F26" s="9">
        <f>COUNTIF(SLR479_20231202[[#This Row],[Tytuł]],"*"&amp;$B$1&amp;"*")</f>
        <v>0</v>
      </c>
      <c r="G26" s="9">
        <f>COUNTIFS(SLR479_20231202[[#This Row],[Tytuł]],"*"&amp;$B$1&amp;"*",SLR479_20231202[[#This Row],[Tytuł]],"*"&amp;$E$1&amp;"*")</f>
        <v>0</v>
      </c>
      <c r="H26" s="9" t="s">
        <v>148</v>
      </c>
      <c r="I26" s="9">
        <f>MID(SLR479_20231202[[#This Row],[Rok, publikacja, cytowania]],2,4)+0</f>
        <v>2019</v>
      </c>
      <c r="J26" s="9">
        <f>(MID(SLR479_20231202[[#This Row],[Rok, publikacja, cytowania]],FIND(" Cited ",SLR479_20231202[[#This Row],[Rok, publikacja, cytowania]])+7,SLR479_20231202[[#This Row],[IlośćZnakówLCyt]]))+0</f>
        <v>50</v>
      </c>
      <c r="K26" s="9">
        <f>FIND(" Cited ",SLR479_20231202[[#This Row],[Rok, publikacja, cytowania]])+7</f>
        <v>65</v>
      </c>
      <c r="L26" s="9">
        <f>FIND(" times",SLR479_20231202[[#This Row],[Rok, publikacja, cytowania]])</f>
        <v>67</v>
      </c>
      <c r="M26" s="9">
        <f>SLR479_20231202[[#This Row],[koniecLCyt]]-SLR479_20231202[[#This Row],[poczLCyt]]</f>
        <v>2</v>
      </c>
      <c r="N26" s="9" t="s">
        <v>149</v>
      </c>
      <c r="O26" s="9" t="s">
        <v>150</v>
      </c>
      <c r="P26" s="9" t="s">
        <v>151</v>
      </c>
      <c r="Q26" s="9">
        <f>COUNTIF(SLR479_20231202[[#This Row],[streszczenie]],"*"&amp;$B$1&amp;"*")</f>
        <v>0</v>
      </c>
      <c r="R26" s="9">
        <f>COUNTIFS(SLR479_20231202[[#This Row],[streszczenie]],"*"&amp;$B$1&amp;"*",SLR479_20231202[[#This Row],[streszczenie]],"*"&amp;$E$1&amp;"*")</f>
        <v>0</v>
      </c>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t="s">
        <v>10</v>
      </c>
      <c r="CK26" s="9" t="s">
        <v>11</v>
      </c>
      <c r="CL26" s="9" t="s">
        <v>12</v>
      </c>
    </row>
    <row r="27" spans="1:90" hidden="1" x14ac:dyDescent="0.45">
      <c r="A27" s="9">
        <v>25</v>
      </c>
      <c r="B27" s="9" t="s">
        <v>2341</v>
      </c>
      <c r="C27" s="9" t="s">
        <v>2342</v>
      </c>
      <c r="D27" s="9" t="s">
        <v>2343</v>
      </c>
      <c r="E27" s="9" t="s">
        <v>2344</v>
      </c>
      <c r="F27" s="9">
        <f>COUNTIF(SLR479_20231202[[#This Row],[Tytuł]],"*"&amp;$B$1&amp;"*")</f>
        <v>0</v>
      </c>
      <c r="G27" s="9">
        <f>COUNTIFS(SLR479_20231202[[#This Row],[Tytuł]],"*"&amp;$B$1&amp;"*",SLR479_20231202[[#This Row],[Tytuł]],"*"&amp;$E$1&amp;"*")</f>
        <v>0</v>
      </c>
      <c r="H27" s="9" t="s">
        <v>2345</v>
      </c>
      <c r="I27" s="9">
        <f>MID(SLR479_20231202[[#This Row],[Rok, publikacja, cytowania]],2,4)+0</f>
        <v>2011</v>
      </c>
      <c r="J27" s="9">
        <f>(MID(SLR479_20231202[[#This Row],[Rok, publikacja, cytowania]],FIND(" Cited ",SLR479_20231202[[#This Row],[Rok, publikacja, cytowania]])+7,SLR479_20231202[[#This Row],[IlośćZnakówLCyt]]))+0</f>
        <v>21</v>
      </c>
      <c r="K27" s="9">
        <f>FIND(" Cited ",SLR479_20231202[[#This Row],[Rok, publikacja, cytowania]])+7</f>
        <v>62</v>
      </c>
      <c r="L27" s="9">
        <f>FIND(" times",SLR479_20231202[[#This Row],[Rok, publikacja, cytowania]])</f>
        <v>64</v>
      </c>
      <c r="M27" s="9">
        <f>SLR479_20231202[[#This Row],[koniecLCyt]]-SLR479_20231202[[#This Row],[poczLCyt]]</f>
        <v>2</v>
      </c>
      <c r="N27" s="9" t="s">
        <v>2346</v>
      </c>
      <c r="O27" s="9" t="s">
        <v>2347</v>
      </c>
      <c r="P27" s="9" t="s">
        <v>2348</v>
      </c>
      <c r="Q27" s="9">
        <f>COUNTIF(SLR479_20231202[[#This Row],[streszczenie]],"*"&amp;$B$1&amp;"*")</f>
        <v>0</v>
      </c>
      <c r="R27" s="9">
        <f>COUNTIFS(SLR479_20231202[[#This Row],[streszczenie]],"*"&amp;$B$1&amp;"*",SLR479_20231202[[#This Row],[streszczenie]],"*"&amp;$E$1&amp;"*")</f>
        <v>0</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8" t="s">
        <v>10</v>
      </c>
      <c r="CK27" s="8" t="s">
        <v>175</v>
      </c>
      <c r="CL27" s="8" t="s">
        <v>12</v>
      </c>
    </row>
    <row r="28" spans="1:90" hidden="1" x14ac:dyDescent="0.45">
      <c r="A28" s="9">
        <v>26</v>
      </c>
      <c r="B28" s="9" t="s">
        <v>160</v>
      </c>
      <c r="C28" s="9" t="s">
        <v>161</v>
      </c>
      <c r="D28" s="9" t="s">
        <v>162</v>
      </c>
      <c r="E28" s="9" t="s">
        <v>163</v>
      </c>
      <c r="F28" s="9">
        <f>COUNTIF(SLR479_20231202[[#This Row],[Tytuł]],"*"&amp;$B$1&amp;"*")</f>
        <v>0</v>
      </c>
      <c r="G28" s="9">
        <f>COUNTIFS(SLR479_20231202[[#This Row],[Tytuł]],"*"&amp;$B$1&amp;"*",SLR479_20231202[[#This Row],[Tytuł]],"*"&amp;$E$1&amp;"*")</f>
        <v>0</v>
      </c>
      <c r="H28" s="9" t="s">
        <v>164</v>
      </c>
      <c r="I28" s="9">
        <f>MID(SLR479_20231202[[#This Row],[Rok, publikacja, cytowania]],2,4)+0</f>
        <v>2012</v>
      </c>
      <c r="J28" s="9">
        <f>(MID(SLR479_20231202[[#This Row],[Rok, publikacja, cytowania]],FIND(" Cited ",SLR479_20231202[[#This Row],[Rok, publikacja, cytowania]])+7,SLR479_20231202[[#This Row],[IlośćZnakówLCyt]]))+0</f>
        <v>71</v>
      </c>
      <c r="K28" s="9">
        <f>FIND(" Cited ",SLR479_20231202[[#This Row],[Rok, publikacja, cytowania]])+7</f>
        <v>67</v>
      </c>
      <c r="L28" s="9">
        <f>FIND(" times",SLR479_20231202[[#This Row],[Rok, publikacja, cytowania]])</f>
        <v>69</v>
      </c>
      <c r="M28" s="9">
        <f>SLR479_20231202[[#This Row],[koniecLCyt]]-SLR479_20231202[[#This Row],[poczLCyt]]</f>
        <v>2</v>
      </c>
      <c r="N28" s="9" t="s">
        <v>165</v>
      </c>
      <c r="O28" s="9" t="s">
        <v>166</v>
      </c>
      <c r="P28" s="9" t="s">
        <v>167</v>
      </c>
      <c r="Q28" s="9">
        <f>COUNTIF(SLR479_20231202[[#This Row],[streszczenie]],"*"&amp;$B$1&amp;"*")</f>
        <v>1</v>
      </c>
      <c r="R28" s="9">
        <f>COUNTIFS(SLR479_20231202[[#This Row],[streszczenie]],"*"&amp;$B$1&amp;"*",SLR479_20231202[[#This Row],[streszczenie]],"*"&amp;$E$1&amp;"*")</f>
        <v>1</v>
      </c>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t="s">
        <v>10</v>
      </c>
      <c r="CK28" s="9" t="s">
        <v>11</v>
      </c>
      <c r="CL28" s="9" t="s">
        <v>12</v>
      </c>
    </row>
    <row r="29" spans="1:90" hidden="1" x14ac:dyDescent="0.45">
      <c r="A29" s="9">
        <v>27</v>
      </c>
      <c r="B29" s="9" t="s">
        <v>168</v>
      </c>
      <c r="C29" s="9" t="s">
        <v>169</v>
      </c>
      <c r="D29" s="9">
        <v>7005784600</v>
      </c>
      <c r="E29" s="9" t="s">
        <v>170</v>
      </c>
      <c r="F29" s="9">
        <f>COUNTIF(SLR479_20231202[[#This Row],[Tytuł]],"*"&amp;$B$1&amp;"*")</f>
        <v>0</v>
      </c>
      <c r="G29" s="9">
        <f>COUNTIFS(SLR479_20231202[[#This Row],[Tytuł]],"*"&amp;$B$1&amp;"*",SLR479_20231202[[#This Row],[Tytuł]],"*"&amp;$E$1&amp;"*")</f>
        <v>0</v>
      </c>
      <c r="H29" s="9" t="s">
        <v>171</v>
      </c>
      <c r="I29" s="9">
        <f>MID(SLR479_20231202[[#This Row],[Rok, publikacja, cytowania]],2,4)+0</f>
        <v>2001</v>
      </c>
      <c r="J29" s="9">
        <f>(MID(SLR479_20231202[[#This Row],[Rok, publikacja, cytowania]],FIND(" Cited ",SLR479_20231202[[#This Row],[Rok, publikacja, cytowania]])+7,SLR479_20231202[[#This Row],[IlośćZnakówLCyt]]))+0</f>
        <v>20</v>
      </c>
      <c r="K29" s="9">
        <f>FIND(" Cited ",SLR479_20231202[[#This Row],[Rok, publikacja, cytowania]])+7</f>
        <v>69</v>
      </c>
      <c r="L29" s="9">
        <f>FIND(" times",SLR479_20231202[[#This Row],[Rok, publikacja, cytowania]])</f>
        <v>71</v>
      </c>
      <c r="M29" s="9">
        <f>SLR479_20231202[[#This Row],[koniecLCyt]]-SLR479_20231202[[#This Row],[poczLCyt]]</f>
        <v>2</v>
      </c>
      <c r="N29" s="9" t="s">
        <v>172</v>
      </c>
      <c r="O29" s="9" t="s">
        <v>173</v>
      </c>
      <c r="P29" s="9" t="s">
        <v>174</v>
      </c>
      <c r="Q29" s="9">
        <f>COUNTIF(SLR479_20231202[[#This Row],[streszczenie]],"*"&amp;$B$1&amp;"*")</f>
        <v>0</v>
      </c>
      <c r="R29" s="9">
        <f>COUNTIFS(SLR479_20231202[[#This Row],[streszczenie]],"*"&amp;$B$1&amp;"*",SLR479_20231202[[#This Row],[streszczenie]],"*"&amp;$E$1&amp;"*")</f>
        <v>0</v>
      </c>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8" t="s">
        <v>10</v>
      </c>
      <c r="CK29" s="8" t="s">
        <v>175</v>
      </c>
      <c r="CL29" s="8" t="s">
        <v>12</v>
      </c>
    </row>
    <row r="30" spans="1:90" hidden="1" x14ac:dyDescent="0.45">
      <c r="A30" s="9">
        <v>28</v>
      </c>
      <c r="B30" s="9" t="s">
        <v>176</v>
      </c>
      <c r="C30" s="9" t="s">
        <v>177</v>
      </c>
      <c r="D30" s="9">
        <v>56473441500</v>
      </c>
      <c r="E30" s="9" t="s">
        <v>178</v>
      </c>
      <c r="F30" s="9">
        <f>COUNTIF(SLR479_20231202[[#This Row],[Tytuł]],"*"&amp;$B$1&amp;"*")</f>
        <v>0</v>
      </c>
      <c r="G30" s="9">
        <f>COUNTIFS(SLR479_20231202[[#This Row],[Tytuł]],"*"&amp;$B$1&amp;"*",SLR479_20231202[[#This Row],[Tytuł]],"*"&amp;$E$1&amp;"*")</f>
        <v>0</v>
      </c>
      <c r="H30" s="9" t="s">
        <v>179</v>
      </c>
      <c r="I30" s="9">
        <f>MID(SLR479_20231202[[#This Row],[Rok, publikacja, cytowania]],2,4)+0</f>
        <v>2004</v>
      </c>
      <c r="J30" s="9">
        <f>(MID(SLR479_20231202[[#This Row],[Rok, publikacja, cytowania]],FIND(" Cited ",SLR479_20231202[[#This Row],[Rok, publikacja, cytowania]])+7,SLR479_20231202[[#This Row],[IlośćZnakówLCyt]]))+0</f>
        <v>21</v>
      </c>
      <c r="K30" s="9">
        <f>FIND(" Cited ",SLR479_20231202[[#This Row],[Rok, publikacja, cytowania]])+7</f>
        <v>64</v>
      </c>
      <c r="L30" s="9">
        <f>FIND(" times",SLR479_20231202[[#This Row],[Rok, publikacja, cytowania]])</f>
        <v>66</v>
      </c>
      <c r="M30" s="9">
        <f>SLR479_20231202[[#This Row],[koniecLCyt]]-SLR479_20231202[[#This Row],[poczLCyt]]</f>
        <v>2</v>
      </c>
      <c r="N30" s="9" t="s">
        <v>180</v>
      </c>
      <c r="O30" s="9" t="s">
        <v>181</v>
      </c>
      <c r="P30" s="9" t="s">
        <v>182</v>
      </c>
      <c r="Q30" s="9">
        <f>COUNTIF(SLR479_20231202[[#This Row],[streszczenie]],"*"&amp;$B$1&amp;"*")</f>
        <v>0</v>
      </c>
      <c r="R30" s="9">
        <f>COUNTIFS(SLR479_20231202[[#This Row],[streszczenie]],"*"&amp;$B$1&amp;"*",SLR479_20231202[[#This Row],[streszczenie]],"*"&amp;$E$1&amp;"*")</f>
        <v>0</v>
      </c>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t="s">
        <v>10</v>
      </c>
      <c r="CK30" s="9" t="s">
        <v>11</v>
      </c>
      <c r="CL30" s="9" t="s">
        <v>12</v>
      </c>
    </row>
    <row r="31" spans="1:90" hidden="1" x14ac:dyDescent="0.45">
      <c r="A31" s="9">
        <v>29</v>
      </c>
      <c r="B31" s="9" t="s">
        <v>2226</v>
      </c>
      <c r="C31" s="9" t="s">
        <v>2227</v>
      </c>
      <c r="D31" s="9">
        <v>15752403300</v>
      </c>
      <c r="E31" s="9" t="s">
        <v>2228</v>
      </c>
      <c r="F31" s="9">
        <f>COUNTIF(SLR479_20231202[[#This Row],[Tytuł]],"*"&amp;$B$1&amp;"*")</f>
        <v>0</v>
      </c>
      <c r="G31" s="9">
        <f>COUNTIFS(SLR479_20231202[[#This Row],[Tytuł]],"*"&amp;$B$1&amp;"*",SLR479_20231202[[#This Row],[Tytuł]],"*"&amp;$E$1&amp;"*")</f>
        <v>0</v>
      </c>
      <c r="H31" s="9" t="s">
        <v>2229</v>
      </c>
      <c r="I31" s="9">
        <f>MID(SLR479_20231202[[#This Row],[Rok, publikacja, cytowania]],2,4)+0</f>
        <v>2010</v>
      </c>
      <c r="J31" s="9">
        <f>(MID(SLR479_20231202[[#This Row],[Rok, publikacja, cytowania]],FIND(" Cited ",SLR479_20231202[[#This Row],[Rok, publikacja, cytowania]])+7,SLR479_20231202[[#This Row],[IlośćZnakówLCyt]]))+0</f>
        <v>148</v>
      </c>
      <c r="K31" s="9">
        <f>FIND(" Cited ",SLR479_20231202[[#This Row],[Rok, publikacja, cytowania]])+7</f>
        <v>96</v>
      </c>
      <c r="L31" s="9">
        <f>FIND(" times",SLR479_20231202[[#This Row],[Rok, publikacja, cytowania]])</f>
        <v>99</v>
      </c>
      <c r="M31" s="9">
        <f>SLR479_20231202[[#This Row],[koniecLCyt]]-SLR479_20231202[[#This Row],[poczLCyt]]</f>
        <v>3</v>
      </c>
      <c r="N31" s="9" t="s">
        <v>2230</v>
      </c>
      <c r="O31" s="9" t="s">
        <v>2231</v>
      </c>
      <c r="P31" s="9" t="s">
        <v>2232</v>
      </c>
      <c r="Q31" s="9">
        <f>COUNTIF(SLR479_20231202[[#This Row],[streszczenie]],"*"&amp;$B$1&amp;"*")</f>
        <v>0</v>
      </c>
      <c r="R31" s="9">
        <f>COUNTIFS(SLR479_20231202[[#This Row],[streszczenie]],"*"&amp;$B$1&amp;"*",SLR479_20231202[[#This Row],[streszczenie]],"*"&amp;$E$1&amp;"*")</f>
        <v>0</v>
      </c>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8" t="s">
        <v>10</v>
      </c>
      <c r="CK31" s="8" t="s">
        <v>11</v>
      </c>
      <c r="CL31" s="8" t="s">
        <v>12</v>
      </c>
    </row>
    <row r="32" spans="1:90" hidden="1" x14ac:dyDescent="0.45">
      <c r="A32" s="9">
        <v>30</v>
      </c>
      <c r="B32" s="9" t="s">
        <v>191</v>
      </c>
      <c r="C32" s="9" t="s">
        <v>192</v>
      </c>
      <c r="D32" s="9" t="s">
        <v>193</v>
      </c>
      <c r="E32" s="9" t="s">
        <v>194</v>
      </c>
      <c r="F32" s="9">
        <f>COUNTIF(SLR479_20231202[[#This Row],[Tytuł]],"*"&amp;$B$1&amp;"*")</f>
        <v>0</v>
      </c>
      <c r="G32" s="9">
        <f>COUNTIFS(SLR479_20231202[[#This Row],[Tytuł]],"*"&amp;$B$1&amp;"*",SLR479_20231202[[#This Row],[Tytuł]],"*"&amp;$E$1&amp;"*")</f>
        <v>0</v>
      </c>
      <c r="H32" s="9" t="s">
        <v>195</v>
      </c>
      <c r="I32" s="9">
        <f>MID(SLR479_20231202[[#This Row],[Rok, publikacja, cytowania]],2,4)+0</f>
        <v>2011</v>
      </c>
      <c r="J32" s="9">
        <f>(MID(SLR479_20231202[[#This Row],[Rok, publikacja, cytowania]],FIND(" Cited ",SLR479_20231202[[#This Row],[Rok, publikacja, cytowania]])+7,SLR479_20231202[[#This Row],[IlośćZnakówLCyt]]))+0</f>
        <v>16</v>
      </c>
      <c r="K32" s="9">
        <f>FIND(" Cited ",SLR479_20231202[[#This Row],[Rok, publikacja, cytowania]])+7</f>
        <v>63</v>
      </c>
      <c r="L32" s="9">
        <f>FIND(" times",SLR479_20231202[[#This Row],[Rok, publikacja, cytowania]])</f>
        <v>65</v>
      </c>
      <c r="M32" s="9">
        <f>SLR479_20231202[[#This Row],[koniecLCyt]]-SLR479_20231202[[#This Row],[poczLCyt]]</f>
        <v>2</v>
      </c>
      <c r="N32" s="9" t="s">
        <v>196</v>
      </c>
      <c r="O32" s="9" t="s">
        <v>197</v>
      </c>
      <c r="P32" s="9" t="s">
        <v>198</v>
      </c>
      <c r="Q32" s="9">
        <f>COUNTIF(SLR479_20231202[[#This Row],[streszczenie]],"*"&amp;$B$1&amp;"*")</f>
        <v>0</v>
      </c>
      <c r="R32" s="9">
        <f>COUNTIFS(SLR479_20231202[[#This Row],[streszczenie]],"*"&amp;$B$1&amp;"*",SLR479_20231202[[#This Row],[streszczenie]],"*"&amp;$E$1&amp;"*")</f>
        <v>0</v>
      </c>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t="s">
        <v>10</v>
      </c>
      <c r="CK32" s="9" t="s">
        <v>11</v>
      </c>
      <c r="CL32" s="9" t="s">
        <v>12</v>
      </c>
    </row>
    <row r="33" spans="1:90" hidden="1" x14ac:dyDescent="0.45">
      <c r="A33" s="9">
        <v>31</v>
      </c>
      <c r="B33" s="9" t="s">
        <v>2349</v>
      </c>
      <c r="C33" s="9" t="s">
        <v>2350</v>
      </c>
      <c r="D33" s="9" t="s">
        <v>2351</v>
      </c>
      <c r="E33" s="9" t="s">
        <v>2352</v>
      </c>
      <c r="F33" s="9">
        <f>COUNTIF(SLR479_20231202[[#This Row],[Tytuł]],"*"&amp;$B$1&amp;"*")</f>
        <v>0</v>
      </c>
      <c r="G33" s="9">
        <f>COUNTIFS(SLR479_20231202[[#This Row],[Tytuł]],"*"&amp;$B$1&amp;"*",SLR479_20231202[[#This Row],[Tytuł]],"*"&amp;$E$1&amp;"*")</f>
        <v>0</v>
      </c>
      <c r="H33" s="9" t="s">
        <v>2353</v>
      </c>
      <c r="I33" s="9">
        <f>MID(SLR479_20231202[[#This Row],[Rok, publikacja, cytowania]],2,4)+0</f>
        <v>2010</v>
      </c>
      <c r="J33" s="9">
        <f>(MID(SLR479_20231202[[#This Row],[Rok, publikacja, cytowania]],FIND(" Cited ",SLR479_20231202[[#This Row],[Rok, publikacja, cytowania]])+7,SLR479_20231202[[#This Row],[IlośćZnakówLCyt]]))+0</f>
        <v>17</v>
      </c>
      <c r="K33" s="9">
        <f>FIND(" Cited ",SLR479_20231202[[#This Row],[Rok, publikacja, cytowania]])+7</f>
        <v>52</v>
      </c>
      <c r="L33" s="9">
        <f>FIND(" times",SLR479_20231202[[#This Row],[Rok, publikacja, cytowania]])</f>
        <v>54</v>
      </c>
      <c r="M33" s="9">
        <f>SLR479_20231202[[#This Row],[koniecLCyt]]-SLR479_20231202[[#This Row],[poczLCyt]]</f>
        <v>2</v>
      </c>
      <c r="N33" s="9" t="s">
        <v>2354</v>
      </c>
      <c r="O33" s="9" t="s">
        <v>2355</v>
      </c>
      <c r="P33" s="9" t="s">
        <v>2356</v>
      </c>
      <c r="Q33" s="9">
        <f>COUNTIF(SLR479_20231202[[#This Row],[streszczenie]],"*"&amp;$B$1&amp;"*")</f>
        <v>0</v>
      </c>
      <c r="R33" s="9">
        <f>COUNTIFS(SLR479_20231202[[#This Row],[streszczenie]],"*"&amp;$B$1&amp;"*",SLR479_20231202[[#This Row],[streszczenie]],"*"&amp;$E$1&amp;"*")</f>
        <v>0</v>
      </c>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8" t="s">
        <v>10</v>
      </c>
      <c r="CK33" s="8" t="s">
        <v>11</v>
      </c>
      <c r="CL33" s="8" t="s">
        <v>12</v>
      </c>
    </row>
    <row r="34" spans="1:90" hidden="1" x14ac:dyDescent="0.45">
      <c r="A34" s="9">
        <v>32</v>
      </c>
      <c r="B34" s="9" t="s">
        <v>224</v>
      </c>
      <c r="C34" s="9" t="s">
        <v>225</v>
      </c>
      <c r="D34" s="9" t="s">
        <v>226</v>
      </c>
      <c r="E34" s="9" t="s">
        <v>227</v>
      </c>
      <c r="F34" s="9">
        <f>COUNTIF(SLR479_20231202[[#This Row],[Tytuł]],"*"&amp;$B$1&amp;"*")</f>
        <v>0</v>
      </c>
      <c r="G34" s="9">
        <f>COUNTIFS(SLR479_20231202[[#This Row],[Tytuł]],"*"&amp;$B$1&amp;"*",SLR479_20231202[[#This Row],[Tytuł]],"*"&amp;$E$1&amp;"*")</f>
        <v>0</v>
      </c>
      <c r="H34" s="9" t="s">
        <v>228</v>
      </c>
      <c r="I34" s="9">
        <f>MID(SLR479_20231202[[#This Row],[Rok, publikacja, cytowania]],2,4)+0</f>
        <v>2023</v>
      </c>
      <c r="J34" s="9">
        <f>(MID(SLR479_20231202[[#This Row],[Rok, publikacja, cytowania]],FIND(" Cited ",SLR479_20231202[[#This Row],[Rok, publikacja, cytowania]])+7,SLR479_20231202[[#This Row],[IlośćZnakówLCyt]]))+0</f>
        <v>63</v>
      </c>
      <c r="K34" s="9">
        <f>FIND(" Cited ",SLR479_20231202[[#This Row],[Rok, publikacja, cytowania]])+7</f>
        <v>78</v>
      </c>
      <c r="L34" s="9">
        <f>FIND(" times",SLR479_20231202[[#This Row],[Rok, publikacja, cytowania]])</f>
        <v>80</v>
      </c>
      <c r="M34" s="9">
        <f>SLR479_20231202[[#This Row],[koniecLCyt]]-SLR479_20231202[[#This Row],[poczLCyt]]</f>
        <v>2</v>
      </c>
      <c r="N34" s="9" t="s">
        <v>229</v>
      </c>
      <c r="O34" s="9" t="s">
        <v>230</v>
      </c>
      <c r="P34" s="9" t="s">
        <v>231</v>
      </c>
      <c r="Q34" s="9">
        <f>COUNTIF(SLR479_20231202[[#This Row],[streszczenie]],"*"&amp;$B$1&amp;"*")</f>
        <v>1</v>
      </c>
      <c r="R34" s="9">
        <f>COUNTIFS(SLR479_20231202[[#This Row],[streszczenie]],"*"&amp;$B$1&amp;"*",SLR479_20231202[[#This Row],[streszczenie]],"*"&amp;$E$1&amp;"*")</f>
        <v>1</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t="s">
        <v>10</v>
      </c>
      <c r="CK34" s="9" t="s">
        <v>11</v>
      </c>
      <c r="CL34" s="9" t="s">
        <v>12</v>
      </c>
    </row>
    <row r="35" spans="1:90" hidden="1" x14ac:dyDescent="0.45">
      <c r="A35" s="9">
        <v>33</v>
      </c>
      <c r="B35" s="9" t="s">
        <v>2357</v>
      </c>
      <c r="C35" s="9" t="s">
        <v>2358</v>
      </c>
      <c r="D35" s="9" t="s">
        <v>2359</v>
      </c>
      <c r="E35" s="9" t="s">
        <v>2360</v>
      </c>
      <c r="F35" s="9">
        <f>COUNTIF(SLR479_20231202[[#This Row],[Tytuł]],"*"&amp;$B$1&amp;"*")</f>
        <v>0</v>
      </c>
      <c r="G35" s="9">
        <f>COUNTIFS(SLR479_20231202[[#This Row],[Tytuł]],"*"&amp;$B$1&amp;"*",SLR479_20231202[[#This Row],[Tytuł]],"*"&amp;$E$1&amp;"*")</f>
        <v>0</v>
      </c>
      <c r="H35" s="9" t="s">
        <v>2361</v>
      </c>
      <c r="I35" s="9">
        <f>MID(SLR479_20231202[[#This Row],[Rok, publikacja, cytowania]],2,4)+0</f>
        <v>2012</v>
      </c>
      <c r="J35" s="9">
        <f>(MID(SLR479_20231202[[#This Row],[Rok, publikacja, cytowania]],FIND(" Cited ",SLR479_20231202[[#This Row],[Rok, publikacja, cytowania]])+7,SLR479_20231202[[#This Row],[IlośćZnakówLCyt]]))+0</f>
        <v>59</v>
      </c>
      <c r="K35" s="9">
        <f>FIND(" Cited ",SLR479_20231202[[#This Row],[Rok, publikacja, cytowania]])+7</f>
        <v>53</v>
      </c>
      <c r="L35" s="9">
        <f>FIND(" times",SLR479_20231202[[#This Row],[Rok, publikacja, cytowania]])</f>
        <v>55</v>
      </c>
      <c r="M35" s="9">
        <f>SLR479_20231202[[#This Row],[koniecLCyt]]-SLR479_20231202[[#This Row],[poczLCyt]]</f>
        <v>2</v>
      </c>
      <c r="N35" s="9" t="s">
        <v>2362</v>
      </c>
      <c r="O35" s="9" t="s">
        <v>2363</v>
      </c>
      <c r="P35" s="9" t="s">
        <v>2364</v>
      </c>
      <c r="Q35" s="9">
        <f>COUNTIF(SLR479_20231202[[#This Row],[streszczenie]],"*"&amp;$B$1&amp;"*")</f>
        <v>0</v>
      </c>
      <c r="R35" s="9">
        <f>COUNTIFS(SLR479_20231202[[#This Row],[streszczenie]],"*"&amp;$B$1&amp;"*",SLR479_20231202[[#This Row],[streszczenie]],"*"&amp;$E$1&amp;"*")</f>
        <v>0</v>
      </c>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8" t="s">
        <v>10</v>
      </c>
      <c r="CK35" s="8" t="s">
        <v>11</v>
      </c>
      <c r="CL35" s="8" t="s">
        <v>12</v>
      </c>
    </row>
    <row r="36" spans="1:90" hidden="1" x14ac:dyDescent="0.45">
      <c r="A36" s="9">
        <v>34</v>
      </c>
      <c r="B36" s="9" t="s">
        <v>247</v>
      </c>
      <c r="C36" s="9" t="s">
        <v>248</v>
      </c>
      <c r="D36" s="9" t="s">
        <v>249</v>
      </c>
      <c r="E36" s="9" t="s">
        <v>250</v>
      </c>
      <c r="F36" s="9">
        <f>COUNTIF(SLR479_20231202[[#This Row],[Tytuł]],"*"&amp;$B$1&amp;"*")</f>
        <v>0</v>
      </c>
      <c r="G36" s="9">
        <f>COUNTIFS(SLR479_20231202[[#This Row],[Tytuł]],"*"&amp;$B$1&amp;"*",SLR479_20231202[[#This Row],[Tytuł]],"*"&amp;$E$1&amp;"*")</f>
        <v>0</v>
      </c>
      <c r="H36" s="9" t="s">
        <v>251</v>
      </c>
      <c r="I36" s="9">
        <f>MID(SLR479_20231202[[#This Row],[Rok, publikacja, cytowania]],2,4)+0</f>
        <v>2014</v>
      </c>
      <c r="J36" s="9">
        <f>(MID(SLR479_20231202[[#This Row],[Rok, publikacja, cytowania]],FIND(" Cited ",SLR479_20231202[[#This Row],[Rok, publikacja, cytowania]])+7,SLR479_20231202[[#This Row],[IlośćZnakówLCyt]]))+0</f>
        <v>176</v>
      </c>
      <c r="K36" s="9">
        <f>FIND(" Cited ",SLR479_20231202[[#This Row],[Rok, publikacja, cytowania]])+7</f>
        <v>72</v>
      </c>
      <c r="L36" s="9">
        <f>FIND(" times",SLR479_20231202[[#This Row],[Rok, publikacja, cytowania]])</f>
        <v>75</v>
      </c>
      <c r="M36" s="9">
        <f>SLR479_20231202[[#This Row],[koniecLCyt]]-SLR479_20231202[[#This Row],[poczLCyt]]</f>
        <v>3</v>
      </c>
      <c r="N36" s="9" t="s">
        <v>252</v>
      </c>
      <c r="O36" s="9" t="s">
        <v>253</v>
      </c>
      <c r="P36" s="9" t="s">
        <v>254</v>
      </c>
      <c r="Q36" s="9">
        <f>COUNTIF(SLR479_20231202[[#This Row],[streszczenie]],"*"&amp;$B$1&amp;"*")</f>
        <v>0</v>
      </c>
      <c r="R36" s="9">
        <f>COUNTIFS(SLR479_20231202[[#This Row],[streszczenie]],"*"&amp;$B$1&amp;"*",SLR479_20231202[[#This Row],[streszczenie]],"*"&amp;$E$1&amp;"*")</f>
        <v>0</v>
      </c>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t="s">
        <v>10</v>
      </c>
      <c r="CK36" s="9" t="s">
        <v>11</v>
      </c>
      <c r="CL36" s="9" t="s">
        <v>12</v>
      </c>
    </row>
    <row r="37" spans="1:90" hidden="1" x14ac:dyDescent="0.45">
      <c r="A37" s="9">
        <v>35</v>
      </c>
      <c r="B37" s="9" t="s">
        <v>255</v>
      </c>
      <c r="C37" s="9" t="s">
        <v>256</v>
      </c>
      <c r="D37" s="9" t="s">
        <v>257</v>
      </c>
      <c r="E37" s="9" t="s">
        <v>258</v>
      </c>
      <c r="F37" s="9">
        <f>COUNTIF(SLR479_20231202[[#This Row],[Tytuł]],"*"&amp;$B$1&amp;"*")</f>
        <v>0</v>
      </c>
      <c r="G37" s="9">
        <f>COUNTIFS(SLR479_20231202[[#This Row],[Tytuł]],"*"&amp;$B$1&amp;"*",SLR479_20231202[[#This Row],[Tytuł]],"*"&amp;$E$1&amp;"*")</f>
        <v>0</v>
      </c>
      <c r="H37" s="9" t="s">
        <v>259</v>
      </c>
      <c r="I37" s="9">
        <f>MID(SLR479_20231202[[#This Row],[Rok, publikacja, cytowania]],2,4)+0</f>
        <v>2020</v>
      </c>
      <c r="J37" s="9">
        <f>(MID(SLR479_20231202[[#This Row],[Rok, publikacja, cytowania]],FIND(" Cited ",SLR479_20231202[[#This Row],[Rok, publikacja, cytowania]])+7,SLR479_20231202[[#This Row],[IlośćZnakówLCyt]]))+0</f>
        <v>24</v>
      </c>
      <c r="K37" s="9">
        <f>FIND(" Cited ",SLR479_20231202[[#This Row],[Rok, publikacja, cytowania]])+7</f>
        <v>68</v>
      </c>
      <c r="L37" s="9">
        <f>FIND(" times",SLR479_20231202[[#This Row],[Rok, publikacja, cytowania]])</f>
        <v>70</v>
      </c>
      <c r="M37" s="9">
        <f>SLR479_20231202[[#This Row],[koniecLCyt]]-SLR479_20231202[[#This Row],[poczLCyt]]</f>
        <v>2</v>
      </c>
      <c r="N37" s="9" t="s">
        <v>260</v>
      </c>
      <c r="O37" s="9" t="s">
        <v>261</v>
      </c>
      <c r="P37" s="9" t="s">
        <v>262</v>
      </c>
      <c r="Q37" s="9">
        <f>COUNTIF(SLR479_20231202[[#This Row],[streszczenie]],"*"&amp;$B$1&amp;"*")</f>
        <v>0</v>
      </c>
      <c r="R37" s="9">
        <f>COUNTIFS(SLR479_20231202[[#This Row],[streszczenie]],"*"&amp;$B$1&amp;"*",SLR479_20231202[[#This Row],[streszczenie]],"*"&amp;$E$1&amp;"*")</f>
        <v>0</v>
      </c>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8" t="s">
        <v>10</v>
      </c>
      <c r="CK37" s="8" t="s">
        <v>11</v>
      </c>
      <c r="CL37" s="8" t="s">
        <v>12</v>
      </c>
    </row>
    <row r="38" spans="1:90" hidden="1" x14ac:dyDescent="0.45">
      <c r="A38" s="9">
        <v>36</v>
      </c>
      <c r="B38" s="9" t="s">
        <v>270</v>
      </c>
      <c r="C38" s="9" t="s">
        <v>271</v>
      </c>
      <c r="D38" s="9">
        <v>6603555003</v>
      </c>
      <c r="E38" s="9" t="s">
        <v>272</v>
      </c>
      <c r="F38" s="9">
        <f>COUNTIF(SLR479_20231202[[#This Row],[Tytuł]],"*"&amp;$B$1&amp;"*")</f>
        <v>0</v>
      </c>
      <c r="G38" s="9">
        <f>COUNTIFS(SLR479_20231202[[#This Row],[Tytuł]],"*"&amp;$B$1&amp;"*",SLR479_20231202[[#This Row],[Tytuł]],"*"&amp;$E$1&amp;"*")</f>
        <v>0</v>
      </c>
      <c r="H38" s="9" t="s">
        <v>273</v>
      </c>
      <c r="I38" s="9">
        <f>MID(SLR479_20231202[[#This Row],[Rok, publikacja, cytowania]],2,4)+0</f>
        <v>2013</v>
      </c>
      <c r="J38" s="9">
        <f>(MID(SLR479_20231202[[#This Row],[Rok, publikacja, cytowania]],FIND(" Cited ",SLR479_20231202[[#This Row],[Rok, publikacja, cytowania]])+7,SLR479_20231202[[#This Row],[IlośćZnakówLCyt]]))+0</f>
        <v>69</v>
      </c>
      <c r="K38" s="9">
        <f>FIND(" Cited ",SLR479_20231202[[#This Row],[Rok, publikacja, cytowania]])+7</f>
        <v>55</v>
      </c>
      <c r="L38" s="9">
        <f>FIND(" times",SLR479_20231202[[#This Row],[Rok, publikacja, cytowania]])</f>
        <v>57</v>
      </c>
      <c r="M38" s="9">
        <f>SLR479_20231202[[#This Row],[koniecLCyt]]-SLR479_20231202[[#This Row],[poczLCyt]]</f>
        <v>2</v>
      </c>
      <c r="N38" s="9" t="s">
        <v>274</v>
      </c>
      <c r="O38" s="9" t="s">
        <v>275</v>
      </c>
      <c r="P38" s="9" t="s">
        <v>276</v>
      </c>
      <c r="Q38" s="9">
        <f>COUNTIF(SLR479_20231202[[#This Row],[streszczenie]],"*"&amp;$B$1&amp;"*")</f>
        <v>0</v>
      </c>
      <c r="R38" s="9">
        <f>COUNTIFS(SLR479_20231202[[#This Row],[streszczenie]],"*"&amp;$B$1&amp;"*",SLR479_20231202[[#This Row],[streszczenie]],"*"&amp;$E$1&amp;"*")</f>
        <v>0</v>
      </c>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t="s">
        <v>10</v>
      </c>
      <c r="CK38" s="9" t="s">
        <v>11</v>
      </c>
      <c r="CL38" s="9" t="s">
        <v>12</v>
      </c>
    </row>
    <row r="39" spans="1:90" hidden="1" x14ac:dyDescent="0.45">
      <c r="A39" s="9">
        <v>37</v>
      </c>
      <c r="B39" s="9" t="s">
        <v>2365</v>
      </c>
      <c r="C39" s="9" t="s">
        <v>2366</v>
      </c>
      <c r="D39" s="9" t="s">
        <v>2367</v>
      </c>
      <c r="E39" s="9" t="s">
        <v>2368</v>
      </c>
      <c r="F39" s="9">
        <f>COUNTIF(SLR479_20231202[[#This Row],[Tytuł]],"*"&amp;$B$1&amp;"*")</f>
        <v>0</v>
      </c>
      <c r="G39" s="9">
        <f>COUNTIFS(SLR479_20231202[[#This Row],[Tytuł]],"*"&amp;$B$1&amp;"*",SLR479_20231202[[#This Row],[Tytuł]],"*"&amp;$E$1&amp;"*")</f>
        <v>0</v>
      </c>
      <c r="H39" s="9" t="s">
        <v>2369</v>
      </c>
      <c r="I39" s="9">
        <f>MID(SLR479_20231202[[#This Row],[Rok, publikacja, cytowania]],2,4)+0</f>
        <v>2012</v>
      </c>
      <c r="J39" s="9">
        <f>(MID(SLR479_20231202[[#This Row],[Rok, publikacja, cytowania]],FIND(" Cited ",SLR479_20231202[[#This Row],[Rok, publikacja, cytowania]])+7,SLR479_20231202[[#This Row],[IlośćZnakówLCyt]]))+0</f>
        <v>27</v>
      </c>
      <c r="K39" s="9">
        <f>FIND(" Cited ",SLR479_20231202[[#This Row],[Rok, publikacja, cytowania]])+7</f>
        <v>84</v>
      </c>
      <c r="L39" s="9">
        <f>FIND(" times",SLR479_20231202[[#This Row],[Rok, publikacja, cytowania]])</f>
        <v>86</v>
      </c>
      <c r="M39" s="9">
        <f>SLR479_20231202[[#This Row],[koniecLCyt]]-SLR479_20231202[[#This Row],[poczLCyt]]</f>
        <v>2</v>
      </c>
      <c r="N39" s="9" t="s">
        <v>2370</v>
      </c>
      <c r="O39" s="9" t="s">
        <v>2371</v>
      </c>
      <c r="P39" s="9" t="s">
        <v>2372</v>
      </c>
      <c r="Q39" s="9">
        <f>COUNTIF(SLR479_20231202[[#This Row],[streszczenie]],"*"&amp;$B$1&amp;"*")</f>
        <v>1</v>
      </c>
      <c r="R39" s="9">
        <f>COUNTIFS(SLR479_20231202[[#This Row],[streszczenie]],"*"&amp;$B$1&amp;"*",SLR479_20231202[[#This Row],[streszczenie]],"*"&amp;$E$1&amp;"*")</f>
        <v>1</v>
      </c>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8" t="s">
        <v>10</v>
      </c>
      <c r="CK39" s="8" t="s">
        <v>11</v>
      </c>
      <c r="CL39" s="8" t="s">
        <v>12</v>
      </c>
    </row>
    <row r="40" spans="1:90" hidden="1" x14ac:dyDescent="0.45">
      <c r="A40" s="9">
        <v>38</v>
      </c>
      <c r="B40" s="9" t="s">
        <v>277</v>
      </c>
      <c r="C40" s="9" t="s">
        <v>278</v>
      </c>
      <c r="D40" s="9" t="s">
        <v>279</v>
      </c>
      <c r="E40" s="9" t="s">
        <v>280</v>
      </c>
      <c r="F40" s="9">
        <f>COUNTIF(SLR479_20231202[[#This Row],[Tytuł]],"*"&amp;$B$1&amp;"*")</f>
        <v>0</v>
      </c>
      <c r="G40" s="9">
        <f>COUNTIFS(SLR479_20231202[[#This Row],[Tytuł]],"*"&amp;$B$1&amp;"*",SLR479_20231202[[#This Row],[Tytuł]],"*"&amp;$E$1&amp;"*")</f>
        <v>0</v>
      </c>
      <c r="H40" s="9" t="s">
        <v>281</v>
      </c>
      <c r="I40" s="9">
        <f>MID(SLR479_20231202[[#This Row],[Rok, publikacja, cytowania]],2,4)+0</f>
        <v>2021</v>
      </c>
      <c r="J40" s="9">
        <f>(MID(SLR479_20231202[[#This Row],[Rok, publikacja, cytowania]],FIND(" Cited ",SLR479_20231202[[#This Row],[Rok, publikacja, cytowania]])+7,SLR479_20231202[[#This Row],[IlośćZnakówLCyt]]))+0</f>
        <v>17</v>
      </c>
      <c r="K40" s="9">
        <f>FIND(" Cited ",SLR479_20231202[[#This Row],[Rok, publikacja, cytowania]])+7</f>
        <v>78</v>
      </c>
      <c r="L40" s="9">
        <f>FIND(" times",SLR479_20231202[[#This Row],[Rok, publikacja, cytowania]])</f>
        <v>80</v>
      </c>
      <c r="M40" s="9">
        <f>SLR479_20231202[[#This Row],[koniecLCyt]]-SLR479_20231202[[#This Row],[poczLCyt]]</f>
        <v>2</v>
      </c>
      <c r="N40" s="9" t="s">
        <v>282</v>
      </c>
      <c r="O40" s="9" t="s">
        <v>283</v>
      </c>
      <c r="P40" s="9" t="s">
        <v>284</v>
      </c>
      <c r="Q40" s="9">
        <f>COUNTIF(SLR479_20231202[[#This Row],[streszczenie]],"*"&amp;$B$1&amp;"*")</f>
        <v>0</v>
      </c>
      <c r="R40" s="9">
        <f>COUNTIFS(SLR479_20231202[[#This Row],[streszczenie]],"*"&amp;$B$1&amp;"*",SLR479_20231202[[#This Row],[streszczenie]],"*"&amp;$E$1&amp;"*")</f>
        <v>0</v>
      </c>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t="s">
        <v>10</v>
      </c>
      <c r="CK40" s="9" t="s">
        <v>11</v>
      </c>
      <c r="CL40" s="9" t="s">
        <v>12</v>
      </c>
    </row>
    <row r="41" spans="1:90" hidden="1" x14ac:dyDescent="0.45">
      <c r="A41" s="9">
        <v>39</v>
      </c>
      <c r="B41" s="9" t="s">
        <v>2373</v>
      </c>
      <c r="C41" s="9" t="s">
        <v>2374</v>
      </c>
      <c r="D41" s="9" t="s">
        <v>2375</v>
      </c>
      <c r="E41" s="9" t="s">
        <v>2376</v>
      </c>
      <c r="F41" s="9">
        <f>COUNTIF(SLR479_20231202[[#This Row],[Tytuł]],"*"&amp;$B$1&amp;"*")</f>
        <v>0</v>
      </c>
      <c r="G41" s="9">
        <f>COUNTIFS(SLR479_20231202[[#This Row],[Tytuł]],"*"&amp;$B$1&amp;"*",SLR479_20231202[[#This Row],[Tytuł]],"*"&amp;$E$1&amp;"*")</f>
        <v>0</v>
      </c>
      <c r="H41" s="9" t="s">
        <v>2377</v>
      </c>
      <c r="I41" s="9">
        <f>MID(SLR479_20231202[[#This Row],[Rok, publikacja, cytowania]],2,4)+0</f>
        <v>2013</v>
      </c>
      <c r="J41" s="9">
        <f>(MID(SLR479_20231202[[#This Row],[Rok, publikacja, cytowania]],FIND(" Cited ",SLR479_20231202[[#This Row],[Rok, publikacja, cytowania]])+7,SLR479_20231202[[#This Row],[IlośćZnakówLCyt]]))+0</f>
        <v>103</v>
      </c>
      <c r="K41" s="9">
        <f>FIND(" Cited ",SLR479_20231202[[#This Row],[Rok, publikacja, cytowania]])+7</f>
        <v>98</v>
      </c>
      <c r="L41" s="9">
        <f>FIND(" times",SLR479_20231202[[#This Row],[Rok, publikacja, cytowania]])</f>
        <v>101</v>
      </c>
      <c r="M41" s="9">
        <f>SLR479_20231202[[#This Row],[koniecLCyt]]-SLR479_20231202[[#This Row],[poczLCyt]]</f>
        <v>3</v>
      </c>
      <c r="N41" s="9" t="s">
        <v>2378</v>
      </c>
      <c r="O41" s="9" t="s">
        <v>2379</v>
      </c>
      <c r="P41" s="9" t="s">
        <v>2380</v>
      </c>
      <c r="Q41" s="9">
        <f>COUNTIF(SLR479_20231202[[#This Row],[streszczenie]],"*"&amp;$B$1&amp;"*")</f>
        <v>0</v>
      </c>
      <c r="R41" s="9">
        <f>COUNTIFS(SLR479_20231202[[#This Row],[streszczenie]],"*"&amp;$B$1&amp;"*",SLR479_20231202[[#This Row],[streszczenie]],"*"&amp;$E$1&amp;"*")</f>
        <v>0</v>
      </c>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8" t="s">
        <v>10</v>
      </c>
      <c r="CK41" s="8" t="s">
        <v>11</v>
      </c>
      <c r="CL41" s="8" t="s">
        <v>12</v>
      </c>
    </row>
    <row r="42" spans="1:90" hidden="1" x14ac:dyDescent="0.45">
      <c r="A42" s="9">
        <v>40</v>
      </c>
      <c r="B42" s="9" t="s">
        <v>2257</v>
      </c>
      <c r="C42" s="9" t="s">
        <v>2258</v>
      </c>
      <c r="D42" s="9">
        <v>13008815400</v>
      </c>
      <c r="E42" s="9" t="s">
        <v>2259</v>
      </c>
      <c r="F42" s="9">
        <f>COUNTIF(SLR479_20231202[[#This Row],[Tytuł]],"*"&amp;$B$1&amp;"*")</f>
        <v>0</v>
      </c>
      <c r="G42" s="9">
        <f>COUNTIFS(SLR479_20231202[[#This Row],[Tytuł]],"*"&amp;$B$1&amp;"*",SLR479_20231202[[#This Row],[Tytuł]],"*"&amp;$E$1&amp;"*")</f>
        <v>0</v>
      </c>
      <c r="H42" s="9" t="s">
        <v>2260</v>
      </c>
      <c r="I42" s="9">
        <f>MID(SLR479_20231202[[#This Row],[Rok, publikacja, cytowania]],2,4)+0</f>
        <v>2006</v>
      </c>
      <c r="J42" s="9">
        <f>(MID(SLR479_20231202[[#This Row],[Rok, publikacja, cytowania]],FIND(" Cited ",SLR479_20231202[[#This Row],[Rok, publikacja, cytowania]])+7,SLR479_20231202[[#This Row],[IlośćZnakówLCyt]]))+0</f>
        <v>536</v>
      </c>
      <c r="K42" s="9">
        <f>FIND(" Cited ",SLR479_20231202[[#This Row],[Rok, publikacja, cytowania]])+7</f>
        <v>71</v>
      </c>
      <c r="L42" s="9">
        <f>FIND(" times",SLR479_20231202[[#This Row],[Rok, publikacja, cytowania]])</f>
        <v>74</v>
      </c>
      <c r="M42" s="9">
        <f>SLR479_20231202[[#This Row],[koniecLCyt]]-SLR479_20231202[[#This Row],[poczLCyt]]</f>
        <v>3</v>
      </c>
      <c r="N42" s="9" t="s">
        <v>2261</v>
      </c>
      <c r="O42" s="9" t="s">
        <v>2262</v>
      </c>
      <c r="P42" s="9" t="s">
        <v>2263</v>
      </c>
      <c r="Q42" s="9">
        <f>COUNTIF(SLR479_20231202[[#This Row],[streszczenie]],"*"&amp;$B$1&amp;"*")</f>
        <v>0</v>
      </c>
      <c r="R42" s="9">
        <f>COUNTIFS(SLR479_20231202[[#This Row],[streszczenie]],"*"&amp;$B$1&amp;"*",SLR479_20231202[[#This Row],[streszczenie]],"*"&amp;$E$1&amp;"*")</f>
        <v>0</v>
      </c>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t="s">
        <v>10</v>
      </c>
      <c r="CK42" s="9" t="s">
        <v>11</v>
      </c>
      <c r="CL42" s="9" t="s">
        <v>12</v>
      </c>
    </row>
    <row r="43" spans="1:90" hidden="1" x14ac:dyDescent="0.45">
      <c r="A43" s="9">
        <v>41</v>
      </c>
      <c r="B43" s="9" t="s">
        <v>2381</v>
      </c>
      <c r="C43" s="9" t="s">
        <v>2382</v>
      </c>
      <c r="D43" s="9" t="s">
        <v>2383</v>
      </c>
      <c r="E43" s="9" t="s">
        <v>2384</v>
      </c>
      <c r="F43" s="9">
        <f>COUNTIF(SLR479_20231202[[#This Row],[Tytuł]],"*"&amp;$B$1&amp;"*")</f>
        <v>0</v>
      </c>
      <c r="G43" s="9">
        <f>COUNTIFS(SLR479_20231202[[#This Row],[Tytuł]],"*"&amp;$B$1&amp;"*",SLR479_20231202[[#This Row],[Tytuł]],"*"&amp;$E$1&amp;"*")</f>
        <v>0</v>
      </c>
      <c r="H43" s="9" t="s">
        <v>2385</v>
      </c>
      <c r="I43" s="9">
        <f>MID(SLR479_20231202[[#This Row],[Rok, publikacja, cytowania]],2,4)+0</f>
        <v>2015</v>
      </c>
      <c r="J43" s="9">
        <f>(MID(SLR479_20231202[[#This Row],[Rok, publikacja, cytowania]],FIND(" Cited ",SLR479_20231202[[#This Row],[Rok, publikacja, cytowania]])+7,SLR479_20231202[[#This Row],[IlośćZnakówLCyt]]))+0</f>
        <v>31</v>
      </c>
      <c r="K43" s="9">
        <f>FIND(" Cited ",SLR479_20231202[[#This Row],[Rok, publikacja, cytowania]])+7</f>
        <v>74</v>
      </c>
      <c r="L43" s="9">
        <f>FIND(" times",SLR479_20231202[[#This Row],[Rok, publikacja, cytowania]])</f>
        <v>76</v>
      </c>
      <c r="M43" s="9">
        <f>SLR479_20231202[[#This Row],[koniecLCyt]]-SLR479_20231202[[#This Row],[poczLCyt]]</f>
        <v>2</v>
      </c>
      <c r="N43" s="9" t="s">
        <v>2386</v>
      </c>
      <c r="O43" s="9" t="s">
        <v>2387</v>
      </c>
      <c r="P43" s="9" t="s">
        <v>2388</v>
      </c>
      <c r="Q43" s="9">
        <f>COUNTIF(SLR479_20231202[[#This Row],[streszczenie]],"*"&amp;$B$1&amp;"*")</f>
        <v>0</v>
      </c>
      <c r="R43" s="9">
        <f>COUNTIFS(SLR479_20231202[[#This Row],[streszczenie]],"*"&amp;$B$1&amp;"*",SLR479_20231202[[#This Row],[streszczenie]],"*"&amp;$E$1&amp;"*")</f>
        <v>0</v>
      </c>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8" t="s">
        <v>10</v>
      </c>
      <c r="CK43" s="8" t="s">
        <v>11</v>
      </c>
      <c r="CL43" s="8" t="s">
        <v>12</v>
      </c>
    </row>
    <row r="44" spans="1:90" hidden="1" x14ac:dyDescent="0.45">
      <c r="A44" s="9">
        <v>42</v>
      </c>
      <c r="B44" s="9" t="s">
        <v>308</v>
      </c>
      <c r="C44" s="9" t="s">
        <v>309</v>
      </c>
      <c r="D44" s="9" t="s">
        <v>310</v>
      </c>
      <c r="E44" s="9" t="s">
        <v>311</v>
      </c>
      <c r="F44" s="9">
        <f>COUNTIF(SLR479_20231202[[#This Row],[Tytuł]],"*"&amp;$B$1&amp;"*")</f>
        <v>0</v>
      </c>
      <c r="G44" s="9">
        <f>COUNTIFS(SLR479_20231202[[#This Row],[Tytuł]],"*"&amp;$B$1&amp;"*",SLR479_20231202[[#This Row],[Tytuł]],"*"&amp;$E$1&amp;"*")</f>
        <v>0</v>
      </c>
      <c r="H44" s="9" t="s">
        <v>312</v>
      </c>
      <c r="I44" s="9">
        <f>MID(SLR479_20231202[[#This Row],[Rok, publikacja, cytowania]],2,4)+0</f>
        <v>2017</v>
      </c>
      <c r="J44" s="9">
        <f>(MID(SLR479_20231202[[#This Row],[Rok, publikacja, cytowania]],FIND(" Cited ",SLR479_20231202[[#This Row],[Rok, publikacja, cytowania]])+7,SLR479_20231202[[#This Row],[IlośćZnakówLCyt]]))+0</f>
        <v>33</v>
      </c>
      <c r="K44" s="9">
        <f>FIND(" Cited ",SLR479_20231202[[#This Row],[Rok, publikacja, cytowania]])+7</f>
        <v>62</v>
      </c>
      <c r="L44" s="9">
        <f>FIND(" times",SLR479_20231202[[#This Row],[Rok, publikacja, cytowania]])</f>
        <v>64</v>
      </c>
      <c r="M44" s="9">
        <f>SLR479_20231202[[#This Row],[koniecLCyt]]-SLR479_20231202[[#This Row],[poczLCyt]]</f>
        <v>2</v>
      </c>
      <c r="N44" s="9" t="s">
        <v>313</v>
      </c>
      <c r="O44" s="9" t="s">
        <v>314</v>
      </c>
      <c r="P44" s="9" t="s">
        <v>315</v>
      </c>
      <c r="Q44" s="9">
        <f>COUNTIF(SLR479_20231202[[#This Row],[streszczenie]],"*"&amp;$B$1&amp;"*")</f>
        <v>1</v>
      </c>
      <c r="R44" s="9">
        <f>COUNTIFS(SLR479_20231202[[#This Row],[streszczenie]],"*"&amp;$B$1&amp;"*",SLR479_20231202[[#This Row],[streszczenie]],"*"&amp;$E$1&amp;"*")</f>
        <v>1</v>
      </c>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t="s">
        <v>10</v>
      </c>
      <c r="CK44" s="9" t="s">
        <v>11</v>
      </c>
      <c r="CL44" s="9" t="s">
        <v>12</v>
      </c>
    </row>
    <row r="45" spans="1:90" hidden="1" x14ac:dyDescent="0.45">
      <c r="A45" s="9">
        <v>43</v>
      </c>
      <c r="B45" s="9" t="s">
        <v>316</v>
      </c>
      <c r="C45" s="9" t="s">
        <v>317</v>
      </c>
      <c r="D45" s="9">
        <v>57194104747</v>
      </c>
      <c r="E45" s="9" t="s">
        <v>318</v>
      </c>
      <c r="F45" s="9">
        <f>COUNTIF(SLR479_20231202[[#This Row],[Tytuł]],"*"&amp;$B$1&amp;"*")</f>
        <v>0</v>
      </c>
      <c r="G45" s="9">
        <f>COUNTIFS(SLR479_20231202[[#This Row],[Tytuł]],"*"&amp;$B$1&amp;"*",SLR479_20231202[[#This Row],[Tytuł]],"*"&amp;$E$1&amp;"*")</f>
        <v>0</v>
      </c>
      <c r="H45" s="9" t="s">
        <v>319</v>
      </c>
      <c r="I45" s="9">
        <f>MID(SLR479_20231202[[#This Row],[Rok, publikacja, cytowania]],2,4)+0</f>
        <v>2020</v>
      </c>
      <c r="J45" s="9">
        <f>(MID(SLR479_20231202[[#This Row],[Rok, publikacja, cytowania]],FIND(" Cited ",SLR479_20231202[[#This Row],[Rok, publikacja, cytowania]])+7,SLR479_20231202[[#This Row],[IlośćZnakówLCyt]]))+0</f>
        <v>21</v>
      </c>
      <c r="K45" s="9">
        <f>FIND(" Cited ",SLR479_20231202[[#This Row],[Rok, publikacja, cytowania]])+7</f>
        <v>72</v>
      </c>
      <c r="L45" s="9">
        <f>FIND(" times",SLR479_20231202[[#This Row],[Rok, publikacja, cytowania]])</f>
        <v>74</v>
      </c>
      <c r="M45" s="9">
        <f>SLR479_20231202[[#This Row],[koniecLCyt]]-SLR479_20231202[[#This Row],[poczLCyt]]</f>
        <v>2</v>
      </c>
      <c r="N45" s="9" t="s">
        <v>320</v>
      </c>
      <c r="O45" s="9" t="s">
        <v>321</v>
      </c>
      <c r="P45" s="9" t="s">
        <v>322</v>
      </c>
      <c r="Q45" s="9">
        <f>COUNTIF(SLR479_20231202[[#This Row],[streszczenie]],"*"&amp;$B$1&amp;"*")</f>
        <v>0</v>
      </c>
      <c r="R45" s="9">
        <f>COUNTIFS(SLR479_20231202[[#This Row],[streszczenie]],"*"&amp;$B$1&amp;"*",SLR479_20231202[[#This Row],[streszczenie]],"*"&amp;$E$1&amp;"*")</f>
        <v>0</v>
      </c>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8" t="s">
        <v>10</v>
      </c>
      <c r="CK45" s="8" t="s">
        <v>11</v>
      </c>
      <c r="CL45" s="8" t="s">
        <v>12</v>
      </c>
    </row>
    <row r="46" spans="1:90" hidden="1" x14ac:dyDescent="0.45">
      <c r="A46" s="9">
        <v>44</v>
      </c>
      <c r="B46" s="9" t="s">
        <v>2389</v>
      </c>
      <c r="C46" s="9" t="s">
        <v>2390</v>
      </c>
      <c r="D46" s="9" t="s">
        <v>2391</v>
      </c>
      <c r="E46" s="9" t="s">
        <v>2392</v>
      </c>
      <c r="F46" s="9">
        <f>COUNTIF(SLR479_20231202[[#This Row],[Tytuł]],"*"&amp;$B$1&amp;"*")</f>
        <v>0</v>
      </c>
      <c r="G46" s="9">
        <f>COUNTIFS(SLR479_20231202[[#This Row],[Tytuł]],"*"&amp;$B$1&amp;"*",SLR479_20231202[[#This Row],[Tytuł]],"*"&amp;$E$1&amp;"*")</f>
        <v>0</v>
      </c>
      <c r="H46" s="9" t="s">
        <v>2393</v>
      </c>
      <c r="I46" s="9">
        <f>MID(SLR479_20231202[[#This Row],[Rok, publikacja, cytowania]],2,4)+0</f>
        <v>2018</v>
      </c>
      <c r="J46" s="9">
        <f>(MID(SLR479_20231202[[#This Row],[Rok, publikacja, cytowania]],FIND(" Cited ",SLR479_20231202[[#This Row],[Rok, publikacja, cytowania]])+7,SLR479_20231202[[#This Row],[IlośćZnakówLCyt]]))+0</f>
        <v>26</v>
      </c>
      <c r="K46" s="9">
        <f>FIND(" Cited ",SLR479_20231202[[#This Row],[Rok, publikacja, cytowania]])+7</f>
        <v>66</v>
      </c>
      <c r="L46" s="9">
        <f>FIND(" times",SLR479_20231202[[#This Row],[Rok, publikacja, cytowania]])</f>
        <v>68</v>
      </c>
      <c r="M46" s="9">
        <f>SLR479_20231202[[#This Row],[koniecLCyt]]-SLR479_20231202[[#This Row],[poczLCyt]]</f>
        <v>2</v>
      </c>
      <c r="N46" s="9" t="s">
        <v>2394</v>
      </c>
      <c r="O46" s="9" t="s">
        <v>2395</v>
      </c>
      <c r="P46" s="9" t="s">
        <v>2396</v>
      </c>
      <c r="Q46" s="9">
        <f>COUNTIF(SLR479_20231202[[#This Row],[streszczenie]],"*"&amp;$B$1&amp;"*")</f>
        <v>0</v>
      </c>
      <c r="R46" s="9">
        <f>COUNTIFS(SLR479_20231202[[#This Row],[streszczenie]],"*"&amp;$B$1&amp;"*",SLR479_20231202[[#This Row],[streszczenie]],"*"&amp;$E$1&amp;"*")</f>
        <v>0</v>
      </c>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t="s">
        <v>10</v>
      </c>
      <c r="CK46" s="9" t="s">
        <v>11</v>
      </c>
      <c r="CL46" s="9" t="s">
        <v>12</v>
      </c>
    </row>
    <row r="47" spans="1:90" hidden="1" x14ac:dyDescent="0.45">
      <c r="A47" s="9">
        <v>45</v>
      </c>
      <c r="B47" s="9" t="s">
        <v>2397</v>
      </c>
      <c r="C47" s="9" t="s">
        <v>2398</v>
      </c>
      <c r="D47" s="9" t="s">
        <v>2235</v>
      </c>
      <c r="E47" s="9" t="s">
        <v>2399</v>
      </c>
      <c r="F47" s="9">
        <f>COUNTIF(SLR479_20231202[[#This Row],[Tytuł]],"*"&amp;$B$1&amp;"*")</f>
        <v>0</v>
      </c>
      <c r="G47" s="9">
        <f>COUNTIFS(SLR479_20231202[[#This Row],[Tytuł]],"*"&amp;$B$1&amp;"*",SLR479_20231202[[#This Row],[Tytuł]],"*"&amp;$E$1&amp;"*")</f>
        <v>0</v>
      </c>
      <c r="H47" s="9" t="s">
        <v>2400</v>
      </c>
      <c r="I47" s="9">
        <f>MID(SLR479_20231202[[#This Row],[Rok, publikacja, cytowania]],2,4)+0</f>
        <v>2013</v>
      </c>
      <c r="J47" s="9">
        <f>(MID(SLR479_20231202[[#This Row],[Rok, publikacja, cytowania]],FIND(" Cited ",SLR479_20231202[[#This Row],[Rok, publikacja, cytowania]])+7,SLR479_20231202[[#This Row],[IlośćZnakówLCyt]]))+0</f>
        <v>29</v>
      </c>
      <c r="K47" s="9">
        <f>FIND(" Cited ",SLR479_20231202[[#This Row],[Rok, publikacja, cytowania]])+7</f>
        <v>58</v>
      </c>
      <c r="L47" s="9">
        <f>FIND(" times",SLR479_20231202[[#This Row],[Rok, publikacja, cytowania]])</f>
        <v>60</v>
      </c>
      <c r="M47" s="9">
        <f>SLR479_20231202[[#This Row],[koniecLCyt]]-SLR479_20231202[[#This Row],[poczLCyt]]</f>
        <v>2</v>
      </c>
      <c r="N47" s="9" t="s">
        <v>2401</v>
      </c>
      <c r="O47" s="9" t="s">
        <v>2402</v>
      </c>
      <c r="P47" s="9" t="s">
        <v>2403</v>
      </c>
      <c r="Q47" s="9">
        <f>COUNTIF(SLR479_20231202[[#This Row],[streszczenie]],"*"&amp;$B$1&amp;"*")</f>
        <v>1</v>
      </c>
      <c r="R47" s="9">
        <f>COUNTIFS(SLR479_20231202[[#This Row],[streszczenie]],"*"&amp;$B$1&amp;"*",SLR479_20231202[[#This Row],[streszczenie]],"*"&amp;$E$1&amp;"*")</f>
        <v>1</v>
      </c>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8" t="s">
        <v>10</v>
      </c>
      <c r="CK47" s="8" t="s">
        <v>11</v>
      </c>
      <c r="CL47" s="8" t="s">
        <v>12</v>
      </c>
    </row>
    <row r="48" spans="1:90" hidden="1" x14ac:dyDescent="0.45">
      <c r="A48" s="9">
        <v>46</v>
      </c>
      <c r="B48" s="9" t="s">
        <v>2404</v>
      </c>
      <c r="C48" s="9" t="s">
        <v>2405</v>
      </c>
      <c r="D48" s="9" t="s">
        <v>2406</v>
      </c>
      <c r="E48" s="9" t="s">
        <v>2407</v>
      </c>
      <c r="F48" s="9">
        <f>COUNTIF(SLR479_20231202[[#This Row],[Tytuł]],"*"&amp;$B$1&amp;"*")</f>
        <v>0</v>
      </c>
      <c r="G48" s="9">
        <f>COUNTIFS(SLR479_20231202[[#This Row],[Tytuł]],"*"&amp;$B$1&amp;"*",SLR479_20231202[[#This Row],[Tytuł]],"*"&amp;$E$1&amp;"*")</f>
        <v>0</v>
      </c>
      <c r="H48" s="9" t="s">
        <v>2408</v>
      </c>
      <c r="I48" s="9">
        <f>MID(SLR479_20231202[[#This Row],[Rok, publikacja, cytowania]],2,4)+0</f>
        <v>2020</v>
      </c>
      <c r="J48" s="9">
        <f>(MID(SLR479_20231202[[#This Row],[Rok, publikacja, cytowania]],FIND(" Cited ",SLR479_20231202[[#This Row],[Rok, publikacja, cytowania]])+7,SLR479_20231202[[#This Row],[IlośćZnakówLCyt]]))+0</f>
        <v>19</v>
      </c>
      <c r="K48" s="9">
        <f>FIND(" Cited ",SLR479_20231202[[#This Row],[Rok, publikacja, cytowania]])+7</f>
        <v>68</v>
      </c>
      <c r="L48" s="9">
        <f>FIND(" times",SLR479_20231202[[#This Row],[Rok, publikacja, cytowania]])</f>
        <v>70</v>
      </c>
      <c r="M48" s="9">
        <f>SLR479_20231202[[#This Row],[koniecLCyt]]-SLR479_20231202[[#This Row],[poczLCyt]]</f>
        <v>2</v>
      </c>
      <c r="N48" s="9" t="s">
        <v>2409</v>
      </c>
      <c r="O48" s="9" t="s">
        <v>2410</v>
      </c>
      <c r="P48" s="9" t="s">
        <v>2411</v>
      </c>
      <c r="Q48" s="9">
        <f>COUNTIF(SLR479_20231202[[#This Row],[streszczenie]],"*"&amp;$B$1&amp;"*")</f>
        <v>0</v>
      </c>
      <c r="R48" s="9">
        <f>COUNTIFS(SLR479_20231202[[#This Row],[streszczenie]],"*"&amp;$B$1&amp;"*",SLR479_20231202[[#This Row],[streszczenie]],"*"&amp;$E$1&amp;"*")</f>
        <v>0</v>
      </c>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t="s">
        <v>10</v>
      </c>
      <c r="CK48" s="9" t="s">
        <v>11</v>
      </c>
      <c r="CL48" s="9" t="s">
        <v>12</v>
      </c>
    </row>
    <row r="49" spans="1:90" hidden="1" x14ac:dyDescent="0.45">
      <c r="A49" s="9">
        <v>47</v>
      </c>
      <c r="B49" s="9" t="s">
        <v>347</v>
      </c>
      <c r="C49" s="9" t="s">
        <v>348</v>
      </c>
      <c r="D49" s="9">
        <v>15845569500</v>
      </c>
      <c r="E49" s="9" t="s">
        <v>349</v>
      </c>
      <c r="F49" s="9">
        <f>COUNTIF(SLR479_20231202[[#This Row],[Tytuł]],"*"&amp;$B$1&amp;"*")</f>
        <v>1</v>
      </c>
      <c r="G49" s="9">
        <f>COUNTIFS(SLR479_20231202[[#This Row],[Tytuł]],"*"&amp;$B$1&amp;"*",SLR479_20231202[[#This Row],[Tytuł]],"*"&amp;$E$1&amp;"*")</f>
        <v>0</v>
      </c>
      <c r="H49" s="9" t="s">
        <v>350</v>
      </c>
      <c r="I49" s="9">
        <f>MID(SLR479_20231202[[#This Row],[Rok, publikacja, cytowania]],2,4)+0</f>
        <v>2010</v>
      </c>
      <c r="J49" s="9">
        <f>(MID(SLR479_20231202[[#This Row],[Rok, publikacja, cytowania]],FIND(" Cited ",SLR479_20231202[[#This Row],[Rok, publikacja, cytowania]])+7,SLR479_20231202[[#This Row],[IlośćZnakówLCyt]]))+0</f>
        <v>20</v>
      </c>
      <c r="K49" s="9">
        <f>FIND(" Cited ",SLR479_20231202[[#This Row],[Rok, publikacja, cytowania]])+7</f>
        <v>88</v>
      </c>
      <c r="L49" s="9">
        <f>FIND(" times",SLR479_20231202[[#This Row],[Rok, publikacja, cytowania]])</f>
        <v>90</v>
      </c>
      <c r="M49" s="9">
        <f>SLR479_20231202[[#This Row],[koniecLCyt]]-SLR479_20231202[[#This Row],[poczLCyt]]</f>
        <v>2</v>
      </c>
      <c r="N49" s="9" t="s">
        <v>351</v>
      </c>
      <c r="O49" s="9" t="s">
        <v>352</v>
      </c>
      <c r="P49" s="9" t="s">
        <v>353</v>
      </c>
      <c r="Q49" s="9">
        <f>COUNTIF(SLR479_20231202[[#This Row],[streszczenie]],"*"&amp;$B$1&amp;"*")</f>
        <v>1</v>
      </c>
      <c r="R49" s="9">
        <f>COUNTIFS(SLR479_20231202[[#This Row],[streszczenie]],"*"&amp;$B$1&amp;"*",SLR479_20231202[[#This Row],[streszczenie]],"*"&amp;$E$1&amp;"*")</f>
        <v>1</v>
      </c>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8" t="s">
        <v>10</v>
      </c>
      <c r="CK49" s="8" t="s">
        <v>11</v>
      </c>
      <c r="CL49" s="8" t="s">
        <v>12</v>
      </c>
    </row>
    <row r="50" spans="1:90" hidden="1" x14ac:dyDescent="0.45">
      <c r="A50" s="9">
        <v>48</v>
      </c>
      <c r="B50" s="9" t="s">
        <v>354</v>
      </c>
      <c r="C50" s="9" t="s">
        <v>355</v>
      </c>
      <c r="D50" s="9" t="s">
        <v>356</v>
      </c>
      <c r="E50" s="9" t="s">
        <v>357</v>
      </c>
      <c r="F50" s="9">
        <f>COUNTIF(SLR479_20231202[[#This Row],[Tytuł]],"*"&amp;$B$1&amp;"*")</f>
        <v>1</v>
      </c>
      <c r="G50" s="9">
        <f>COUNTIFS(SLR479_20231202[[#This Row],[Tytuł]],"*"&amp;$B$1&amp;"*",SLR479_20231202[[#This Row],[Tytuł]],"*"&amp;$E$1&amp;"*")</f>
        <v>1</v>
      </c>
      <c r="H50" s="9" t="s">
        <v>358</v>
      </c>
      <c r="I50" s="9">
        <f>MID(SLR479_20231202[[#This Row],[Rok, publikacja, cytowania]],2,4)+0</f>
        <v>2022</v>
      </c>
      <c r="J50" s="9">
        <f>(MID(SLR479_20231202[[#This Row],[Rok, publikacja, cytowania]],FIND(" Cited ",SLR479_20231202[[#This Row],[Rok, publikacja, cytowania]])+7,SLR479_20231202[[#This Row],[IlośćZnakówLCyt]]))+0</f>
        <v>17</v>
      </c>
      <c r="K50" s="9">
        <f>FIND(" Cited ",SLR479_20231202[[#This Row],[Rok, publikacja, cytowania]])+7</f>
        <v>68</v>
      </c>
      <c r="L50" s="9">
        <f>FIND(" times",SLR479_20231202[[#This Row],[Rok, publikacja, cytowania]])</f>
        <v>70</v>
      </c>
      <c r="M50" s="9">
        <f>SLR479_20231202[[#This Row],[koniecLCyt]]-SLR479_20231202[[#This Row],[poczLCyt]]</f>
        <v>2</v>
      </c>
      <c r="N50" s="9" t="s">
        <v>359</v>
      </c>
      <c r="O50" s="9" t="s">
        <v>360</v>
      </c>
      <c r="P50" s="9" t="s">
        <v>361</v>
      </c>
      <c r="Q50" s="9">
        <f>COUNTIF(SLR479_20231202[[#This Row],[streszczenie]],"*"&amp;$B$1&amp;"*")</f>
        <v>1</v>
      </c>
      <c r="R50" s="9">
        <f>COUNTIFS(SLR479_20231202[[#This Row],[streszczenie]],"*"&amp;$B$1&amp;"*",SLR479_20231202[[#This Row],[streszczenie]],"*"&amp;$E$1&amp;"*")</f>
        <v>1</v>
      </c>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t="s">
        <v>10</v>
      </c>
      <c r="CK50" s="9" t="s">
        <v>11</v>
      </c>
      <c r="CL50" s="9" t="s">
        <v>12</v>
      </c>
    </row>
    <row r="51" spans="1:90" hidden="1" x14ac:dyDescent="0.45">
      <c r="A51" s="9">
        <v>49</v>
      </c>
      <c r="B51" s="9" t="s">
        <v>2412</v>
      </c>
      <c r="C51" s="9" t="s">
        <v>2413</v>
      </c>
      <c r="D51" s="9" t="s">
        <v>2414</v>
      </c>
      <c r="E51" s="9" t="s">
        <v>2415</v>
      </c>
      <c r="F51" s="9">
        <f>COUNTIF(SLR479_20231202[[#This Row],[Tytuł]],"*"&amp;$B$1&amp;"*")</f>
        <v>0</v>
      </c>
      <c r="G51" s="9">
        <f>COUNTIFS(SLR479_20231202[[#This Row],[Tytuł]],"*"&amp;$B$1&amp;"*",SLR479_20231202[[#This Row],[Tytuł]],"*"&amp;$E$1&amp;"*")</f>
        <v>0</v>
      </c>
      <c r="H51" s="9" t="s">
        <v>2416</v>
      </c>
      <c r="I51" s="9">
        <f>MID(SLR479_20231202[[#This Row],[Rok, publikacja, cytowania]],2,4)+0</f>
        <v>2019</v>
      </c>
      <c r="J51" s="9">
        <f>(MID(SLR479_20231202[[#This Row],[Rok, publikacja, cytowania]],FIND(" Cited ",SLR479_20231202[[#This Row],[Rok, publikacja, cytowania]])+7,SLR479_20231202[[#This Row],[IlośćZnakówLCyt]]))+0</f>
        <v>39</v>
      </c>
      <c r="K51" s="9">
        <f>FIND(" Cited ",SLR479_20231202[[#This Row],[Rok, publikacja, cytowania]])+7</f>
        <v>76</v>
      </c>
      <c r="L51" s="9">
        <f>FIND(" times",SLR479_20231202[[#This Row],[Rok, publikacja, cytowania]])</f>
        <v>78</v>
      </c>
      <c r="M51" s="9">
        <f>SLR479_20231202[[#This Row],[koniecLCyt]]-SLR479_20231202[[#This Row],[poczLCyt]]</f>
        <v>2</v>
      </c>
      <c r="N51" s="9" t="s">
        <v>2417</v>
      </c>
      <c r="O51" s="9" t="s">
        <v>2418</v>
      </c>
      <c r="P51" s="9" t="s">
        <v>2419</v>
      </c>
      <c r="Q51" s="9">
        <f>COUNTIF(SLR479_20231202[[#This Row],[streszczenie]],"*"&amp;$B$1&amp;"*")</f>
        <v>0</v>
      </c>
      <c r="R51" s="9">
        <f>COUNTIFS(SLR479_20231202[[#This Row],[streszczenie]],"*"&amp;$B$1&amp;"*",SLR479_20231202[[#This Row],[streszczenie]],"*"&amp;$E$1&amp;"*")</f>
        <v>0</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8" t="s">
        <v>10</v>
      </c>
      <c r="CK51" s="8" t="s">
        <v>11</v>
      </c>
      <c r="CL51" s="8" t="s">
        <v>12</v>
      </c>
    </row>
    <row r="52" spans="1:90" hidden="1" x14ac:dyDescent="0.45">
      <c r="A52" s="9">
        <v>50</v>
      </c>
      <c r="B52" s="9" t="s">
        <v>2420</v>
      </c>
      <c r="C52" s="9" t="s">
        <v>2421</v>
      </c>
      <c r="D52" s="9" t="s">
        <v>2422</v>
      </c>
      <c r="E52" s="9" t="s">
        <v>2423</v>
      </c>
      <c r="F52" s="9">
        <f>COUNTIF(SLR479_20231202[[#This Row],[Tytuł]],"*"&amp;$B$1&amp;"*")</f>
        <v>0</v>
      </c>
      <c r="G52" s="9">
        <f>COUNTIFS(SLR479_20231202[[#This Row],[Tytuł]],"*"&amp;$B$1&amp;"*",SLR479_20231202[[#This Row],[Tytuł]],"*"&amp;$E$1&amp;"*")</f>
        <v>0</v>
      </c>
      <c r="H52" s="9" t="s">
        <v>2424</v>
      </c>
      <c r="I52" s="9">
        <f>MID(SLR479_20231202[[#This Row],[Rok, publikacja, cytowania]],2,4)+0</f>
        <v>2015</v>
      </c>
      <c r="J52" s="9">
        <f>(MID(SLR479_20231202[[#This Row],[Rok, publikacja, cytowania]],FIND(" Cited ",SLR479_20231202[[#This Row],[Rok, publikacja, cytowania]])+7,SLR479_20231202[[#This Row],[IlośćZnakówLCyt]]))+0</f>
        <v>50</v>
      </c>
      <c r="K52" s="9">
        <f>FIND(" Cited ",SLR479_20231202[[#This Row],[Rok, publikacja, cytowania]])+7</f>
        <v>76</v>
      </c>
      <c r="L52" s="9">
        <f>FIND(" times",SLR479_20231202[[#This Row],[Rok, publikacja, cytowania]])</f>
        <v>78</v>
      </c>
      <c r="M52" s="9">
        <f>SLR479_20231202[[#This Row],[koniecLCyt]]-SLR479_20231202[[#This Row],[poczLCyt]]</f>
        <v>2</v>
      </c>
      <c r="N52" s="9" t="s">
        <v>2425</v>
      </c>
      <c r="O52" s="9" t="s">
        <v>2426</v>
      </c>
      <c r="P52" s="9" t="s">
        <v>2427</v>
      </c>
      <c r="Q52" s="9">
        <f>COUNTIF(SLR479_20231202[[#This Row],[streszczenie]],"*"&amp;$B$1&amp;"*")</f>
        <v>0</v>
      </c>
      <c r="R52" s="9">
        <f>COUNTIFS(SLR479_20231202[[#This Row],[streszczenie]],"*"&amp;$B$1&amp;"*",SLR479_20231202[[#This Row],[streszczenie]],"*"&amp;$E$1&amp;"*")</f>
        <v>0</v>
      </c>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t="s">
        <v>10</v>
      </c>
      <c r="CK52" s="9" t="s">
        <v>11</v>
      </c>
      <c r="CL52" s="9" t="s">
        <v>12</v>
      </c>
    </row>
    <row r="53" spans="1:90" hidden="1" x14ac:dyDescent="0.45">
      <c r="A53" s="9">
        <v>51</v>
      </c>
      <c r="B53" s="9" t="s">
        <v>377</v>
      </c>
      <c r="C53" s="9" t="s">
        <v>378</v>
      </c>
      <c r="D53" s="9">
        <v>56875439300</v>
      </c>
      <c r="E53" s="9" t="s">
        <v>379</v>
      </c>
      <c r="F53" s="9">
        <f>COUNTIF(SLR479_20231202[[#This Row],[Tytuł]],"*"&amp;$B$1&amp;"*")</f>
        <v>0</v>
      </c>
      <c r="G53" s="9">
        <f>COUNTIFS(SLR479_20231202[[#This Row],[Tytuł]],"*"&amp;$B$1&amp;"*",SLR479_20231202[[#This Row],[Tytuł]],"*"&amp;$E$1&amp;"*")</f>
        <v>0</v>
      </c>
      <c r="H53" s="9" t="s">
        <v>380</v>
      </c>
      <c r="I53" s="9">
        <f>MID(SLR479_20231202[[#This Row],[Rok, publikacja, cytowania]],2,4)+0</f>
        <v>2017</v>
      </c>
      <c r="J53" s="9">
        <f>(MID(SLR479_20231202[[#This Row],[Rok, publikacja, cytowania]],FIND(" Cited ",SLR479_20231202[[#This Row],[Rok, publikacja, cytowania]])+7,SLR479_20231202[[#This Row],[IlośćZnakówLCyt]]))+0</f>
        <v>66</v>
      </c>
      <c r="K53" s="9">
        <f>FIND(" Cited ",SLR479_20231202[[#This Row],[Rok, publikacja, cytowania]])+7</f>
        <v>67</v>
      </c>
      <c r="L53" s="9">
        <f>FIND(" times",SLR479_20231202[[#This Row],[Rok, publikacja, cytowania]])</f>
        <v>69</v>
      </c>
      <c r="M53" s="9">
        <f>SLR479_20231202[[#This Row],[koniecLCyt]]-SLR479_20231202[[#This Row],[poczLCyt]]</f>
        <v>2</v>
      </c>
      <c r="N53" s="9" t="s">
        <v>381</v>
      </c>
      <c r="O53" s="9" t="s">
        <v>382</v>
      </c>
      <c r="P53" s="9" t="s">
        <v>383</v>
      </c>
      <c r="Q53" s="9">
        <f>COUNTIF(SLR479_20231202[[#This Row],[streszczenie]],"*"&amp;$B$1&amp;"*")</f>
        <v>0</v>
      </c>
      <c r="R53" s="9">
        <f>COUNTIFS(SLR479_20231202[[#This Row],[streszczenie]],"*"&amp;$B$1&amp;"*",SLR479_20231202[[#This Row],[streszczenie]],"*"&amp;$E$1&amp;"*")</f>
        <v>0</v>
      </c>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8" t="s">
        <v>10</v>
      </c>
      <c r="CK53" s="8" t="s">
        <v>11</v>
      </c>
      <c r="CL53" s="8" t="s">
        <v>12</v>
      </c>
    </row>
    <row r="54" spans="1:90" hidden="1" x14ac:dyDescent="0.45">
      <c r="A54" s="9">
        <v>52</v>
      </c>
      <c r="B54" s="9" t="s">
        <v>2428</v>
      </c>
      <c r="C54" s="9" t="s">
        <v>2429</v>
      </c>
      <c r="D54" s="9" t="s">
        <v>2430</v>
      </c>
      <c r="E54" s="9" t="s">
        <v>2431</v>
      </c>
      <c r="F54" s="9">
        <f>COUNTIF(SLR479_20231202[[#This Row],[Tytuł]],"*"&amp;$B$1&amp;"*")</f>
        <v>0</v>
      </c>
      <c r="G54" s="9">
        <f>COUNTIFS(SLR479_20231202[[#This Row],[Tytuł]],"*"&amp;$B$1&amp;"*",SLR479_20231202[[#This Row],[Tytuł]],"*"&amp;$E$1&amp;"*")</f>
        <v>0</v>
      </c>
      <c r="H54" s="9" t="s">
        <v>2432</v>
      </c>
      <c r="I54" s="9">
        <f>MID(SLR479_20231202[[#This Row],[Rok, publikacja, cytowania]],2,4)+0</f>
        <v>2016</v>
      </c>
      <c r="J54" s="9">
        <f>(MID(SLR479_20231202[[#This Row],[Rok, publikacja, cytowania]],FIND(" Cited ",SLR479_20231202[[#This Row],[Rok, publikacja, cytowania]])+7,SLR479_20231202[[#This Row],[IlośćZnakówLCyt]]))+0</f>
        <v>30</v>
      </c>
      <c r="K54" s="9">
        <f>FIND(" Cited ",SLR479_20231202[[#This Row],[Rok, publikacja, cytowania]])+7</f>
        <v>57</v>
      </c>
      <c r="L54" s="9">
        <f>FIND(" times",SLR479_20231202[[#This Row],[Rok, publikacja, cytowania]])</f>
        <v>59</v>
      </c>
      <c r="M54" s="9">
        <f>SLR479_20231202[[#This Row],[koniecLCyt]]-SLR479_20231202[[#This Row],[poczLCyt]]</f>
        <v>2</v>
      </c>
      <c r="N54" s="9" t="s">
        <v>2433</v>
      </c>
      <c r="O54" s="9" t="s">
        <v>2434</v>
      </c>
      <c r="P54" s="9" t="s">
        <v>2435</v>
      </c>
      <c r="Q54" s="9">
        <f>COUNTIF(SLR479_20231202[[#This Row],[streszczenie]],"*"&amp;$B$1&amp;"*")</f>
        <v>1</v>
      </c>
      <c r="R54" s="9">
        <f>COUNTIFS(SLR479_20231202[[#This Row],[streszczenie]],"*"&amp;$B$1&amp;"*",SLR479_20231202[[#This Row],[streszczenie]],"*"&amp;$E$1&amp;"*")</f>
        <v>1</v>
      </c>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t="s">
        <v>10</v>
      </c>
      <c r="CK54" s="9" t="s">
        <v>11</v>
      </c>
      <c r="CL54" s="9" t="s">
        <v>12</v>
      </c>
    </row>
    <row r="55" spans="1:90" x14ac:dyDescent="0.45">
      <c r="A55" s="9">
        <v>53</v>
      </c>
      <c r="B55" s="9" t="s">
        <v>400</v>
      </c>
      <c r="C55" s="9" t="s">
        <v>401</v>
      </c>
      <c r="D55" s="9" t="s">
        <v>402</v>
      </c>
      <c r="E55" s="9" t="s">
        <v>403</v>
      </c>
      <c r="F55" s="9">
        <f>COUNTIF(SLR479_20231202[[#This Row],[Tytuł]],"*"&amp;$B$1&amp;"*")</f>
        <v>0</v>
      </c>
      <c r="G55" s="9">
        <f>COUNTIFS(SLR479_20231202[[#This Row],[Tytuł]],"*"&amp;$B$1&amp;"*",SLR479_20231202[[#This Row],[Tytuł]],"*"&amp;$E$1&amp;"*")</f>
        <v>0</v>
      </c>
      <c r="H55" s="9" t="s">
        <v>404</v>
      </c>
      <c r="I55" s="9">
        <f>MID(SLR479_20231202[[#This Row],[Rok, publikacja, cytowania]],2,4)+0</f>
        <v>2015</v>
      </c>
      <c r="J55" s="9">
        <f>(MID(SLR479_20231202[[#This Row],[Rok, publikacja, cytowania]],FIND(" Cited ",SLR479_20231202[[#This Row],[Rok, publikacja, cytowania]])+7,SLR479_20231202[[#This Row],[IlośćZnakówLCyt]]))+0</f>
        <v>25</v>
      </c>
      <c r="K55" s="9">
        <f>FIND(" Cited ",SLR479_20231202[[#This Row],[Rok, publikacja, cytowania]])+7</f>
        <v>66</v>
      </c>
      <c r="L55" s="9">
        <f>FIND(" times",SLR479_20231202[[#This Row],[Rok, publikacja, cytowania]])</f>
        <v>68</v>
      </c>
      <c r="M55" s="9">
        <f>SLR479_20231202[[#This Row],[koniecLCyt]]-SLR479_20231202[[#This Row],[poczLCyt]]</f>
        <v>2</v>
      </c>
      <c r="N55" s="9" t="s">
        <v>405</v>
      </c>
      <c r="O55" s="9" t="s">
        <v>406</v>
      </c>
      <c r="P55" s="9" t="s">
        <v>407</v>
      </c>
      <c r="Q55" s="9">
        <f>COUNTIF(SLR479_20231202[[#This Row],[streszczenie]],"*"&amp;$B$1&amp;"*")</f>
        <v>1</v>
      </c>
      <c r="R55" s="9">
        <f>COUNTIFS(SLR479_20231202[[#This Row],[streszczenie]],"*"&amp;$B$1&amp;"*",SLR479_20231202[[#This Row],[streszczenie]],"*"&amp;$E$1&amp;"*")</f>
        <v>0</v>
      </c>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8" t="s">
        <v>10</v>
      </c>
      <c r="CK55" s="8" t="s">
        <v>11</v>
      </c>
      <c r="CL55" s="8" t="s">
        <v>12</v>
      </c>
    </row>
    <row r="56" spans="1:90" hidden="1" x14ac:dyDescent="0.45">
      <c r="A56" s="9">
        <v>54</v>
      </c>
      <c r="B56" s="9" t="s">
        <v>408</v>
      </c>
      <c r="C56" s="9" t="s">
        <v>409</v>
      </c>
      <c r="D56" s="9">
        <v>57206897602</v>
      </c>
      <c r="E56" s="9" t="s">
        <v>410</v>
      </c>
      <c r="F56" s="9">
        <f>COUNTIF(SLR479_20231202[[#This Row],[Tytuł]],"*"&amp;$B$1&amp;"*")</f>
        <v>0</v>
      </c>
      <c r="G56" s="9">
        <f>COUNTIFS(SLR479_20231202[[#This Row],[Tytuł]],"*"&amp;$B$1&amp;"*",SLR479_20231202[[#This Row],[Tytuł]],"*"&amp;$E$1&amp;"*")</f>
        <v>0</v>
      </c>
      <c r="H56" s="9" t="s">
        <v>411</v>
      </c>
      <c r="I56" s="9">
        <f>MID(SLR479_20231202[[#This Row],[Rok, publikacja, cytowania]],2,4)+0</f>
        <v>2020</v>
      </c>
      <c r="J56" s="9">
        <f>(MID(SLR479_20231202[[#This Row],[Rok, publikacja, cytowania]],FIND(" Cited ",SLR479_20231202[[#This Row],[Rok, publikacja, cytowania]])+7,SLR479_20231202[[#This Row],[IlośćZnakówLCyt]]))+0</f>
        <v>54</v>
      </c>
      <c r="K56" s="9">
        <f>FIND(" Cited ",SLR479_20231202[[#This Row],[Rok, publikacja, cytowania]])+7</f>
        <v>70</v>
      </c>
      <c r="L56" s="9">
        <f>FIND(" times",SLR479_20231202[[#This Row],[Rok, publikacja, cytowania]])</f>
        <v>72</v>
      </c>
      <c r="M56" s="9">
        <f>SLR479_20231202[[#This Row],[koniecLCyt]]-SLR479_20231202[[#This Row],[poczLCyt]]</f>
        <v>2</v>
      </c>
      <c r="N56" s="9" t="s">
        <v>412</v>
      </c>
      <c r="O56" s="9" t="s">
        <v>413</v>
      </c>
      <c r="P56" s="9" t="s">
        <v>414</v>
      </c>
      <c r="Q56" s="9">
        <f>COUNTIF(SLR479_20231202[[#This Row],[streszczenie]],"*"&amp;$B$1&amp;"*")</f>
        <v>1</v>
      </c>
      <c r="R56" s="9">
        <f>COUNTIFS(SLR479_20231202[[#This Row],[streszczenie]],"*"&amp;$B$1&amp;"*",SLR479_20231202[[#This Row],[streszczenie]],"*"&amp;$E$1&amp;"*")</f>
        <v>1</v>
      </c>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t="s">
        <v>10</v>
      </c>
      <c r="CK56" s="9" t="s">
        <v>11</v>
      </c>
      <c r="CL56" s="9" t="s">
        <v>12</v>
      </c>
    </row>
    <row r="57" spans="1:90" hidden="1" x14ac:dyDescent="0.45">
      <c r="A57" s="9">
        <v>55</v>
      </c>
      <c r="B57" s="9" t="s">
        <v>2436</v>
      </c>
      <c r="C57" s="9" t="s">
        <v>2437</v>
      </c>
      <c r="D57" s="9" t="s">
        <v>2438</v>
      </c>
      <c r="E57" s="9" t="s">
        <v>2439</v>
      </c>
      <c r="F57" s="9">
        <f>COUNTIF(SLR479_20231202[[#This Row],[Tytuł]],"*"&amp;$B$1&amp;"*")</f>
        <v>0</v>
      </c>
      <c r="G57" s="9">
        <f>COUNTIFS(SLR479_20231202[[#This Row],[Tytuł]],"*"&amp;$B$1&amp;"*",SLR479_20231202[[#This Row],[Tytuł]],"*"&amp;$E$1&amp;"*")</f>
        <v>0</v>
      </c>
      <c r="H57" s="9" t="s">
        <v>2440</v>
      </c>
      <c r="I57" s="9">
        <f>MID(SLR479_20231202[[#This Row],[Rok, publikacja, cytowania]],2,4)+0</f>
        <v>2019</v>
      </c>
      <c r="J57" s="9">
        <f>(MID(SLR479_20231202[[#This Row],[Rok, publikacja, cytowania]],FIND(" Cited ",SLR479_20231202[[#This Row],[Rok, publikacja, cytowania]])+7,SLR479_20231202[[#This Row],[IlośćZnakówLCyt]]))+0</f>
        <v>43</v>
      </c>
      <c r="K57" s="9">
        <f>FIND(" Cited ",SLR479_20231202[[#This Row],[Rok, publikacja, cytowania]])+7</f>
        <v>91</v>
      </c>
      <c r="L57" s="9">
        <f>FIND(" times",SLR479_20231202[[#This Row],[Rok, publikacja, cytowania]])</f>
        <v>93</v>
      </c>
      <c r="M57" s="9">
        <f>SLR479_20231202[[#This Row],[koniecLCyt]]-SLR479_20231202[[#This Row],[poczLCyt]]</f>
        <v>2</v>
      </c>
      <c r="N57" s="9" t="s">
        <v>2441</v>
      </c>
      <c r="O57" s="9" t="s">
        <v>2442</v>
      </c>
      <c r="P57" s="9" t="s">
        <v>2443</v>
      </c>
      <c r="Q57" s="9">
        <f>COUNTIF(SLR479_20231202[[#This Row],[streszczenie]],"*"&amp;$B$1&amp;"*")</f>
        <v>1</v>
      </c>
      <c r="R57" s="9">
        <f>COUNTIFS(SLR479_20231202[[#This Row],[streszczenie]],"*"&amp;$B$1&amp;"*",SLR479_20231202[[#This Row],[streszczenie]],"*"&amp;$E$1&amp;"*")</f>
        <v>1</v>
      </c>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8" t="s">
        <v>10</v>
      </c>
      <c r="CK57" s="8" t="s">
        <v>11</v>
      </c>
      <c r="CL57" s="8" t="s">
        <v>12</v>
      </c>
    </row>
    <row r="58" spans="1:90" hidden="1" x14ac:dyDescent="0.45">
      <c r="A58" s="9">
        <v>56</v>
      </c>
      <c r="B58" s="9" t="s">
        <v>453</v>
      </c>
      <c r="C58" s="9" t="s">
        <v>454</v>
      </c>
      <c r="D58" s="9" t="s">
        <v>455</v>
      </c>
      <c r="E58" s="9" t="s">
        <v>456</v>
      </c>
      <c r="F58" s="9">
        <f>COUNTIF(SLR479_20231202[[#This Row],[Tytuł]],"*"&amp;$B$1&amp;"*")</f>
        <v>0</v>
      </c>
      <c r="G58" s="9">
        <f>COUNTIFS(SLR479_20231202[[#This Row],[Tytuł]],"*"&amp;$B$1&amp;"*",SLR479_20231202[[#This Row],[Tytuł]],"*"&amp;$E$1&amp;"*")</f>
        <v>0</v>
      </c>
      <c r="H58" s="9" t="s">
        <v>457</v>
      </c>
      <c r="I58" s="9">
        <f>MID(SLR479_20231202[[#This Row],[Rok, publikacja, cytowania]],2,4)+0</f>
        <v>2021</v>
      </c>
      <c r="J58" s="9">
        <f>(MID(SLR479_20231202[[#This Row],[Rok, publikacja, cytowania]],FIND(" Cited ",SLR479_20231202[[#This Row],[Rok, publikacja, cytowania]])+7,SLR479_20231202[[#This Row],[IlośćZnakówLCyt]]))+0</f>
        <v>32</v>
      </c>
      <c r="K58" s="9">
        <f>FIND(" Cited ",SLR479_20231202[[#This Row],[Rok, publikacja, cytowania]])+7</f>
        <v>64</v>
      </c>
      <c r="L58" s="9">
        <f>FIND(" times",SLR479_20231202[[#This Row],[Rok, publikacja, cytowania]])</f>
        <v>66</v>
      </c>
      <c r="M58" s="9">
        <f>SLR479_20231202[[#This Row],[koniecLCyt]]-SLR479_20231202[[#This Row],[poczLCyt]]</f>
        <v>2</v>
      </c>
      <c r="N58" s="9" t="s">
        <v>458</v>
      </c>
      <c r="O58" s="9" t="s">
        <v>459</v>
      </c>
      <c r="P58" s="9" t="s">
        <v>460</v>
      </c>
      <c r="Q58" s="9">
        <f>COUNTIF(SLR479_20231202[[#This Row],[streszczenie]],"*"&amp;$B$1&amp;"*")</f>
        <v>0</v>
      </c>
      <c r="R58" s="9">
        <f>COUNTIFS(SLR479_20231202[[#This Row],[streszczenie]],"*"&amp;$B$1&amp;"*",SLR479_20231202[[#This Row],[streszczenie]],"*"&amp;$E$1&amp;"*")</f>
        <v>0</v>
      </c>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t="s">
        <v>10</v>
      </c>
      <c r="CK58" s="9" t="s">
        <v>11</v>
      </c>
      <c r="CL58" s="9" t="s">
        <v>12</v>
      </c>
    </row>
    <row r="59" spans="1:90" hidden="1" x14ac:dyDescent="0.45">
      <c r="A59" s="9">
        <v>57</v>
      </c>
      <c r="B59" s="9" t="s">
        <v>2444</v>
      </c>
      <c r="C59" s="9" t="s">
        <v>2445</v>
      </c>
      <c r="D59" s="9" t="s">
        <v>2446</v>
      </c>
      <c r="E59" s="9" t="s">
        <v>2447</v>
      </c>
      <c r="F59" s="9">
        <f>COUNTIF(SLR479_20231202[[#This Row],[Tytuł]],"*"&amp;$B$1&amp;"*")</f>
        <v>0</v>
      </c>
      <c r="G59" s="9">
        <f>COUNTIFS(SLR479_20231202[[#This Row],[Tytuł]],"*"&amp;$B$1&amp;"*",SLR479_20231202[[#This Row],[Tytuł]],"*"&amp;$E$1&amp;"*")</f>
        <v>0</v>
      </c>
      <c r="H59" s="9" t="s">
        <v>2448</v>
      </c>
      <c r="I59" s="9">
        <f>MID(SLR479_20231202[[#This Row],[Rok, publikacja, cytowania]],2,4)+0</f>
        <v>2011</v>
      </c>
      <c r="J59" s="9">
        <f>(MID(SLR479_20231202[[#This Row],[Rok, publikacja, cytowania]],FIND(" Cited ",SLR479_20231202[[#This Row],[Rok, publikacja, cytowania]])+7,SLR479_20231202[[#This Row],[IlośćZnakówLCyt]]))+0</f>
        <v>28</v>
      </c>
      <c r="K59" s="9">
        <f>FIND(" Cited ",SLR479_20231202[[#This Row],[Rok, publikacja, cytowania]])+7</f>
        <v>54</v>
      </c>
      <c r="L59" s="9">
        <f>FIND(" times",SLR479_20231202[[#This Row],[Rok, publikacja, cytowania]])</f>
        <v>56</v>
      </c>
      <c r="M59" s="9">
        <f>SLR479_20231202[[#This Row],[koniecLCyt]]-SLR479_20231202[[#This Row],[poczLCyt]]</f>
        <v>2</v>
      </c>
      <c r="N59" s="9" t="s">
        <v>2449</v>
      </c>
      <c r="O59" s="9" t="s">
        <v>2450</v>
      </c>
      <c r="P59" s="9" t="s">
        <v>2451</v>
      </c>
      <c r="Q59" s="9">
        <f>COUNTIF(SLR479_20231202[[#This Row],[streszczenie]],"*"&amp;$B$1&amp;"*")</f>
        <v>0</v>
      </c>
      <c r="R59" s="9">
        <f>COUNTIFS(SLR479_20231202[[#This Row],[streszczenie]],"*"&amp;$B$1&amp;"*",SLR479_20231202[[#This Row],[streszczenie]],"*"&amp;$E$1&amp;"*")</f>
        <v>0</v>
      </c>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8" t="s">
        <v>10</v>
      </c>
      <c r="CK59" s="8" t="s">
        <v>11</v>
      </c>
      <c r="CL59" s="8" t="s">
        <v>12</v>
      </c>
    </row>
    <row r="60" spans="1:90" hidden="1" x14ac:dyDescent="0.45">
      <c r="A60" s="9">
        <v>58</v>
      </c>
      <c r="B60" s="9" t="s">
        <v>483</v>
      </c>
      <c r="C60" s="9" t="s">
        <v>484</v>
      </c>
      <c r="D60" s="9" t="s">
        <v>485</v>
      </c>
      <c r="E60" s="9" t="s">
        <v>486</v>
      </c>
      <c r="F60" s="9">
        <f>COUNTIF(SLR479_20231202[[#This Row],[Tytuł]],"*"&amp;$B$1&amp;"*")</f>
        <v>0</v>
      </c>
      <c r="G60" s="9">
        <f>COUNTIFS(SLR479_20231202[[#This Row],[Tytuł]],"*"&amp;$B$1&amp;"*",SLR479_20231202[[#This Row],[Tytuł]],"*"&amp;$E$1&amp;"*")</f>
        <v>0</v>
      </c>
      <c r="H60" s="9" t="s">
        <v>487</v>
      </c>
      <c r="I60" s="9">
        <f>MID(SLR479_20231202[[#This Row],[Rok, publikacja, cytowania]],2,4)+0</f>
        <v>2017</v>
      </c>
      <c r="J60" s="9">
        <f>(MID(SLR479_20231202[[#This Row],[Rok, publikacja, cytowania]],FIND(" Cited ",SLR479_20231202[[#This Row],[Rok, publikacja, cytowania]])+7,SLR479_20231202[[#This Row],[IlośćZnakówLCyt]]))+0</f>
        <v>55</v>
      </c>
      <c r="K60" s="9">
        <f>FIND(" Cited ",SLR479_20231202[[#This Row],[Rok, publikacja, cytowania]])+7</f>
        <v>54</v>
      </c>
      <c r="L60" s="9">
        <f>FIND(" times",SLR479_20231202[[#This Row],[Rok, publikacja, cytowania]])</f>
        <v>56</v>
      </c>
      <c r="M60" s="9">
        <f>SLR479_20231202[[#This Row],[koniecLCyt]]-SLR479_20231202[[#This Row],[poczLCyt]]</f>
        <v>2</v>
      </c>
      <c r="N60" s="9" t="s">
        <v>488</v>
      </c>
      <c r="O60" s="9" t="s">
        <v>489</v>
      </c>
      <c r="P60" s="9" t="s">
        <v>490</v>
      </c>
      <c r="Q60" s="9">
        <f>COUNTIF(SLR479_20231202[[#This Row],[streszczenie]],"*"&amp;$B$1&amp;"*")</f>
        <v>1</v>
      </c>
      <c r="R60" s="9">
        <f>COUNTIFS(SLR479_20231202[[#This Row],[streszczenie]],"*"&amp;$B$1&amp;"*",SLR479_20231202[[#This Row],[streszczenie]],"*"&amp;$E$1&amp;"*")</f>
        <v>1</v>
      </c>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t="s">
        <v>10</v>
      </c>
      <c r="CK60" s="9" t="s">
        <v>11</v>
      </c>
      <c r="CL60" s="9" t="s">
        <v>12</v>
      </c>
    </row>
    <row r="61" spans="1:90" hidden="1" x14ac:dyDescent="0.45">
      <c r="A61" s="9">
        <v>59</v>
      </c>
      <c r="B61" s="9" t="s">
        <v>491</v>
      </c>
      <c r="C61" s="9" t="s">
        <v>492</v>
      </c>
      <c r="D61" s="9" t="s">
        <v>493</v>
      </c>
      <c r="E61" s="9" t="s">
        <v>494</v>
      </c>
      <c r="F61" s="9">
        <f>COUNTIF(SLR479_20231202[[#This Row],[Tytuł]],"*"&amp;$B$1&amp;"*")</f>
        <v>0</v>
      </c>
      <c r="G61" s="9">
        <f>COUNTIFS(SLR479_20231202[[#This Row],[Tytuł]],"*"&amp;$B$1&amp;"*",SLR479_20231202[[#This Row],[Tytuł]],"*"&amp;$E$1&amp;"*")</f>
        <v>0</v>
      </c>
      <c r="H61" s="9" t="s">
        <v>495</v>
      </c>
      <c r="I61" s="9">
        <f>MID(SLR479_20231202[[#This Row],[Rok, publikacja, cytowania]],2,4)+0</f>
        <v>2018</v>
      </c>
      <c r="J61" s="9">
        <f>(MID(SLR479_20231202[[#This Row],[Rok, publikacja, cytowania]],FIND(" Cited ",SLR479_20231202[[#This Row],[Rok, publikacja, cytowania]])+7,SLR479_20231202[[#This Row],[IlośćZnakówLCyt]]))+0</f>
        <v>20</v>
      </c>
      <c r="K61" s="9">
        <f>FIND(" Cited ",SLR479_20231202[[#This Row],[Rok, publikacja, cytowania]])+7</f>
        <v>71</v>
      </c>
      <c r="L61" s="9">
        <f>FIND(" times",SLR479_20231202[[#This Row],[Rok, publikacja, cytowania]])</f>
        <v>73</v>
      </c>
      <c r="M61" s="9">
        <f>SLR479_20231202[[#This Row],[koniecLCyt]]-SLR479_20231202[[#This Row],[poczLCyt]]</f>
        <v>2</v>
      </c>
      <c r="N61" s="9" t="s">
        <v>496</v>
      </c>
      <c r="O61" s="9" t="s">
        <v>497</v>
      </c>
      <c r="P61" s="9" t="s">
        <v>498</v>
      </c>
      <c r="Q61" s="9">
        <f>COUNTIF(SLR479_20231202[[#This Row],[streszczenie]],"*"&amp;$B$1&amp;"*")</f>
        <v>0</v>
      </c>
      <c r="R61" s="9">
        <f>COUNTIFS(SLR479_20231202[[#This Row],[streszczenie]],"*"&amp;$B$1&amp;"*",SLR479_20231202[[#This Row],[streszczenie]],"*"&amp;$E$1&amp;"*")</f>
        <v>0</v>
      </c>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8" t="s">
        <v>10</v>
      </c>
      <c r="CK61" s="8" t="s">
        <v>11</v>
      </c>
      <c r="CL61" s="8" t="s">
        <v>12</v>
      </c>
    </row>
    <row r="62" spans="1:90" hidden="1" x14ac:dyDescent="0.45">
      <c r="A62" s="9">
        <v>60</v>
      </c>
      <c r="B62" s="9" t="s">
        <v>507</v>
      </c>
      <c r="C62" s="9" t="s">
        <v>508</v>
      </c>
      <c r="D62" s="9">
        <v>16235144400</v>
      </c>
      <c r="E62" s="9" t="s">
        <v>509</v>
      </c>
      <c r="F62" s="9">
        <f>COUNTIF(SLR479_20231202[[#This Row],[Tytuł]],"*"&amp;$B$1&amp;"*")</f>
        <v>1</v>
      </c>
      <c r="G62" s="9">
        <f>COUNTIFS(SLR479_20231202[[#This Row],[Tytuł]],"*"&amp;$B$1&amp;"*",SLR479_20231202[[#This Row],[Tytuł]],"*"&amp;$E$1&amp;"*")</f>
        <v>1</v>
      </c>
      <c r="H62" s="9" t="s">
        <v>510</v>
      </c>
      <c r="I62" s="9">
        <f>MID(SLR479_20231202[[#This Row],[Rok, publikacja, cytowania]],2,4)+0</f>
        <v>2007</v>
      </c>
      <c r="J62" s="9">
        <f>(MID(SLR479_20231202[[#This Row],[Rok, publikacja, cytowania]],FIND(" Cited ",SLR479_20231202[[#This Row],[Rok, publikacja, cytowania]])+7,SLR479_20231202[[#This Row],[IlośćZnakówLCyt]]))+0</f>
        <v>37</v>
      </c>
      <c r="K62" s="9">
        <f>FIND(" Cited ",SLR479_20231202[[#This Row],[Rok, publikacja, cytowania]])+7</f>
        <v>53</v>
      </c>
      <c r="L62" s="9">
        <f>FIND(" times",SLR479_20231202[[#This Row],[Rok, publikacja, cytowania]])</f>
        <v>55</v>
      </c>
      <c r="M62" s="9">
        <f>SLR479_20231202[[#This Row],[koniecLCyt]]-SLR479_20231202[[#This Row],[poczLCyt]]</f>
        <v>2</v>
      </c>
      <c r="N62" s="9">
        <v>0</v>
      </c>
      <c r="O62" s="9" t="s">
        <v>511</v>
      </c>
      <c r="P62" s="9" t="s">
        <v>512</v>
      </c>
      <c r="Q62" s="9">
        <f>COUNTIF(SLR479_20231202[[#This Row],[streszczenie]],"*"&amp;$B$1&amp;"*")</f>
        <v>1</v>
      </c>
      <c r="R62" s="9">
        <f>COUNTIFS(SLR479_20231202[[#This Row],[streszczenie]],"*"&amp;$B$1&amp;"*",SLR479_20231202[[#This Row],[streszczenie]],"*"&amp;$E$1&amp;"*")</f>
        <v>1</v>
      </c>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t="s">
        <v>10</v>
      </c>
      <c r="CK62" s="9" t="s">
        <v>11</v>
      </c>
      <c r="CL62" s="9" t="s">
        <v>12</v>
      </c>
    </row>
    <row r="63" spans="1:90" hidden="1" x14ac:dyDescent="0.45">
      <c r="A63" s="9">
        <v>61</v>
      </c>
      <c r="B63" s="9" t="s">
        <v>2452</v>
      </c>
      <c r="C63" s="9" t="s">
        <v>2453</v>
      </c>
      <c r="D63" s="9">
        <v>25825336800</v>
      </c>
      <c r="E63" s="9" t="s">
        <v>2454</v>
      </c>
      <c r="F63" s="9">
        <f>COUNTIF(SLR479_20231202[[#This Row],[Tytuł]],"*"&amp;$B$1&amp;"*")</f>
        <v>0</v>
      </c>
      <c r="G63" s="9">
        <f>COUNTIFS(SLR479_20231202[[#This Row],[Tytuł]],"*"&amp;$B$1&amp;"*",SLR479_20231202[[#This Row],[Tytuł]],"*"&amp;$E$1&amp;"*")</f>
        <v>0</v>
      </c>
      <c r="H63" s="9" t="s">
        <v>2455</v>
      </c>
      <c r="I63" s="9">
        <f>MID(SLR479_20231202[[#This Row],[Rok, publikacja, cytowania]],2,4)+0</f>
        <v>2015</v>
      </c>
      <c r="J63" s="9">
        <f>(MID(SLR479_20231202[[#This Row],[Rok, publikacja, cytowania]],FIND(" Cited ",SLR479_20231202[[#This Row],[Rok, publikacja, cytowania]])+7,SLR479_20231202[[#This Row],[IlośćZnakówLCyt]]))+0</f>
        <v>21</v>
      </c>
      <c r="K63" s="9">
        <f>FIND(" Cited ",SLR479_20231202[[#This Row],[Rok, publikacja, cytowania]])+7</f>
        <v>77</v>
      </c>
      <c r="L63" s="9">
        <f>FIND(" times",SLR479_20231202[[#This Row],[Rok, publikacja, cytowania]])</f>
        <v>79</v>
      </c>
      <c r="M63" s="9">
        <f>SLR479_20231202[[#This Row],[koniecLCyt]]-SLR479_20231202[[#This Row],[poczLCyt]]</f>
        <v>2</v>
      </c>
      <c r="N63" s="9" t="s">
        <v>2456</v>
      </c>
      <c r="O63" s="9" t="s">
        <v>2457</v>
      </c>
      <c r="P63" s="9" t="s">
        <v>2458</v>
      </c>
      <c r="Q63" s="9">
        <f>COUNTIF(SLR479_20231202[[#This Row],[streszczenie]],"*"&amp;$B$1&amp;"*")</f>
        <v>0</v>
      </c>
      <c r="R63" s="9">
        <f>COUNTIFS(SLR479_20231202[[#This Row],[streszczenie]],"*"&amp;$B$1&amp;"*",SLR479_20231202[[#This Row],[streszczenie]],"*"&amp;$E$1&amp;"*")</f>
        <v>0</v>
      </c>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8" t="s">
        <v>10</v>
      </c>
      <c r="CK63" s="8" t="s">
        <v>11</v>
      </c>
      <c r="CL63" s="8" t="s">
        <v>12</v>
      </c>
    </row>
    <row r="64" spans="1:90" hidden="1" x14ac:dyDescent="0.45">
      <c r="A64" s="9">
        <v>62</v>
      </c>
      <c r="B64" s="9" t="s">
        <v>2459</v>
      </c>
      <c r="C64" s="9" t="s">
        <v>2460</v>
      </c>
      <c r="D64" s="9" t="s">
        <v>2461</v>
      </c>
      <c r="E64" s="9" t="s">
        <v>2462</v>
      </c>
      <c r="F64" s="9">
        <f>COUNTIF(SLR479_20231202[[#This Row],[Tytuł]],"*"&amp;$B$1&amp;"*")</f>
        <v>0</v>
      </c>
      <c r="G64" s="9">
        <f>COUNTIFS(SLR479_20231202[[#This Row],[Tytuł]],"*"&amp;$B$1&amp;"*",SLR479_20231202[[#This Row],[Tytuł]],"*"&amp;$E$1&amp;"*")</f>
        <v>0</v>
      </c>
      <c r="H64" s="9" t="s">
        <v>2463</v>
      </c>
      <c r="I64" s="9">
        <f>MID(SLR479_20231202[[#This Row],[Rok, publikacja, cytowania]],2,4)+0</f>
        <v>2014</v>
      </c>
      <c r="J64" s="9">
        <f>(MID(SLR479_20231202[[#This Row],[Rok, publikacja, cytowania]],FIND(" Cited ",SLR479_20231202[[#This Row],[Rok, publikacja, cytowania]])+7,SLR479_20231202[[#This Row],[IlośćZnakówLCyt]]))+0</f>
        <v>22</v>
      </c>
      <c r="K64" s="9">
        <f>FIND(" Cited ",SLR479_20231202[[#This Row],[Rok, publikacja, cytowania]])+7</f>
        <v>65</v>
      </c>
      <c r="L64" s="9">
        <f>FIND(" times",SLR479_20231202[[#This Row],[Rok, publikacja, cytowania]])</f>
        <v>67</v>
      </c>
      <c r="M64" s="9">
        <f>SLR479_20231202[[#This Row],[koniecLCyt]]-SLR479_20231202[[#This Row],[poczLCyt]]</f>
        <v>2</v>
      </c>
      <c r="N64" s="9" t="s">
        <v>2464</v>
      </c>
      <c r="O64" s="9" t="s">
        <v>2465</v>
      </c>
      <c r="P64" s="9" t="s">
        <v>2466</v>
      </c>
      <c r="Q64" s="9">
        <f>COUNTIF(SLR479_20231202[[#This Row],[streszczenie]],"*"&amp;$B$1&amp;"*")</f>
        <v>0</v>
      </c>
      <c r="R64" s="9">
        <f>COUNTIFS(SLR479_20231202[[#This Row],[streszczenie]],"*"&amp;$B$1&amp;"*",SLR479_20231202[[#This Row],[streszczenie]],"*"&amp;$E$1&amp;"*")</f>
        <v>0</v>
      </c>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t="s">
        <v>10</v>
      </c>
      <c r="CK64" s="9" t="s">
        <v>11</v>
      </c>
      <c r="CL64" s="9" t="s">
        <v>12</v>
      </c>
    </row>
    <row r="65" spans="1:90" hidden="1" x14ac:dyDescent="0.45">
      <c r="A65" s="9">
        <v>63</v>
      </c>
      <c r="B65" s="9" t="s">
        <v>2467</v>
      </c>
      <c r="C65" s="9" t="s">
        <v>2468</v>
      </c>
      <c r="D65" s="9" t="s">
        <v>2469</v>
      </c>
      <c r="E65" s="9" t="s">
        <v>2470</v>
      </c>
      <c r="F65" s="9">
        <f>COUNTIF(SLR479_20231202[[#This Row],[Tytuł]],"*"&amp;$B$1&amp;"*")</f>
        <v>0</v>
      </c>
      <c r="G65" s="9">
        <f>COUNTIFS(SLR479_20231202[[#This Row],[Tytuł]],"*"&amp;$B$1&amp;"*",SLR479_20231202[[#This Row],[Tytuł]],"*"&amp;$E$1&amp;"*")</f>
        <v>0</v>
      </c>
      <c r="H65" s="9" t="s">
        <v>2471</v>
      </c>
      <c r="I65" s="9">
        <f>MID(SLR479_20231202[[#This Row],[Rok, publikacja, cytowania]],2,4)+0</f>
        <v>2013</v>
      </c>
      <c r="J65" s="9">
        <f>(MID(SLR479_20231202[[#This Row],[Rok, publikacja, cytowania]],FIND(" Cited ",SLR479_20231202[[#This Row],[Rok, publikacja, cytowania]])+7,SLR479_20231202[[#This Row],[IlośćZnakówLCyt]]))+0</f>
        <v>39</v>
      </c>
      <c r="K65" s="9">
        <f>FIND(" Cited ",SLR479_20231202[[#This Row],[Rok, publikacja, cytowania]])+7</f>
        <v>83</v>
      </c>
      <c r="L65" s="9">
        <f>FIND(" times",SLR479_20231202[[#This Row],[Rok, publikacja, cytowania]])</f>
        <v>85</v>
      </c>
      <c r="M65" s="9">
        <f>SLR479_20231202[[#This Row],[koniecLCyt]]-SLR479_20231202[[#This Row],[poczLCyt]]</f>
        <v>2</v>
      </c>
      <c r="N65" s="9" t="s">
        <v>2472</v>
      </c>
      <c r="O65" s="9" t="s">
        <v>2473</v>
      </c>
      <c r="P65" s="9" t="s">
        <v>2474</v>
      </c>
      <c r="Q65" s="9">
        <f>COUNTIF(SLR479_20231202[[#This Row],[streszczenie]],"*"&amp;$B$1&amp;"*")</f>
        <v>0</v>
      </c>
      <c r="R65" s="9">
        <f>COUNTIFS(SLR479_20231202[[#This Row],[streszczenie]],"*"&amp;$B$1&amp;"*",SLR479_20231202[[#This Row],[streszczenie]],"*"&amp;$E$1&amp;"*")</f>
        <v>0</v>
      </c>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8" t="s">
        <v>10</v>
      </c>
      <c r="CK65" s="8" t="s">
        <v>11</v>
      </c>
      <c r="CL65" s="8" t="s">
        <v>12</v>
      </c>
    </row>
    <row r="66" spans="1:90" hidden="1" x14ac:dyDescent="0.45">
      <c r="A66" s="9">
        <v>64</v>
      </c>
      <c r="B66" s="9" t="s">
        <v>2475</v>
      </c>
      <c r="C66" s="9" t="s">
        <v>2476</v>
      </c>
      <c r="D66" s="9" t="s">
        <v>2477</v>
      </c>
      <c r="E66" s="9" t="s">
        <v>2478</v>
      </c>
      <c r="F66" s="9">
        <f>COUNTIF(SLR479_20231202[[#This Row],[Tytuł]],"*"&amp;$B$1&amp;"*")</f>
        <v>0</v>
      </c>
      <c r="G66" s="9">
        <f>COUNTIFS(SLR479_20231202[[#This Row],[Tytuł]],"*"&amp;$B$1&amp;"*",SLR479_20231202[[#This Row],[Tytuł]],"*"&amp;$E$1&amp;"*")</f>
        <v>0</v>
      </c>
      <c r="H66" s="9" t="s">
        <v>2479</v>
      </c>
      <c r="I66" s="9">
        <f>MID(SLR479_20231202[[#This Row],[Rok, publikacja, cytowania]],2,4)+0</f>
        <v>2020</v>
      </c>
      <c r="J66" s="9">
        <f>(MID(SLR479_20231202[[#This Row],[Rok, publikacja, cytowania]],FIND(" Cited ",SLR479_20231202[[#This Row],[Rok, publikacja, cytowania]])+7,SLR479_20231202[[#This Row],[IlośćZnakówLCyt]]))+0</f>
        <v>18</v>
      </c>
      <c r="K66" s="9">
        <f>FIND(" Cited ",SLR479_20231202[[#This Row],[Rok, publikacja, cytowania]])+7</f>
        <v>57</v>
      </c>
      <c r="L66" s="9">
        <f>FIND(" times",SLR479_20231202[[#This Row],[Rok, publikacja, cytowania]])</f>
        <v>59</v>
      </c>
      <c r="M66" s="9">
        <f>SLR479_20231202[[#This Row],[koniecLCyt]]-SLR479_20231202[[#This Row],[poczLCyt]]</f>
        <v>2</v>
      </c>
      <c r="N66" s="9" t="s">
        <v>2480</v>
      </c>
      <c r="O66" s="9" t="s">
        <v>2481</v>
      </c>
      <c r="P66" s="9" t="s">
        <v>2482</v>
      </c>
      <c r="Q66" s="9">
        <f>COUNTIF(SLR479_20231202[[#This Row],[streszczenie]],"*"&amp;$B$1&amp;"*")</f>
        <v>0</v>
      </c>
      <c r="R66" s="9">
        <f>COUNTIFS(SLR479_20231202[[#This Row],[streszczenie]],"*"&amp;$B$1&amp;"*",SLR479_20231202[[#This Row],[streszczenie]],"*"&amp;$E$1&amp;"*")</f>
        <v>0</v>
      </c>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t="s">
        <v>10</v>
      </c>
      <c r="CK66" s="9" t="s">
        <v>11</v>
      </c>
      <c r="CL66" s="9" t="s">
        <v>12</v>
      </c>
    </row>
    <row r="67" spans="1:90" hidden="1" x14ac:dyDescent="0.45">
      <c r="A67" s="9">
        <v>65</v>
      </c>
      <c r="B67" s="9" t="s">
        <v>527</v>
      </c>
      <c r="C67" s="9" t="s">
        <v>528</v>
      </c>
      <c r="D67" s="9" t="s">
        <v>529</v>
      </c>
      <c r="E67" s="9" t="s">
        <v>530</v>
      </c>
      <c r="F67" s="9">
        <f>COUNTIF(SLR479_20231202[[#This Row],[Tytuł]],"*"&amp;$B$1&amp;"*")</f>
        <v>0</v>
      </c>
      <c r="G67" s="9">
        <f>COUNTIFS(SLR479_20231202[[#This Row],[Tytuł]],"*"&amp;$B$1&amp;"*",SLR479_20231202[[#This Row],[Tytuł]],"*"&amp;$E$1&amp;"*")</f>
        <v>0</v>
      </c>
      <c r="H67" s="9" t="s">
        <v>531</v>
      </c>
      <c r="I67" s="9">
        <f>MID(SLR479_20231202[[#This Row],[Rok, publikacja, cytowania]],2,4)+0</f>
        <v>2019</v>
      </c>
      <c r="J67" s="9">
        <f>(MID(SLR479_20231202[[#This Row],[Rok, publikacja, cytowania]],FIND(" Cited ",SLR479_20231202[[#This Row],[Rok, publikacja, cytowania]])+7,SLR479_20231202[[#This Row],[IlośćZnakówLCyt]]))+0</f>
        <v>21</v>
      </c>
      <c r="K67" s="9">
        <f>FIND(" Cited ",SLR479_20231202[[#This Row],[Rok, publikacja, cytowania]])+7</f>
        <v>98</v>
      </c>
      <c r="L67" s="9">
        <f>FIND(" times",SLR479_20231202[[#This Row],[Rok, publikacja, cytowania]])</f>
        <v>100</v>
      </c>
      <c r="M67" s="9">
        <f>SLR479_20231202[[#This Row],[koniecLCyt]]-SLR479_20231202[[#This Row],[poczLCyt]]</f>
        <v>2</v>
      </c>
      <c r="N67" s="9" t="s">
        <v>532</v>
      </c>
      <c r="O67" s="9" t="s">
        <v>533</v>
      </c>
      <c r="P67" s="9" t="s">
        <v>534</v>
      </c>
      <c r="Q67" s="9">
        <f>COUNTIF(SLR479_20231202[[#This Row],[streszczenie]],"*"&amp;$B$1&amp;"*")</f>
        <v>0</v>
      </c>
      <c r="R67" s="9">
        <f>COUNTIFS(SLR479_20231202[[#This Row],[streszczenie]],"*"&amp;$B$1&amp;"*",SLR479_20231202[[#This Row],[streszczenie]],"*"&amp;$E$1&amp;"*")</f>
        <v>0</v>
      </c>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8" t="s">
        <v>10</v>
      </c>
      <c r="CK67" s="8" t="s">
        <v>11</v>
      </c>
      <c r="CL67" s="8" t="s">
        <v>12</v>
      </c>
    </row>
    <row r="68" spans="1:90" hidden="1" x14ac:dyDescent="0.45">
      <c r="A68" s="9">
        <v>66</v>
      </c>
      <c r="B68" s="9" t="s">
        <v>535</v>
      </c>
      <c r="C68" s="9" t="s">
        <v>536</v>
      </c>
      <c r="D68" s="9">
        <v>16453733000</v>
      </c>
      <c r="E68" s="9" t="s">
        <v>537</v>
      </c>
      <c r="F68" s="9">
        <f>COUNTIF(SLR479_20231202[[#This Row],[Tytuł]],"*"&amp;$B$1&amp;"*")</f>
        <v>0</v>
      </c>
      <c r="G68" s="9">
        <f>COUNTIFS(SLR479_20231202[[#This Row],[Tytuł]],"*"&amp;$B$1&amp;"*",SLR479_20231202[[#This Row],[Tytuł]],"*"&amp;$E$1&amp;"*")</f>
        <v>0</v>
      </c>
      <c r="H68" s="9" t="s">
        <v>538</v>
      </c>
      <c r="I68" s="9">
        <f>MID(SLR479_20231202[[#This Row],[Rok, publikacja, cytowania]],2,4)+0</f>
        <v>1992</v>
      </c>
      <c r="J68" s="9">
        <f>(MID(SLR479_20231202[[#This Row],[Rok, publikacja, cytowania]],FIND(" Cited ",SLR479_20231202[[#This Row],[Rok, publikacja, cytowania]])+7,SLR479_20231202[[#This Row],[IlośćZnakówLCyt]]))+0</f>
        <v>17</v>
      </c>
      <c r="K68" s="9">
        <f>FIND(" Cited ",SLR479_20231202[[#This Row],[Rok, publikacja, cytowania]])+7</f>
        <v>83</v>
      </c>
      <c r="L68" s="9">
        <f>FIND(" times",SLR479_20231202[[#This Row],[Rok, publikacja, cytowania]])</f>
        <v>85</v>
      </c>
      <c r="M68" s="9">
        <f>SLR479_20231202[[#This Row],[koniecLCyt]]-SLR479_20231202[[#This Row],[poczLCyt]]</f>
        <v>2</v>
      </c>
      <c r="N68" s="9" t="s">
        <v>539</v>
      </c>
      <c r="O68" s="9" t="s">
        <v>540</v>
      </c>
      <c r="P68" s="9" t="s">
        <v>541</v>
      </c>
      <c r="Q68" s="9">
        <f>COUNTIF(SLR479_20231202[[#This Row],[streszczenie]],"*"&amp;$B$1&amp;"*")</f>
        <v>0</v>
      </c>
      <c r="R68" s="9">
        <f>COUNTIFS(SLR479_20231202[[#This Row],[streszczenie]],"*"&amp;$B$1&amp;"*",SLR479_20231202[[#This Row],[streszczenie]],"*"&amp;$E$1&amp;"*")</f>
        <v>0</v>
      </c>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t="s">
        <v>10</v>
      </c>
      <c r="CK68" s="9" t="s">
        <v>11</v>
      </c>
      <c r="CL68" s="9" t="s">
        <v>12</v>
      </c>
    </row>
    <row r="69" spans="1:90" hidden="1" x14ac:dyDescent="0.45">
      <c r="A69" s="9">
        <v>67</v>
      </c>
      <c r="B69" s="9" t="s">
        <v>2483</v>
      </c>
      <c r="C69" s="9" t="s">
        <v>2484</v>
      </c>
      <c r="D69" s="9" t="s">
        <v>2485</v>
      </c>
      <c r="E69" s="9" t="s">
        <v>2486</v>
      </c>
      <c r="F69" s="9">
        <f>COUNTIF(SLR479_20231202[[#This Row],[Tytuł]],"*"&amp;$B$1&amp;"*")</f>
        <v>0</v>
      </c>
      <c r="G69" s="9">
        <f>COUNTIFS(SLR479_20231202[[#This Row],[Tytuł]],"*"&amp;$B$1&amp;"*",SLR479_20231202[[#This Row],[Tytuł]],"*"&amp;$E$1&amp;"*")</f>
        <v>0</v>
      </c>
      <c r="H69" s="9" t="s">
        <v>2487</v>
      </c>
      <c r="I69" s="9">
        <f>MID(SLR479_20231202[[#This Row],[Rok, publikacja, cytowania]],2,4)+0</f>
        <v>2011</v>
      </c>
      <c r="J69" s="9">
        <f>(MID(SLR479_20231202[[#This Row],[Rok, publikacja, cytowania]],FIND(" Cited ",SLR479_20231202[[#This Row],[Rok, publikacja, cytowania]])+7,SLR479_20231202[[#This Row],[IlośćZnakówLCyt]]))+0</f>
        <v>86</v>
      </c>
      <c r="K69" s="9">
        <f>FIND(" Cited ",SLR479_20231202[[#This Row],[Rok, publikacja, cytowania]])+7</f>
        <v>70</v>
      </c>
      <c r="L69" s="9">
        <f>FIND(" times",SLR479_20231202[[#This Row],[Rok, publikacja, cytowania]])</f>
        <v>72</v>
      </c>
      <c r="M69" s="9">
        <f>SLR479_20231202[[#This Row],[koniecLCyt]]-SLR479_20231202[[#This Row],[poczLCyt]]</f>
        <v>2</v>
      </c>
      <c r="N69" s="9" t="s">
        <v>2488</v>
      </c>
      <c r="O69" s="9" t="s">
        <v>2489</v>
      </c>
      <c r="P69" s="9" t="s">
        <v>2490</v>
      </c>
      <c r="Q69" s="9">
        <f>COUNTIF(SLR479_20231202[[#This Row],[streszczenie]],"*"&amp;$B$1&amp;"*")</f>
        <v>0</v>
      </c>
      <c r="R69" s="9">
        <f>COUNTIFS(SLR479_20231202[[#This Row],[streszczenie]],"*"&amp;$B$1&amp;"*",SLR479_20231202[[#This Row],[streszczenie]],"*"&amp;$E$1&amp;"*")</f>
        <v>0</v>
      </c>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8" t="s">
        <v>10</v>
      </c>
      <c r="CK69" s="8" t="s">
        <v>11</v>
      </c>
      <c r="CL69" s="8" t="s">
        <v>12</v>
      </c>
    </row>
    <row r="70" spans="1:90" x14ac:dyDescent="0.45">
      <c r="A70" s="9">
        <v>68</v>
      </c>
      <c r="B70" s="9" t="s">
        <v>2491</v>
      </c>
      <c r="C70" s="9" t="s">
        <v>2492</v>
      </c>
      <c r="D70" s="9">
        <v>55790220300</v>
      </c>
      <c r="E70" s="9" t="s">
        <v>2493</v>
      </c>
      <c r="F70" s="9">
        <f>COUNTIF(SLR479_20231202[[#This Row],[Tytuł]],"*"&amp;$B$1&amp;"*")</f>
        <v>0</v>
      </c>
      <c r="G70" s="9">
        <f>COUNTIFS(SLR479_20231202[[#This Row],[Tytuł]],"*"&amp;$B$1&amp;"*",SLR479_20231202[[#This Row],[Tytuł]],"*"&amp;$E$1&amp;"*")</f>
        <v>0</v>
      </c>
      <c r="H70" s="9" t="s">
        <v>2494</v>
      </c>
      <c r="I70" s="9">
        <f>MID(SLR479_20231202[[#This Row],[Rok, publikacja, cytowania]],2,4)+0</f>
        <v>2018</v>
      </c>
      <c r="J70" s="9">
        <f>(MID(SLR479_20231202[[#This Row],[Rok, publikacja, cytowania]],FIND(" Cited ",SLR479_20231202[[#This Row],[Rok, publikacja, cytowania]])+7,SLR479_20231202[[#This Row],[IlośćZnakówLCyt]]))+0</f>
        <v>32</v>
      </c>
      <c r="K70" s="9">
        <f>FIND(" Cited ",SLR479_20231202[[#This Row],[Rok, publikacja, cytowania]])+7</f>
        <v>71</v>
      </c>
      <c r="L70" s="9">
        <f>FIND(" times",SLR479_20231202[[#This Row],[Rok, publikacja, cytowania]])</f>
        <v>73</v>
      </c>
      <c r="M70" s="9">
        <f>SLR479_20231202[[#This Row],[koniecLCyt]]-SLR479_20231202[[#This Row],[poczLCyt]]</f>
        <v>2</v>
      </c>
      <c r="N70" s="9" t="s">
        <v>2495</v>
      </c>
      <c r="O70" s="9" t="s">
        <v>2496</v>
      </c>
      <c r="P70" s="9" t="s">
        <v>2497</v>
      </c>
      <c r="Q70" s="9">
        <f>COUNTIF(SLR479_20231202[[#This Row],[streszczenie]],"*"&amp;$B$1&amp;"*")</f>
        <v>1</v>
      </c>
      <c r="R70" s="9">
        <f>COUNTIFS(SLR479_20231202[[#This Row],[streszczenie]],"*"&amp;$B$1&amp;"*",SLR479_20231202[[#This Row],[streszczenie]],"*"&amp;$E$1&amp;"*")</f>
        <v>0</v>
      </c>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t="s">
        <v>10</v>
      </c>
      <c r="CK70" s="9" t="s">
        <v>11</v>
      </c>
      <c r="CL70" s="9" t="s">
        <v>12</v>
      </c>
    </row>
    <row r="71" spans="1:90" hidden="1" x14ac:dyDescent="0.45">
      <c r="A71" s="9">
        <v>69</v>
      </c>
      <c r="B71" s="9" t="s">
        <v>558</v>
      </c>
      <c r="C71" s="9" t="s">
        <v>559</v>
      </c>
      <c r="D71" s="9">
        <v>57193705397</v>
      </c>
      <c r="E71" s="9" t="s">
        <v>560</v>
      </c>
      <c r="F71" s="9">
        <f>COUNTIF(SLR479_20231202[[#This Row],[Tytuł]],"*"&amp;$B$1&amp;"*")</f>
        <v>0</v>
      </c>
      <c r="G71" s="9">
        <f>COUNTIFS(SLR479_20231202[[#This Row],[Tytuł]],"*"&amp;$B$1&amp;"*",SLR479_20231202[[#This Row],[Tytuł]],"*"&amp;$E$1&amp;"*")</f>
        <v>0</v>
      </c>
      <c r="H71" s="9" t="s">
        <v>561</v>
      </c>
      <c r="I71" s="9">
        <f>MID(SLR479_20231202[[#This Row],[Rok, publikacja, cytowania]],2,4)+0</f>
        <v>2016</v>
      </c>
      <c r="J71" s="9">
        <f>(MID(SLR479_20231202[[#This Row],[Rok, publikacja, cytowania]],FIND(" Cited ",SLR479_20231202[[#This Row],[Rok, publikacja, cytowania]])+7,SLR479_20231202[[#This Row],[IlośćZnakówLCyt]]))+0</f>
        <v>27</v>
      </c>
      <c r="K71" s="9">
        <f>FIND(" Cited ",SLR479_20231202[[#This Row],[Rok, publikacja, cytowania]])+7</f>
        <v>116</v>
      </c>
      <c r="L71" s="9">
        <f>FIND(" times",SLR479_20231202[[#This Row],[Rok, publikacja, cytowania]])</f>
        <v>118</v>
      </c>
      <c r="M71" s="9">
        <f>SLR479_20231202[[#This Row],[koniecLCyt]]-SLR479_20231202[[#This Row],[poczLCyt]]</f>
        <v>2</v>
      </c>
      <c r="N71" s="9" t="s">
        <v>562</v>
      </c>
      <c r="O71" s="9" t="s">
        <v>563</v>
      </c>
      <c r="P71" s="9" t="s">
        <v>564</v>
      </c>
      <c r="Q71" s="9">
        <f>COUNTIF(SLR479_20231202[[#This Row],[streszczenie]],"*"&amp;$B$1&amp;"*")</f>
        <v>0</v>
      </c>
      <c r="R71" s="9">
        <f>COUNTIFS(SLR479_20231202[[#This Row],[streszczenie]],"*"&amp;$B$1&amp;"*",SLR479_20231202[[#This Row],[streszczenie]],"*"&amp;$E$1&amp;"*")</f>
        <v>0</v>
      </c>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8" t="s">
        <v>10</v>
      </c>
      <c r="CK71" s="8" t="s">
        <v>128</v>
      </c>
      <c r="CL71" s="8" t="s">
        <v>12</v>
      </c>
    </row>
    <row r="72" spans="1:90" hidden="1" x14ac:dyDescent="0.45">
      <c r="A72" s="9">
        <v>70</v>
      </c>
      <c r="B72" s="9" t="s">
        <v>565</v>
      </c>
      <c r="C72" s="9" t="s">
        <v>566</v>
      </c>
      <c r="D72" s="9" t="s">
        <v>567</v>
      </c>
      <c r="E72" s="9" t="s">
        <v>568</v>
      </c>
      <c r="F72" s="9">
        <f>COUNTIF(SLR479_20231202[[#This Row],[Tytuł]],"*"&amp;$B$1&amp;"*")</f>
        <v>0</v>
      </c>
      <c r="G72" s="9">
        <f>COUNTIFS(SLR479_20231202[[#This Row],[Tytuł]],"*"&amp;$B$1&amp;"*",SLR479_20231202[[#This Row],[Tytuł]],"*"&amp;$E$1&amp;"*")</f>
        <v>0</v>
      </c>
      <c r="H72" s="9" t="s">
        <v>569</v>
      </c>
      <c r="I72" s="9">
        <f>MID(SLR479_20231202[[#This Row],[Rok, publikacja, cytowania]],2,4)+0</f>
        <v>2012</v>
      </c>
      <c r="J72" s="9">
        <f>(MID(SLR479_20231202[[#This Row],[Rok, publikacja, cytowania]],FIND(" Cited ",SLR479_20231202[[#This Row],[Rok, publikacja, cytowania]])+7,SLR479_20231202[[#This Row],[IlośćZnakówLCyt]]))+0</f>
        <v>152</v>
      </c>
      <c r="K72" s="9">
        <f>FIND(" Cited ",SLR479_20231202[[#This Row],[Rok, publikacja, cytowania]])+7</f>
        <v>61</v>
      </c>
      <c r="L72" s="9">
        <f>FIND(" times",SLR479_20231202[[#This Row],[Rok, publikacja, cytowania]])</f>
        <v>64</v>
      </c>
      <c r="M72" s="9">
        <f>SLR479_20231202[[#This Row],[koniecLCyt]]-SLR479_20231202[[#This Row],[poczLCyt]]</f>
        <v>3</v>
      </c>
      <c r="N72" s="9" t="s">
        <v>570</v>
      </c>
      <c r="O72" s="9" t="s">
        <v>571</v>
      </c>
      <c r="P72" s="9" t="s">
        <v>572</v>
      </c>
      <c r="Q72" s="9">
        <f>COUNTIF(SLR479_20231202[[#This Row],[streszczenie]],"*"&amp;$B$1&amp;"*")</f>
        <v>1</v>
      </c>
      <c r="R72" s="9">
        <f>COUNTIFS(SLR479_20231202[[#This Row],[streszczenie]],"*"&amp;$B$1&amp;"*",SLR479_20231202[[#This Row],[streszczenie]],"*"&amp;$E$1&amp;"*")</f>
        <v>1</v>
      </c>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t="s">
        <v>10</v>
      </c>
      <c r="CK72" s="9" t="s">
        <v>11</v>
      </c>
      <c r="CL72" s="9" t="s">
        <v>12</v>
      </c>
    </row>
    <row r="73" spans="1:90" hidden="1" x14ac:dyDescent="0.45">
      <c r="A73" s="9">
        <v>71</v>
      </c>
      <c r="B73" s="9" t="s">
        <v>2249</v>
      </c>
      <c r="C73" s="9" t="s">
        <v>2250</v>
      </c>
      <c r="D73" s="9" t="s">
        <v>2251</v>
      </c>
      <c r="E73" s="9" t="s">
        <v>2252</v>
      </c>
      <c r="F73" s="9">
        <f>COUNTIF(SLR479_20231202[[#This Row],[Tytuł]],"*"&amp;$B$1&amp;"*")</f>
        <v>0</v>
      </c>
      <c r="G73" s="9">
        <f>COUNTIFS(SLR479_20231202[[#This Row],[Tytuł]],"*"&amp;$B$1&amp;"*",SLR479_20231202[[#This Row],[Tytuł]],"*"&amp;$E$1&amp;"*")</f>
        <v>0</v>
      </c>
      <c r="H73" s="9" t="s">
        <v>2253</v>
      </c>
      <c r="I73" s="9">
        <f>MID(SLR479_20231202[[#This Row],[Rok, publikacja, cytowania]],2,4)+0</f>
        <v>2010</v>
      </c>
      <c r="J73" s="9">
        <f>(MID(SLR479_20231202[[#This Row],[Rok, publikacja, cytowania]],FIND(" Cited ",SLR479_20231202[[#This Row],[Rok, publikacja, cytowania]])+7,SLR479_20231202[[#This Row],[IlośćZnakówLCyt]]))+0</f>
        <v>213</v>
      </c>
      <c r="K73" s="9">
        <f>FIND(" Cited ",SLR479_20231202[[#This Row],[Rok, publikacja, cytowania]])+7</f>
        <v>68</v>
      </c>
      <c r="L73" s="9">
        <f>FIND(" times",SLR479_20231202[[#This Row],[Rok, publikacja, cytowania]])</f>
        <v>71</v>
      </c>
      <c r="M73" s="9">
        <f>SLR479_20231202[[#This Row],[koniecLCyt]]-SLR479_20231202[[#This Row],[poczLCyt]]</f>
        <v>3</v>
      </c>
      <c r="N73" s="9" t="s">
        <v>2254</v>
      </c>
      <c r="O73" s="9" t="s">
        <v>2255</v>
      </c>
      <c r="P73" s="9" t="s">
        <v>2256</v>
      </c>
      <c r="Q73" s="9">
        <f>COUNTIF(SLR479_20231202[[#This Row],[streszczenie]],"*"&amp;$B$1&amp;"*")</f>
        <v>0</v>
      </c>
      <c r="R73" s="9">
        <f>COUNTIFS(SLR479_20231202[[#This Row],[streszczenie]],"*"&amp;$B$1&amp;"*",SLR479_20231202[[#This Row],[streszczenie]],"*"&amp;$E$1&amp;"*")</f>
        <v>0</v>
      </c>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8" t="s">
        <v>10</v>
      </c>
      <c r="CK73" s="8" t="s">
        <v>11</v>
      </c>
      <c r="CL73" s="8" t="s">
        <v>12</v>
      </c>
    </row>
    <row r="74" spans="1:90" hidden="1" x14ac:dyDescent="0.45">
      <c r="A74" s="9">
        <v>72</v>
      </c>
      <c r="B74" s="9" t="s">
        <v>573</v>
      </c>
      <c r="C74" s="9" t="s">
        <v>574</v>
      </c>
      <c r="D74" s="9" t="s">
        <v>575</v>
      </c>
      <c r="E74" s="9" t="s">
        <v>576</v>
      </c>
      <c r="F74" s="9">
        <f>COUNTIF(SLR479_20231202[[#This Row],[Tytuł]],"*"&amp;$B$1&amp;"*")</f>
        <v>0</v>
      </c>
      <c r="G74" s="9">
        <f>COUNTIFS(SLR479_20231202[[#This Row],[Tytuł]],"*"&amp;$B$1&amp;"*",SLR479_20231202[[#This Row],[Tytuł]],"*"&amp;$E$1&amp;"*")</f>
        <v>0</v>
      </c>
      <c r="H74" s="9" t="s">
        <v>577</v>
      </c>
      <c r="I74" s="9">
        <f>MID(SLR479_20231202[[#This Row],[Rok, publikacja, cytowania]],2,4)+0</f>
        <v>2019</v>
      </c>
      <c r="J74" s="9">
        <f>(MID(SLR479_20231202[[#This Row],[Rok, publikacja, cytowania]],FIND(" Cited ",SLR479_20231202[[#This Row],[Rok, publikacja, cytowania]])+7,SLR479_20231202[[#This Row],[IlośćZnakówLCyt]]))+0</f>
        <v>118</v>
      </c>
      <c r="K74" s="9">
        <f>FIND(" Cited ",SLR479_20231202[[#This Row],[Rok, publikacja, cytowania]])+7</f>
        <v>63</v>
      </c>
      <c r="L74" s="9">
        <f>FIND(" times",SLR479_20231202[[#This Row],[Rok, publikacja, cytowania]])</f>
        <v>66</v>
      </c>
      <c r="M74" s="9">
        <f>SLR479_20231202[[#This Row],[koniecLCyt]]-SLR479_20231202[[#This Row],[poczLCyt]]</f>
        <v>3</v>
      </c>
      <c r="N74" s="9" t="s">
        <v>578</v>
      </c>
      <c r="O74" s="9" t="s">
        <v>579</v>
      </c>
      <c r="P74" s="9" t="s">
        <v>580</v>
      </c>
      <c r="Q74" s="9">
        <f>COUNTIF(SLR479_20231202[[#This Row],[streszczenie]],"*"&amp;$B$1&amp;"*")</f>
        <v>0</v>
      </c>
      <c r="R74" s="9">
        <f>COUNTIFS(SLR479_20231202[[#This Row],[streszczenie]],"*"&amp;$B$1&amp;"*",SLR479_20231202[[#This Row],[streszczenie]],"*"&amp;$E$1&amp;"*")</f>
        <v>0</v>
      </c>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t="s">
        <v>10</v>
      </c>
      <c r="CK74" s="9" t="s">
        <v>11</v>
      </c>
      <c r="CL74" s="9" t="s">
        <v>12</v>
      </c>
    </row>
    <row r="75" spans="1:90" hidden="1" x14ac:dyDescent="0.45">
      <c r="A75" s="9">
        <v>73</v>
      </c>
      <c r="B75" s="9" t="s">
        <v>581</v>
      </c>
      <c r="C75" s="9" t="s">
        <v>582</v>
      </c>
      <c r="D75" s="9" t="s">
        <v>583</v>
      </c>
      <c r="E75" s="9" t="s">
        <v>584</v>
      </c>
      <c r="F75" s="9">
        <f>COUNTIF(SLR479_20231202[[#This Row],[Tytuł]],"*"&amp;$B$1&amp;"*")</f>
        <v>1</v>
      </c>
      <c r="G75" s="9">
        <f>COUNTIFS(SLR479_20231202[[#This Row],[Tytuł]],"*"&amp;$B$1&amp;"*",SLR479_20231202[[#This Row],[Tytuł]],"*"&amp;$E$1&amp;"*")</f>
        <v>0</v>
      </c>
      <c r="H75" s="9" t="s">
        <v>585</v>
      </c>
      <c r="I75" s="9">
        <f>MID(SLR479_20231202[[#This Row],[Rok, publikacja, cytowania]],2,4)+0</f>
        <v>2011</v>
      </c>
      <c r="J75" s="9">
        <f>(MID(SLR479_20231202[[#This Row],[Rok, publikacja, cytowania]],FIND(" Cited ",SLR479_20231202[[#This Row],[Rok, publikacja, cytowania]])+7,SLR479_20231202[[#This Row],[IlośćZnakówLCyt]]))+0</f>
        <v>32</v>
      </c>
      <c r="K75" s="9">
        <f>FIND(" Cited ",SLR479_20231202[[#This Row],[Rok, publikacja, cytowania]])+7</f>
        <v>66</v>
      </c>
      <c r="L75" s="9">
        <f>FIND(" times",SLR479_20231202[[#This Row],[Rok, publikacja, cytowania]])</f>
        <v>68</v>
      </c>
      <c r="M75" s="9">
        <f>SLR479_20231202[[#This Row],[koniecLCyt]]-SLR479_20231202[[#This Row],[poczLCyt]]</f>
        <v>2</v>
      </c>
      <c r="N75" s="9" t="s">
        <v>586</v>
      </c>
      <c r="O75" s="9" t="s">
        <v>587</v>
      </c>
      <c r="P75" s="9" t="s">
        <v>588</v>
      </c>
      <c r="Q75" s="9">
        <f>COUNTIF(SLR479_20231202[[#This Row],[streszczenie]],"*"&amp;$B$1&amp;"*")</f>
        <v>1</v>
      </c>
      <c r="R75" s="9">
        <f>COUNTIFS(SLR479_20231202[[#This Row],[streszczenie]],"*"&amp;$B$1&amp;"*",SLR479_20231202[[#This Row],[streszczenie]],"*"&amp;$E$1&amp;"*")</f>
        <v>1</v>
      </c>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8" t="s">
        <v>10</v>
      </c>
      <c r="CK75" s="8" t="s">
        <v>11</v>
      </c>
      <c r="CL75" s="8" t="s">
        <v>12</v>
      </c>
    </row>
    <row r="76" spans="1:90" hidden="1" x14ac:dyDescent="0.45">
      <c r="A76" s="9">
        <v>74</v>
      </c>
      <c r="B76" s="9" t="s">
        <v>2498</v>
      </c>
      <c r="C76" s="9" t="s">
        <v>2499</v>
      </c>
      <c r="D76" s="9" t="s">
        <v>2500</v>
      </c>
      <c r="E76" s="9" t="s">
        <v>2501</v>
      </c>
      <c r="F76" s="9">
        <f>COUNTIF(SLR479_20231202[[#This Row],[Tytuł]],"*"&amp;$B$1&amp;"*")</f>
        <v>0</v>
      </c>
      <c r="G76" s="9">
        <f>COUNTIFS(SLR479_20231202[[#This Row],[Tytuł]],"*"&amp;$B$1&amp;"*",SLR479_20231202[[#This Row],[Tytuł]],"*"&amp;$E$1&amp;"*")</f>
        <v>0</v>
      </c>
      <c r="H76" s="9" t="s">
        <v>2502</v>
      </c>
      <c r="I76" s="9">
        <f>MID(SLR479_20231202[[#This Row],[Rok, publikacja, cytowania]],2,4)+0</f>
        <v>2013</v>
      </c>
      <c r="J76" s="9">
        <f>(MID(SLR479_20231202[[#This Row],[Rok, publikacja, cytowania]],FIND(" Cited ",SLR479_20231202[[#This Row],[Rok, publikacja, cytowania]])+7,SLR479_20231202[[#This Row],[IlośćZnakówLCyt]]))+0</f>
        <v>17</v>
      </c>
      <c r="K76" s="9">
        <f>FIND(" Cited ",SLR479_20231202[[#This Row],[Rok, publikacja, cytowania]])+7</f>
        <v>88</v>
      </c>
      <c r="L76" s="9">
        <f>FIND(" times",SLR479_20231202[[#This Row],[Rok, publikacja, cytowania]])</f>
        <v>90</v>
      </c>
      <c r="M76" s="9">
        <f>SLR479_20231202[[#This Row],[koniecLCyt]]-SLR479_20231202[[#This Row],[poczLCyt]]</f>
        <v>2</v>
      </c>
      <c r="N76" s="9" t="s">
        <v>2503</v>
      </c>
      <c r="O76" s="9" t="s">
        <v>2504</v>
      </c>
      <c r="P76" s="9" t="s">
        <v>2505</v>
      </c>
      <c r="Q76" s="9">
        <f>COUNTIF(SLR479_20231202[[#This Row],[streszczenie]],"*"&amp;$B$1&amp;"*")</f>
        <v>0</v>
      </c>
      <c r="R76" s="9">
        <f>COUNTIFS(SLR479_20231202[[#This Row],[streszczenie]],"*"&amp;$B$1&amp;"*",SLR479_20231202[[#This Row],[streszczenie]],"*"&amp;$E$1&amp;"*")</f>
        <v>0</v>
      </c>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t="s">
        <v>10</v>
      </c>
      <c r="CK76" s="9" t="s">
        <v>11</v>
      </c>
      <c r="CL76" s="9" t="s">
        <v>12</v>
      </c>
    </row>
    <row r="77" spans="1:90" hidden="1" x14ac:dyDescent="0.45">
      <c r="A77" s="9">
        <v>75</v>
      </c>
      <c r="B77" s="9" t="s">
        <v>589</v>
      </c>
      <c r="C77" s="9" t="s">
        <v>590</v>
      </c>
      <c r="D77" s="9" t="s">
        <v>591</v>
      </c>
      <c r="E77" s="9" t="s">
        <v>592</v>
      </c>
      <c r="F77" s="9">
        <f>COUNTIF(SLR479_20231202[[#This Row],[Tytuł]],"*"&amp;$B$1&amp;"*")</f>
        <v>1</v>
      </c>
      <c r="G77" s="9">
        <f>COUNTIFS(SLR479_20231202[[#This Row],[Tytuł]],"*"&amp;$B$1&amp;"*",SLR479_20231202[[#This Row],[Tytuł]],"*"&amp;$E$1&amp;"*")</f>
        <v>1</v>
      </c>
      <c r="H77" s="9" t="s">
        <v>593</v>
      </c>
      <c r="I77" s="9">
        <f>MID(SLR479_20231202[[#This Row],[Rok, publikacja, cytowania]],2,4)+0</f>
        <v>2017</v>
      </c>
      <c r="J77" s="9">
        <f>(MID(SLR479_20231202[[#This Row],[Rok, publikacja, cytowania]],FIND(" Cited ",SLR479_20231202[[#This Row],[Rok, publikacja, cytowania]])+7,SLR479_20231202[[#This Row],[IlośćZnakówLCyt]]))+0</f>
        <v>41</v>
      </c>
      <c r="K77" s="9">
        <f>FIND(" Cited ",SLR479_20231202[[#This Row],[Rok, publikacja, cytowania]])+7</f>
        <v>93</v>
      </c>
      <c r="L77" s="9">
        <f>FIND(" times",SLR479_20231202[[#This Row],[Rok, publikacja, cytowania]])</f>
        <v>95</v>
      </c>
      <c r="M77" s="9">
        <f>SLR479_20231202[[#This Row],[koniecLCyt]]-SLR479_20231202[[#This Row],[poczLCyt]]</f>
        <v>2</v>
      </c>
      <c r="N77" s="9" t="s">
        <v>594</v>
      </c>
      <c r="O77" s="9" t="s">
        <v>595</v>
      </c>
      <c r="P77" s="9" t="s">
        <v>596</v>
      </c>
      <c r="Q77" s="9">
        <f>COUNTIF(SLR479_20231202[[#This Row],[streszczenie]],"*"&amp;$B$1&amp;"*")</f>
        <v>1</v>
      </c>
      <c r="R77" s="9">
        <f>COUNTIFS(SLR479_20231202[[#This Row],[streszczenie]],"*"&amp;$B$1&amp;"*",SLR479_20231202[[#This Row],[streszczenie]],"*"&amp;$E$1&amp;"*")</f>
        <v>1</v>
      </c>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8" t="s">
        <v>10</v>
      </c>
      <c r="CK77" s="8" t="s">
        <v>11</v>
      </c>
      <c r="CL77" s="8" t="s">
        <v>12</v>
      </c>
    </row>
    <row r="78" spans="1:90" hidden="1" x14ac:dyDescent="0.45">
      <c r="A78" s="9">
        <v>76</v>
      </c>
      <c r="B78" s="9" t="s">
        <v>2506</v>
      </c>
      <c r="C78" s="9" t="s">
        <v>2507</v>
      </c>
      <c r="D78" s="9" t="s">
        <v>2508</v>
      </c>
      <c r="E78" s="9" t="s">
        <v>2509</v>
      </c>
      <c r="F78" s="9">
        <f>COUNTIF(SLR479_20231202[[#This Row],[Tytuł]],"*"&amp;$B$1&amp;"*")</f>
        <v>0</v>
      </c>
      <c r="G78" s="9">
        <f>COUNTIFS(SLR479_20231202[[#This Row],[Tytuł]],"*"&amp;$B$1&amp;"*",SLR479_20231202[[#This Row],[Tytuł]],"*"&amp;$E$1&amp;"*")</f>
        <v>0</v>
      </c>
      <c r="H78" s="9" t="s">
        <v>2510</v>
      </c>
      <c r="I78" s="9">
        <f>MID(SLR479_20231202[[#This Row],[Rok, publikacja, cytowania]],2,4)+0</f>
        <v>2019</v>
      </c>
      <c r="J78" s="9">
        <f>(MID(SLR479_20231202[[#This Row],[Rok, publikacja, cytowania]],FIND(" Cited ",SLR479_20231202[[#This Row],[Rok, publikacja, cytowania]])+7,SLR479_20231202[[#This Row],[IlośćZnakówLCyt]]))+0</f>
        <v>18</v>
      </c>
      <c r="K78" s="9">
        <f>FIND(" Cited ",SLR479_20231202[[#This Row],[Rok, publikacja, cytowania]])+7</f>
        <v>64</v>
      </c>
      <c r="L78" s="9">
        <f>FIND(" times",SLR479_20231202[[#This Row],[Rok, publikacja, cytowania]])</f>
        <v>66</v>
      </c>
      <c r="M78" s="9">
        <f>SLR479_20231202[[#This Row],[koniecLCyt]]-SLR479_20231202[[#This Row],[poczLCyt]]</f>
        <v>2</v>
      </c>
      <c r="N78" s="9" t="s">
        <v>2511</v>
      </c>
      <c r="O78" s="9" t="s">
        <v>2512</v>
      </c>
      <c r="P78" s="9" t="s">
        <v>2513</v>
      </c>
      <c r="Q78" s="9">
        <f>COUNTIF(SLR479_20231202[[#This Row],[streszczenie]],"*"&amp;$B$1&amp;"*")</f>
        <v>1</v>
      </c>
      <c r="R78" s="9">
        <f>COUNTIFS(SLR479_20231202[[#This Row],[streszczenie]],"*"&amp;$B$1&amp;"*",SLR479_20231202[[#This Row],[streszczenie]],"*"&amp;$E$1&amp;"*")</f>
        <v>1</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t="s">
        <v>10</v>
      </c>
      <c r="CK78" s="9" t="s">
        <v>11</v>
      </c>
      <c r="CL78" s="9" t="s">
        <v>12</v>
      </c>
    </row>
    <row r="79" spans="1:90" hidden="1" x14ac:dyDescent="0.45">
      <c r="A79" s="9">
        <v>77</v>
      </c>
      <c r="B79" s="9" t="s">
        <v>604</v>
      </c>
      <c r="C79" s="9" t="s">
        <v>605</v>
      </c>
      <c r="D79" s="9">
        <v>57192099731</v>
      </c>
      <c r="E79" s="9" t="s">
        <v>606</v>
      </c>
      <c r="F79" s="9">
        <f>COUNTIF(SLR479_20231202[[#This Row],[Tytuł]],"*"&amp;$B$1&amp;"*")</f>
        <v>0</v>
      </c>
      <c r="G79" s="9">
        <f>COUNTIFS(SLR479_20231202[[#This Row],[Tytuł]],"*"&amp;$B$1&amp;"*",SLR479_20231202[[#This Row],[Tytuł]],"*"&amp;$E$1&amp;"*")</f>
        <v>0</v>
      </c>
      <c r="H79" s="9" t="s">
        <v>607</v>
      </c>
      <c r="I79" s="9">
        <f>MID(SLR479_20231202[[#This Row],[Rok, publikacja, cytowania]],2,4)+0</f>
        <v>2018</v>
      </c>
      <c r="J79" s="9">
        <f>(MID(SLR479_20231202[[#This Row],[Rok, publikacja, cytowania]],FIND(" Cited ",SLR479_20231202[[#This Row],[Rok, publikacja, cytowania]])+7,SLR479_20231202[[#This Row],[IlośćZnakówLCyt]]))+0</f>
        <v>24</v>
      </c>
      <c r="K79" s="9">
        <f>FIND(" Cited ",SLR479_20231202[[#This Row],[Rok, publikacja, cytowania]])+7</f>
        <v>83</v>
      </c>
      <c r="L79" s="9">
        <f>FIND(" times",SLR479_20231202[[#This Row],[Rok, publikacja, cytowania]])</f>
        <v>85</v>
      </c>
      <c r="M79" s="9">
        <f>SLR479_20231202[[#This Row],[koniecLCyt]]-SLR479_20231202[[#This Row],[poczLCyt]]</f>
        <v>2</v>
      </c>
      <c r="N79" s="9" t="s">
        <v>608</v>
      </c>
      <c r="O79" s="9" t="s">
        <v>609</v>
      </c>
      <c r="P79" s="9" t="s">
        <v>610</v>
      </c>
      <c r="Q79" s="9">
        <f>COUNTIF(SLR479_20231202[[#This Row],[streszczenie]],"*"&amp;$B$1&amp;"*")</f>
        <v>1</v>
      </c>
      <c r="R79" s="9">
        <f>COUNTIFS(SLR479_20231202[[#This Row],[streszczenie]],"*"&amp;$B$1&amp;"*",SLR479_20231202[[#This Row],[streszczenie]],"*"&amp;$E$1&amp;"*")</f>
        <v>1</v>
      </c>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8" t="s">
        <v>10</v>
      </c>
      <c r="CK79" s="8" t="s">
        <v>11</v>
      </c>
      <c r="CL79" s="8" t="s">
        <v>12</v>
      </c>
    </row>
    <row r="80" spans="1:90" x14ac:dyDescent="0.45">
      <c r="A80" s="9">
        <v>78</v>
      </c>
      <c r="B80" s="9" t="s">
        <v>2514</v>
      </c>
      <c r="C80" s="9" t="s">
        <v>2515</v>
      </c>
      <c r="D80" s="9" t="s">
        <v>2516</v>
      </c>
      <c r="E80" s="9" t="s">
        <v>2517</v>
      </c>
      <c r="F80" s="9">
        <f>COUNTIF(SLR479_20231202[[#This Row],[Tytuł]],"*"&amp;$B$1&amp;"*")</f>
        <v>1</v>
      </c>
      <c r="G80" s="9">
        <f>COUNTIFS(SLR479_20231202[[#This Row],[Tytuł]],"*"&amp;$B$1&amp;"*",SLR479_20231202[[#This Row],[Tytuł]],"*"&amp;$E$1&amp;"*")</f>
        <v>0</v>
      </c>
      <c r="H80" s="9" t="s">
        <v>2518</v>
      </c>
      <c r="I80" s="9">
        <f>MID(SLR479_20231202[[#This Row],[Rok, publikacja, cytowania]],2,4)+0</f>
        <v>2019</v>
      </c>
      <c r="J80" s="9">
        <f>(MID(SLR479_20231202[[#This Row],[Rok, publikacja, cytowania]],FIND(" Cited ",SLR479_20231202[[#This Row],[Rok, publikacja, cytowania]])+7,SLR479_20231202[[#This Row],[IlośćZnakówLCyt]]))+0</f>
        <v>18</v>
      </c>
      <c r="K80" s="9">
        <f>FIND(" Cited ",SLR479_20231202[[#This Row],[Rok, publikacja, cytowania]])+7</f>
        <v>61</v>
      </c>
      <c r="L80" s="9">
        <f>FIND(" times",SLR479_20231202[[#This Row],[Rok, publikacja, cytowania]])</f>
        <v>63</v>
      </c>
      <c r="M80" s="9">
        <f>SLR479_20231202[[#This Row],[koniecLCyt]]-SLR479_20231202[[#This Row],[poczLCyt]]</f>
        <v>2</v>
      </c>
      <c r="N80" s="9" t="s">
        <v>2519</v>
      </c>
      <c r="O80" s="9" t="s">
        <v>2520</v>
      </c>
      <c r="P80" s="9" t="s">
        <v>2521</v>
      </c>
      <c r="Q80" s="9">
        <f>COUNTIF(SLR479_20231202[[#This Row],[streszczenie]],"*"&amp;$B$1&amp;"*")</f>
        <v>1</v>
      </c>
      <c r="R80" s="9">
        <f>COUNTIFS(SLR479_20231202[[#This Row],[streszczenie]],"*"&amp;$B$1&amp;"*",SLR479_20231202[[#This Row],[streszczenie]],"*"&amp;$E$1&amp;"*")</f>
        <v>0</v>
      </c>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t="s">
        <v>10</v>
      </c>
      <c r="CK80" s="9" t="s">
        <v>11</v>
      </c>
      <c r="CL80" s="9" t="s">
        <v>12</v>
      </c>
    </row>
    <row r="81" spans="1:90" hidden="1" x14ac:dyDescent="0.45">
      <c r="A81" s="9">
        <v>79</v>
      </c>
      <c r="B81" s="9" t="s">
        <v>2522</v>
      </c>
      <c r="C81" s="9" t="s">
        <v>2523</v>
      </c>
      <c r="D81" s="9">
        <v>57204057627</v>
      </c>
      <c r="E81" s="9" t="s">
        <v>2524</v>
      </c>
      <c r="F81" s="9">
        <f>COUNTIF(SLR479_20231202[[#This Row],[Tytuł]],"*"&amp;$B$1&amp;"*")</f>
        <v>0</v>
      </c>
      <c r="G81" s="9">
        <f>COUNTIFS(SLR479_20231202[[#This Row],[Tytuł]],"*"&amp;$B$1&amp;"*",SLR479_20231202[[#This Row],[Tytuł]],"*"&amp;$E$1&amp;"*")</f>
        <v>0</v>
      </c>
      <c r="H81" s="9" t="s">
        <v>2525</v>
      </c>
      <c r="I81" s="9">
        <f>MID(SLR479_20231202[[#This Row],[Rok, publikacja, cytowania]],2,4)+0</f>
        <v>2020</v>
      </c>
      <c r="J81" s="9">
        <f>(MID(SLR479_20231202[[#This Row],[Rok, publikacja, cytowania]],FIND(" Cited ",SLR479_20231202[[#This Row],[Rok, publikacja, cytowania]])+7,SLR479_20231202[[#This Row],[IlośćZnakówLCyt]]))+0</f>
        <v>29</v>
      </c>
      <c r="K81" s="9">
        <f>FIND(" Cited ",SLR479_20231202[[#This Row],[Rok, publikacja, cytowania]])+7</f>
        <v>122</v>
      </c>
      <c r="L81" s="9">
        <f>FIND(" times",SLR479_20231202[[#This Row],[Rok, publikacja, cytowania]])</f>
        <v>124</v>
      </c>
      <c r="M81" s="9">
        <f>SLR479_20231202[[#This Row],[koniecLCyt]]-SLR479_20231202[[#This Row],[poczLCyt]]</f>
        <v>2</v>
      </c>
      <c r="N81" s="9" t="s">
        <v>2526</v>
      </c>
      <c r="O81" s="9" t="s">
        <v>2527</v>
      </c>
      <c r="P81" s="9" t="s">
        <v>2528</v>
      </c>
      <c r="Q81" s="9">
        <f>COUNTIF(SLR479_20231202[[#This Row],[streszczenie]],"*"&amp;$B$1&amp;"*")</f>
        <v>1</v>
      </c>
      <c r="R81" s="9">
        <f>COUNTIFS(SLR479_20231202[[#This Row],[streszczenie]],"*"&amp;$B$1&amp;"*",SLR479_20231202[[#This Row],[streszczenie]],"*"&amp;$E$1&amp;"*")</f>
        <v>1</v>
      </c>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8" t="s">
        <v>10</v>
      </c>
      <c r="CK81" s="8" t="s">
        <v>128</v>
      </c>
      <c r="CL81" s="8" t="s">
        <v>12</v>
      </c>
    </row>
    <row r="82" spans="1:90" hidden="1" x14ac:dyDescent="0.45">
      <c r="A82" s="9">
        <v>80</v>
      </c>
      <c r="B82" s="9" t="s">
        <v>2529</v>
      </c>
      <c r="C82" s="9" t="s">
        <v>2530</v>
      </c>
      <c r="D82" s="9" t="s">
        <v>2531</v>
      </c>
      <c r="E82" s="9" t="s">
        <v>2532</v>
      </c>
      <c r="F82" s="9">
        <f>COUNTIF(SLR479_20231202[[#This Row],[Tytuł]],"*"&amp;$B$1&amp;"*")</f>
        <v>0</v>
      </c>
      <c r="G82" s="9">
        <f>COUNTIFS(SLR479_20231202[[#This Row],[Tytuł]],"*"&amp;$B$1&amp;"*",SLR479_20231202[[#This Row],[Tytuł]],"*"&amp;$E$1&amp;"*")</f>
        <v>0</v>
      </c>
      <c r="H82" s="9" t="s">
        <v>2533</v>
      </c>
      <c r="I82" s="9">
        <f>MID(SLR479_20231202[[#This Row],[Rok, publikacja, cytowania]],2,4)+0</f>
        <v>2014</v>
      </c>
      <c r="J82" s="9">
        <f>(MID(SLR479_20231202[[#This Row],[Rok, publikacja, cytowania]],FIND(" Cited ",SLR479_20231202[[#This Row],[Rok, publikacja, cytowania]])+7,SLR479_20231202[[#This Row],[IlośćZnakówLCyt]]))+0</f>
        <v>83</v>
      </c>
      <c r="K82" s="9">
        <f>FIND(" Cited ",SLR479_20231202[[#This Row],[Rok, publikacja, cytowania]])+7</f>
        <v>70</v>
      </c>
      <c r="L82" s="9">
        <f>FIND(" times",SLR479_20231202[[#This Row],[Rok, publikacja, cytowania]])</f>
        <v>72</v>
      </c>
      <c r="M82" s="9">
        <f>SLR479_20231202[[#This Row],[koniecLCyt]]-SLR479_20231202[[#This Row],[poczLCyt]]</f>
        <v>2</v>
      </c>
      <c r="N82" s="9" t="s">
        <v>2534</v>
      </c>
      <c r="O82" s="9" t="s">
        <v>2535</v>
      </c>
      <c r="P82" s="9" t="s">
        <v>2536</v>
      </c>
      <c r="Q82" s="9">
        <f>COUNTIF(SLR479_20231202[[#This Row],[streszczenie]],"*"&amp;$B$1&amp;"*")</f>
        <v>0</v>
      </c>
      <c r="R82" s="9">
        <f>COUNTIFS(SLR479_20231202[[#This Row],[streszczenie]],"*"&amp;$B$1&amp;"*",SLR479_20231202[[#This Row],[streszczenie]],"*"&amp;$E$1&amp;"*")</f>
        <v>0</v>
      </c>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t="s">
        <v>10</v>
      </c>
      <c r="CK82" s="9" t="s">
        <v>11</v>
      </c>
      <c r="CL82" s="9" t="s">
        <v>12</v>
      </c>
    </row>
    <row r="83" spans="1:90" hidden="1" x14ac:dyDescent="0.45">
      <c r="A83" s="9">
        <v>81</v>
      </c>
      <c r="B83" s="9" t="s">
        <v>626</v>
      </c>
      <c r="C83" s="9" t="s">
        <v>627</v>
      </c>
      <c r="D83" s="9" t="s">
        <v>628</v>
      </c>
      <c r="E83" s="9" t="s">
        <v>629</v>
      </c>
      <c r="F83" s="9">
        <f>COUNTIF(SLR479_20231202[[#This Row],[Tytuł]],"*"&amp;$B$1&amp;"*")</f>
        <v>0</v>
      </c>
      <c r="G83" s="9">
        <f>COUNTIFS(SLR479_20231202[[#This Row],[Tytuł]],"*"&amp;$B$1&amp;"*",SLR479_20231202[[#This Row],[Tytuł]],"*"&amp;$E$1&amp;"*")</f>
        <v>0</v>
      </c>
      <c r="H83" s="9" t="s">
        <v>630</v>
      </c>
      <c r="I83" s="9">
        <f>MID(SLR479_20231202[[#This Row],[Rok, publikacja, cytowania]],2,4)+0</f>
        <v>2017</v>
      </c>
      <c r="J83" s="9">
        <f>(MID(SLR479_20231202[[#This Row],[Rok, publikacja, cytowania]],FIND(" Cited ",SLR479_20231202[[#This Row],[Rok, publikacja, cytowania]])+7,SLR479_20231202[[#This Row],[IlośćZnakówLCyt]]))+0</f>
        <v>41</v>
      </c>
      <c r="K83" s="9">
        <f>FIND(" Cited ",SLR479_20231202[[#This Row],[Rok, publikacja, cytowania]])+7</f>
        <v>106</v>
      </c>
      <c r="L83" s="9">
        <f>FIND(" times",SLR479_20231202[[#This Row],[Rok, publikacja, cytowania]])</f>
        <v>108</v>
      </c>
      <c r="M83" s="9">
        <f>SLR479_20231202[[#This Row],[koniecLCyt]]-SLR479_20231202[[#This Row],[poczLCyt]]</f>
        <v>2</v>
      </c>
      <c r="N83" s="9" t="s">
        <v>631</v>
      </c>
      <c r="O83" s="9" t="s">
        <v>632</v>
      </c>
      <c r="P83" s="9" t="s">
        <v>633</v>
      </c>
      <c r="Q83" s="9">
        <f>COUNTIF(SLR479_20231202[[#This Row],[streszczenie]],"*"&amp;$B$1&amp;"*")</f>
        <v>1</v>
      </c>
      <c r="R83" s="9">
        <f>COUNTIFS(SLR479_20231202[[#This Row],[streszczenie]],"*"&amp;$B$1&amp;"*",SLR479_20231202[[#This Row],[streszczenie]],"*"&amp;$E$1&amp;"*")</f>
        <v>1</v>
      </c>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8" t="s">
        <v>10</v>
      </c>
      <c r="CK83" s="8" t="s">
        <v>11</v>
      </c>
      <c r="CL83" s="8" t="s">
        <v>12</v>
      </c>
    </row>
    <row r="84" spans="1:90" hidden="1" x14ac:dyDescent="0.45">
      <c r="A84" s="9">
        <v>82</v>
      </c>
      <c r="B84" s="9" t="s">
        <v>634</v>
      </c>
      <c r="C84" s="9" t="s">
        <v>635</v>
      </c>
      <c r="D84" s="9">
        <v>57202385802</v>
      </c>
      <c r="E84" s="9" t="s">
        <v>636</v>
      </c>
      <c r="F84" s="9">
        <f>COUNTIF(SLR479_20231202[[#This Row],[Tytuł]],"*"&amp;$B$1&amp;"*")</f>
        <v>0</v>
      </c>
      <c r="G84" s="9">
        <f>COUNTIFS(SLR479_20231202[[#This Row],[Tytuł]],"*"&amp;$B$1&amp;"*",SLR479_20231202[[#This Row],[Tytuł]],"*"&amp;$E$1&amp;"*")</f>
        <v>0</v>
      </c>
      <c r="H84" s="9" t="s">
        <v>637</v>
      </c>
      <c r="I84" s="9">
        <f>MID(SLR479_20231202[[#This Row],[Rok, publikacja, cytowania]],2,4)+0</f>
        <v>2020</v>
      </c>
      <c r="J84" s="9">
        <f>(MID(SLR479_20231202[[#This Row],[Rok, publikacja, cytowania]],FIND(" Cited ",SLR479_20231202[[#This Row],[Rok, publikacja, cytowania]])+7,SLR479_20231202[[#This Row],[IlośćZnakówLCyt]]))+0</f>
        <v>24</v>
      </c>
      <c r="K84" s="9">
        <f>FIND(" Cited ",SLR479_20231202[[#This Row],[Rok, publikacja, cytowania]])+7</f>
        <v>67</v>
      </c>
      <c r="L84" s="9">
        <f>FIND(" times",SLR479_20231202[[#This Row],[Rok, publikacja, cytowania]])</f>
        <v>69</v>
      </c>
      <c r="M84" s="9">
        <f>SLR479_20231202[[#This Row],[koniecLCyt]]-SLR479_20231202[[#This Row],[poczLCyt]]</f>
        <v>2</v>
      </c>
      <c r="N84" s="9" t="s">
        <v>638</v>
      </c>
      <c r="O84" s="9" t="s">
        <v>639</v>
      </c>
      <c r="P84" s="9" t="s">
        <v>640</v>
      </c>
      <c r="Q84" s="9">
        <f>COUNTIF(SLR479_20231202[[#This Row],[streszczenie]],"*"&amp;$B$1&amp;"*")</f>
        <v>1</v>
      </c>
      <c r="R84" s="9">
        <f>COUNTIFS(SLR479_20231202[[#This Row],[streszczenie]],"*"&amp;$B$1&amp;"*",SLR479_20231202[[#This Row],[streszczenie]],"*"&amp;$E$1&amp;"*")</f>
        <v>1</v>
      </c>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t="s">
        <v>10</v>
      </c>
      <c r="CK84" s="9" t="s">
        <v>11</v>
      </c>
      <c r="CL84" s="9" t="s">
        <v>12</v>
      </c>
    </row>
    <row r="85" spans="1:90" hidden="1" x14ac:dyDescent="0.45">
      <c r="A85" s="9">
        <v>83</v>
      </c>
      <c r="B85" s="9" t="s">
        <v>641</v>
      </c>
      <c r="C85" s="9" t="s">
        <v>642</v>
      </c>
      <c r="D85" s="9">
        <v>14012840500</v>
      </c>
      <c r="E85" s="9" t="s">
        <v>643</v>
      </c>
      <c r="F85" s="9">
        <f>COUNTIF(SLR479_20231202[[#This Row],[Tytuł]],"*"&amp;$B$1&amp;"*")</f>
        <v>0</v>
      </c>
      <c r="G85" s="9">
        <f>COUNTIFS(SLR479_20231202[[#This Row],[Tytuł]],"*"&amp;$B$1&amp;"*",SLR479_20231202[[#This Row],[Tytuł]],"*"&amp;$E$1&amp;"*")</f>
        <v>0</v>
      </c>
      <c r="H85" s="9" t="s">
        <v>644</v>
      </c>
      <c r="I85" s="9">
        <f>MID(SLR479_20231202[[#This Row],[Rok, publikacja, cytowania]],2,4)+0</f>
        <v>2018</v>
      </c>
      <c r="J85" s="9">
        <f>(MID(SLR479_20231202[[#This Row],[Rok, publikacja, cytowania]],FIND(" Cited ",SLR479_20231202[[#This Row],[Rok, publikacja, cytowania]])+7,SLR479_20231202[[#This Row],[IlośćZnakówLCyt]]))+0</f>
        <v>73</v>
      </c>
      <c r="K85" s="9">
        <f>FIND(" Cited ",SLR479_20231202[[#This Row],[Rok, publikacja, cytowania]])+7</f>
        <v>54</v>
      </c>
      <c r="L85" s="9">
        <f>FIND(" times",SLR479_20231202[[#This Row],[Rok, publikacja, cytowania]])</f>
        <v>56</v>
      </c>
      <c r="M85" s="9">
        <f>SLR479_20231202[[#This Row],[koniecLCyt]]-SLR479_20231202[[#This Row],[poczLCyt]]</f>
        <v>2</v>
      </c>
      <c r="N85" s="9" t="s">
        <v>645</v>
      </c>
      <c r="O85" s="9" t="s">
        <v>646</v>
      </c>
      <c r="P85" s="9" t="s">
        <v>647</v>
      </c>
      <c r="Q85" s="9">
        <f>COUNTIF(SLR479_20231202[[#This Row],[streszczenie]],"*"&amp;$B$1&amp;"*")</f>
        <v>1</v>
      </c>
      <c r="R85" s="9">
        <f>COUNTIFS(SLR479_20231202[[#This Row],[streszczenie]],"*"&amp;$B$1&amp;"*",SLR479_20231202[[#This Row],[streszczenie]],"*"&amp;$E$1&amp;"*")</f>
        <v>1</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8" t="s">
        <v>10</v>
      </c>
      <c r="CK85" s="8" t="s">
        <v>11</v>
      </c>
      <c r="CL85" s="8" t="s">
        <v>12</v>
      </c>
    </row>
    <row r="86" spans="1:90" hidden="1" x14ac:dyDescent="0.45">
      <c r="A86" s="9">
        <v>84</v>
      </c>
      <c r="B86" s="9" t="s">
        <v>656</v>
      </c>
      <c r="C86" s="9" t="s">
        <v>657</v>
      </c>
      <c r="D86" s="9" t="s">
        <v>658</v>
      </c>
      <c r="E86" s="9" t="s">
        <v>659</v>
      </c>
      <c r="F86" s="9">
        <f>COUNTIF(SLR479_20231202[[#This Row],[Tytuł]],"*"&amp;$B$1&amp;"*")</f>
        <v>0</v>
      </c>
      <c r="G86" s="9">
        <f>COUNTIFS(SLR479_20231202[[#This Row],[Tytuł]],"*"&amp;$B$1&amp;"*",SLR479_20231202[[#This Row],[Tytuł]],"*"&amp;$E$1&amp;"*")</f>
        <v>0</v>
      </c>
      <c r="H86" s="9" t="s">
        <v>660</v>
      </c>
      <c r="I86" s="9">
        <f>MID(SLR479_20231202[[#This Row],[Rok, publikacja, cytowania]],2,4)+0</f>
        <v>2020</v>
      </c>
      <c r="J86" s="9">
        <f>(MID(SLR479_20231202[[#This Row],[Rok, publikacja, cytowania]],FIND(" Cited ",SLR479_20231202[[#This Row],[Rok, publikacja, cytowania]])+7,SLR479_20231202[[#This Row],[IlośćZnakówLCyt]]))+0</f>
        <v>17</v>
      </c>
      <c r="K86" s="9">
        <f>FIND(" Cited ",SLR479_20231202[[#This Row],[Rok, publikacja, cytowania]])+7</f>
        <v>77</v>
      </c>
      <c r="L86" s="9">
        <f>FIND(" times",SLR479_20231202[[#This Row],[Rok, publikacja, cytowania]])</f>
        <v>79</v>
      </c>
      <c r="M86" s="9">
        <f>SLR479_20231202[[#This Row],[koniecLCyt]]-SLR479_20231202[[#This Row],[poczLCyt]]</f>
        <v>2</v>
      </c>
      <c r="N86" s="9" t="s">
        <v>661</v>
      </c>
      <c r="O86" s="9" t="s">
        <v>662</v>
      </c>
      <c r="P86" s="9" t="s">
        <v>663</v>
      </c>
      <c r="Q86" s="9">
        <f>COUNTIF(SLR479_20231202[[#This Row],[streszczenie]],"*"&amp;$B$1&amp;"*")</f>
        <v>1</v>
      </c>
      <c r="R86" s="9">
        <f>COUNTIFS(SLR479_20231202[[#This Row],[streszczenie]],"*"&amp;$B$1&amp;"*",SLR479_20231202[[#This Row],[streszczenie]],"*"&amp;$E$1&amp;"*")</f>
        <v>1</v>
      </c>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t="s">
        <v>10</v>
      </c>
      <c r="CK86" s="9" t="s">
        <v>207</v>
      </c>
      <c r="CL86" s="9" t="s">
        <v>12</v>
      </c>
    </row>
    <row r="87" spans="1:90" hidden="1" x14ac:dyDescent="0.45">
      <c r="A87" s="9">
        <v>85</v>
      </c>
      <c r="B87" s="9" t="s">
        <v>664</v>
      </c>
      <c r="C87" s="9" t="s">
        <v>665</v>
      </c>
      <c r="D87" s="9" t="s">
        <v>666</v>
      </c>
      <c r="E87" s="9" t="s">
        <v>667</v>
      </c>
      <c r="F87" s="9">
        <f>COUNTIF(SLR479_20231202[[#This Row],[Tytuł]],"*"&amp;$B$1&amp;"*")</f>
        <v>1</v>
      </c>
      <c r="G87" s="9">
        <f>COUNTIFS(SLR479_20231202[[#This Row],[Tytuł]],"*"&amp;$B$1&amp;"*",SLR479_20231202[[#This Row],[Tytuł]],"*"&amp;$E$1&amp;"*")</f>
        <v>0</v>
      </c>
      <c r="H87" s="9" t="s">
        <v>668</v>
      </c>
      <c r="I87" s="9">
        <f>MID(SLR479_20231202[[#This Row],[Rok, publikacja, cytowania]],2,4)+0</f>
        <v>2020</v>
      </c>
      <c r="J87" s="9">
        <f>(MID(SLR479_20231202[[#This Row],[Rok, publikacja, cytowania]],FIND(" Cited ",SLR479_20231202[[#This Row],[Rok, publikacja, cytowania]])+7,SLR479_20231202[[#This Row],[IlośćZnakówLCyt]]))+0</f>
        <v>41</v>
      </c>
      <c r="K87" s="9">
        <f>FIND(" Cited ",SLR479_20231202[[#This Row],[Rok, publikacja, cytowania]])+7</f>
        <v>88</v>
      </c>
      <c r="L87" s="9">
        <f>FIND(" times",SLR479_20231202[[#This Row],[Rok, publikacja, cytowania]])</f>
        <v>90</v>
      </c>
      <c r="M87" s="9">
        <f>SLR479_20231202[[#This Row],[koniecLCyt]]-SLR479_20231202[[#This Row],[poczLCyt]]</f>
        <v>2</v>
      </c>
      <c r="N87" s="9" t="s">
        <v>669</v>
      </c>
      <c r="O87" s="9" t="s">
        <v>670</v>
      </c>
      <c r="P87" s="9" t="s">
        <v>671</v>
      </c>
      <c r="Q87" s="9">
        <f>COUNTIF(SLR479_20231202[[#This Row],[streszczenie]],"*"&amp;$B$1&amp;"*")</f>
        <v>1</v>
      </c>
      <c r="R87" s="9">
        <f>COUNTIFS(SLR479_20231202[[#This Row],[streszczenie]],"*"&amp;$B$1&amp;"*",SLR479_20231202[[#This Row],[streszczenie]],"*"&amp;$E$1&amp;"*")</f>
        <v>1</v>
      </c>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8" t="s">
        <v>10</v>
      </c>
      <c r="CK87" s="8" t="s">
        <v>11</v>
      </c>
      <c r="CL87" s="8" t="s">
        <v>12</v>
      </c>
    </row>
    <row r="88" spans="1:90" hidden="1" x14ac:dyDescent="0.45">
      <c r="A88" s="9">
        <v>86</v>
      </c>
      <c r="B88" s="9" t="s">
        <v>2537</v>
      </c>
      <c r="C88" s="9" t="s">
        <v>2538</v>
      </c>
      <c r="D88" s="9" t="s">
        <v>2500</v>
      </c>
      <c r="E88" s="9" t="s">
        <v>2539</v>
      </c>
      <c r="F88" s="9">
        <f>COUNTIF(SLR479_20231202[[#This Row],[Tytuł]],"*"&amp;$B$1&amp;"*")</f>
        <v>0</v>
      </c>
      <c r="G88" s="9">
        <f>COUNTIFS(SLR479_20231202[[#This Row],[Tytuł]],"*"&amp;$B$1&amp;"*",SLR479_20231202[[#This Row],[Tytuł]],"*"&amp;$E$1&amp;"*")</f>
        <v>0</v>
      </c>
      <c r="H88" s="9" t="s">
        <v>2540</v>
      </c>
      <c r="I88" s="9">
        <f>MID(SLR479_20231202[[#This Row],[Rok, publikacja, cytowania]],2,4)+0</f>
        <v>2019</v>
      </c>
      <c r="J88" s="9">
        <f>(MID(SLR479_20231202[[#This Row],[Rok, publikacja, cytowania]],FIND(" Cited ",SLR479_20231202[[#This Row],[Rok, publikacja, cytowania]])+7,SLR479_20231202[[#This Row],[IlośćZnakówLCyt]]))+0</f>
        <v>25</v>
      </c>
      <c r="K88" s="9">
        <f>FIND(" Cited ",SLR479_20231202[[#This Row],[Rok, publikacja, cytowania]])+7</f>
        <v>70</v>
      </c>
      <c r="L88" s="9">
        <f>FIND(" times",SLR479_20231202[[#This Row],[Rok, publikacja, cytowania]])</f>
        <v>72</v>
      </c>
      <c r="M88" s="9">
        <f>SLR479_20231202[[#This Row],[koniecLCyt]]-SLR479_20231202[[#This Row],[poczLCyt]]</f>
        <v>2</v>
      </c>
      <c r="N88" s="9" t="s">
        <v>2541</v>
      </c>
      <c r="O88" s="9" t="s">
        <v>2542</v>
      </c>
      <c r="P88" s="9" t="s">
        <v>2543</v>
      </c>
      <c r="Q88" s="9">
        <f>COUNTIF(SLR479_20231202[[#This Row],[streszczenie]],"*"&amp;$B$1&amp;"*")</f>
        <v>1</v>
      </c>
      <c r="R88" s="9">
        <f>COUNTIFS(SLR479_20231202[[#This Row],[streszczenie]],"*"&amp;$B$1&amp;"*",SLR479_20231202[[#This Row],[streszczenie]],"*"&amp;$E$1&amp;"*")</f>
        <v>1</v>
      </c>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t="s">
        <v>10</v>
      </c>
      <c r="CK88" s="9" t="s">
        <v>11</v>
      </c>
      <c r="CL88" s="9" t="s">
        <v>12</v>
      </c>
    </row>
    <row r="89" spans="1:90" hidden="1" x14ac:dyDescent="0.45">
      <c r="A89" s="9">
        <v>87</v>
      </c>
      <c r="B89" s="9" t="s">
        <v>686</v>
      </c>
      <c r="C89" s="9" t="s">
        <v>687</v>
      </c>
      <c r="D89" s="9">
        <v>55829846000</v>
      </c>
      <c r="E89" s="9" t="s">
        <v>688</v>
      </c>
      <c r="F89" s="9">
        <f>COUNTIF(SLR479_20231202[[#This Row],[Tytuł]],"*"&amp;$B$1&amp;"*")</f>
        <v>0</v>
      </c>
      <c r="G89" s="9">
        <f>COUNTIFS(SLR479_20231202[[#This Row],[Tytuł]],"*"&amp;$B$1&amp;"*",SLR479_20231202[[#This Row],[Tytuł]],"*"&amp;$E$1&amp;"*")</f>
        <v>0</v>
      </c>
      <c r="H89" s="9" t="s">
        <v>689</v>
      </c>
      <c r="I89" s="9">
        <f>MID(SLR479_20231202[[#This Row],[Rok, publikacja, cytowania]],2,4)+0</f>
        <v>2019</v>
      </c>
      <c r="J89" s="9">
        <f>(MID(SLR479_20231202[[#This Row],[Rok, publikacja, cytowania]],FIND(" Cited ",SLR479_20231202[[#This Row],[Rok, publikacja, cytowania]])+7,SLR479_20231202[[#This Row],[IlośćZnakówLCyt]]))+0</f>
        <v>15</v>
      </c>
      <c r="K89" s="9">
        <f>FIND(" Cited ",SLR479_20231202[[#This Row],[Rok, publikacja, cytowania]])+7</f>
        <v>69</v>
      </c>
      <c r="L89" s="9">
        <f>FIND(" times",SLR479_20231202[[#This Row],[Rok, publikacja, cytowania]])</f>
        <v>71</v>
      </c>
      <c r="M89" s="9">
        <f>SLR479_20231202[[#This Row],[koniecLCyt]]-SLR479_20231202[[#This Row],[poczLCyt]]</f>
        <v>2</v>
      </c>
      <c r="N89" s="9" t="s">
        <v>690</v>
      </c>
      <c r="O89" s="9" t="s">
        <v>691</v>
      </c>
      <c r="P89" s="9" t="s">
        <v>692</v>
      </c>
      <c r="Q89" s="9">
        <f>COUNTIF(SLR479_20231202[[#This Row],[streszczenie]],"*"&amp;$B$1&amp;"*")</f>
        <v>0</v>
      </c>
      <c r="R89" s="9">
        <f>COUNTIFS(SLR479_20231202[[#This Row],[streszczenie]],"*"&amp;$B$1&amp;"*",SLR479_20231202[[#This Row],[streszczenie]],"*"&amp;$E$1&amp;"*")</f>
        <v>0</v>
      </c>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8" t="s">
        <v>10</v>
      </c>
      <c r="CK89" s="8" t="s">
        <v>11</v>
      </c>
      <c r="CL89" s="8" t="s">
        <v>12</v>
      </c>
    </row>
    <row r="90" spans="1:90" hidden="1" x14ac:dyDescent="0.45">
      <c r="A90" s="9">
        <v>88</v>
      </c>
      <c r="B90" s="9" t="s">
        <v>2544</v>
      </c>
      <c r="C90" s="9" t="s">
        <v>2545</v>
      </c>
      <c r="D90" s="9" t="s">
        <v>2546</v>
      </c>
      <c r="E90" s="9" t="s">
        <v>2547</v>
      </c>
      <c r="F90" s="9">
        <f>COUNTIF(SLR479_20231202[[#This Row],[Tytuł]],"*"&amp;$B$1&amp;"*")</f>
        <v>0</v>
      </c>
      <c r="G90" s="9">
        <f>COUNTIFS(SLR479_20231202[[#This Row],[Tytuł]],"*"&amp;$B$1&amp;"*",SLR479_20231202[[#This Row],[Tytuł]],"*"&amp;$E$1&amp;"*")</f>
        <v>0</v>
      </c>
      <c r="H90" s="9" t="s">
        <v>2548</v>
      </c>
      <c r="I90" s="9">
        <f>MID(SLR479_20231202[[#This Row],[Rok, publikacja, cytowania]],2,4)+0</f>
        <v>2008</v>
      </c>
      <c r="J90" s="9">
        <f>(MID(SLR479_20231202[[#This Row],[Rok, publikacja, cytowania]],FIND(" Cited ",SLR479_20231202[[#This Row],[Rok, publikacja, cytowania]])+7,SLR479_20231202[[#This Row],[IlośćZnakówLCyt]]))+0</f>
        <v>27</v>
      </c>
      <c r="K90" s="9">
        <f>FIND(" Cited ",SLR479_20231202[[#This Row],[Rok, publikacja, cytowania]])+7</f>
        <v>87</v>
      </c>
      <c r="L90" s="9">
        <f>FIND(" times",SLR479_20231202[[#This Row],[Rok, publikacja, cytowania]])</f>
        <v>89</v>
      </c>
      <c r="M90" s="9">
        <f>SLR479_20231202[[#This Row],[koniecLCyt]]-SLR479_20231202[[#This Row],[poczLCyt]]</f>
        <v>2</v>
      </c>
      <c r="N90" s="9" t="s">
        <v>2549</v>
      </c>
      <c r="O90" s="9" t="s">
        <v>2550</v>
      </c>
      <c r="P90" s="9" t="s">
        <v>2551</v>
      </c>
      <c r="Q90" s="9">
        <f>COUNTIF(SLR479_20231202[[#This Row],[streszczenie]],"*"&amp;$B$1&amp;"*")</f>
        <v>1</v>
      </c>
      <c r="R90" s="9">
        <f>COUNTIFS(SLR479_20231202[[#This Row],[streszczenie]],"*"&amp;$B$1&amp;"*",SLR479_20231202[[#This Row],[streszczenie]],"*"&amp;$E$1&amp;"*")</f>
        <v>1</v>
      </c>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t="s">
        <v>10</v>
      </c>
      <c r="CK90" s="9" t="s">
        <v>11</v>
      </c>
      <c r="CL90" s="9" t="s">
        <v>12</v>
      </c>
    </row>
    <row r="91" spans="1:90" hidden="1" x14ac:dyDescent="0.45">
      <c r="A91" s="9">
        <v>89</v>
      </c>
      <c r="B91" s="9" t="s">
        <v>701</v>
      </c>
      <c r="C91" s="9" t="s">
        <v>702</v>
      </c>
      <c r="D91" s="9" t="s">
        <v>703</v>
      </c>
      <c r="E91" s="9" t="s">
        <v>704</v>
      </c>
      <c r="F91" s="9">
        <f>COUNTIF(SLR479_20231202[[#This Row],[Tytuł]],"*"&amp;$B$1&amp;"*")</f>
        <v>0</v>
      </c>
      <c r="G91" s="9">
        <f>COUNTIFS(SLR479_20231202[[#This Row],[Tytuł]],"*"&amp;$B$1&amp;"*",SLR479_20231202[[#This Row],[Tytuł]],"*"&amp;$E$1&amp;"*")</f>
        <v>0</v>
      </c>
      <c r="H91" s="9" t="s">
        <v>705</v>
      </c>
      <c r="I91" s="9">
        <f>MID(SLR479_20231202[[#This Row],[Rok, publikacja, cytowania]],2,4)+0</f>
        <v>2007</v>
      </c>
      <c r="J91" s="9">
        <f>(MID(SLR479_20231202[[#This Row],[Rok, publikacja, cytowania]],FIND(" Cited ",SLR479_20231202[[#This Row],[Rok, publikacja, cytowania]])+7,SLR479_20231202[[#This Row],[IlośćZnakówLCyt]]))+0</f>
        <v>19</v>
      </c>
      <c r="K91" s="9">
        <f>FIND(" Cited ",SLR479_20231202[[#This Row],[Rok, publikacja, cytowania]])+7</f>
        <v>110</v>
      </c>
      <c r="L91" s="9">
        <f>FIND(" times",SLR479_20231202[[#This Row],[Rok, publikacja, cytowania]])</f>
        <v>112</v>
      </c>
      <c r="M91" s="9">
        <f>SLR479_20231202[[#This Row],[koniecLCyt]]-SLR479_20231202[[#This Row],[poczLCyt]]</f>
        <v>2</v>
      </c>
      <c r="N91" s="9" t="s">
        <v>706</v>
      </c>
      <c r="O91" s="9" t="s">
        <v>707</v>
      </c>
      <c r="P91" s="9" t="s">
        <v>708</v>
      </c>
      <c r="Q91" s="9">
        <f>COUNTIF(SLR479_20231202[[#This Row],[streszczenie]],"*"&amp;$B$1&amp;"*")</f>
        <v>0</v>
      </c>
      <c r="R91" s="9">
        <f>COUNTIFS(SLR479_20231202[[#This Row],[streszczenie]],"*"&amp;$B$1&amp;"*",SLR479_20231202[[#This Row],[streszczenie]],"*"&amp;$E$1&amp;"*")</f>
        <v>0</v>
      </c>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8" t="s">
        <v>10</v>
      </c>
      <c r="CK91" s="8" t="s">
        <v>207</v>
      </c>
      <c r="CL91" s="8" t="s">
        <v>12</v>
      </c>
    </row>
    <row r="92" spans="1:90" hidden="1" x14ac:dyDescent="0.45">
      <c r="A92" s="9">
        <v>90</v>
      </c>
      <c r="B92" s="9" t="s">
        <v>2552</v>
      </c>
      <c r="C92" s="9" t="s">
        <v>2553</v>
      </c>
      <c r="D92" s="9" t="s">
        <v>2554</v>
      </c>
      <c r="E92" s="9" t="s">
        <v>2555</v>
      </c>
      <c r="F92" s="9">
        <f>COUNTIF(SLR479_20231202[[#This Row],[Tytuł]],"*"&amp;$B$1&amp;"*")</f>
        <v>0</v>
      </c>
      <c r="G92" s="9">
        <f>COUNTIFS(SLR479_20231202[[#This Row],[Tytuł]],"*"&amp;$B$1&amp;"*",SLR479_20231202[[#This Row],[Tytuł]],"*"&amp;$E$1&amp;"*")</f>
        <v>0</v>
      </c>
      <c r="H92" s="9" t="s">
        <v>2556</v>
      </c>
      <c r="I92" s="9">
        <f>MID(SLR479_20231202[[#This Row],[Rok, publikacja, cytowania]],2,4)+0</f>
        <v>2016</v>
      </c>
      <c r="J92" s="9">
        <f>(MID(SLR479_20231202[[#This Row],[Rok, publikacja, cytowania]],FIND(" Cited ",SLR479_20231202[[#This Row],[Rok, publikacja, cytowania]])+7,SLR479_20231202[[#This Row],[IlośćZnakówLCyt]]))+0</f>
        <v>31</v>
      </c>
      <c r="K92" s="9">
        <f>FIND(" Cited ",SLR479_20231202[[#This Row],[Rok, publikacja, cytowania]])+7</f>
        <v>82</v>
      </c>
      <c r="L92" s="9">
        <f>FIND(" times",SLR479_20231202[[#This Row],[Rok, publikacja, cytowania]])</f>
        <v>84</v>
      </c>
      <c r="M92" s="9">
        <f>SLR479_20231202[[#This Row],[koniecLCyt]]-SLR479_20231202[[#This Row],[poczLCyt]]</f>
        <v>2</v>
      </c>
      <c r="N92" s="9" t="s">
        <v>2557</v>
      </c>
      <c r="O92" s="9" t="s">
        <v>2558</v>
      </c>
      <c r="P92" s="9" t="s">
        <v>2559</v>
      </c>
      <c r="Q92" s="9">
        <f>COUNTIF(SLR479_20231202[[#This Row],[streszczenie]],"*"&amp;$B$1&amp;"*")</f>
        <v>0</v>
      </c>
      <c r="R92" s="9">
        <f>COUNTIFS(SLR479_20231202[[#This Row],[streszczenie]],"*"&amp;$B$1&amp;"*",SLR479_20231202[[#This Row],[streszczenie]],"*"&amp;$E$1&amp;"*")</f>
        <v>0</v>
      </c>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t="s">
        <v>10</v>
      </c>
      <c r="CK92" s="9" t="s">
        <v>11</v>
      </c>
      <c r="CL92" s="9" t="s">
        <v>12</v>
      </c>
    </row>
    <row r="93" spans="1:90" hidden="1" x14ac:dyDescent="0.45">
      <c r="A93" s="9">
        <v>91</v>
      </c>
      <c r="B93" s="9" t="s">
        <v>724</v>
      </c>
      <c r="C93" s="9" t="s">
        <v>725</v>
      </c>
      <c r="D93" s="9" t="s">
        <v>726</v>
      </c>
      <c r="E93" s="9" t="s">
        <v>727</v>
      </c>
      <c r="F93" s="9">
        <f>COUNTIF(SLR479_20231202[[#This Row],[Tytuł]],"*"&amp;$B$1&amp;"*")</f>
        <v>0</v>
      </c>
      <c r="G93" s="9">
        <f>COUNTIFS(SLR479_20231202[[#This Row],[Tytuł]],"*"&amp;$B$1&amp;"*",SLR479_20231202[[#This Row],[Tytuł]],"*"&amp;$E$1&amp;"*")</f>
        <v>0</v>
      </c>
      <c r="H93" s="9" t="s">
        <v>728</v>
      </c>
      <c r="I93" s="9">
        <f>MID(SLR479_20231202[[#This Row],[Rok, publikacja, cytowania]],2,4)+0</f>
        <v>2020</v>
      </c>
      <c r="J93" s="9">
        <f>(MID(SLR479_20231202[[#This Row],[Rok, publikacja, cytowania]],FIND(" Cited ",SLR479_20231202[[#This Row],[Rok, publikacja, cytowania]])+7,SLR479_20231202[[#This Row],[IlośćZnakówLCyt]]))+0</f>
        <v>26</v>
      </c>
      <c r="K93" s="9">
        <f>FIND(" Cited ",SLR479_20231202[[#This Row],[Rok, publikacja, cytowania]])+7</f>
        <v>80</v>
      </c>
      <c r="L93" s="9">
        <f>FIND(" times",SLR479_20231202[[#This Row],[Rok, publikacja, cytowania]])</f>
        <v>82</v>
      </c>
      <c r="M93" s="9">
        <f>SLR479_20231202[[#This Row],[koniecLCyt]]-SLR479_20231202[[#This Row],[poczLCyt]]</f>
        <v>2</v>
      </c>
      <c r="N93" s="9" t="s">
        <v>729</v>
      </c>
      <c r="O93" s="9" t="s">
        <v>730</v>
      </c>
      <c r="P93" s="9" t="s">
        <v>731</v>
      </c>
      <c r="Q93" s="9">
        <f>COUNTIF(SLR479_20231202[[#This Row],[streszczenie]],"*"&amp;$B$1&amp;"*")</f>
        <v>0</v>
      </c>
      <c r="R93" s="9">
        <f>COUNTIFS(SLR479_20231202[[#This Row],[streszczenie]],"*"&amp;$B$1&amp;"*",SLR479_20231202[[#This Row],[streszczenie]],"*"&amp;$E$1&amp;"*")</f>
        <v>0</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8" t="s">
        <v>10</v>
      </c>
      <c r="CK93" s="8" t="s">
        <v>11</v>
      </c>
      <c r="CL93" s="8" t="s">
        <v>12</v>
      </c>
    </row>
    <row r="94" spans="1:90" hidden="1" x14ac:dyDescent="0.45">
      <c r="A94" s="9">
        <v>92</v>
      </c>
      <c r="B94" s="9" t="s">
        <v>2560</v>
      </c>
      <c r="C94" s="9" t="s">
        <v>2561</v>
      </c>
      <c r="D94" s="9" t="s">
        <v>2562</v>
      </c>
      <c r="E94" s="9" t="s">
        <v>2563</v>
      </c>
      <c r="F94" s="9">
        <f>COUNTIF(SLR479_20231202[[#This Row],[Tytuł]],"*"&amp;$B$1&amp;"*")</f>
        <v>0</v>
      </c>
      <c r="G94" s="9">
        <f>COUNTIFS(SLR479_20231202[[#This Row],[Tytuł]],"*"&amp;$B$1&amp;"*",SLR479_20231202[[#This Row],[Tytuł]],"*"&amp;$E$1&amp;"*")</f>
        <v>0</v>
      </c>
      <c r="H94" s="9" t="s">
        <v>2564</v>
      </c>
      <c r="I94" s="9">
        <f>MID(SLR479_20231202[[#This Row],[Rok, publikacja, cytowania]],2,4)+0</f>
        <v>2018</v>
      </c>
      <c r="J94" s="9">
        <f>(MID(SLR479_20231202[[#This Row],[Rok, publikacja, cytowania]],FIND(" Cited ",SLR479_20231202[[#This Row],[Rok, publikacja, cytowania]])+7,SLR479_20231202[[#This Row],[IlośćZnakówLCyt]]))+0</f>
        <v>22</v>
      </c>
      <c r="K94" s="9">
        <f>FIND(" Cited ",SLR479_20231202[[#This Row],[Rok, publikacja, cytowania]])+7</f>
        <v>70</v>
      </c>
      <c r="L94" s="9">
        <f>FIND(" times",SLR479_20231202[[#This Row],[Rok, publikacja, cytowania]])</f>
        <v>72</v>
      </c>
      <c r="M94" s="9">
        <f>SLR479_20231202[[#This Row],[koniecLCyt]]-SLR479_20231202[[#This Row],[poczLCyt]]</f>
        <v>2</v>
      </c>
      <c r="N94" s="9" t="s">
        <v>2565</v>
      </c>
      <c r="O94" s="9" t="s">
        <v>2566</v>
      </c>
      <c r="P94" s="9" t="s">
        <v>2567</v>
      </c>
      <c r="Q94" s="9">
        <f>COUNTIF(SLR479_20231202[[#This Row],[streszczenie]],"*"&amp;$B$1&amp;"*")</f>
        <v>1</v>
      </c>
      <c r="R94" s="9">
        <f>COUNTIFS(SLR479_20231202[[#This Row],[streszczenie]],"*"&amp;$B$1&amp;"*",SLR479_20231202[[#This Row],[streszczenie]],"*"&amp;$E$1&amp;"*")</f>
        <v>1</v>
      </c>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t="s">
        <v>10</v>
      </c>
      <c r="CK94" s="9" t="s">
        <v>11</v>
      </c>
      <c r="CL94" s="9" t="s">
        <v>12</v>
      </c>
    </row>
    <row r="95" spans="1:90" hidden="1" x14ac:dyDescent="0.45">
      <c r="A95" s="9">
        <v>93</v>
      </c>
      <c r="B95" s="9" t="s">
        <v>732</v>
      </c>
      <c r="C95" s="9" t="s">
        <v>733</v>
      </c>
      <c r="D95" s="9" t="s">
        <v>734</v>
      </c>
      <c r="E95" s="9" t="s">
        <v>735</v>
      </c>
      <c r="F95" s="9">
        <f>COUNTIF(SLR479_20231202[[#This Row],[Tytuł]],"*"&amp;$B$1&amp;"*")</f>
        <v>1</v>
      </c>
      <c r="G95" s="9">
        <f>COUNTIFS(SLR479_20231202[[#This Row],[Tytuł]],"*"&amp;$B$1&amp;"*",SLR479_20231202[[#This Row],[Tytuł]],"*"&amp;$E$1&amp;"*")</f>
        <v>1</v>
      </c>
      <c r="H95" s="9" t="s">
        <v>736</v>
      </c>
      <c r="I95" s="9">
        <f>MID(SLR479_20231202[[#This Row],[Rok, publikacja, cytowania]],2,4)+0</f>
        <v>2020</v>
      </c>
      <c r="J95" s="9">
        <f>(MID(SLR479_20231202[[#This Row],[Rok, publikacja, cytowania]],FIND(" Cited ",SLR479_20231202[[#This Row],[Rok, publikacja, cytowania]])+7,SLR479_20231202[[#This Row],[IlośćZnakówLCyt]]))+0</f>
        <v>20</v>
      </c>
      <c r="K95" s="9">
        <f>FIND(" Cited ",SLR479_20231202[[#This Row],[Rok, publikacja, cytowania]])+7</f>
        <v>50</v>
      </c>
      <c r="L95" s="9">
        <f>FIND(" times",SLR479_20231202[[#This Row],[Rok, publikacja, cytowania]])</f>
        <v>52</v>
      </c>
      <c r="M95" s="9">
        <f>SLR479_20231202[[#This Row],[koniecLCyt]]-SLR479_20231202[[#This Row],[poczLCyt]]</f>
        <v>2</v>
      </c>
      <c r="N95" s="9" t="s">
        <v>737</v>
      </c>
      <c r="O95" s="9" t="s">
        <v>738</v>
      </c>
      <c r="P95" s="9" t="s">
        <v>739</v>
      </c>
      <c r="Q95" s="9">
        <f>COUNTIF(SLR479_20231202[[#This Row],[streszczenie]],"*"&amp;$B$1&amp;"*")</f>
        <v>1</v>
      </c>
      <c r="R95" s="9">
        <f>COUNTIFS(SLR479_20231202[[#This Row],[streszczenie]],"*"&amp;$B$1&amp;"*",SLR479_20231202[[#This Row],[streszczenie]],"*"&amp;$E$1&amp;"*")</f>
        <v>1</v>
      </c>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8" t="s">
        <v>10</v>
      </c>
      <c r="CK95" s="8" t="s">
        <v>11</v>
      </c>
      <c r="CL95" s="8" t="s">
        <v>12</v>
      </c>
    </row>
    <row r="96" spans="1:90" hidden="1" x14ac:dyDescent="0.45">
      <c r="A96" s="9">
        <v>94</v>
      </c>
      <c r="B96" s="9" t="s">
        <v>740</v>
      </c>
      <c r="C96" s="9" t="s">
        <v>741</v>
      </c>
      <c r="D96" s="9" t="s">
        <v>742</v>
      </c>
      <c r="E96" s="13" t="s">
        <v>743</v>
      </c>
      <c r="F96" s="13">
        <f>COUNTIF(SLR479_20231202[[#This Row],[Tytuł]],"*"&amp;$B$1&amp;"*")</f>
        <v>0</v>
      </c>
      <c r="G96" s="13">
        <f>COUNTIFS(SLR479_20231202[[#This Row],[Tytuł]],"*"&amp;$B$1&amp;"*",SLR479_20231202[[#This Row],[Tytuł]],"*"&amp;$E$1&amp;"*")</f>
        <v>0</v>
      </c>
      <c r="H96" s="13" t="s">
        <v>744</v>
      </c>
      <c r="I96" s="13">
        <f>MID(SLR479_20231202[[#This Row],[Rok, publikacja, cytowania]],2,4)+0</f>
        <v>2018</v>
      </c>
      <c r="J96" s="13">
        <f>(MID(SLR479_20231202[[#This Row],[Rok, publikacja, cytowania]],FIND(" Cited ",SLR479_20231202[[#This Row],[Rok, publikacja, cytowania]])+7,SLR479_20231202[[#This Row],[IlośćZnakówLCyt]]))+0</f>
        <v>90</v>
      </c>
      <c r="K96" s="9">
        <f>FIND(" Cited ",SLR479_20231202[[#This Row],[Rok, publikacja, cytowania]])+7</f>
        <v>83</v>
      </c>
      <c r="L96" s="9">
        <f>FIND(" times",SLR479_20231202[[#This Row],[Rok, publikacja, cytowania]])</f>
        <v>85</v>
      </c>
      <c r="M96" s="9">
        <f>SLR479_20231202[[#This Row],[koniecLCyt]]-SLR479_20231202[[#This Row],[poczLCyt]]</f>
        <v>2</v>
      </c>
      <c r="N96" s="13" t="s">
        <v>745</v>
      </c>
      <c r="O96" s="9" t="s">
        <v>746</v>
      </c>
      <c r="P96" s="9" t="s">
        <v>747</v>
      </c>
      <c r="Q96" s="9">
        <f>COUNTIF(SLR479_20231202[[#This Row],[streszczenie]],"*"&amp;$B$1&amp;"*")</f>
        <v>0</v>
      </c>
      <c r="R96" s="9">
        <f>COUNTIFS(SLR479_20231202[[#This Row],[streszczenie]],"*"&amp;$B$1&amp;"*",SLR479_20231202[[#This Row],[streszczenie]],"*"&amp;$E$1&amp;"*")</f>
        <v>0</v>
      </c>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t="s">
        <v>10</v>
      </c>
      <c r="CK96" s="9" t="s">
        <v>11</v>
      </c>
      <c r="CL96" s="9" t="s">
        <v>12</v>
      </c>
    </row>
    <row r="97" spans="1:90" hidden="1" x14ac:dyDescent="0.45">
      <c r="A97" s="9">
        <v>95</v>
      </c>
      <c r="B97" s="9" t="s">
        <v>2568</v>
      </c>
      <c r="C97" s="9" t="s">
        <v>2569</v>
      </c>
      <c r="D97" s="9" t="s">
        <v>2570</v>
      </c>
      <c r="E97" s="9" t="s">
        <v>2571</v>
      </c>
      <c r="F97" s="9">
        <f>COUNTIF(SLR479_20231202[[#This Row],[Tytuł]],"*"&amp;$B$1&amp;"*")</f>
        <v>0</v>
      </c>
      <c r="G97" s="9">
        <f>COUNTIFS(SLR479_20231202[[#This Row],[Tytuł]],"*"&amp;$B$1&amp;"*",SLR479_20231202[[#This Row],[Tytuł]],"*"&amp;$E$1&amp;"*")</f>
        <v>0</v>
      </c>
      <c r="H97" s="9" t="s">
        <v>2572</v>
      </c>
      <c r="I97" s="9">
        <f>MID(SLR479_20231202[[#This Row],[Rok, publikacja, cytowania]],2,4)+0</f>
        <v>2019</v>
      </c>
      <c r="J97" s="9">
        <f>(MID(SLR479_20231202[[#This Row],[Rok, publikacja, cytowania]],FIND(" Cited ",SLR479_20231202[[#This Row],[Rok, publikacja, cytowania]])+7,SLR479_20231202[[#This Row],[IlośćZnakówLCyt]]))+0</f>
        <v>18</v>
      </c>
      <c r="K97" s="9">
        <f>FIND(" Cited ",SLR479_20231202[[#This Row],[Rok, publikacja, cytowania]])+7</f>
        <v>69</v>
      </c>
      <c r="L97" s="9">
        <f>FIND(" times",SLR479_20231202[[#This Row],[Rok, publikacja, cytowania]])</f>
        <v>71</v>
      </c>
      <c r="M97" s="9">
        <f>SLR479_20231202[[#This Row],[koniecLCyt]]-SLR479_20231202[[#This Row],[poczLCyt]]</f>
        <v>2</v>
      </c>
      <c r="N97" s="9" t="s">
        <v>2573</v>
      </c>
      <c r="O97" s="9" t="s">
        <v>2574</v>
      </c>
      <c r="P97" s="9" t="s">
        <v>2575</v>
      </c>
      <c r="Q97" s="9">
        <f>COUNTIF(SLR479_20231202[[#This Row],[streszczenie]],"*"&amp;$B$1&amp;"*")</f>
        <v>1</v>
      </c>
      <c r="R97" s="9">
        <f>COUNTIFS(SLR479_20231202[[#This Row],[streszczenie]],"*"&amp;$B$1&amp;"*",SLR479_20231202[[#This Row],[streszczenie]],"*"&amp;$E$1&amp;"*")</f>
        <v>1</v>
      </c>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8" t="s">
        <v>10</v>
      </c>
      <c r="CK97" s="8" t="s">
        <v>11</v>
      </c>
      <c r="CL97" s="8" t="s">
        <v>12</v>
      </c>
    </row>
    <row r="98" spans="1:90" hidden="1" x14ac:dyDescent="0.45">
      <c r="A98" s="9">
        <v>96</v>
      </c>
      <c r="B98" s="9" t="s">
        <v>2241</v>
      </c>
      <c r="C98" s="9" t="s">
        <v>2242</v>
      </c>
      <c r="D98" s="9" t="s">
        <v>2243</v>
      </c>
      <c r="E98" s="9" t="s">
        <v>2244</v>
      </c>
      <c r="F98" s="9">
        <f>COUNTIF(SLR479_20231202[[#This Row],[Tytuł]],"*"&amp;$B$1&amp;"*")</f>
        <v>0</v>
      </c>
      <c r="G98" s="9">
        <f>COUNTIFS(SLR479_20231202[[#This Row],[Tytuł]],"*"&amp;$B$1&amp;"*",SLR479_20231202[[#This Row],[Tytuł]],"*"&amp;$E$1&amp;"*")</f>
        <v>0</v>
      </c>
      <c r="H98" s="9" t="s">
        <v>2245</v>
      </c>
      <c r="I98" s="9">
        <f>MID(SLR479_20231202[[#This Row],[Rok, publikacja, cytowania]],2,4)+0</f>
        <v>2015</v>
      </c>
      <c r="J98" s="9">
        <f>(MID(SLR479_20231202[[#This Row],[Rok, publikacja, cytowania]],FIND(" Cited ",SLR479_20231202[[#This Row],[Rok, publikacja, cytowania]])+7,SLR479_20231202[[#This Row],[IlośćZnakówLCyt]]))+0</f>
        <v>199</v>
      </c>
      <c r="K98" s="9">
        <f>FIND(" Cited ",SLR479_20231202[[#This Row],[Rok, publikacja, cytowania]])+7</f>
        <v>65</v>
      </c>
      <c r="L98" s="9">
        <f>FIND(" times",SLR479_20231202[[#This Row],[Rok, publikacja, cytowania]])</f>
        <v>68</v>
      </c>
      <c r="M98" s="9">
        <f>SLR479_20231202[[#This Row],[koniecLCyt]]-SLR479_20231202[[#This Row],[poczLCyt]]</f>
        <v>3</v>
      </c>
      <c r="N98" s="9" t="s">
        <v>2246</v>
      </c>
      <c r="O98" s="9" t="s">
        <v>2247</v>
      </c>
      <c r="P98" s="9" t="s">
        <v>2248</v>
      </c>
      <c r="Q98" s="9">
        <f>COUNTIF(SLR479_20231202[[#This Row],[streszczenie]],"*"&amp;$B$1&amp;"*")</f>
        <v>0</v>
      </c>
      <c r="R98" s="9">
        <f>COUNTIFS(SLR479_20231202[[#This Row],[streszczenie]],"*"&amp;$B$1&amp;"*",SLR479_20231202[[#This Row],[streszczenie]],"*"&amp;$E$1&amp;"*")</f>
        <v>0</v>
      </c>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t="s">
        <v>10</v>
      </c>
      <c r="CK98" s="9" t="s">
        <v>11</v>
      </c>
      <c r="CL98" s="9" t="s">
        <v>12</v>
      </c>
    </row>
    <row r="99" spans="1:90" hidden="1" x14ac:dyDescent="0.45">
      <c r="A99" s="9">
        <v>97</v>
      </c>
      <c r="B99" s="9" t="s">
        <v>2233</v>
      </c>
      <c r="C99" s="9" t="s">
        <v>2234</v>
      </c>
      <c r="D99" s="9" t="s">
        <v>2235</v>
      </c>
      <c r="E99" s="9" t="s">
        <v>2236</v>
      </c>
      <c r="F99" s="9">
        <f>COUNTIF(SLR479_20231202[[#This Row],[Tytuł]],"*"&amp;$B$1&amp;"*")</f>
        <v>0</v>
      </c>
      <c r="G99" s="9">
        <f>COUNTIFS(SLR479_20231202[[#This Row],[Tytuł]],"*"&amp;$B$1&amp;"*",SLR479_20231202[[#This Row],[Tytuł]],"*"&amp;$E$1&amp;"*")</f>
        <v>0</v>
      </c>
      <c r="H99" s="9" t="s">
        <v>2237</v>
      </c>
      <c r="I99" s="9">
        <f>MID(SLR479_20231202[[#This Row],[Rok, publikacja, cytowania]],2,4)+0</f>
        <v>2012</v>
      </c>
      <c r="J99" s="9">
        <f>(MID(SLR479_20231202[[#This Row],[Rok, publikacja, cytowania]],FIND(" Cited ",SLR479_20231202[[#This Row],[Rok, publikacja, cytowania]])+7,SLR479_20231202[[#This Row],[IlośćZnakówLCyt]]))+0</f>
        <v>124</v>
      </c>
      <c r="K99" s="9">
        <f>FIND(" Cited ",SLR479_20231202[[#This Row],[Rok, publikacja, cytowania]])+7</f>
        <v>61</v>
      </c>
      <c r="L99" s="9">
        <f>FIND(" times",SLR479_20231202[[#This Row],[Rok, publikacja, cytowania]])</f>
        <v>64</v>
      </c>
      <c r="M99" s="9">
        <f>SLR479_20231202[[#This Row],[koniecLCyt]]-SLR479_20231202[[#This Row],[poczLCyt]]</f>
        <v>3</v>
      </c>
      <c r="N99" s="9" t="s">
        <v>2238</v>
      </c>
      <c r="O99" s="9" t="s">
        <v>2239</v>
      </c>
      <c r="P99" s="9" t="s">
        <v>2240</v>
      </c>
      <c r="Q99" s="9">
        <f>COUNTIF(SLR479_20231202[[#This Row],[streszczenie]],"*"&amp;$B$1&amp;"*")</f>
        <v>0</v>
      </c>
      <c r="R99" s="9">
        <f>COUNTIFS(SLR479_20231202[[#This Row],[streszczenie]],"*"&amp;$B$1&amp;"*",SLR479_20231202[[#This Row],[streszczenie]],"*"&amp;$E$1&amp;"*")</f>
        <v>0</v>
      </c>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8" t="s">
        <v>10</v>
      </c>
      <c r="CK99" s="8" t="s">
        <v>11</v>
      </c>
      <c r="CL99" s="8" t="s">
        <v>12</v>
      </c>
    </row>
    <row r="100" spans="1:90" hidden="1" x14ac:dyDescent="0.45">
      <c r="A100" s="9">
        <v>98</v>
      </c>
      <c r="B100" s="9" t="s">
        <v>2576</v>
      </c>
      <c r="C100" s="9" t="s">
        <v>2577</v>
      </c>
      <c r="D100" s="9" t="s">
        <v>2578</v>
      </c>
      <c r="E100" s="9" t="s">
        <v>2579</v>
      </c>
      <c r="F100" s="9">
        <f>COUNTIF(SLR479_20231202[[#This Row],[Tytuł]],"*"&amp;$B$1&amp;"*")</f>
        <v>0</v>
      </c>
      <c r="G100" s="9">
        <f>COUNTIFS(SLR479_20231202[[#This Row],[Tytuł]],"*"&amp;$B$1&amp;"*",SLR479_20231202[[#This Row],[Tytuł]],"*"&amp;$E$1&amp;"*")</f>
        <v>0</v>
      </c>
      <c r="H100" s="9" t="s">
        <v>2580</v>
      </c>
      <c r="I100" s="9">
        <f>MID(SLR479_20231202[[#This Row],[Rok, publikacja, cytowania]],2,4)+0</f>
        <v>2018</v>
      </c>
      <c r="J100" s="9">
        <f>(MID(SLR479_20231202[[#This Row],[Rok, publikacja, cytowania]],FIND(" Cited ",SLR479_20231202[[#This Row],[Rok, publikacja, cytowania]])+7,SLR479_20231202[[#This Row],[IlośćZnakówLCyt]]))+0</f>
        <v>46</v>
      </c>
      <c r="K100" s="9">
        <f>FIND(" Cited ",SLR479_20231202[[#This Row],[Rok, publikacja, cytowania]])+7</f>
        <v>68</v>
      </c>
      <c r="L100" s="9">
        <f>FIND(" times",SLR479_20231202[[#This Row],[Rok, publikacja, cytowania]])</f>
        <v>70</v>
      </c>
      <c r="M100" s="9">
        <f>SLR479_20231202[[#This Row],[koniecLCyt]]-SLR479_20231202[[#This Row],[poczLCyt]]</f>
        <v>2</v>
      </c>
      <c r="N100" s="9" t="s">
        <v>2581</v>
      </c>
      <c r="O100" s="9" t="s">
        <v>2582</v>
      </c>
      <c r="P100" s="9" t="s">
        <v>2583</v>
      </c>
      <c r="Q100" s="9">
        <f>COUNTIF(SLR479_20231202[[#This Row],[streszczenie]],"*"&amp;$B$1&amp;"*")</f>
        <v>1</v>
      </c>
      <c r="R100" s="9">
        <f>COUNTIFS(SLR479_20231202[[#This Row],[streszczenie]],"*"&amp;$B$1&amp;"*",SLR479_20231202[[#This Row],[streszczenie]],"*"&amp;$E$1&amp;"*")</f>
        <v>1</v>
      </c>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t="s">
        <v>10</v>
      </c>
      <c r="CK100" s="9" t="s">
        <v>11</v>
      </c>
      <c r="CL100" s="9" t="s">
        <v>12</v>
      </c>
    </row>
    <row r="101" spans="1:90" hidden="1" x14ac:dyDescent="0.45">
      <c r="A101" s="9">
        <v>99</v>
      </c>
      <c r="B101" s="9" t="s">
        <v>2584</v>
      </c>
      <c r="C101" s="9" t="s">
        <v>2585</v>
      </c>
      <c r="D101" s="9" t="s">
        <v>2586</v>
      </c>
      <c r="E101" s="9" t="s">
        <v>2587</v>
      </c>
      <c r="F101" s="9">
        <f>COUNTIF(SLR479_20231202[[#This Row],[Tytuł]],"*"&amp;$B$1&amp;"*")</f>
        <v>0</v>
      </c>
      <c r="G101" s="9">
        <f>COUNTIFS(SLR479_20231202[[#This Row],[Tytuł]],"*"&amp;$B$1&amp;"*",SLR479_20231202[[#This Row],[Tytuł]],"*"&amp;$E$1&amp;"*")</f>
        <v>0</v>
      </c>
      <c r="H101" s="9" t="s">
        <v>2588</v>
      </c>
      <c r="I101" s="9">
        <f>MID(SLR479_20231202[[#This Row],[Rok, publikacja, cytowania]],2,4)+0</f>
        <v>2016</v>
      </c>
      <c r="J101" s="9">
        <f>(MID(SLR479_20231202[[#This Row],[Rok, publikacja, cytowania]],FIND(" Cited ",SLR479_20231202[[#This Row],[Rok, publikacja, cytowania]])+7,SLR479_20231202[[#This Row],[IlośćZnakówLCyt]]))+0</f>
        <v>41</v>
      </c>
      <c r="K101" s="9">
        <f>FIND(" Cited ",SLR479_20231202[[#This Row],[Rok, publikacja, cytowania]])+7</f>
        <v>152</v>
      </c>
      <c r="L101" s="9">
        <f>FIND(" times",SLR479_20231202[[#This Row],[Rok, publikacja, cytowania]])</f>
        <v>154</v>
      </c>
      <c r="M101" s="9">
        <f>SLR479_20231202[[#This Row],[koniecLCyt]]-SLR479_20231202[[#This Row],[poczLCyt]]</f>
        <v>2</v>
      </c>
      <c r="N101" s="9" t="s">
        <v>2589</v>
      </c>
      <c r="O101" s="9" t="s">
        <v>2590</v>
      </c>
      <c r="P101" s="9" t="s">
        <v>2591</v>
      </c>
      <c r="Q101" s="9">
        <f>COUNTIF(SLR479_20231202[[#This Row],[streszczenie]],"*"&amp;$B$1&amp;"*")</f>
        <v>0</v>
      </c>
      <c r="R101" s="9">
        <f>COUNTIFS(SLR479_20231202[[#This Row],[streszczenie]],"*"&amp;$B$1&amp;"*",SLR479_20231202[[#This Row],[streszczenie]],"*"&amp;$E$1&amp;"*")</f>
        <v>0</v>
      </c>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8" t="s">
        <v>10</v>
      </c>
      <c r="CK101" s="8" t="s">
        <v>207</v>
      </c>
      <c r="CL101" s="8" t="s">
        <v>12</v>
      </c>
    </row>
    <row r="102" spans="1:90" hidden="1" x14ac:dyDescent="0.45">
      <c r="A102" s="9">
        <v>100</v>
      </c>
      <c r="B102" s="9" t="s">
        <v>756</v>
      </c>
      <c r="C102" s="9" t="s">
        <v>757</v>
      </c>
      <c r="D102" s="9">
        <v>7004248190</v>
      </c>
      <c r="E102" s="9" t="s">
        <v>758</v>
      </c>
      <c r="F102" s="9">
        <f>COUNTIF(SLR479_20231202[[#This Row],[Tytuł]],"*"&amp;$B$1&amp;"*")</f>
        <v>0</v>
      </c>
      <c r="G102" s="9">
        <f>COUNTIFS(SLR479_20231202[[#This Row],[Tytuł]],"*"&amp;$B$1&amp;"*",SLR479_20231202[[#This Row],[Tytuł]],"*"&amp;$E$1&amp;"*")</f>
        <v>0</v>
      </c>
      <c r="H102" s="9" t="s">
        <v>759</v>
      </c>
      <c r="I102" s="9">
        <f>MID(SLR479_20231202[[#This Row],[Rok, publikacja, cytowania]],2,4)+0</f>
        <v>1995</v>
      </c>
      <c r="J102" s="9">
        <f>(MID(SLR479_20231202[[#This Row],[Rok, publikacja, cytowania]],FIND(" Cited ",SLR479_20231202[[#This Row],[Rok, publikacja, cytowania]])+7,SLR479_20231202[[#This Row],[IlośćZnakówLCyt]]))+0</f>
        <v>92</v>
      </c>
      <c r="K102" s="9">
        <f>FIND(" Cited ",SLR479_20231202[[#This Row],[Rok, publikacja, cytowania]])+7</f>
        <v>59</v>
      </c>
      <c r="L102" s="9">
        <f>FIND(" times",SLR479_20231202[[#This Row],[Rok, publikacja, cytowania]])</f>
        <v>61</v>
      </c>
      <c r="M102" s="9">
        <f>SLR479_20231202[[#This Row],[koniecLCyt]]-SLR479_20231202[[#This Row],[poczLCyt]]</f>
        <v>2</v>
      </c>
      <c r="N102" s="9" t="s">
        <v>760</v>
      </c>
      <c r="O102" s="9" t="s">
        <v>761</v>
      </c>
      <c r="P102" s="9" t="s">
        <v>762</v>
      </c>
      <c r="Q102" s="9">
        <f>COUNTIF(SLR479_20231202[[#This Row],[streszczenie]],"*"&amp;$B$1&amp;"*")</f>
        <v>1</v>
      </c>
      <c r="R102" s="9">
        <f>COUNTIFS(SLR479_20231202[[#This Row],[streszczenie]],"*"&amp;$B$1&amp;"*",SLR479_20231202[[#This Row],[streszczenie]],"*"&amp;$E$1&amp;"*")</f>
        <v>1</v>
      </c>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t="s">
        <v>10</v>
      </c>
      <c r="CK102" s="9" t="s">
        <v>11</v>
      </c>
      <c r="CL102" s="9" t="s">
        <v>12</v>
      </c>
    </row>
    <row r="103" spans="1:90" hidden="1" x14ac:dyDescent="0.45">
      <c r="A103" s="9">
        <v>101</v>
      </c>
      <c r="B103" s="9" t="s">
        <v>2592</v>
      </c>
      <c r="C103" s="9" t="s">
        <v>2593</v>
      </c>
      <c r="D103" s="9" t="s">
        <v>2594</v>
      </c>
      <c r="E103" s="9" t="s">
        <v>2595</v>
      </c>
      <c r="F103" s="9">
        <f>COUNTIF(SLR479_20231202[[#This Row],[Tytuł]],"*"&amp;$B$1&amp;"*")</f>
        <v>0</v>
      </c>
      <c r="G103" s="9">
        <f>COUNTIFS(SLR479_20231202[[#This Row],[Tytuł]],"*"&amp;$B$1&amp;"*",SLR479_20231202[[#This Row],[Tytuł]],"*"&amp;$E$1&amp;"*")</f>
        <v>0</v>
      </c>
      <c r="H103" s="9" t="s">
        <v>2596</v>
      </c>
      <c r="I103" s="9">
        <f>MID(SLR479_20231202[[#This Row],[Rok, publikacja, cytowania]],2,4)+0</f>
        <v>2022</v>
      </c>
      <c r="J103" s="9">
        <f>(MID(SLR479_20231202[[#This Row],[Rok, publikacja, cytowania]],FIND(" Cited ",SLR479_20231202[[#This Row],[Rok, publikacja, cytowania]])+7,SLR479_20231202[[#This Row],[IlośćZnakówLCyt]]))+0</f>
        <v>7</v>
      </c>
      <c r="K103" s="9">
        <f>FIND(" Cited ",SLR479_20231202[[#This Row],[Rok, publikacja, cytowania]])+7</f>
        <v>68</v>
      </c>
      <c r="L103" s="9">
        <f>FIND(" times",SLR479_20231202[[#This Row],[Rok, publikacja, cytowania]])</f>
        <v>69</v>
      </c>
      <c r="M103" s="9">
        <f>SLR479_20231202[[#This Row],[koniecLCyt]]-SLR479_20231202[[#This Row],[poczLCyt]]</f>
        <v>1</v>
      </c>
      <c r="N103" s="9" t="s">
        <v>2597</v>
      </c>
      <c r="O103" s="9" t="s">
        <v>2598</v>
      </c>
      <c r="P103" s="9" t="s">
        <v>2599</v>
      </c>
      <c r="Q103" s="9">
        <f>COUNTIF(SLR479_20231202[[#This Row],[streszczenie]],"*"&amp;$B$1&amp;"*")</f>
        <v>0</v>
      </c>
      <c r="R103" s="9">
        <f>COUNTIFS(SLR479_20231202[[#This Row],[streszczenie]],"*"&amp;$B$1&amp;"*",SLR479_20231202[[#This Row],[streszczenie]],"*"&amp;$E$1&amp;"*")</f>
        <v>0</v>
      </c>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8" t="s">
        <v>10</v>
      </c>
      <c r="CK103" s="8" t="s">
        <v>11</v>
      </c>
      <c r="CL103" s="8" t="s">
        <v>12</v>
      </c>
    </row>
    <row r="104" spans="1:90" hidden="1" x14ac:dyDescent="0.45">
      <c r="A104" s="9">
        <v>102</v>
      </c>
      <c r="B104" s="9" t="s">
        <v>2600</v>
      </c>
      <c r="C104" s="9" t="s">
        <v>2601</v>
      </c>
      <c r="D104" s="9" t="s">
        <v>2602</v>
      </c>
      <c r="E104" s="9" t="s">
        <v>2603</v>
      </c>
      <c r="F104" s="9">
        <f>COUNTIF(SLR479_20231202[[#This Row],[Tytuł]],"*"&amp;$B$1&amp;"*")</f>
        <v>0</v>
      </c>
      <c r="G104" s="9">
        <f>COUNTIFS(SLR479_20231202[[#This Row],[Tytuł]],"*"&amp;$B$1&amp;"*",SLR479_20231202[[#This Row],[Tytuł]],"*"&amp;$E$1&amp;"*")</f>
        <v>0</v>
      </c>
      <c r="H104" s="9" t="s">
        <v>2604</v>
      </c>
      <c r="I104" s="9">
        <f>MID(SLR479_20231202[[#This Row],[Rok, publikacja, cytowania]],2,4)+0</f>
        <v>2007</v>
      </c>
      <c r="J104" s="9">
        <f>(MID(SLR479_20231202[[#This Row],[Rok, publikacja, cytowania]],FIND(" Cited ",SLR479_20231202[[#This Row],[Rok, publikacja, cytowania]])+7,SLR479_20231202[[#This Row],[IlośćZnakówLCyt]]))+0</f>
        <v>12</v>
      </c>
      <c r="K104" s="9">
        <f>FIND(" Cited ",SLR479_20231202[[#This Row],[Rok, publikacja, cytowania]])+7</f>
        <v>91</v>
      </c>
      <c r="L104" s="9">
        <f>FIND(" times",SLR479_20231202[[#This Row],[Rok, publikacja, cytowania]])</f>
        <v>93</v>
      </c>
      <c r="M104" s="9">
        <f>SLR479_20231202[[#This Row],[koniecLCyt]]-SLR479_20231202[[#This Row],[poczLCyt]]</f>
        <v>2</v>
      </c>
      <c r="N104" s="9" t="s">
        <v>2605</v>
      </c>
      <c r="O104" s="9" t="s">
        <v>2606</v>
      </c>
      <c r="P104" s="9" t="s">
        <v>2607</v>
      </c>
      <c r="Q104" s="9">
        <f>COUNTIF(SLR479_20231202[[#This Row],[streszczenie]],"*"&amp;$B$1&amp;"*")</f>
        <v>0</v>
      </c>
      <c r="R104" s="9">
        <f>COUNTIFS(SLR479_20231202[[#This Row],[streszczenie]],"*"&amp;$B$1&amp;"*",SLR479_20231202[[#This Row],[streszczenie]],"*"&amp;$E$1&amp;"*")</f>
        <v>0</v>
      </c>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t="s">
        <v>10</v>
      </c>
      <c r="CK104" s="9" t="s">
        <v>11</v>
      </c>
      <c r="CL104" s="9" t="s">
        <v>12</v>
      </c>
    </row>
    <row r="105" spans="1:90" hidden="1" x14ac:dyDescent="0.45">
      <c r="A105" s="9">
        <v>103</v>
      </c>
      <c r="B105" s="9" t="s">
        <v>2608</v>
      </c>
      <c r="C105" s="9" t="s">
        <v>2609</v>
      </c>
      <c r="D105" s="9" t="s">
        <v>2610</v>
      </c>
      <c r="E105" s="9" t="s">
        <v>2611</v>
      </c>
      <c r="F105" s="9">
        <f>COUNTIF(SLR479_20231202[[#This Row],[Tytuł]],"*"&amp;$B$1&amp;"*")</f>
        <v>0</v>
      </c>
      <c r="G105" s="9">
        <f>COUNTIFS(SLR479_20231202[[#This Row],[Tytuł]],"*"&amp;$B$1&amp;"*",SLR479_20231202[[#This Row],[Tytuł]],"*"&amp;$E$1&amp;"*")</f>
        <v>0</v>
      </c>
      <c r="H105" s="9" t="s">
        <v>2612</v>
      </c>
      <c r="I105" s="9">
        <f>MID(SLR479_20231202[[#This Row],[Rok, publikacja, cytowania]],2,4)+0</f>
        <v>2020</v>
      </c>
      <c r="J105" s="9">
        <f>(MID(SLR479_20231202[[#This Row],[Rok, publikacja, cytowania]],FIND(" Cited ",SLR479_20231202[[#This Row],[Rok, publikacja, cytowania]])+7,SLR479_20231202[[#This Row],[IlośćZnakówLCyt]]))+0</f>
        <v>6</v>
      </c>
      <c r="K105" s="9">
        <f>FIND(" Cited ",SLR479_20231202[[#This Row],[Rok, publikacja, cytowania]])+7</f>
        <v>54</v>
      </c>
      <c r="L105" s="9">
        <f>FIND(" times",SLR479_20231202[[#This Row],[Rok, publikacja, cytowania]])</f>
        <v>55</v>
      </c>
      <c r="M105" s="9">
        <f>SLR479_20231202[[#This Row],[koniecLCyt]]-SLR479_20231202[[#This Row],[poczLCyt]]</f>
        <v>1</v>
      </c>
      <c r="N105" s="9" t="s">
        <v>2613</v>
      </c>
      <c r="O105" s="9" t="s">
        <v>2614</v>
      </c>
      <c r="P105" s="9" t="s">
        <v>2615</v>
      </c>
      <c r="Q105" s="9">
        <f>COUNTIF(SLR479_20231202[[#This Row],[streszczenie]],"*"&amp;$B$1&amp;"*")</f>
        <v>0</v>
      </c>
      <c r="R105" s="9">
        <f>COUNTIFS(SLR479_20231202[[#This Row],[streszczenie]],"*"&amp;$B$1&amp;"*",SLR479_20231202[[#This Row],[streszczenie]],"*"&amp;$E$1&amp;"*")</f>
        <v>0</v>
      </c>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8" t="s">
        <v>10</v>
      </c>
      <c r="CK105" s="8" t="s">
        <v>11</v>
      </c>
      <c r="CL105" s="8" t="s">
        <v>12</v>
      </c>
    </row>
    <row r="106" spans="1:90" hidden="1" x14ac:dyDescent="0.45">
      <c r="A106" s="9">
        <v>104</v>
      </c>
      <c r="B106" s="9" t="s">
        <v>2616</v>
      </c>
      <c r="C106" s="9" t="s">
        <v>2617</v>
      </c>
      <c r="D106" s="9">
        <v>22952077100</v>
      </c>
      <c r="E106" s="9" t="s">
        <v>2618</v>
      </c>
      <c r="F106" s="9">
        <f>COUNTIF(SLR479_20231202[[#This Row],[Tytuł]],"*"&amp;$B$1&amp;"*")</f>
        <v>0</v>
      </c>
      <c r="G106" s="9">
        <f>COUNTIFS(SLR479_20231202[[#This Row],[Tytuł]],"*"&amp;$B$1&amp;"*",SLR479_20231202[[#This Row],[Tytuł]],"*"&amp;$E$1&amp;"*")</f>
        <v>0</v>
      </c>
      <c r="H106" s="9" t="s">
        <v>2619</v>
      </c>
      <c r="I106" s="9">
        <f>MID(SLR479_20231202[[#This Row],[Rok, publikacja, cytowania]],2,4)+0</f>
        <v>2013</v>
      </c>
      <c r="J106" s="9">
        <f>(MID(SLR479_20231202[[#This Row],[Rok, publikacja, cytowania]],FIND(" Cited ",SLR479_20231202[[#This Row],[Rok, publikacja, cytowania]])+7,SLR479_20231202[[#This Row],[IlośćZnakówLCyt]]))+0</f>
        <v>9</v>
      </c>
      <c r="K106" s="9">
        <f>FIND(" Cited ",SLR479_20231202[[#This Row],[Rok, publikacja, cytowania]])+7</f>
        <v>56</v>
      </c>
      <c r="L106" s="9">
        <f>FIND(" times",SLR479_20231202[[#This Row],[Rok, publikacja, cytowania]])</f>
        <v>57</v>
      </c>
      <c r="M106" s="9">
        <f>SLR479_20231202[[#This Row],[koniecLCyt]]-SLR479_20231202[[#This Row],[poczLCyt]]</f>
        <v>1</v>
      </c>
      <c r="N106" s="9" t="s">
        <v>2620</v>
      </c>
      <c r="O106" s="9" t="s">
        <v>2621</v>
      </c>
      <c r="P106" s="9" t="s">
        <v>2622</v>
      </c>
      <c r="Q106" s="9">
        <f>COUNTIF(SLR479_20231202[[#This Row],[streszczenie]],"*"&amp;$B$1&amp;"*")</f>
        <v>0</v>
      </c>
      <c r="R106" s="9">
        <f>COUNTIFS(SLR479_20231202[[#This Row],[streszczenie]],"*"&amp;$B$1&amp;"*",SLR479_20231202[[#This Row],[streszczenie]],"*"&amp;$E$1&amp;"*")</f>
        <v>0</v>
      </c>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t="s">
        <v>10</v>
      </c>
      <c r="CK106" s="9" t="s">
        <v>11</v>
      </c>
      <c r="CL106" s="9" t="s">
        <v>12</v>
      </c>
    </row>
    <row r="107" spans="1:90" x14ac:dyDescent="0.45">
      <c r="A107" s="9">
        <v>105</v>
      </c>
      <c r="B107" s="9" t="s">
        <v>2623</v>
      </c>
      <c r="C107" s="9" t="s">
        <v>2624</v>
      </c>
      <c r="D107" s="9">
        <v>55708414600</v>
      </c>
      <c r="E107" s="9" t="s">
        <v>2625</v>
      </c>
      <c r="F107" s="9">
        <f>COUNTIF(SLR479_20231202[[#This Row],[Tytuł]],"*"&amp;$B$1&amp;"*")</f>
        <v>0</v>
      </c>
      <c r="G107" s="9">
        <f>COUNTIFS(SLR479_20231202[[#This Row],[Tytuł]],"*"&amp;$B$1&amp;"*",SLR479_20231202[[#This Row],[Tytuł]],"*"&amp;$E$1&amp;"*")</f>
        <v>0</v>
      </c>
      <c r="H107" s="9" t="s">
        <v>2626</v>
      </c>
      <c r="I107" s="9">
        <f>MID(SLR479_20231202[[#This Row],[Rok, publikacja, cytowania]],2,4)+0</f>
        <v>2008</v>
      </c>
      <c r="J107" s="9">
        <f>(MID(SLR479_20231202[[#This Row],[Rok, publikacja, cytowania]],FIND(" Cited ",SLR479_20231202[[#This Row],[Rok, publikacja, cytowania]])+7,SLR479_20231202[[#This Row],[IlośćZnakówLCyt]]))+0</f>
        <v>12</v>
      </c>
      <c r="K107" s="9">
        <f>FIND(" Cited ",SLR479_20231202[[#This Row],[Rok, publikacja, cytowania]])+7</f>
        <v>77</v>
      </c>
      <c r="L107" s="9">
        <f>FIND(" times",SLR479_20231202[[#This Row],[Rok, publikacja, cytowania]])</f>
        <v>79</v>
      </c>
      <c r="M107" s="9">
        <f>SLR479_20231202[[#This Row],[koniecLCyt]]-SLR479_20231202[[#This Row],[poczLCyt]]</f>
        <v>2</v>
      </c>
      <c r="N107" s="9" t="s">
        <v>2627</v>
      </c>
      <c r="O107" s="9" t="s">
        <v>2628</v>
      </c>
      <c r="P107" s="9" t="s">
        <v>2629</v>
      </c>
      <c r="Q107" s="9">
        <f>COUNTIF(SLR479_20231202[[#This Row],[streszczenie]],"*"&amp;$B$1&amp;"*")</f>
        <v>1</v>
      </c>
      <c r="R107" s="9">
        <f>COUNTIFS(SLR479_20231202[[#This Row],[streszczenie]],"*"&amp;$B$1&amp;"*",SLR479_20231202[[#This Row],[streszczenie]],"*"&amp;$E$1&amp;"*")</f>
        <v>0</v>
      </c>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8" t="s">
        <v>10</v>
      </c>
      <c r="CK107" s="8" t="s">
        <v>11</v>
      </c>
      <c r="CL107" s="8" t="s">
        <v>12</v>
      </c>
    </row>
    <row r="108" spans="1:90" hidden="1" x14ac:dyDescent="0.45">
      <c r="A108" s="9">
        <v>106</v>
      </c>
      <c r="B108" s="9" t="s">
        <v>21</v>
      </c>
      <c r="C108" s="9" t="s">
        <v>22</v>
      </c>
      <c r="D108" s="9">
        <v>57207917552</v>
      </c>
      <c r="E108" s="9" t="s">
        <v>23</v>
      </c>
      <c r="F108" s="9">
        <f>COUNTIF(SLR479_20231202[[#This Row],[Tytuł]],"*"&amp;$B$1&amp;"*")</f>
        <v>0</v>
      </c>
      <c r="G108" s="9">
        <f>COUNTIFS(SLR479_20231202[[#This Row],[Tytuł]],"*"&amp;$B$1&amp;"*",SLR479_20231202[[#This Row],[Tytuł]],"*"&amp;$E$1&amp;"*")</f>
        <v>0</v>
      </c>
      <c r="H108" s="9" t="s">
        <v>24</v>
      </c>
      <c r="I108" s="9">
        <f>MID(SLR479_20231202[[#This Row],[Rok, publikacja, cytowania]],2,4)+0</f>
        <v>2019</v>
      </c>
      <c r="J108" s="9">
        <f>(MID(SLR479_20231202[[#This Row],[Rok, publikacja, cytowania]],FIND(" Cited ",SLR479_20231202[[#This Row],[Rok, publikacja, cytowania]])+7,SLR479_20231202[[#This Row],[IlośćZnakówLCyt]]))+0</f>
        <v>12</v>
      </c>
      <c r="K108" s="9">
        <f>FIND(" Cited ",SLR479_20231202[[#This Row],[Rok, publikacja, cytowania]])+7</f>
        <v>70</v>
      </c>
      <c r="L108" s="9">
        <f>FIND(" times",SLR479_20231202[[#This Row],[Rok, publikacja, cytowania]])</f>
        <v>72</v>
      </c>
      <c r="M108" s="9">
        <f>SLR479_20231202[[#This Row],[koniecLCyt]]-SLR479_20231202[[#This Row],[poczLCyt]]</f>
        <v>2</v>
      </c>
      <c r="N108" s="9" t="s">
        <v>25</v>
      </c>
      <c r="O108" s="9" t="s">
        <v>26</v>
      </c>
      <c r="P108" s="9" t="s">
        <v>27</v>
      </c>
      <c r="Q108" s="9">
        <f>COUNTIF(SLR479_20231202[[#This Row],[streszczenie]],"*"&amp;$B$1&amp;"*")</f>
        <v>0</v>
      </c>
      <c r="R108" s="9">
        <f>COUNTIFS(SLR479_20231202[[#This Row],[streszczenie]],"*"&amp;$B$1&amp;"*",SLR479_20231202[[#This Row],[streszczenie]],"*"&amp;$E$1&amp;"*")</f>
        <v>0</v>
      </c>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t="s">
        <v>10</v>
      </c>
      <c r="CK108" s="9" t="s">
        <v>11</v>
      </c>
      <c r="CL108" s="9" t="s">
        <v>12</v>
      </c>
    </row>
    <row r="109" spans="1:90" hidden="1" x14ac:dyDescent="0.45">
      <c r="A109" s="9">
        <v>107</v>
      </c>
      <c r="B109" s="9" t="s">
        <v>2630</v>
      </c>
      <c r="C109" s="9" t="s">
        <v>2631</v>
      </c>
      <c r="D109" s="9" t="s">
        <v>2632</v>
      </c>
      <c r="E109" s="9" t="s">
        <v>2633</v>
      </c>
      <c r="F109" s="9">
        <f>COUNTIF(SLR479_20231202[[#This Row],[Tytuł]],"*"&amp;$B$1&amp;"*")</f>
        <v>0</v>
      </c>
      <c r="G109" s="9">
        <f>COUNTIFS(SLR479_20231202[[#This Row],[Tytuł]],"*"&amp;$B$1&amp;"*",SLR479_20231202[[#This Row],[Tytuł]],"*"&amp;$E$1&amp;"*")</f>
        <v>0</v>
      </c>
      <c r="H109" s="9" t="s">
        <v>2634</v>
      </c>
      <c r="I109" s="9">
        <f>MID(SLR479_20231202[[#This Row],[Rok, publikacja, cytowania]],2,4)+0</f>
        <v>2022</v>
      </c>
      <c r="J109" s="9">
        <f>(MID(SLR479_20231202[[#This Row],[Rok, publikacja, cytowania]],FIND(" Cited ",SLR479_20231202[[#This Row],[Rok, publikacja, cytowania]])+7,SLR479_20231202[[#This Row],[IlośćZnakówLCyt]]))+0</f>
        <v>10</v>
      </c>
      <c r="K109" s="9">
        <f>FIND(" Cited ",SLR479_20231202[[#This Row],[Rok, publikacja, cytowania]])+7</f>
        <v>86</v>
      </c>
      <c r="L109" s="9">
        <f>FIND(" times",SLR479_20231202[[#This Row],[Rok, publikacja, cytowania]])</f>
        <v>88</v>
      </c>
      <c r="M109" s="9">
        <f>SLR479_20231202[[#This Row],[koniecLCyt]]-SLR479_20231202[[#This Row],[poczLCyt]]</f>
        <v>2</v>
      </c>
      <c r="N109" s="9" t="s">
        <v>2635</v>
      </c>
      <c r="O109" s="9" t="s">
        <v>2636</v>
      </c>
      <c r="P109" s="9" t="s">
        <v>2637</v>
      </c>
      <c r="Q109" s="9">
        <f>COUNTIF(SLR479_20231202[[#This Row],[streszczenie]],"*"&amp;$B$1&amp;"*")</f>
        <v>1</v>
      </c>
      <c r="R109" s="9">
        <f>COUNTIFS(SLR479_20231202[[#This Row],[streszczenie]],"*"&amp;$B$1&amp;"*",SLR479_20231202[[#This Row],[streszczenie]],"*"&amp;$E$1&amp;"*")</f>
        <v>1</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8" t="s">
        <v>10</v>
      </c>
      <c r="CK109" s="8" t="s">
        <v>11</v>
      </c>
      <c r="CL109" s="8" t="s">
        <v>12</v>
      </c>
    </row>
    <row r="110" spans="1:90" hidden="1" x14ac:dyDescent="0.45">
      <c r="A110" s="9">
        <v>108</v>
      </c>
      <c r="B110" s="9" t="s">
        <v>2638</v>
      </c>
      <c r="C110" s="9" t="s">
        <v>2639</v>
      </c>
      <c r="D110" s="9" t="s">
        <v>2640</v>
      </c>
      <c r="E110" s="9" t="s">
        <v>2641</v>
      </c>
      <c r="F110" s="9">
        <f>COUNTIF(SLR479_20231202[[#This Row],[Tytuł]],"*"&amp;$B$1&amp;"*")</f>
        <v>0</v>
      </c>
      <c r="G110" s="9">
        <f>COUNTIFS(SLR479_20231202[[#This Row],[Tytuł]],"*"&amp;$B$1&amp;"*",SLR479_20231202[[#This Row],[Tytuł]],"*"&amp;$E$1&amp;"*")</f>
        <v>0</v>
      </c>
      <c r="H110" s="9" t="s">
        <v>2642</v>
      </c>
      <c r="I110" s="9">
        <f>MID(SLR479_20231202[[#This Row],[Rok, publikacja, cytowania]],2,4)+0</f>
        <v>2018</v>
      </c>
      <c r="J110" s="9">
        <f>(MID(SLR479_20231202[[#This Row],[Rok, publikacja, cytowania]],FIND(" Cited ",SLR479_20231202[[#This Row],[Rok, publikacja, cytowania]])+7,SLR479_20231202[[#This Row],[IlośćZnakówLCyt]]))+0</f>
        <v>6</v>
      </c>
      <c r="K110" s="9">
        <f>FIND(" Cited ",SLR479_20231202[[#This Row],[Rok, publikacja, cytowania]])+7</f>
        <v>105</v>
      </c>
      <c r="L110" s="9">
        <f>FIND(" times",SLR479_20231202[[#This Row],[Rok, publikacja, cytowania]])</f>
        <v>106</v>
      </c>
      <c r="M110" s="9">
        <f>SLR479_20231202[[#This Row],[koniecLCyt]]-SLR479_20231202[[#This Row],[poczLCyt]]</f>
        <v>1</v>
      </c>
      <c r="N110" s="9" t="s">
        <v>2643</v>
      </c>
      <c r="O110" s="9" t="s">
        <v>2644</v>
      </c>
      <c r="P110" s="9" t="s">
        <v>2645</v>
      </c>
      <c r="Q110" s="9">
        <f>COUNTIF(SLR479_20231202[[#This Row],[streszczenie]],"*"&amp;$B$1&amp;"*")</f>
        <v>1</v>
      </c>
      <c r="R110" s="9">
        <f>COUNTIFS(SLR479_20231202[[#This Row],[streszczenie]],"*"&amp;$B$1&amp;"*",SLR479_20231202[[#This Row],[streszczenie]],"*"&amp;$E$1&amp;"*")</f>
        <v>1</v>
      </c>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t="s">
        <v>10</v>
      </c>
      <c r="CK110" s="9" t="s">
        <v>11</v>
      </c>
      <c r="CL110" s="9" t="s">
        <v>12</v>
      </c>
    </row>
    <row r="111" spans="1:90" hidden="1" x14ac:dyDescent="0.45">
      <c r="A111" s="9">
        <v>109</v>
      </c>
      <c r="B111" s="9" t="s">
        <v>2646</v>
      </c>
      <c r="C111" s="9" t="s">
        <v>2647</v>
      </c>
      <c r="D111" s="9" t="s">
        <v>2648</v>
      </c>
      <c r="E111" s="9" t="s">
        <v>2649</v>
      </c>
      <c r="F111" s="9">
        <f>COUNTIF(SLR479_20231202[[#This Row],[Tytuł]],"*"&amp;$B$1&amp;"*")</f>
        <v>0</v>
      </c>
      <c r="G111" s="9">
        <f>COUNTIFS(SLR479_20231202[[#This Row],[Tytuł]],"*"&amp;$B$1&amp;"*",SLR479_20231202[[#This Row],[Tytuł]],"*"&amp;$E$1&amp;"*")</f>
        <v>0</v>
      </c>
      <c r="H111" s="9" t="s">
        <v>2650</v>
      </c>
      <c r="I111" s="9">
        <f>MID(SLR479_20231202[[#This Row],[Rok, publikacja, cytowania]],2,4)+0</f>
        <v>2021</v>
      </c>
      <c r="J111" s="9">
        <f>(MID(SLR479_20231202[[#This Row],[Rok, publikacja, cytowania]],FIND(" Cited ",SLR479_20231202[[#This Row],[Rok, publikacja, cytowania]])+7,SLR479_20231202[[#This Row],[IlośćZnakówLCyt]]))+0</f>
        <v>6</v>
      </c>
      <c r="K111" s="9">
        <f>FIND(" Cited ",SLR479_20231202[[#This Row],[Rok, publikacja, cytowania]])+7</f>
        <v>70</v>
      </c>
      <c r="L111" s="9">
        <f>FIND(" times",SLR479_20231202[[#This Row],[Rok, publikacja, cytowania]])</f>
        <v>71</v>
      </c>
      <c r="M111" s="9">
        <f>SLR479_20231202[[#This Row],[koniecLCyt]]-SLR479_20231202[[#This Row],[poczLCyt]]</f>
        <v>1</v>
      </c>
      <c r="N111" s="9" t="s">
        <v>2651</v>
      </c>
      <c r="O111" s="9" t="s">
        <v>2652</v>
      </c>
      <c r="P111" s="9" t="s">
        <v>2653</v>
      </c>
      <c r="Q111" s="9">
        <f>COUNTIF(SLR479_20231202[[#This Row],[streszczenie]],"*"&amp;$B$1&amp;"*")</f>
        <v>0</v>
      </c>
      <c r="R111" s="9">
        <f>COUNTIFS(SLR479_20231202[[#This Row],[streszczenie]],"*"&amp;$B$1&amp;"*",SLR479_20231202[[#This Row],[streszczenie]],"*"&amp;$E$1&amp;"*")</f>
        <v>0</v>
      </c>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8" t="s">
        <v>10</v>
      </c>
      <c r="CK111" s="8" t="s">
        <v>11</v>
      </c>
      <c r="CL111" s="8" t="s">
        <v>12</v>
      </c>
    </row>
    <row r="112" spans="1:90" hidden="1" x14ac:dyDescent="0.45">
      <c r="A112" s="9">
        <v>110</v>
      </c>
      <c r="B112" s="9" t="s">
        <v>2654</v>
      </c>
      <c r="C112" s="9" t="s">
        <v>2655</v>
      </c>
      <c r="D112" s="9" t="s">
        <v>2656</v>
      </c>
      <c r="E112" s="9" t="s">
        <v>2657</v>
      </c>
      <c r="F112" s="9">
        <f>COUNTIF(SLR479_20231202[[#This Row],[Tytuł]],"*"&amp;$B$1&amp;"*")</f>
        <v>0</v>
      </c>
      <c r="G112" s="9">
        <f>COUNTIFS(SLR479_20231202[[#This Row],[Tytuł]],"*"&amp;$B$1&amp;"*",SLR479_20231202[[#This Row],[Tytuł]],"*"&amp;$E$1&amp;"*")</f>
        <v>0</v>
      </c>
      <c r="H112" s="9" t="s">
        <v>2658</v>
      </c>
      <c r="I112" s="9">
        <f>MID(SLR479_20231202[[#This Row],[Rok, publikacja, cytowania]],2,4)+0</f>
        <v>2018</v>
      </c>
      <c r="J112" s="9">
        <f>(MID(SLR479_20231202[[#This Row],[Rok, publikacja, cytowania]],FIND(" Cited ",SLR479_20231202[[#This Row],[Rok, publikacja, cytowania]])+7,SLR479_20231202[[#This Row],[IlośćZnakówLCyt]]))+0</f>
        <v>10</v>
      </c>
      <c r="K112" s="9">
        <f>FIND(" Cited ",SLR479_20231202[[#This Row],[Rok, publikacja, cytowania]])+7</f>
        <v>63</v>
      </c>
      <c r="L112" s="9">
        <f>FIND(" times",SLR479_20231202[[#This Row],[Rok, publikacja, cytowania]])</f>
        <v>65</v>
      </c>
      <c r="M112" s="9">
        <f>SLR479_20231202[[#This Row],[koniecLCyt]]-SLR479_20231202[[#This Row],[poczLCyt]]</f>
        <v>2</v>
      </c>
      <c r="N112" s="9" t="s">
        <v>2659</v>
      </c>
      <c r="O112" s="9" t="s">
        <v>2660</v>
      </c>
      <c r="P112" s="9" t="s">
        <v>2661</v>
      </c>
      <c r="Q112" s="9">
        <f>COUNTIF(SLR479_20231202[[#This Row],[streszczenie]],"*"&amp;$B$1&amp;"*")</f>
        <v>1</v>
      </c>
      <c r="R112" s="9">
        <f>COUNTIFS(SLR479_20231202[[#This Row],[streszczenie]],"*"&amp;$B$1&amp;"*",SLR479_20231202[[#This Row],[streszczenie]],"*"&amp;$E$1&amp;"*")</f>
        <v>1</v>
      </c>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t="s">
        <v>10</v>
      </c>
      <c r="CK112" s="9" t="s">
        <v>11</v>
      </c>
      <c r="CL112" s="9" t="s">
        <v>12</v>
      </c>
    </row>
    <row r="113" spans="1:90" hidden="1" x14ac:dyDescent="0.45">
      <c r="A113" s="9">
        <v>111</v>
      </c>
      <c r="B113" s="9" t="s">
        <v>36</v>
      </c>
      <c r="C113" s="9" t="s">
        <v>37</v>
      </c>
      <c r="D113" s="9">
        <v>55574793000</v>
      </c>
      <c r="E113" s="9" t="s">
        <v>38</v>
      </c>
      <c r="F113" s="9">
        <f>COUNTIF(SLR479_20231202[[#This Row],[Tytuł]],"*"&amp;$B$1&amp;"*")</f>
        <v>0</v>
      </c>
      <c r="G113" s="9">
        <f>COUNTIFS(SLR479_20231202[[#This Row],[Tytuł]],"*"&amp;$B$1&amp;"*",SLR479_20231202[[#This Row],[Tytuł]],"*"&amp;$E$1&amp;"*")</f>
        <v>0</v>
      </c>
      <c r="H113" s="9" t="s">
        <v>39</v>
      </c>
      <c r="I113" s="9">
        <f>MID(SLR479_20231202[[#This Row],[Rok, publikacja, cytowania]],2,4)+0</f>
        <v>2020</v>
      </c>
      <c r="J113" s="9">
        <f>(MID(SLR479_20231202[[#This Row],[Rok, publikacja, cytowania]],FIND(" Cited ",SLR479_20231202[[#This Row],[Rok, publikacja, cytowania]])+7,SLR479_20231202[[#This Row],[IlośćZnakówLCyt]]))+0</f>
        <v>9</v>
      </c>
      <c r="K113" s="9">
        <f>FIND(" Cited ",SLR479_20231202[[#This Row],[Rok, publikacja, cytowania]])+7</f>
        <v>101</v>
      </c>
      <c r="L113" s="9">
        <f>FIND(" times",SLR479_20231202[[#This Row],[Rok, publikacja, cytowania]])</f>
        <v>102</v>
      </c>
      <c r="M113" s="9">
        <f>SLR479_20231202[[#This Row],[koniecLCyt]]-SLR479_20231202[[#This Row],[poczLCyt]]</f>
        <v>1</v>
      </c>
      <c r="N113" s="9" t="s">
        <v>40</v>
      </c>
      <c r="O113" s="9" t="s">
        <v>41</v>
      </c>
      <c r="P113" s="9" t="s">
        <v>42</v>
      </c>
      <c r="Q113" s="9">
        <f>COUNTIF(SLR479_20231202[[#This Row],[streszczenie]],"*"&amp;$B$1&amp;"*")</f>
        <v>1</v>
      </c>
      <c r="R113" s="9">
        <f>COUNTIFS(SLR479_20231202[[#This Row],[streszczenie]],"*"&amp;$B$1&amp;"*",SLR479_20231202[[#This Row],[streszczenie]],"*"&amp;$E$1&amp;"*")</f>
        <v>1</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8" t="s">
        <v>10</v>
      </c>
      <c r="CK113" s="8" t="s">
        <v>11</v>
      </c>
      <c r="CL113" s="8" t="s">
        <v>12</v>
      </c>
    </row>
    <row r="114" spans="1:90" hidden="1" x14ac:dyDescent="0.45">
      <c r="A114" s="9">
        <v>112</v>
      </c>
      <c r="B114" s="9" t="s">
        <v>43</v>
      </c>
      <c r="C114" s="9" t="s">
        <v>44</v>
      </c>
      <c r="D114" s="9">
        <v>56051006100</v>
      </c>
      <c r="E114" s="9" t="s">
        <v>45</v>
      </c>
      <c r="F114" s="9">
        <f>COUNTIF(SLR479_20231202[[#This Row],[Tytuł]],"*"&amp;$B$1&amp;"*")</f>
        <v>0</v>
      </c>
      <c r="G114" s="9">
        <f>COUNTIFS(SLR479_20231202[[#This Row],[Tytuł]],"*"&amp;$B$1&amp;"*",SLR479_20231202[[#This Row],[Tytuł]],"*"&amp;$E$1&amp;"*")</f>
        <v>0</v>
      </c>
      <c r="H114" s="9" t="s">
        <v>46</v>
      </c>
      <c r="I114" s="9">
        <f>MID(SLR479_20231202[[#This Row],[Rok, publikacja, cytowania]],2,4)+0</f>
        <v>2020</v>
      </c>
      <c r="J114" s="9">
        <f>(MID(SLR479_20231202[[#This Row],[Rok, publikacja, cytowania]],FIND(" Cited ",SLR479_20231202[[#This Row],[Rok, publikacja, cytowania]])+7,SLR479_20231202[[#This Row],[IlośćZnakówLCyt]]))+0</f>
        <v>12</v>
      </c>
      <c r="K114" s="9">
        <f>FIND(" Cited ",SLR479_20231202[[#This Row],[Rok, publikacja, cytowania]])+7</f>
        <v>84</v>
      </c>
      <c r="L114" s="9">
        <f>FIND(" times",SLR479_20231202[[#This Row],[Rok, publikacja, cytowania]])</f>
        <v>86</v>
      </c>
      <c r="M114" s="9">
        <f>SLR479_20231202[[#This Row],[koniecLCyt]]-SLR479_20231202[[#This Row],[poczLCyt]]</f>
        <v>2</v>
      </c>
      <c r="N114" s="9" t="s">
        <v>47</v>
      </c>
      <c r="O114" s="9" t="s">
        <v>48</v>
      </c>
      <c r="P114" s="9" t="s">
        <v>49</v>
      </c>
      <c r="Q114" s="9">
        <f>COUNTIF(SLR479_20231202[[#This Row],[streszczenie]],"*"&amp;$B$1&amp;"*")</f>
        <v>0</v>
      </c>
      <c r="R114" s="9">
        <f>COUNTIFS(SLR479_20231202[[#This Row],[streszczenie]],"*"&amp;$B$1&amp;"*",SLR479_20231202[[#This Row],[streszczenie]],"*"&amp;$E$1&amp;"*")</f>
        <v>0</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t="s">
        <v>10</v>
      </c>
      <c r="CK114" s="9" t="s">
        <v>11</v>
      </c>
      <c r="CL114" s="9" t="s">
        <v>12</v>
      </c>
    </row>
    <row r="115" spans="1:90" hidden="1" x14ac:dyDescent="0.45">
      <c r="A115" s="9">
        <v>113</v>
      </c>
      <c r="B115" s="9" t="s">
        <v>58</v>
      </c>
      <c r="C115" s="9" t="s">
        <v>59</v>
      </c>
      <c r="D115" s="9" t="s">
        <v>60</v>
      </c>
      <c r="E115" s="9" t="s">
        <v>61</v>
      </c>
      <c r="F115" s="9">
        <f>COUNTIF(SLR479_20231202[[#This Row],[Tytuł]],"*"&amp;$B$1&amp;"*")</f>
        <v>0</v>
      </c>
      <c r="G115" s="9">
        <f>COUNTIFS(SLR479_20231202[[#This Row],[Tytuł]],"*"&amp;$B$1&amp;"*",SLR479_20231202[[#This Row],[Tytuł]],"*"&amp;$E$1&amp;"*")</f>
        <v>0</v>
      </c>
      <c r="H115" s="9" t="s">
        <v>62</v>
      </c>
      <c r="I115" s="9">
        <f>MID(SLR479_20231202[[#This Row],[Rok, publikacja, cytowania]],2,4)+0</f>
        <v>2022</v>
      </c>
      <c r="J115" s="9">
        <f>(MID(SLR479_20231202[[#This Row],[Rok, publikacja, cytowania]],FIND(" Cited ",SLR479_20231202[[#This Row],[Rok, publikacja, cytowania]])+7,SLR479_20231202[[#This Row],[IlośćZnakówLCyt]]))+0</f>
        <v>13</v>
      </c>
      <c r="K115" s="9">
        <f>FIND(" Cited ",SLR479_20231202[[#This Row],[Rok, publikacja, cytowania]])+7</f>
        <v>99</v>
      </c>
      <c r="L115" s="9">
        <f>FIND(" times",SLR479_20231202[[#This Row],[Rok, publikacja, cytowania]])</f>
        <v>101</v>
      </c>
      <c r="M115" s="9">
        <f>SLR479_20231202[[#This Row],[koniecLCyt]]-SLR479_20231202[[#This Row],[poczLCyt]]</f>
        <v>2</v>
      </c>
      <c r="N115" s="9" t="s">
        <v>63</v>
      </c>
      <c r="O115" s="9" t="s">
        <v>64</v>
      </c>
      <c r="P115" s="9" t="s">
        <v>65</v>
      </c>
      <c r="Q115" s="9">
        <f>COUNTIF(SLR479_20231202[[#This Row],[streszczenie]],"*"&amp;$B$1&amp;"*")</f>
        <v>1</v>
      </c>
      <c r="R115" s="9">
        <f>COUNTIFS(SLR479_20231202[[#This Row],[streszczenie]],"*"&amp;$B$1&amp;"*",SLR479_20231202[[#This Row],[streszczenie]],"*"&amp;$E$1&amp;"*")</f>
        <v>1</v>
      </c>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8" t="s">
        <v>10</v>
      </c>
      <c r="CK115" s="8" t="s">
        <v>11</v>
      </c>
      <c r="CL115" s="8" t="s">
        <v>12</v>
      </c>
    </row>
    <row r="116" spans="1:90" x14ac:dyDescent="0.45">
      <c r="A116" s="9">
        <v>114</v>
      </c>
      <c r="B116" s="9" t="s">
        <v>66</v>
      </c>
      <c r="C116" s="9" t="s">
        <v>67</v>
      </c>
      <c r="D116" s="9" t="s">
        <v>68</v>
      </c>
      <c r="E116" s="9" t="s">
        <v>69</v>
      </c>
      <c r="F116" s="9">
        <f>COUNTIF(SLR479_20231202[[#This Row],[Tytuł]],"*"&amp;$B$1&amp;"*")</f>
        <v>0</v>
      </c>
      <c r="G116" s="9">
        <f>COUNTIFS(SLR479_20231202[[#This Row],[Tytuł]],"*"&amp;$B$1&amp;"*",SLR479_20231202[[#This Row],[Tytuł]],"*"&amp;$E$1&amp;"*")</f>
        <v>0</v>
      </c>
      <c r="H116" s="9" t="s">
        <v>70</v>
      </c>
      <c r="I116" s="9">
        <f>MID(SLR479_20231202[[#This Row],[Rok, publikacja, cytowania]],2,4)+0</f>
        <v>2000</v>
      </c>
      <c r="J116" s="9">
        <f>(MID(SLR479_20231202[[#This Row],[Rok, publikacja, cytowania]],FIND(" Cited ",SLR479_20231202[[#This Row],[Rok, publikacja, cytowania]])+7,SLR479_20231202[[#This Row],[IlośćZnakówLCyt]]))+0</f>
        <v>8</v>
      </c>
      <c r="K116" s="9">
        <f>FIND(" Cited ",SLR479_20231202[[#This Row],[Rok, publikacja, cytowania]])+7</f>
        <v>54</v>
      </c>
      <c r="L116" s="9">
        <f>FIND(" times",SLR479_20231202[[#This Row],[Rok, publikacja, cytowania]])</f>
        <v>55</v>
      </c>
      <c r="M116" s="9">
        <f>SLR479_20231202[[#This Row],[koniecLCyt]]-SLR479_20231202[[#This Row],[poczLCyt]]</f>
        <v>1</v>
      </c>
      <c r="N116" s="9" t="s">
        <v>71</v>
      </c>
      <c r="O116" s="9" t="s">
        <v>72</v>
      </c>
      <c r="P116" s="9" t="s">
        <v>73</v>
      </c>
      <c r="Q116" s="9">
        <f>COUNTIF(SLR479_20231202[[#This Row],[streszczenie]],"*"&amp;$B$1&amp;"*")</f>
        <v>1</v>
      </c>
      <c r="R116" s="9">
        <f>COUNTIFS(SLR479_20231202[[#This Row],[streszczenie]],"*"&amp;$B$1&amp;"*",SLR479_20231202[[#This Row],[streszczenie]],"*"&amp;$E$1&amp;"*")</f>
        <v>0</v>
      </c>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t="s">
        <v>10</v>
      </c>
      <c r="CK116" s="9" t="s">
        <v>11</v>
      </c>
      <c r="CL116" s="9" t="s">
        <v>12</v>
      </c>
    </row>
    <row r="117" spans="1:90" hidden="1" x14ac:dyDescent="0.45">
      <c r="A117" s="9">
        <v>115</v>
      </c>
      <c r="B117" s="9" t="s">
        <v>2662</v>
      </c>
      <c r="C117" s="9" t="s">
        <v>2663</v>
      </c>
      <c r="D117" s="9" t="s">
        <v>2664</v>
      </c>
      <c r="E117" s="9" t="s">
        <v>2665</v>
      </c>
      <c r="F117" s="9">
        <f>COUNTIF(SLR479_20231202[[#This Row],[Tytuł]],"*"&amp;$B$1&amp;"*")</f>
        <v>0</v>
      </c>
      <c r="G117" s="9">
        <f>COUNTIFS(SLR479_20231202[[#This Row],[Tytuł]],"*"&amp;$B$1&amp;"*",SLR479_20231202[[#This Row],[Tytuł]],"*"&amp;$E$1&amp;"*")</f>
        <v>0</v>
      </c>
      <c r="H117" s="9" t="s">
        <v>2666</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2667</v>
      </c>
      <c r="O117" s="9" t="s">
        <v>2668</v>
      </c>
      <c r="P117" s="9" t="s">
        <v>2669</v>
      </c>
      <c r="Q117" s="9">
        <f>COUNTIF(SLR479_20231202[[#This Row],[streszczenie]],"*"&amp;$B$1&amp;"*")</f>
        <v>0</v>
      </c>
      <c r="R117" s="9">
        <f>COUNTIFS(SLR479_20231202[[#This Row],[streszczenie]],"*"&amp;$B$1&amp;"*",SLR479_20231202[[#This Row],[streszczenie]],"*"&amp;$E$1&amp;"*")</f>
        <v>0</v>
      </c>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8" t="s">
        <v>10</v>
      </c>
      <c r="CK117" s="8" t="s">
        <v>11</v>
      </c>
      <c r="CL117" s="8" t="s">
        <v>12</v>
      </c>
    </row>
    <row r="118" spans="1:90" hidden="1" x14ac:dyDescent="0.45">
      <c r="A118" s="9">
        <v>116</v>
      </c>
      <c r="B118" s="9" t="s">
        <v>98</v>
      </c>
      <c r="C118" s="9" t="s">
        <v>99</v>
      </c>
      <c r="D118" s="9">
        <v>56960526600</v>
      </c>
      <c r="E118" s="9" t="s">
        <v>100</v>
      </c>
      <c r="F118" s="9">
        <f>COUNTIF(SLR479_20231202[[#This Row],[Tytuł]],"*"&amp;$B$1&amp;"*")</f>
        <v>0</v>
      </c>
      <c r="G118" s="9">
        <f>COUNTIFS(SLR479_20231202[[#This Row],[Tytuł]],"*"&amp;$B$1&amp;"*",SLR479_20231202[[#This Row],[Tytuł]],"*"&amp;$E$1&amp;"*")</f>
        <v>0</v>
      </c>
      <c r="H118" s="9" t="s">
        <v>101</v>
      </c>
      <c r="I118" s="9">
        <f>MID(SLR479_20231202[[#This Row],[Rok, publikacja, cytowania]],2,4)+0</f>
        <v>2018</v>
      </c>
      <c r="J118" s="9">
        <f>(MID(SLR479_20231202[[#This Row],[Rok, publikacja, cytowania]],FIND(" Cited ",SLR479_20231202[[#This Row],[Rok, publikacja, cytowania]])+7,SLR479_20231202[[#This Row],[IlośćZnakówLCyt]]))+0</f>
        <v>7</v>
      </c>
      <c r="K118" s="9">
        <f>FIND(" Cited ",SLR479_20231202[[#This Row],[Rok, publikacja, cytowania]])+7</f>
        <v>53</v>
      </c>
      <c r="L118" s="9">
        <f>FIND(" times",SLR479_20231202[[#This Row],[Rok, publikacja, cytowania]])</f>
        <v>54</v>
      </c>
      <c r="M118" s="9">
        <f>SLR479_20231202[[#This Row],[koniecLCyt]]-SLR479_20231202[[#This Row],[poczLCyt]]</f>
        <v>1</v>
      </c>
      <c r="N118" s="9" t="s">
        <v>102</v>
      </c>
      <c r="O118" s="9" t="s">
        <v>103</v>
      </c>
      <c r="P118" s="9" t="s">
        <v>104</v>
      </c>
      <c r="Q118" s="9">
        <f>COUNTIF(SLR479_20231202[[#This Row],[streszczenie]],"*"&amp;$B$1&amp;"*")</f>
        <v>0</v>
      </c>
      <c r="R118" s="9">
        <f>COUNTIFS(SLR479_20231202[[#This Row],[streszczenie]],"*"&amp;$B$1&amp;"*",SLR479_20231202[[#This Row],[streszczenie]],"*"&amp;$E$1&amp;"*")</f>
        <v>0</v>
      </c>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t="s">
        <v>10</v>
      </c>
      <c r="CK118" s="9" t="s">
        <v>11</v>
      </c>
      <c r="CL118" s="9" t="s">
        <v>12</v>
      </c>
    </row>
    <row r="119" spans="1:90" hidden="1" x14ac:dyDescent="0.45">
      <c r="A119" s="9">
        <v>117</v>
      </c>
      <c r="B119" s="9" t="s">
        <v>2670</v>
      </c>
      <c r="C119" s="9" t="s">
        <v>2671</v>
      </c>
      <c r="D119" s="9" t="s">
        <v>2672</v>
      </c>
      <c r="E119" s="9" t="s">
        <v>2673</v>
      </c>
      <c r="F119" s="9">
        <f>COUNTIF(SLR479_20231202[[#This Row],[Tytuł]],"*"&amp;$B$1&amp;"*")</f>
        <v>0</v>
      </c>
      <c r="G119" s="9">
        <f>COUNTIFS(SLR479_20231202[[#This Row],[Tytuł]],"*"&amp;$B$1&amp;"*",SLR479_20231202[[#This Row],[Tytuł]],"*"&amp;$E$1&amp;"*")</f>
        <v>0</v>
      </c>
      <c r="H119" s="9" t="s">
        <v>2674</v>
      </c>
      <c r="I119" s="9">
        <f>MID(SLR479_20231202[[#This Row],[Rok, publikacja, cytowania]],2,4)+0</f>
        <v>2001</v>
      </c>
      <c r="J119" s="9">
        <f>(MID(SLR479_20231202[[#This Row],[Rok, publikacja, cytowania]],FIND(" Cited ",SLR479_20231202[[#This Row],[Rok, publikacja, cytowania]])+7,SLR479_20231202[[#This Row],[IlośćZnakówLCyt]]))+0</f>
        <v>10</v>
      </c>
      <c r="K119" s="9">
        <f>FIND(" Cited ",SLR479_20231202[[#This Row],[Rok, publikacja, cytowania]])+7</f>
        <v>94</v>
      </c>
      <c r="L119" s="9">
        <f>FIND(" times",SLR479_20231202[[#This Row],[Rok, publikacja, cytowania]])</f>
        <v>96</v>
      </c>
      <c r="M119" s="9">
        <f>SLR479_20231202[[#This Row],[koniecLCyt]]-SLR479_20231202[[#This Row],[poczLCyt]]</f>
        <v>2</v>
      </c>
      <c r="N119" s="9">
        <v>0</v>
      </c>
      <c r="O119" s="9" t="s">
        <v>2675</v>
      </c>
      <c r="P119" s="9" t="s">
        <v>2676</v>
      </c>
      <c r="Q119" s="9">
        <f>COUNTIF(SLR479_20231202[[#This Row],[streszczenie]],"*"&amp;$B$1&amp;"*")</f>
        <v>0</v>
      </c>
      <c r="R119" s="9">
        <f>COUNTIFS(SLR479_20231202[[#This Row],[streszczenie]],"*"&amp;$B$1&amp;"*",SLR479_20231202[[#This Row],[streszczenie]],"*"&amp;$E$1&amp;"*")</f>
        <v>0</v>
      </c>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8" t="s">
        <v>10</v>
      </c>
      <c r="CK119" s="8" t="s">
        <v>207</v>
      </c>
      <c r="CL119" s="8" t="s">
        <v>12</v>
      </c>
    </row>
    <row r="120" spans="1:90" hidden="1" x14ac:dyDescent="0.45">
      <c r="A120" s="9">
        <v>118</v>
      </c>
      <c r="B120" s="9" t="s">
        <v>2677</v>
      </c>
      <c r="C120" s="9" t="s">
        <v>2678</v>
      </c>
      <c r="D120" s="9">
        <v>24559461300</v>
      </c>
      <c r="E120" s="9" t="s">
        <v>2679</v>
      </c>
      <c r="F120" s="9">
        <f>COUNTIF(SLR479_20231202[[#This Row],[Tytuł]],"*"&amp;$B$1&amp;"*")</f>
        <v>0</v>
      </c>
      <c r="G120" s="9">
        <f>COUNTIFS(SLR479_20231202[[#This Row],[Tytuł]],"*"&amp;$B$1&amp;"*",SLR479_20231202[[#This Row],[Tytuł]],"*"&amp;$E$1&amp;"*")</f>
        <v>0</v>
      </c>
      <c r="H120" s="9" t="s">
        <v>2680</v>
      </c>
      <c r="I120" s="9">
        <f>MID(SLR479_20231202[[#This Row],[Rok, publikacja, cytowania]],2,4)+0</f>
        <v>2016</v>
      </c>
      <c r="J120" s="9">
        <f>(MID(SLR479_20231202[[#This Row],[Rok, publikacja, cytowania]],FIND(" Cited ",SLR479_20231202[[#This Row],[Rok, publikacja, cytowania]])+7,SLR479_20231202[[#This Row],[IlośćZnakówLCyt]]))+0</f>
        <v>8</v>
      </c>
      <c r="K120" s="9">
        <f>FIND(" Cited ",SLR479_20231202[[#This Row],[Rok, publikacja, cytowania]])+7</f>
        <v>56</v>
      </c>
      <c r="L120" s="9">
        <f>FIND(" times",SLR479_20231202[[#This Row],[Rok, publikacja, cytowania]])</f>
        <v>57</v>
      </c>
      <c r="M120" s="9">
        <f>SLR479_20231202[[#This Row],[koniecLCyt]]-SLR479_20231202[[#This Row],[poczLCyt]]</f>
        <v>1</v>
      </c>
      <c r="N120" s="9" t="s">
        <v>2681</v>
      </c>
      <c r="O120" s="9" t="s">
        <v>2682</v>
      </c>
      <c r="P120" s="9" t="s">
        <v>2683</v>
      </c>
      <c r="Q120" s="9">
        <f>COUNTIF(SLR479_20231202[[#This Row],[streszczenie]],"*"&amp;$B$1&amp;"*")</f>
        <v>1</v>
      </c>
      <c r="R120" s="9">
        <f>COUNTIFS(SLR479_20231202[[#This Row],[streszczenie]],"*"&amp;$B$1&amp;"*",SLR479_20231202[[#This Row],[streszczenie]],"*"&amp;$E$1&amp;"*")</f>
        <v>1</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t="s">
        <v>10</v>
      </c>
      <c r="CK120" s="9" t="s">
        <v>128</v>
      </c>
      <c r="CL120" s="9" t="s">
        <v>12</v>
      </c>
    </row>
    <row r="121" spans="1:90" hidden="1" x14ac:dyDescent="0.45">
      <c r="A121" s="9">
        <v>119</v>
      </c>
      <c r="B121" s="9" t="s">
        <v>2684</v>
      </c>
      <c r="C121" s="9" t="s">
        <v>2685</v>
      </c>
      <c r="D121" s="9" t="s">
        <v>2686</v>
      </c>
      <c r="E121" s="9" t="s">
        <v>2687</v>
      </c>
      <c r="F121" s="9">
        <f>COUNTIF(SLR479_20231202[[#This Row],[Tytuł]],"*"&amp;$B$1&amp;"*")</f>
        <v>1</v>
      </c>
      <c r="G121" s="9">
        <f>COUNTIFS(SLR479_20231202[[#This Row],[Tytuł]],"*"&amp;$B$1&amp;"*",SLR479_20231202[[#This Row],[Tytuł]],"*"&amp;$E$1&amp;"*")</f>
        <v>1</v>
      </c>
      <c r="H121" s="9" t="s">
        <v>2688</v>
      </c>
      <c r="I121" s="9">
        <f>MID(SLR479_20231202[[#This Row],[Rok, publikacja, cytowania]],2,4)+0</f>
        <v>2021</v>
      </c>
      <c r="J121" s="9">
        <f>(MID(SLR479_20231202[[#This Row],[Rok, publikacja, cytowania]],FIND(" Cited ",SLR479_20231202[[#This Row],[Rok, publikacja, cytowania]])+7,SLR479_20231202[[#This Row],[IlośćZnakówLCyt]]))+0</f>
        <v>10</v>
      </c>
      <c r="K121" s="9">
        <f>FIND(" Cited ",SLR479_20231202[[#This Row],[Rok, publikacja, cytowania]])+7</f>
        <v>83</v>
      </c>
      <c r="L121" s="9">
        <f>FIND(" times",SLR479_20231202[[#This Row],[Rok, publikacja, cytowania]])</f>
        <v>85</v>
      </c>
      <c r="M121" s="9">
        <f>SLR479_20231202[[#This Row],[koniecLCyt]]-SLR479_20231202[[#This Row],[poczLCyt]]</f>
        <v>2</v>
      </c>
      <c r="N121" s="9" t="s">
        <v>2689</v>
      </c>
      <c r="O121" s="9" t="s">
        <v>2690</v>
      </c>
      <c r="P121" s="9" t="s">
        <v>2691</v>
      </c>
      <c r="Q121" s="9">
        <f>COUNTIF(SLR479_20231202[[#This Row],[streszczenie]],"*"&amp;$B$1&amp;"*")</f>
        <v>1</v>
      </c>
      <c r="R121" s="9">
        <f>COUNTIFS(SLR479_20231202[[#This Row],[streszczenie]],"*"&amp;$B$1&amp;"*",SLR479_20231202[[#This Row],[streszczenie]],"*"&amp;$E$1&amp;"*")</f>
        <v>1</v>
      </c>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8" t="s">
        <v>10</v>
      </c>
      <c r="CK121" s="8" t="s">
        <v>11</v>
      </c>
      <c r="CL121" s="8" t="s">
        <v>12</v>
      </c>
    </row>
    <row r="122" spans="1:90" hidden="1" x14ac:dyDescent="0.45">
      <c r="A122" s="9">
        <v>120</v>
      </c>
      <c r="B122" s="9" t="s">
        <v>2692</v>
      </c>
      <c r="C122" s="9" t="s">
        <v>2693</v>
      </c>
      <c r="D122" s="9" t="s">
        <v>2694</v>
      </c>
      <c r="E122" s="9" t="s">
        <v>2695</v>
      </c>
      <c r="F122" s="9">
        <f>COUNTIF(SLR479_20231202[[#This Row],[Tytuł]],"*"&amp;$B$1&amp;"*")</f>
        <v>0</v>
      </c>
      <c r="G122" s="9">
        <f>COUNTIFS(SLR479_20231202[[#This Row],[Tytuł]],"*"&amp;$B$1&amp;"*",SLR479_20231202[[#This Row],[Tytuł]],"*"&amp;$E$1&amp;"*")</f>
        <v>0</v>
      </c>
      <c r="H122" s="9" t="s">
        <v>2696</v>
      </c>
      <c r="I122" s="9">
        <f>MID(SLR479_20231202[[#This Row],[Rok, publikacja, cytowania]],2,4)+0</f>
        <v>2020</v>
      </c>
      <c r="J122" s="9">
        <f>(MID(SLR479_20231202[[#This Row],[Rok, publikacja, cytowania]],FIND(" Cited ",SLR479_20231202[[#This Row],[Rok, publikacja, cytowania]])+7,SLR479_20231202[[#This Row],[IlośćZnakówLCyt]]))+0</f>
        <v>8</v>
      </c>
      <c r="K122" s="9">
        <f>FIND(" Cited ",SLR479_20231202[[#This Row],[Rok, publikacja, cytowania]])+7</f>
        <v>74</v>
      </c>
      <c r="L122" s="9">
        <f>FIND(" times",SLR479_20231202[[#This Row],[Rok, publikacja, cytowania]])</f>
        <v>75</v>
      </c>
      <c r="M122" s="9">
        <f>SLR479_20231202[[#This Row],[koniecLCyt]]-SLR479_20231202[[#This Row],[poczLCyt]]</f>
        <v>1</v>
      </c>
      <c r="N122" s="9" t="s">
        <v>2697</v>
      </c>
      <c r="O122" s="9" t="s">
        <v>2698</v>
      </c>
      <c r="P122" s="9" t="s">
        <v>2699</v>
      </c>
      <c r="Q122" s="9">
        <f>COUNTIF(SLR479_20231202[[#This Row],[streszczenie]],"*"&amp;$B$1&amp;"*")</f>
        <v>0</v>
      </c>
      <c r="R122" s="9">
        <f>COUNTIFS(SLR479_20231202[[#This Row],[streszczenie]],"*"&amp;$B$1&amp;"*",SLR479_20231202[[#This Row],[streszczenie]],"*"&amp;$E$1&amp;"*")</f>
        <v>0</v>
      </c>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t="s">
        <v>10</v>
      </c>
      <c r="CK122" s="9" t="s">
        <v>11</v>
      </c>
      <c r="CL122" s="9" t="s">
        <v>12</v>
      </c>
    </row>
    <row r="123" spans="1:90" hidden="1" x14ac:dyDescent="0.45">
      <c r="A123" s="9">
        <v>121</v>
      </c>
      <c r="B123" s="9" t="s">
        <v>2700</v>
      </c>
      <c r="C123" s="9" t="s">
        <v>2701</v>
      </c>
      <c r="D123" s="9" t="s">
        <v>2702</v>
      </c>
      <c r="E123" s="9" t="s">
        <v>2703</v>
      </c>
      <c r="F123" s="9">
        <f>COUNTIF(SLR479_20231202[[#This Row],[Tytuł]],"*"&amp;$B$1&amp;"*")</f>
        <v>0</v>
      </c>
      <c r="G123" s="9">
        <f>COUNTIFS(SLR479_20231202[[#This Row],[Tytuł]],"*"&amp;$B$1&amp;"*",SLR479_20231202[[#This Row],[Tytuł]],"*"&amp;$E$1&amp;"*")</f>
        <v>0</v>
      </c>
      <c r="H123" s="9" t="s">
        <v>2704</v>
      </c>
      <c r="I123" s="9">
        <f>MID(SLR479_20231202[[#This Row],[Rok, publikacja, cytowania]],2,4)+0</f>
        <v>2023</v>
      </c>
      <c r="J123" s="9">
        <f>(MID(SLR479_20231202[[#This Row],[Rok, publikacja, cytowania]],FIND(" Cited ",SLR479_20231202[[#This Row],[Rok, publikacja, cytowania]])+7,SLR479_20231202[[#This Row],[IlośćZnakówLCyt]]))+0</f>
        <v>8</v>
      </c>
      <c r="K123" s="9">
        <f>FIND(" Cited ",SLR479_20231202[[#This Row],[Rok, publikacja, cytowania]])+7</f>
        <v>61</v>
      </c>
      <c r="L123" s="9">
        <f>FIND(" times",SLR479_20231202[[#This Row],[Rok, publikacja, cytowania]])</f>
        <v>62</v>
      </c>
      <c r="M123" s="9">
        <f>SLR479_20231202[[#This Row],[koniecLCyt]]-SLR479_20231202[[#This Row],[poczLCyt]]</f>
        <v>1</v>
      </c>
      <c r="N123" s="9" t="s">
        <v>2705</v>
      </c>
      <c r="O123" s="9" t="s">
        <v>2706</v>
      </c>
      <c r="P123" s="9" t="s">
        <v>2707</v>
      </c>
      <c r="Q123" s="9">
        <f>COUNTIF(SLR479_20231202[[#This Row],[streszczenie]],"*"&amp;$B$1&amp;"*")</f>
        <v>0</v>
      </c>
      <c r="R123" s="9">
        <f>COUNTIFS(SLR479_20231202[[#This Row],[streszczenie]],"*"&amp;$B$1&amp;"*",SLR479_20231202[[#This Row],[streszczenie]],"*"&amp;$E$1&amp;"*")</f>
        <v>0</v>
      </c>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8" t="s">
        <v>10</v>
      </c>
      <c r="CK123" s="8" t="s">
        <v>11</v>
      </c>
      <c r="CL123" s="8" t="s">
        <v>12</v>
      </c>
    </row>
    <row r="124" spans="1:90" hidden="1" x14ac:dyDescent="0.45">
      <c r="A124" s="9">
        <v>122</v>
      </c>
      <c r="B124" s="9" t="s">
        <v>2708</v>
      </c>
      <c r="C124" s="9" t="s">
        <v>2709</v>
      </c>
      <c r="D124" s="9" t="s">
        <v>2710</v>
      </c>
      <c r="E124" s="9" t="s">
        <v>2711</v>
      </c>
      <c r="F124" s="9">
        <f>COUNTIF(SLR479_20231202[[#This Row],[Tytuł]],"*"&amp;$B$1&amp;"*")</f>
        <v>1</v>
      </c>
      <c r="G124" s="9">
        <f>COUNTIFS(SLR479_20231202[[#This Row],[Tytuł]],"*"&amp;$B$1&amp;"*",SLR479_20231202[[#This Row],[Tytuł]],"*"&amp;$E$1&amp;"*")</f>
        <v>1</v>
      </c>
      <c r="H124" s="9" t="s">
        <v>2712</v>
      </c>
      <c r="I124" s="9">
        <f>MID(SLR479_20231202[[#This Row],[Rok, publikacja, cytowania]],2,4)+0</f>
        <v>2021</v>
      </c>
      <c r="J124" s="9">
        <f>(MID(SLR479_20231202[[#This Row],[Rok, publikacja, cytowania]],FIND(" Cited ",SLR479_20231202[[#This Row],[Rok, publikacja, cytowania]])+7,SLR479_20231202[[#This Row],[IlośćZnakówLCyt]]))+0</f>
        <v>9</v>
      </c>
      <c r="K124" s="9">
        <f>FIND(" Cited ",SLR479_20231202[[#This Row],[Rok, publikacja, cytowania]])+7</f>
        <v>68</v>
      </c>
      <c r="L124" s="9">
        <f>FIND(" times",SLR479_20231202[[#This Row],[Rok, publikacja, cytowania]])</f>
        <v>69</v>
      </c>
      <c r="M124" s="9">
        <f>SLR479_20231202[[#This Row],[koniecLCyt]]-SLR479_20231202[[#This Row],[poczLCyt]]</f>
        <v>1</v>
      </c>
      <c r="N124" s="9" t="s">
        <v>2713</v>
      </c>
      <c r="O124" s="9" t="s">
        <v>2714</v>
      </c>
      <c r="P124" s="9" t="s">
        <v>2715</v>
      </c>
      <c r="Q124" s="9">
        <f>COUNTIF(SLR479_20231202[[#This Row],[streszczenie]],"*"&amp;$B$1&amp;"*")</f>
        <v>1</v>
      </c>
      <c r="R124" s="9">
        <f>COUNTIFS(SLR479_20231202[[#This Row],[streszczenie]],"*"&amp;$B$1&amp;"*",SLR479_20231202[[#This Row],[streszczenie]],"*"&amp;$E$1&amp;"*")</f>
        <v>1</v>
      </c>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t="s">
        <v>10</v>
      </c>
      <c r="CK124" s="9" t="s">
        <v>11</v>
      </c>
      <c r="CL124" s="9" t="s">
        <v>12</v>
      </c>
    </row>
    <row r="125" spans="1:90" hidden="1" x14ac:dyDescent="0.45">
      <c r="A125" s="9">
        <v>123</v>
      </c>
      <c r="B125" s="9" t="s">
        <v>2459</v>
      </c>
      <c r="C125" s="9" t="s">
        <v>2716</v>
      </c>
      <c r="D125" s="9" t="s">
        <v>2461</v>
      </c>
      <c r="E125" s="9" t="s">
        <v>2717</v>
      </c>
      <c r="F125" s="9">
        <f>COUNTIF(SLR479_20231202[[#This Row],[Tytuł]],"*"&amp;$B$1&amp;"*")</f>
        <v>1</v>
      </c>
      <c r="G125" s="9">
        <f>COUNTIFS(SLR479_20231202[[#This Row],[Tytuł]],"*"&amp;$B$1&amp;"*",SLR479_20231202[[#This Row],[Tytuł]],"*"&amp;$E$1&amp;"*")</f>
        <v>1</v>
      </c>
      <c r="H125" s="9" t="s">
        <v>2718</v>
      </c>
      <c r="I125" s="9">
        <f>MID(SLR479_20231202[[#This Row],[Rok, publikacja, cytowania]],2,4)+0</f>
        <v>2012</v>
      </c>
      <c r="J125" s="9">
        <f>(MID(SLR479_20231202[[#This Row],[Rok, publikacja, cytowania]],FIND(" Cited ",SLR479_20231202[[#This Row],[Rok, publikacja, cytowania]])+7,SLR479_20231202[[#This Row],[IlośćZnakówLCyt]]))+0</f>
        <v>15</v>
      </c>
      <c r="K125" s="9">
        <f>FIND(" Cited ",SLR479_20231202[[#This Row],[Rok, publikacja, cytowania]])+7</f>
        <v>84</v>
      </c>
      <c r="L125" s="9">
        <f>FIND(" times",SLR479_20231202[[#This Row],[Rok, publikacja, cytowania]])</f>
        <v>86</v>
      </c>
      <c r="M125" s="9">
        <f>SLR479_20231202[[#This Row],[koniecLCyt]]-SLR479_20231202[[#This Row],[poczLCyt]]</f>
        <v>2</v>
      </c>
      <c r="N125" s="9">
        <v>0</v>
      </c>
      <c r="O125" s="9" t="s">
        <v>2719</v>
      </c>
      <c r="P125" s="9" t="s">
        <v>2720</v>
      </c>
      <c r="Q125" s="9">
        <f>COUNTIF(SLR479_20231202[[#This Row],[streszczenie]],"*"&amp;$B$1&amp;"*")</f>
        <v>1</v>
      </c>
      <c r="R125" s="9">
        <f>COUNTIFS(SLR479_20231202[[#This Row],[streszczenie]],"*"&amp;$B$1&amp;"*",SLR479_20231202[[#This Row],[streszczenie]],"*"&amp;$E$1&amp;"*")</f>
        <v>1</v>
      </c>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8" t="s">
        <v>10</v>
      </c>
      <c r="CK125" s="8" t="s">
        <v>11</v>
      </c>
      <c r="CL125" s="8" t="s">
        <v>12</v>
      </c>
    </row>
    <row r="126" spans="1:90" hidden="1" x14ac:dyDescent="0.45">
      <c r="A126" s="9">
        <v>124</v>
      </c>
      <c r="B126" s="9" t="s">
        <v>2721</v>
      </c>
      <c r="C126" s="9" t="s">
        <v>2722</v>
      </c>
      <c r="D126" s="9" t="s">
        <v>2723</v>
      </c>
      <c r="E126" s="9" t="s">
        <v>2724</v>
      </c>
      <c r="F126" s="9">
        <f>COUNTIF(SLR479_20231202[[#This Row],[Tytuł]],"*"&amp;$B$1&amp;"*")</f>
        <v>0</v>
      </c>
      <c r="G126" s="9">
        <f>COUNTIFS(SLR479_20231202[[#This Row],[Tytuł]],"*"&amp;$B$1&amp;"*",SLR479_20231202[[#This Row],[Tytuł]],"*"&amp;$E$1&amp;"*")</f>
        <v>0</v>
      </c>
      <c r="H126" s="9" t="s">
        <v>2725</v>
      </c>
      <c r="I126" s="9">
        <f>MID(SLR479_20231202[[#This Row],[Rok, publikacja, cytowania]],2,4)+0</f>
        <v>2021</v>
      </c>
      <c r="J126" s="9">
        <f>(MID(SLR479_20231202[[#This Row],[Rok, publikacja, cytowania]],FIND(" Cited ",SLR479_20231202[[#This Row],[Rok, publikacja, cytowania]])+7,SLR479_20231202[[#This Row],[IlośćZnakówLCyt]]))+0</f>
        <v>14</v>
      </c>
      <c r="K126" s="9">
        <f>FIND(" Cited ",SLR479_20231202[[#This Row],[Rok, publikacja, cytowania]])+7</f>
        <v>64</v>
      </c>
      <c r="L126" s="9">
        <f>FIND(" times",SLR479_20231202[[#This Row],[Rok, publikacja, cytowania]])</f>
        <v>66</v>
      </c>
      <c r="M126" s="9">
        <f>SLR479_20231202[[#This Row],[koniecLCyt]]-SLR479_20231202[[#This Row],[poczLCyt]]</f>
        <v>2</v>
      </c>
      <c r="N126" s="9" t="s">
        <v>2726</v>
      </c>
      <c r="O126" s="9" t="s">
        <v>2727</v>
      </c>
      <c r="P126" s="9" t="s">
        <v>2728</v>
      </c>
      <c r="Q126" s="9">
        <f>COUNTIF(SLR479_20231202[[#This Row],[streszczenie]],"*"&amp;$B$1&amp;"*")</f>
        <v>0</v>
      </c>
      <c r="R126" s="9">
        <f>COUNTIFS(SLR479_20231202[[#This Row],[streszczenie]],"*"&amp;$B$1&amp;"*",SLR479_20231202[[#This Row],[streszczenie]],"*"&amp;$E$1&amp;"*")</f>
        <v>0</v>
      </c>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t="s">
        <v>10</v>
      </c>
      <c r="CK126" s="9" t="s">
        <v>11</v>
      </c>
      <c r="CL126" s="9" t="s">
        <v>12</v>
      </c>
    </row>
    <row r="127" spans="1:90" hidden="1" x14ac:dyDescent="0.45">
      <c r="A127" s="9">
        <v>125</v>
      </c>
      <c r="B127" s="9" t="s">
        <v>2729</v>
      </c>
      <c r="C127" s="9" t="s">
        <v>2730</v>
      </c>
      <c r="D127" s="9" t="s">
        <v>2731</v>
      </c>
      <c r="E127" s="9" t="s">
        <v>2732</v>
      </c>
      <c r="F127" s="9">
        <f>COUNTIF(SLR479_20231202[[#This Row],[Tytuł]],"*"&amp;$B$1&amp;"*")</f>
        <v>0</v>
      </c>
      <c r="G127" s="9">
        <f>COUNTIFS(SLR479_20231202[[#This Row],[Tytuł]],"*"&amp;$B$1&amp;"*",SLR479_20231202[[#This Row],[Tytuł]],"*"&amp;$E$1&amp;"*")</f>
        <v>0</v>
      </c>
      <c r="H127" s="9" t="s">
        <v>2733</v>
      </c>
      <c r="I127" s="9">
        <f>MID(SLR479_20231202[[#This Row],[Rok, publikacja, cytowania]],2,4)+0</f>
        <v>2016</v>
      </c>
      <c r="J127" s="9">
        <f>(MID(SLR479_20231202[[#This Row],[Rok, publikacja, cytowania]],FIND(" Cited ",SLR479_20231202[[#This Row],[Rok, publikacja, cytowania]])+7,SLR479_20231202[[#This Row],[IlośćZnakówLCyt]]))+0</f>
        <v>9</v>
      </c>
      <c r="K127" s="9">
        <f>FIND(" Cited ",SLR479_20231202[[#This Row],[Rok, publikacja, cytowania]])+7</f>
        <v>72</v>
      </c>
      <c r="L127" s="9">
        <f>FIND(" times",SLR479_20231202[[#This Row],[Rok, publikacja, cytowania]])</f>
        <v>73</v>
      </c>
      <c r="M127" s="9">
        <f>SLR479_20231202[[#This Row],[koniecLCyt]]-SLR479_20231202[[#This Row],[poczLCyt]]</f>
        <v>1</v>
      </c>
      <c r="N127" s="9" t="s">
        <v>2734</v>
      </c>
      <c r="O127" s="9" t="s">
        <v>2735</v>
      </c>
      <c r="P127" s="9" t="s">
        <v>2736</v>
      </c>
      <c r="Q127" s="9">
        <f>COUNTIF(SLR479_20231202[[#This Row],[streszczenie]],"*"&amp;$B$1&amp;"*")</f>
        <v>0</v>
      </c>
      <c r="R127" s="9">
        <f>COUNTIFS(SLR479_20231202[[#This Row],[streszczenie]],"*"&amp;$B$1&amp;"*",SLR479_20231202[[#This Row],[streszczenie]],"*"&amp;$E$1&amp;"*")</f>
        <v>0</v>
      </c>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8" t="s">
        <v>10</v>
      </c>
      <c r="CK127" s="8" t="s">
        <v>11</v>
      </c>
      <c r="CL127" s="8" t="s">
        <v>12</v>
      </c>
    </row>
    <row r="128" spans="1:90" hidden="1" x14ac:dyDescent="0.45">
      <c r="A128" s="9">
        <v>126</v>
      </c>
      <c r="B128" s="9" t="s">
        <v>2737</v>
      </c>
      <c r="C128" s="9" t="s">
        <v>2738</v>
      </c>
      <c r="D128" s="9" t="s">
        <v>2739</v>
      </c>
      <c r="E128" s="9" t="s">
        <v>2740</v>
      </c>
      <c r="F128" s="9">
        <f>COUNTIF(SLR479_20231202[[#This Row],[Tytuł]],"*"&amp;$B$1&amp;"*")</f>
        <v>0</v>
      </c>
      <c r="G128" s="9">
        <f>COUNTIFS(SLR479_20231202[[#This Row],[Tytuł]],"*"&amp;$B$1&amp;"*",SLR479_20231202[[#This Row],[Tytuł]],"*"&amp;$E$1&amp;"*")</f>
        <v>0</v>
      </c>
      <c r="H128" s="9" t="s">
        <v>2741</v>
      </c>
      <c r="I128" s="9">
        <f>MID(SLR479_20231202[[#This Row],[Rok, publikacja, cytowania]],2,4)+0</f>
        <v>2020</v>
      </c>
      <c r="J128" s="9">
        <f>(MID(SLR479_20231202[[#This Row],[Rok, publikacja, cytowania]],FIND(" Cited ",SLR479_20231202[[#This Row],[Rok, publikacja, cytowania]])+7,SLR479_20231202[[#This Row],[IlośćZnakówLCyt]]))+0</f>
        <v>7</v>
      </c>
      <c r="K128" s="9">
        <f>FIND(" Cited ",SLR479_20231202[[#This Row],[Rok, publikacja, cytowania]])+7</f>
        <v>59</v>
      </c>
      <c r="L128" s="9">
        <f>FIND(" times",SLR479_20231202[[#This Row],[Rok, publikacja, cytowania]])</f>
        <v>60</v>
      </c>
      <c r="M128" s="9">
        <f>SLR479_20231202[[#This Row],[koniecLCyt]]-SLR479_20231202[[#This Row],[poczLCyt]]</f>
        <v>1</v>
      </c>
      <c r="N128" s="9" t="s">
        <v>2742</v>
      </c>
      <c r="O128" s="9" t="s">
        <v>2743</v>
      </c>
      <c r="P128" s="9" t="s">
        <v>2744</v>
      </c>
      <c r="Q128" s="9">
        <f>COUNTIF(SLR479_20231202[[#This Row],[streszczenie]],"*"&amp;$B$1&amp;"*")</f>
        <v>1</v>
      </c>
      <c r="R128" s="9">
        <f>COUNTIFS(SLR479_20231202[[#This Row],[streszczenie]],"*"&amp;$B$1&amp;"*",SLR479_20231202[[#This Row],[streszczenie]],"*"&amp;$E$1&amp;"*")</f>
        <v>1</v>
      </c>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t="s">
        <v>10</v>
      </c>
      <c r="CK128" s="9" t="s">
        <v>11</v>
      </c>
      <c r="CL128" s="9" t="s">
        <v>12</v>
      </c>
    </row>
    <row r="129" spans="1:90" hidden="1" x14ac:dyDescent="0.45">
      <c r="A129" s="9">
        <v>127</v>
      </c>
      <c r="B129" s="9" t="s">
        <v>2745</v>
      </c>
      <c r="C129" s="9" t="s">
        <v>2746</v>
      </c>
      <c r="D129" s="9" t="s">
        <v>2747</v>
      </c>
      <c r="E129" s="9" t="s">
        <v>2748</v>
      </c>
      <c r="F129" s="9">
        <f>COUNTIF(SLR479_20231202[[#This Row],[Tytuł]],"*"&amp;$B$1&amp;"*")</f>
        <v>0</v>
      </c>
      <c r="G129" s="9">
        <f>COUNTIFS(SLR479_20231202[[#This Row],[Tytuł]],"*"&amp;$B$1&amp;"*",SLR479_20231202[[#This Row],[Tytuł]],"*"&amp;$E$1&amp;"*")</f>
        <v>0</v>
      </c>
      <c r="H129" s="9" t="s">
        <v>2749</v>
      </c>
      <c r="I129" s="9">
        <f>MID(SLR479_20231202[[#This Row],[Rok, publikacja, cytowania]],2,4)+0</f>
        <v>2015</v>
      </c>
      <c r="J129" s="9">
        <f>(MID(SLR479_20231202[[#This Row],[Rok, publikacja, cytowania]],FIND(" Cited ",SLR479_20231202[[#This Row],[Rok, publikacja, cytowania]])+7,SLR479_20231202[[#This Row],[IlośćZnakówLCyt]]))+0</f>
        <v>7</v>
      </c>
      <c r="K129" s="9">
        <f>FIND(" Cited ",SLR479_20231202[[#This Row],[Rok, publikacja, cytowania]])+7</f>
        <v>83</v>
      </c>
      <c r="L129" s="9">
        <f>FIND(" times",SLR479_20231202[[#This Row],[Rok, publikacja, cytowania]])</f>
        <v>84</v>
      </c>
      <c r="M129" s="9">
        <f>SLR479_20231202[[#This Row],[koniecLCyt]]-SLR479_20231202[[#This Row],[poczLCyt]]</f>
        <v>1</v>
      </c>
      <c r="N129" s="9" t="s">
        <v>2750</v>
      </c>
      <c r="O129" s="9" t="s">
        <v>2751</v>
      </c>
      <c r="P129" s="9" t="s">
        <v>2752</v>
      </c>
      <c r="Q129" s="9">
        <f>COUNTIF(SLR479_20231202[[#This Row],[streszczenie]],"*"&amp;$B$1&amp;"*")</f>
        <v>0</v>
      </c>
      <c r="R129" s="9">
        <f>COUNTIFS(SLR479_20231202[[#This Row],[streszczenie]],"*"&amp;$B$1&amp;"*",SLR479_20231202[[#This Row],[streszczenie]],"*"&amp;$E$1&amp;"*")</f>
        <v>0</v>
      </c>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8" t="s">
        <v>10</v>
      </c>
      <c r="CK129" s="8" t="s">
        <v>11</v>
      </c>
      <c r="CL129" s="8" t="s">
        <v>12</v>
      </c>
    </row>
    <row r="130" spans="1:90" hidden="1" x14ac:dyDescent="0.45">
      <c r="A130" s="9">
        <v>128</v>
      </c>
      <c r="B130" s="9" t="s">
        <v>2753</v>
      </c>
      <c r="C130" s="9" t="s">
        <v>2754</v>
      </c>
      <c r="D130" s="9" t="s">
        <v>2755</v>
      </c>
      <c r="E130" s="9" t="s">
        <v>2756</v>
      </c>
      <c r="F130" s="9">
        <f>COUNTIF(SLR479_20231202[[#This Row],[Tytuł]],"*"&amp;$B$1&amp;"*")</f>
        <v>1</v>
      </c>
      <c r="G130" s="9">
        <f>COUNTIFS(SLR479_20231202[[#This Row],[Tytuł]],"*"&amp;$B$1&amp;"*",SLR479_20231202[[#This Row],[Tytuł]],"*"&amp;$E$1&amp;"*")</f>
        <v>1</v>
      </c>
      <c r="H130" s="9" t="s">
        <v>2757</v>
      </c>
      <c r="I130" s="9">
        <f>MID(SLR479_20231202[[#This Row],[Rok, publikacja, cytowania]],2,4)+0</f>
        <v>2020</v>
      </c>
      <c r="J130" s="9">
        <f>(MID(SLR479_20231202[[#This Row],[Rok, publikacja, cytowania]],FIND(" Cited ",SLR479_20231202[[#This Row],[Rok, publikacja, cytowania]])+7,SLR479_20231202[[#This Row],[IlośćZnakówLCyt]]))+0</f>
        <v>8</v>
      </c>
      <c r="K130" s="9">
        <f>FIND(" Cited ",SLR479_20231202[[#This Row],[Rok, publikacja, cytowania]])+7</f>
        <v>66</v>
      </c>
      <c r="L130" s="9">
        <f>FIND(" times",SLR479_20231202[[#This Row],[Rok, publikacja, cytowania]])</f>
        <v>67</v>
      </c>
      <c r="M130" s="9">
        <f>SLR479_20231202[[#This Row],[koniecLCyt]]-SLR479_20231202[[#This Row],[poczLCyt]]</f>
        <v>1</v>
      </c>
      <c r="N130" s="9">
        <v>0</v>
      </c>
      <c r="O130" s="9" t="s">
        <v>2758</v>
      </c>
      <c r="P130" s="9" t="s">
        <v>2759</v>
      </c>
      <c r="Q130" s="9">
        <f>COUNTIF(SLR479_20231202[[#This Row],[streszczenie]],"*"&amp;$B$1&amp;"*")</f>
        <v>1</v>
      </c>
      <c r="R130" s="9">
        <f>COUNTIFS(SLR479_20231202[[#This Row],[streszczenie]],"*"&amp;$B$1&amp;"*",SLR479_20231202[[#This Row],[streszczenie]],"*"&amp;$E$1&amp;"*")</f>
        <v>1</v>
      </c>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t="s">
        <v>10</v>
      </c>
      <c r="CK130" s="9" t="s">
        <v>11</v>
      </c>
      <c r="CL130" s="9" t="s">
        <v>12</v>
      </c>
    </row>
    <row r="131" spans="1:90" hidden="1" x14ac:dyDescent="0.45">
      <c r="A131" s="9">
        <v>129</v>
      </c>
      <c r="B131" s="9" t="s">
        <v>2760</v>
      </c>
      <c r="C131" s="9" t="s">
        <v>2761</v>
      </c>
      <c r="D131" s="9" t="s">
        <v>2762</v>
      </c>
      <c r="E131" s="9" t="s">
        <v>2763</v>
      </c>
      <c r="F131" s="9">
        <f>COUNTIF(SLR479_20231202[[#This Row],[Tytuł]],"*"&amp;$B$1&amp;"*")</f>
        <v>0</v>
      </c>
      <c r="G131" s="9">
        <f>COUNTIFS(SLR479_20231202[[#This Row],[Tytuł]],"*"&amp;$B$1&amp;"*",SLR479_20231202[[#This Row],[Tytuł]],"*"&amp;$E$1&amp;"*")</f>
        <v>0</v>
      </c>
      <c r="H131" s="9" t="s">
        <v>2764</v>
      </c>
      <c r="I131" s="9">
        <f>MID(SLR479_20231202[[#This Row],[Rok, publikacja, cytowania]],2,4)+0</f>
        <v>2009</v>
      </c>
      <c r="J131" s="9">
        <f>(MID(SLR479_20231202[[#This Row],[Rok, publikacja, cytowania]],FIND(" Cited ",SLR479_20231202[[#This Row],[Rok, publikacja, cytowania]])+7,SLR479_20231202[[#This Row],[IlośćZnakówLCyt]]))+0</f>
        <v>15</v>
      </c>
      <c r="K131" s="9">
        <f>FIND(" Cited ",SLR479_20231202[[#This Row],[Rok, publikacja, cytowania]])+7</f>
        <v>57</v>
      </c>
      <c r="L131" s="9">
        <f>FIND(" times",SLR479_20231202[[#This Row],[Rok, publikacja, cytowania]])</f>
        <v>59</v>
      </c>
      <c r="M131" s="9">
        <f>SLR479_20231202[[#This Row],[koniecLCyt]]-SLR479_20231202[[#This Row],[poczLCyt]]</f>
        <v>2</v>
      </c>
      <c r="N131" s="9" t="s">
        <v>2765</v>
      </c>
      <c r="O131" s="9" t="s">
        <v>2766</v>
      </c>
      <c r="P131" s="9" t="s">
        <v>2767</v>
      </c>
      <c r="Q131" s="9">
        <f>COUNTIF(SLR479_20231202[[#This Row],[streszczenie]],"*"&amp;$B$1&amp;"*")</f>
        <v>1</v>
      </c>
      <c r="R131" s="9">
        <f>COUNTIFS(SLR479_20231202[[#This Row],[streszczenie]],"*"&amp;$B$1&amp;"*",SLR479_20231202[[#This Row],[streszczenie]],"*"&amp;$E$1&amp;"*")</f>
        <v>1</v>
      </c>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8" t="s">
        <v>10</v>
      </c>
      <c r="CK131" s="8" t="s">
        <v>11</v>
      </c>
      <c r="CL131" s="8" t="s">
        <v>12</v>
      </c>
    </row>
    <row r="132" spans="1:90" hidden="1" x14ac:dyDescent="0.45">
      <c r="A132" s="9">
        <v>130</v>
      </c>
      <c r="B132" s="9" t="s">
        <v>183</v>
      </c>
      <c r="C132" s="9" t="s">
        <v>184</v>
      </c>
      <c r="D132" s="9" t="s">
        <v>185</v>
      </c>
      <c r="E132" s="9" t="s">
        <v>186</v>
      </c>
      <c r="F132" s="9">
        <f>COUNTIF(SLR479_20231202[[#This Row],[Tytuł]],"*"&amp;$B$1&amp;"*")</f>
        <v>0</v>
      </c>
      <c r="G132" s="9">
        <f>COUNTIFS(SLR479_20231202[[#This Row],[Tytuł]],"*"&amp;$B$1&amp;"*",SLR479_20231202[[#This Row],[Tytuł]],"*"&amp;$E$1&amp;"*")</f>
        <v>0</v>
      </c>
      <c r="H132" s="9" t="s">
        <v>187</v>
      </c>
      <c r="I132" s="9">
        <f>MID(SLR479_20231202[[#This Row],[Rok, publikacja, cytowania]],2,4)+0</f>
        <v>2020</v>
      </c>
      <c r="J132" s="9">
        <f>(MID(SLR479_20231202[[#This Row],[Rok, publikacja, cytowania]],FIND(" Cited ",SLR479_20231202[[#This Row],[Rok, publikacja, cytowania]])+7,SLR479_20231202[[#This Row],[IlośćZnakówLCyt]]))+0</f>
        <v>9</v>
      </c>
      <c r="K132" s="9">
        <f>FIND(" Cited ",SLR479_20231202[[#This Row],[Rok, publikacja, cytowania]])+7</f>
        <v>99</v>
      </c>
      <c r="L132" s="9">
        <f>FIND(" times",SLR479_20231202[[#This Row],[Rok, publikacja, cytowania]])</f>
        <v>100</v>
      </c>
      <c r="M132" s="9">
        <f>SLR479_20231202[[#This Row],[koniecLCyt]]-SLR479_20231202[[#This Row],[poczLCyt]]</f>
        <v>1</v>
      </c>
      <c r="N132" s="9" t="s">
        <v>188</v>
      </c>
      <c r="O132" s="9" t="s">
        <v>189</v>
      </c>
      <c r="P132" s="9" t="s">
        <v>190</v>
      </c>
      <c r="Q132" s="9">
        <f>COUNTIF(SLR479_20231202[[#This Row],[streszczenie]],"*"&amp;$B$1&amp;"*")</f>
        <v>0</v>
      </c>
      <c r="R132" s="9">
        <f>COUNTIFS(SLR479_20231202[[#This Row],[streszczenie]],"*"&amp;$B$1&amp;"*",SLR479_20231202[[#This Row],[streszczenie]],"*"&amp;$E$1&amp;"*")</f>
        <v>0</v>
      </c>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t="s">
        <v>10</v>
      </c>
      <c r="CK132" s="9" t="s">
        <v>11</v>
      </c>
      <c r="CL132" s="9" t="s">
        <v>12</v>
      </c>
    </row>
    <row r="133" spans="1:90" hidden="1" x14ac:dyDescent="0.45">
      <c r="A133" s="9">
        <v>131</v>
      </c>
      <c r="B133" s="9" t="s">
        <v>2768</v>
      </c>
      <c r="C133" s="9" t="s">
        <v>2769</v>
      </c>
      <c r="D133" s="9" t="s">
        <v>2770</v>
      </c>
      <c r="E133" s="9" t="s">
        <v>2771</v>
      </c>
      <c r="F133" s="9">
        <f>COUNTIF(SLR479_20231202[[#This Row],[Tytuł]],"*"&amp;$B$1&amp;"*")</f>
        <v>0</v>
      </c>
      <c r="G133" s="9">
        <f>COUNTIFS(SLR479_20231202[[#This Row],[Tytuł]],"*"&amp;$B$1&amp;"*",SLR479_20231202[[#This Row],[Tytuł]],"*"&amp;$E$1&amp;"*")</f>
        <v>0</v>
      </c>
      <c r="H133" s="9" t="s">
        <v>2772</v>
      </c>
      <c r="I133" s="9">
        <f>MID(SLR479_20231202[[#This Row],[Rok, publikacja, cytowania]],2,4)+0</f>
        <v>2012</v>
      </c>
      <c r="J133" s="9">
        <f>(MID(SLR479_20231202[[#This Row],[Rok, publikacja, cytowania]],FIND(" Cited ",SLR479_20231202[[#This Row],[Rok, publikacja, cytowania]])+7,SLR479_20231202[[#This Row],[IlośćZnakówLCyt]]))+0</f>
        <v>9</v>
      </c>
      <c r="K133" s="9">
        <f>FIND(" Cited ",SLR479_20231202[[#This Row],[Rok, publikacja, cytowania]])+7</f>
        <v>66</v>
      </c>
      <c r="L133" s="9">
        <f>FIND(" times",SLR479_20231202[[#This Row],[Rok, publikacja, cytowania]])</f>
        <v>67</v>
      </c>
      <c r="M133" s="9">
        <f>SLR479_20231202[[#This Row],[koniecLCyt]]-SLR479_20231202[[#This Row],[poczLCyt]]</f>
        <v>1</v>
      </c>
      <c r="N133" s="9" t="s">
        <v>2773</v>
      </c>
      <c r="O133" s="9" t="s">
        <v>2774</v>
      </c>
      <c r="P133" s="9" t="s">
        <v>2775</v>
      </c>
      <c r="Q133" s="9">
        <f>COUNTIF(SLR479_20231202[[#This Row],[streszczenie]],"*"&amp;$B$1&amp;"*")</f>
        <v>0</v>
      </c>
      <c r="R133" s="9">
        <f>COUNTIFS(SLR479_20231202[[#This Row],[streszczenie]],"*"&amp;$B$1&amp;"*",SLR479_20231202[[#This Row],[streszczenie]],"*"&amp;$E$1&amp;"*")</f>
        <v>0</v>
      </c>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8" t="s">
        <v>10</v>
      </c>
      <c r="CK133" s="8" t="s">
        <v>11</v>
      </c>
      <c r="CL133" s="8" t="s">
        <v>12</v>
      </c>
    </row>
    <row r="134" spans="1:90" hidden="1" x14ac:dyDescent="0.45">
      <c r="A134" s="9">
        <v>132</v>
      </c>
      <c r="B134" s="9" t="s">
        <v>199</v>
      </c>
      <c r="C134" s="9" t="s">
        <v>200</v>
      </c>
      <c r="D134" s="9" t="s">
        <v>201</v>
      </c>
      <c r="E134" s="9" t="s">
        <v>202</v>
      </c>
      <c r="F134" s="9">
        <f>COUNTIF(SLR479_20231202[[#This Row],[Tytuł]],"*"&amp;$B$1&amp;"*")</f>
        <v>1</v>
      </c>
      <c r="G134" s="9">
        <f>COUNTIFS(SLR479_20231202[[#This Row],[Tytuł]],"*"&amp;$B$1&amp;"*",SLR479_20231202[[#This Row],[Tytuł]],"*"&amp;$E$1&amp;"*")</f>
        <v>1</v>
      </c>
      <c r="H134" s="9" t="s">
        <v>203</v>
      </c>
      <c r="I134" s="9">
        <f>MID(SLR479_20231202[[#This Row],[Rok, publikacja, cytowania]],2,4)+0</f>
        <v>2015</v>
      </c>
      <c r="J134" s="9">
        <f>(MID(SLR479_20231202[[#This Row],[Rok, publikacja, cytowania]],FIND(" Cited ",SLR479_20231202[[#This Row],[Rok, publikacja, cytowania]])+7,SLR479_20231202[[#This Row],[IlośćZnakówLCyt]]))+0</f>
        <v>13</v>
      </c>
      <c r="K134" s="9">
        <f>FIND(" Cited ",SLR479_20231202[[#This Row],[Rok, publikacja, cytowania]])+7</f>
        <v>86</v>
      </c>
      <c r="L134" s="9">
        <f>FIND(" times",SLR479_20231202[[#This Row],[Rok, publikacja, cytowania]])</f>
        <v>88</v>
      </c>
      <c r="M134" s="9">
        <f>SLR479_20231202[[#This Row],[koniecLCyt]]-SLR479_20231202[[#This Row],[poczLCyt]]</f>
        <v>2</v>
      </c>
      <c r="N134" s="9" t="s">
        <v>204</v>
      </c>
      <c r="O134" s="9" t="s">
        <v>205</v>
      </c>
      <c r="P134" s="9" t="s">
        <v>206</v>
      </c>
      <c r="Q134" s="9">
        <f>COUNTIF(SLR479_20231202[[#This Row],[streszczenie]],"*"&amp;$B$1&amp;"*")</f>
        <v>1</v>
      </c>
      <c r="R134" s="9">
        <f>COUNTIFS(SLR479_20231202[[#This Row],[streszczenie]],"*"&amp;$B$1&amp;"*",SLR479_20231202[[#This Row],[streszczenie]],"*"&amp;$E$1&amp;"*")</f>
        <v>1</v>
      </c>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t="s">
        <v>10</v>
      </c>
      <c r="CK134" s="9" t="s">
        <v>207</v>
      </c>
      <c r="CL134" s="9" t="s">
        <v>12</v>
      </c>
    </row>
    <row r="135" spans="1:90" hidden="1" x14ac:dyDescent="0.45">
      <c r="A135" s="9">
        <v>133</v>
      </c>
      <c r="B135" s="9" t="s">
        <v>2776</v>
      </c>
      <c r="C135" s="9" t="s">
        <v>2777</v>
      </c>
      <c r="D135" s="9">
        <v>56454051800</v>
      </c>
      <c r="E135" s="9" t="s">
        <v>2778</v>
      </c>
      <c r="F135" s="9">
        <f>COUNTIF(SLR479_20231202[[#This Row],[Tytuł]],"*"&amp;$B$1&amp;"*")</f>
        <v>0</v>
      </c>
      <c r="G135" s="9">
        <f>COUNTIFS(SLR479_20231202[[#This Row],[Tytuł]],"*"&amp;$B$1&amp;"*",SLR479_20231202[[#This Row],[Tytuł]],"*"&amp;$E$1&amp;"*")</f>
        <v>0</v>
      </c>
      <c r="H135" s="9" t="s">
        <v>2779</v>
      </c>
      <c r="I135" s="9">
        <f>MID(SLR479_20231202[[#This Row],[Rok, publikacja, cytowania]],2,4)+0</f>
        <v>2019</v>
      </c>
      <c r="J135" s="9">
        <f>(MID(SLR479_20231202[[#This Row],[Rok, publikacja, cytowania]],FIND(" Cited ",SLR479_20231202[[#This Row],[Rok, publikacja, cytowania]])+7,SLR479_20231202[[#This Row],[IlośćZnakówLCyt]]))+0</f>
        <v>12</v>
      </c>
      <c r="K135" s="9">
        <f>FIND(" Cited ",SLR479_20231202[[#This Row],[Rok, publikacja, cytowania]])+7</f>
        <v>57</v>
      </c>
      <c r="L135" s="9">
        <f>FIND(" times",SLR479_20231202[[#This Row],[Rok, publikacja, cytowania]])</f>
        <v>59</v>
      </c>
      <c r="M135" s="9">
        <f>SLR479_20231202[[#This Row],[koniecLCyt]]-SLR479_20231202[[#This Row],[poczLCyt]]</f>
        <v>2</v>
      </c>
      <c r="N135" s="9" t="s">
        <v>2780</v>
      </c>
      <c r="O135" s="9" t="s">
        <v>2781</v>
      </c>
      <c r="P135" s="9" t="s">
        <v>2782</v>
      </c>
      <c r="Q135" s="9">
        <f>COUNTIF(SLR479_20231202[[#This Row],[streszczenie]],"*"&amp;$B$1&amp;"*")</f>
        <v>0</v>
      </c>
      <c r="R135" s="9">
        <f>COUNTIFS(SLR479_20231202[[#This Row],[streszczenie]],"*"&amp;$B$1&amp;"*",SLR479_20231202[[#This Row],[streszczenie]],"*"&amp;$E$1&amp;"*")</f>
        <v>0</v>
      </c>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8" t="s">
        <v>10</v>
      </c>
      <c r="CK135" s="8" t="s">
        <v>11</v>
      </c>
      <c r="CL135" s="8" t="s">
        <v>12</v>
      </c>
    </row>
    <row r="136" spans="1:90" hidden="1" x14ac:dyDescent="0.45">
      <c r="A136" s="9">
        <v>134</v>
      </c>
      <c r="B136" s="9" t="s">
        <v>208</v>
      </c>
      <c r="C136" s="9" t="s">
        <v>209</v>
      </c>
      <c r="D136" s="9" t="s">
        <v>210</v>
      </c>
      <c r="E136" s="9" t="s">
        <v>211</v>
      </c>
      <c r="F136" s="9">
        <f>COUNTIF(SLR479_20231202[[#This Row],[Tytuł]],"*"&amp;$B$1&amp;"*")</f>
        <v>1</v>
      </c>
      <c r="G136" s="9">
        <f>COUNTIFS(SLR479_20231202[[#This Row],[Tytuł]],"*"&amp;$B$1&amp;"*",SLR479_20231202[[#This Row],[Tytuł]],"*"&amp;$E$1&amp;"*")</f>
        <v>0</v>
      </c>
      <c r="H136" s="9" t="s">
        <v>212</v>
      </c>
      <c r="I136" s="9">
        <f>MID(SLR479_20231202[[#This Row],[Rok, publikacja, cytowania]],2,4)+0</f>
        <v>2022</v>
      </c>
      <c r="J136" s="9">
        <f>(MID(SLR479_20231202[[#This Row],[Rok, publikacja, cytowania]],FIND(" Cited ",SLR479_20231202[[#This Row],[Rok, publikacja, cytowania]])+7,SLR479_20231202[[#This Row],[IlośćZnakówLCyt]]))+0</f>
        <v>9</v>
      </c>
      <c r="K136" s="9">
        <f>FIND(" Cited ",SLR479_20231202[[#This Row],[Rok, publikacja, cytowania]])+7</f>
        <v>100</v>
      </c>
      <c r="L136" s="9">
        <f>FIND(" times",SLR479_20231202[[#This Row],[Rok, publikacja, cytowania]])</f>
        <v>101</v>
      </c>
      <c r="M136" s="9">
        <f>SLR479_20231202[[#This Row],[koniecLCyt]]-SLR479_20231202[[#This Row],[poczLCyt]]</f>
        <v>1</v>
      </c>
      <c r="N136" s="9" t="s">
        <v>213</v>
      </c>
      <c r="O136" s="9" t="s">
        <v>214</v>
      </c>
      <c r="P136" s="9" t="s">
        <v>215</v>
      </c>
      <c r="Q136" s="9">
        <f>COUNTIF(SLR479_20231202[[#This Row],[streszczenie]],"*"&amp;$B$1&amp;"*")</f>
        <v>1</v>
      </c>
      <c r="R136" s="9">
        <f>COUNTIFS(SLR479_20231202[[#This Row],[streszczenie]],"*"&amp;$B$1&amp;"*",SLR479_20231202[[#This Row],[streszczenie]],"*"&amp;$E$1&amp;"*")</f>
        <v>1</v>
      </c>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t="s">
        <v>10</v>
      </c>
      <c r="CK136" s="9" t="s">
        <v>11</v>
      </c>
      <c r="CL136" s="9" t="s">
        <v>12</v>
      </c>
    </row>
    <row r="137" spans="1:90" hidden="1" x14ac:dyDescent="0.45">
      <c r="A137" s="9">
        <v>135</v>
      </c>
      <c r="B137" s="9" t="s">
        <v>216</v>
      </c>
      <c r="C137" s="9" t="s">
        <v>217</v>
      </c>
      <c r="D137" s="9" t="s">
        <v>218</v>
      </c>
      <c r="E137" s="9" t="s">
        <v>219</v>
      </c>
      <c r="F137" s="9">
        <f>COUNTIF(SLR479_20231202[[#This Row],[Tytuł]],"*"&amp;$B$1&amp;"*")</f>
        <v>0</v>
      </c>
      <c r="G137" s="9">
        <f>COUNTIFS(SLR479_20231202[[#This Row],[Tytuł]],"*"&amp;$B$1&amp;"*",SLR479_20231202[[#This Row],[Tytuł]],"*"&amp;$E$1&amp;"*")</f>
        <v>0</v>
      </c>
      <c r="H137" s="9" t="s">
        <v>220</v>
      </c>
      <c r="I137" s="9">
        <f>MID(SLR479_20231202[[#This Row],[Rok, publikacja, cytowania]],2,4)+0</f>
        <v>2019</v>
      </c>
      <c r="J137" s="9">
        <f>(MID(SLR479_20231202[[#This Row],[Rok, publikacja, cytowania]],FIND(" Cited ",SLR479_20231202[[#This Row],[Rok, publikacja, cytowania]])+7,SLR479_20231202[[#This Row],[IlośćZnakówLCyt]]))+0</f>
        <v>12</v>
      </c>
      <c r="K137" s="9">
        <f>FIND(" Cited ",SLR479_20231202[[#This Row],[Rok, publikacja, cytowania]])+7</f>
        <v>66</v>
      </c>
      <c r="L137" s="9">
        <f>FIND(" times",SLR479_20231202[[#This Row],[Rok, publikacja, cytowania]])</f>
        <v>68</v>
      </c>
      <c r="M137" s="9">
        <f>SLR479_20231202[[#This Row],[koniecLCyt]]-SLR479_20231202[[#This Row],[poczLCyt]]</f>
        <v>2</v>
      </c>
      <c r="N137" s="9" t="s">
        <v>221</v>
      </c>
      <c r="O137" s="9" t="s">
        <v>222</v>
      </c>
      <c r="P137" s="9" t="s">
        <v>223</v>
      </c>
      <c r="Q137" s="9">
        <f>COUNTIF(SLR479_20231202[[#This Row],[streszczenie]],"*"&amp;$B$1&amp;"*")</f>
        <v>0</v>
      </c>
      <c r="R137" s="9">
        <f>COUNTIFS(SLR479_20231202[[#This Row],[streszczenie]],"*"&amp;$B$1&amp;"*",SLR479_20231202[[#This Row],[streszczenie]],"*"&amp;$E$1&amp;"*")</f>
        <v>0</v>
      </c>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8" t="s">
        <v>10</v>
      </c>
      <c r="CK137" s="8" t="s">
        <v>11</v>
      </c>
      <c r="CL137" s="8" t="s">
        <v>12</v>
      </c>
    </row>
    <row r="138" spans="1:90" hidden="1" x14ac:dyDescent="0.45">
      <c r="A138" s="9">
        <v>136</v>
      </c>
      <c r="B138" s="9" t="s">
        <v>2783</v>
      </c>
      <c r="C138" s="9" t="s">
        <v>2784</v>
      </c>
      <c r="D138" s="9">
        <v>23670734000</v>
      </c>
      <c r="E138" s="9" t="s">
        <v>2785</v>
      </c>
      <c r="F138" s="9">
        <f>COUNTIF(SLR479_20231202[[#This Row],[Tytuł]],"*"&amp;$B$1&amp;"*")</f>
        <v>0</v>
      </c>
      <c r="G138" s="9">
        <f>COUNTIFS(SLR479_20231202[[#This Row],[Tytuł]],"*"&amp;$B$1&amp;"*",SLR479_20231202[[#This Row],[Tytuł]],"*"&amp;$E$1&amp;"*")</f>
        <v>0</v>
      </c>
      <c r="H138" s="9" t="s">
        <v>2786</v>
      </c>
      <c r="I138" s="9">
        <f>MID(SLR479_20231202[[#This Row],[Rok, publikacja, cytowania]],2,4)+0</f>
        <v>2020</v>
      </c>
      <c r="J138" s="9">
        <f>(MID(SLR479_20231202[[#This Row],[Rok, publikacja, cytowania]],FIND(" Cited ",SLR479_20231202[[#This Row],[Rok, publikacja, cytowania]])+7,SLR479_20231202[[#This Row],[IlośćZnakówLCyt]]))+0</f>
        <v>6</v>
      </c>
      <c r="K138" s="9">
        <f>FIND(" Cited ",SLR479_20231202[[#This Row],[Rok, publikacja, cytowania]])+7</f>
        <v>68</v>
      </c>
      <c r="L138" s="9">
        <f>FIND(" times",SLR479_20231202[[#This Row],[Rok, publikacja, cytowania]])</f>
        <v>69</v>
      </c>
      <c r="M138" s="9">
        <f>SLR479_20231202[[#This Row],[koniecLCyt]]-SLR479_20231202[[#This Row],[poczLCyt]]</f>
        <v>1</v>
      </c>
      <c r="N138" s="9" t="s">
        <v>2787</v>
      </c>
      <c r="O138" s="9" t="s">
        <v>2788</v>
      </c>
      <c r="P138" s="9" t="s">
        <v>2789</v>
      </c>
      <c r="Q138" s="9">
        <f>COUNTIF(SLR479_20231202[[#This Row],[streszczenie]],"*"&amp;$B$1&amp;"*")</f>
        <v>0</v>
      </c>
      <c r="R138" s="9">
        <f>COUNTIFS(SLR479_20231202[[#This Row],[streszczenie]],"*"&amp;$B$1&amp;"*",SLR479_20231202[[#This Row],[streszczenie]],"*"&amp;$E$1&amp;"*")</f>
        <v>0</v>
      </c>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t="s">
        <v>10</v>
      </c>
      <c r="CK138" s="9" t="s">
        <v>11</v>
      </c>
      <c r="CL138" s="9" t="s">
        <v>12</v>
      </c>
    </row>
    <row r="139" spans="1:90" hidden="1" x14ac:dyDescent="0.45">
      <c r="A139" s="9">
        <v>137</v>
      </c>
      <c r="B139" s="9" t="s">
        <v>232</v>
      </c>
      <c r="C139" s="9" t="s">
        <v>233</v>
      </c>
      <c r="D139" s="9" t="s">
        <v>234</v>
      </c>
      <c r="E139" s="9" t="s">
        <v>235</v>
      </c>
      <c r="F139" s="9">
        <f>COUNTIF(SLR479_20231202[[#This Row],[Tytuł]],"*"&amp;$B$1&amp;"*")</f>
        <v>0</v>
      </c>
      <c r="G139" s="9">
        <f>COUNTIFS(SLR479_20231202[[#This Row],[Tytuł]],"*"&amp;$B$1&amp;"*",SLR479_20231202[[#This Row],[Tytuł]],"*"&amp;$E$1&amp;"*")</f>
        <v>0</v>
      </c>
      <c r="H139" s="9" t="s">
        <v>236</v>
      </c>
      <c r="I139" s="9">
        <f>MID(SLR479_20231202[[#This Row],[Rok, publikacja, cytowania]],2,4)+0</f>
        <v>2016</v>
      </c>
      <c r="J139" s="9">
        <f>(MID(SLR479_20231202[[#This Row],[Rok, publikacja, cytowania]],FIND(" Cited ",SLR479_20231202[[#This Row],[Rok, publikacja, cytowania]])+7,SLR479_20231202[[#This Row],[IlośćZnakówLCyt]]))+0</f>
        <v>9</v>
      </c>
      <c r="K139" s="9">
        <f>FIND(" Cited ",SLR479_20231202[[#This Row],[Rok, publikacja, cytowania]])+7</f>
        <v>65</v>
      </c>
      <c r="L139" s="9">
        <f>FIND(" times",SLR479_20231202[[#This Row],[Rok, publikacja, cytowania]])</f>
        <v>66</v>
      </c>
      <c r="M139" s="9">
        <f>SLR479_20231202[[#This Row],[koniecLCyt]]-SLR479_20231202[[#This Row],[poczLCyt]]</f>
        <v>1</v>
      </c>
      <c r="N139" s="9" t="s">
        <v>237</v>
      </c>
      <c r="O139" s="9" t="s">
        <v>238</v>
      </c>
      <c r="P139" s="9" t="s">
        <v>239</v>
      </c>
      <c r="Q139" s="9">
        <f>COUNTIF(SLR479_20231202[[#This Row],[streszczenie]],"*"&amp;$B$1&amp;"*")</f>
        <v>0</v>
      </c>
      <c r="R139" s="9">
        <f>COUNTIFS(SLR479_20231202[[#This Row],[streszczenie]],"*"&amp;$B$1&amp;"*",SLR479_20231202[[#This Row],[streszczenie]],"*"&amp;$E$1&amp;"*")</f>
        <v>0</v>
      </c>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8" t="s">
        <v>10</v>
      </c>
      <c r="CK139" s="8" t="s">
        <v>11</v>
      </c>
      <c r="CL139" s="8" t="s">
        <v>12</v>
      </c>
    </row>
    <row r="140" spans="1:90" x14ac:dyDescent="0.45">
      <c r="A140" s="9">
        <v>138</v>
      </c>
      <c r="B140" s="9" t="s">
        <v>240</v>
      </c>
      <c r="C140" s="9" t="s">
        <v>241</v>
      </c>
      <c r="D140" s="9">
        <v>35219563200</v>
      </c>
      <c r="E140" s="9" t="s">
        <v>242</v>
      </c>
      <c r="F140" s="9">
        <f>COUNTIF(SLR479_20231202[[#This Row],[Tytuł]],"*"&amp;$B$1&amp;"*")</f>
        <v>1</v>
      </c>
      <c r="G140" s="9">
        <f>COUNTIFS(SLR479_20231202[[#This Row],[Tytuł]],"*"&amp;$B$1&amp;"*",SLR479_20231202[[#This Row],[Tytuł]],"*"&amp;$E$1&amp;"*")</f>
        <v>0</v>
      </c>
      <c r="H140" s="9" t="s">
        <v>243</v>
      </c>
      <c r="I140" s="9">
        <f>MID(SLR479_20231202[[#This Row],[Rok, publikacja, cytowania]],2,4)+0</f>
        <v>2016</v>
      </c>
      <c r="J140" s="9">
        <f>(MID(SLR479_20231202[[#This Row],[Rok, publikacja, cytowania]],FIND(" Cited ",SLR479_20231202[[#This Row],[Rok, publikacja, cytowania]])+7,SLR479_20231202[[#This Row],[IlośćZnakówLCyt]]))+0</f>
        <v>11</v>
      </c>
      <c r="K140" s="9">
        <f>FIND(" Cited ",SLR479_20231202[[#This Row],[Rok, publikacja, cytowania]])+7</f>
        <v>75</v>
      </c>
      <c r="L140" s="9">
        <f>FIND(" times",SLR479_20231202[[#This Row],[Rok, publikacja, cytowania]])</f>
        <v>77</v>
      </c>
      <c r="M140" s="9">
        <f>SLR479_20231202[[#This Row],[koniecLCyt]]-SLR479_20231202[[#This Row],[poczLCyt]]</f>
        <v>2</v>
      </c>
      <c r="N140" s="9" t="s">
        <v>244</v>
      </c>
      <c r="O140" s="9" t="s">
        <v>245</v>
      </c>
      <c r="P140" s="9" t="s">
        <v>246</v>
      </c>
      <c r="Q140" s="9">
        <f>COUNTIF(SLR479_20231202[[#This Row],[streszczenie]],"*"&amp;$B$1&amp;"*")</f>
        <v>1</v>
      </c>
      <c r="R140" s="9">
        <f>COUNTIFS(SLR479_20231202[[#This Row],[streszczenie]],"*"&amp;$B$1&amp;"*",SLR479_20231202[[#This Row],[streszczenie]],"*"&amp;$E$1&amp;"*")</f>
        <v>0</v>
      </c>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t="s">
        <v>10</v>
      </c>
      <c r="CK140" s="9" t="s">
        <v>11</v>
      </c>
      <c r="CL140" s="9" t="s">
        <v>12</v>
      </c>
    </row>
    <row r="141" spans="1:90" hidden="1" x14ac:dyDescent="0.45">
      <c r="A141" s="9">
        <v>139</v>
      </c>
      <c r="B141" s="9" t="s">
        <v>285</v>
      </c>
      <c r="C141" s="9" t="s">
        <v>286</v>
      </c>
      <c r="D141" s="9" t="s">
        <v>287</v>
      </c>
      <c r="E141" s="9" t="s">
        <v>288</v>
      </c>
      <c r="F141" s="9">
        <f>COUNTIF(SLR479_20231202[[#This Row],[Tytuł]],"*"&amp;$B$1&amp;"*")</f>
        <v>0</v>
      </c>
      <c r="G141" s="9">
        <f>COUNTIFS(SLR479_20231202[[#This Row],[Tytuł]],"*"&amp;$B$1&amp;"*",SLR479_20231202[[#This Row],[Tytuł]],"*"&amp;$E$1&amp;"*")</f>
        <v>0</v>
      </c>
      <c r="H141" s="9" t="s">
        <v>289</v>
      </c>
      <c r="I141" s="9">
        <f>MID(SLR479_20231202[[#This Row],[Rok, publikacja, cytowania]],2,4)+0</f>
        <v>2021</v>
      </c>
      <c r="J141" s="9">
        <f>(MID(SLR479_20231202[[#This Row],[Rok, publikacja, cytowania]],FIND(" Cited ",SLR479_20231202[[#This Row],[Rok, publikacja, cytowania]])+7,SLR479_20231202[[#This Row],[IlośćZnakówLCyt]]))+0</f>
        <v>13</v>
      </c>
      <c r="K141" s="9">
        <f>FIND(" Cited ",SLR479_20231202[[#This Row],[Rok, publikacja, cytowania]])+7</f>
        <v>67</v>
      </c>
      <c r="L141" s="9">
        <f>FIND(" times",SLR479_20231202[[#This Row],[Rok, publikacja, cytowania]])</f>
        <v>69</v>
      </c>
      <c r="M141" s="9">
        <f>SLR479_20231202[[#This Row],[koniecLCyt]]-SLR479_20231202[[#This Row],[poczLCyt]]</f>
        <v>2</v>
      </c>
      <c r="N141" s="9" t="s">
        <v>290</v>
      </c>
      <c r="O141" s="9" t="s">
        <v>291</v>
      </c>
      <c r="P141" s="9" t="s">
        <v>292</v>
      </c>
      <c r="Q141" s="9">
        <f>COUNTIF(SLR479_20231202[[#This Row],[streszczenie]],"*"&amp;$B$1&amp;"*")</f>
        <v>0</v>
      </c>
      <c r="R141" s="9">
        <f>COUNTIFS(SLR479_20231202[[#This Row],[streszczenie]],"*"&amp;$B$1&amp;"*",SLR479_20231202[[#This Row],[streszczenie]],"*"&amp;$E$1&amp;"*")</f>
        <v>0</v>
      </c>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8" t="s">
        <v>10</v>
      </c>
      <c r="CK141" s="8" t="s">
        <v>11</v>
      </c>
      <c r="CL141" s="8" t="s">
        <v>12</v>
      </c>
    </row>
    <row r="142" spans="1:90" hidden="1" x14ac:dyDescent="0.45">
      <c r="A142" s="9">
        <v>140</v>
      </c>
      <c r="B142" s="9" t="s">
        <v>2790</v>
      </c>
      <c r="C142" s="9" t="s">
        <v>2791</v>
      </c>
      <c r="D142" s="9" t="s">
        <v>2792</v>
      </c>
      <c r="E142" s="9" t="s">
        <v>2793</v>
      </c>
      <c r="F142" s="9">
        <f>COUNTIF(SLR479_20231202[[#This Row],[Tytuł]],"*"&amp;$B$1&amp;"*")</f>
        <v>0</v>
      </c>
      <c r="G142" s="9">
        <f>COUNTIFS(SLR479_20231202[[#This Row],[Tytuł]],"*"&amp;$B$1&amp;"*",SLR479_20231202[[#This Row],[Tytuł]],"*"&amp;$E$1&amp;"*")</f>
        <v>0</v>
      </c>
      <c r="H142" s="9" t="s">
        <v>2794</v>
      </c>
      <c r="I142" s="9">
        <f>MID(SLR479_20231202[[#This Row],[Rok, publikacja, cytowania]],2,4)+0</f>
        <v>2019</v>
      </c>
      <c r="J142" s="9">
        <f>(MID(SLR479_20231202[[#This Row],[Rok, publikacja, cytowania]],FIND(" Cited ",SLR479_20231202[[#This Row],[Rok, publikacja, cytowania]])+7,SLR479_20231202[[#This Row],[IlośćZnakówLCyt]]))+0</f>
        <v>11</v>
      </c>
      <c r="K142" s="9">
        <f>FIND(" Cited ",SLR479_20231202[[#This Row],[Rok, publikacja, cytowania]])+7</f>
        <v>51</v>
      </c>
      <c r="L142" s="9">
        <f>FIND(" times",SLR479_20231202[[#This Row],[Rok, publikacja, cytowania]])</f>
        <v>53</v>
      </c>
      <c r="M142" s="9">
        <f>SLR479_20231202[[#This Row],[koniecLCyt]]-SLR479_20231202[[#This Row],[poczLCyt]]</f>
        <v>2</v>
      </c>
      <c r="N142" s="9" t="s">
        <v>2795</v>
      </c>
      <c r="O142" s="9" t="s">
        <v>2796</v>
      </c>
      <c r="P142" s="9" t="s">
        <v>2797</v>
      </c>
      <c r="Q142" s="9">
        <f>COUNTIF(SLR479_20231202[[#This Row],[streszczenie]],"*"&amp;$B$1&amp;"*")</f>
        <v>1</v>
      </c>
      <c r="R142" s="9">
        <f>COUNTIFS(SLR479_20231202[[#This Row],[streszczenie]],"*"&amp;$B$1&amp;"*",SLR479_20231202[[#This Row],[streszczenie]],"*"&amp;$E$1&amp;"*")</f>
        <v>1</v>
      </c>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t="s">
        <v>10</v>
      </c>
      <c r="CK142" s="9" t="s">
        <v>11</v>
      </c>
      <c r="CL142" s="9" t="s">
        <v>12</v>
      </c>
    </row>
    <row r="143" spans="1:90" hidden="1" x14ac:dyDescent="0.45">
      <c r="A143" s="9">
        <v>141</v>
      </c>
      <c r="B143" s="9" t="s">
        <v>2798</v>
      </c>
      <c r="C143" s="9" t="s">
        <v>2799</v>
      </c>
      <c r="D143" s="9" t="s">
        <v>2800</v>
      </c>
      <c r="E143" s="9" t="s">
        <v>2801</v>
      </c>
      <c r="F143" s="9">
        <f>COUNTIF(SLR479_20231202[[#This Row],[Tytuł]],"*"&amp;$B$1&amp;"*")</f>
        <v>0</v>
      </c>
      <c r="G143" s="9">
        <f>COUNTIFS(SLR479_20231202[[#This Row],[Tytuł]],"*"&amp;$B$1&amp;"*",SLR479_20231202[[#This Row],[Tytuł]],"*"&amp;$E$1&amp;"*")</f>
        <v>0</v>
      </c>
      <c r="H143" s="9" t="s">
        <v>2802</v>
      </c>
      <c r="I143" s="9">
        <f>MID(SLR479_20231202[[#This Row],[Rok, publikacja, cytowania]],2,4)+0</f>
        <v>2023</v>
      </c>
      <c r="J143" s="9">
        <f>(MID(SLR479_20231202[[#This Row],[Rok, publikacja, cytowania]],FIND(" Cited ",SLR479_20231202[[#This Row],[Rok, publikacja, cytowania]])+7,SLR479_20231202[[#This Row],[IlośćZnakówLCyt]]))+0</f>
        <v>11</v>
      </c>
      <c r="K143" s="9">
        <f>FIND(" Cited ",SLR479_20231202[[#This Row],[Rok, publikacja, cytowania]])+7</f>
        <v>70</v>
      </c>
      <c r="L143" s="9">
        <f>FIND(" times",SLR479_20231202[[#This Row],[Rok, publikacja, cytowania]])</f>
        <v>72</v>
      </c>
      <c r="M143" s="9">
        <f>SLR479_20231202[[#This Row],[koniecLCyt]]-SLR479_20231202[[#This Row],[poczLCyt]]</f>
        <v>2</v>
      </c>
      <c r="N143" s="9" t="s">
        <v>2803</v>
      </c>
      <c r="O143" s="9" t="s">
        <v>2804</v>
      </c>
      <c r="P143" s="9" t="s">
        <v>2805</v>
      </c>
      <c r="Q143" s="9">
        <f>COUNTIF(SLR479_20231202[[#This Row],[streszczenie]],"*"&amp;$B$1&amp;"*")</f>
        <v>0</v>
      </c>
      <c r="R143" s="9">
        <f>COUNTIFS(SLR479_20231202[[#This Row],[streszczenie]],"*"&amp;$B$1&amp;"*",SLR479_20231202[[#This Row],[streszczenie]],"*"&amp;$E$1&amp;"*")</f>
        <v>0</v>
      </c>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8" t="s">
        <v>10</v>
      </c>
      <c r="CK143" s="8" t="s">
        <v>11</v>
      </c>
      <c r="CL143" s="8" t="s">
        <v>12</v>
      </c>
    </row>
    <row r="144" spans="1:90" hidden="1" x14ac:dyDescent="0.45">
      <c r="A144" s="9">
        <v>142</v>
      </c>
      <c r="B144" s="9" t="s">
        <v>2397</v>
      </c>
      <c r="C144" s="9" t="s">
        <v>2398</v>
      </c>
      <c r="D144" s="9" t="s">
        <v>2235</v>
      </c>
      <c r="E144" s="9" t="s">
        <v>2806</v>
      </c>
      <c r="F144" s="9">
        <f>COUNTIF(SLR479_20231202[[#This Row],[Tytuł]],"*"&amp;$B$1&amp;"*")</f>
        <v>1</v>
      </c>
      <c r="G144" s="9">
        <f>COUNTIFS(SLR479_20231202[[#This Row],[Tytuł]],"*"&amp;$B$1&amp;"*",SLR479_20231202[[#This Row],[Tytuł]],"*"&amp;$E$1&amp;"*")</f>
        <v>0</v>
      </c>
      <c r="H144" s="9" t="s">
        <v>2807</v>
      </c>
      <c r="I144" s="9">
        <f>MID(SLR479_20231202[[#This Row],[Rok, publikacja, cytowania]],2,4)+0</f>
        <v>2013</v>
      </c>
      <c r="J144" s="9">
        <f>(MID(SLR479_20231202[[#This Row],[Rok, publikacja, cytowania]],FIND(" Cited ",SLR479_20231202[[#This Row],[Rok, publikacja, cytowania]])+7,SLR479_20231202[[#This Row],[IlośćZnakówLCyt]]))+0</f>
        <v>9</v>
      </c>
      <c r="K144" s="9">
        <f>FIND(" Cited ",SLR479_20231202[[#This Row],[Rok, publikacja, cytowania]])+7</f>
        <v>72</v>
      </c>
      <c r="L144" s="9">
        <f>FIND(" times",SLR479_20231202[[#This Row],[Rok, publikacja, cytowania]])</f>
        <v>73</v>
      </c>
      <c r="M144" s="9">
        <f>SLR479_20231202[[#This Row],[koniecLCyt]]-SLR479_20231202[[#This Row],[poczLCyt]]</f>
        <v>1</v>
      </c>
      <c r="N144" s="9" t="s">
        <v>2808</v>
      </c>
      <c r="O144" s="9" t="s">
        <v>2809</v>
      </c>
      <c r="P144" s="9" t="s">
        <v>2810</v>
      </c>
      <c r="Q144" s="9">
        <f>COUNTIF(SLR479_20231202[[#This Row],[streszczenie]],"*"&amp;$B$1&amp;"*")</f>
        <v>1</v>
      </c>
      <c r="R144" s="9">
        <f>COUNTIFS(SLR479_20231202[[#This Row],[streszczenie]],"*"&amp;$B$1&amp;"*",SLR479_20231202[[#This Row],[streszczenie]],"*"&amp;$E$1&amp;"*")</f>
        <v>1</v>
      </c>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t="s">
        <v>10</v>
      </c>
      <c r="CK144" s="9" t="s">
        <v>11</v>
      </c>
      <c r="CL144" s="9" t="s">
        <v>12</v>
      </c>
    </row>
    <row r="145" spans="1:90" hidden="1" x14ac:dyDescent="0.45">
      <c r="A145" s="9">
        <v>143</v>
      </c>
      <c r="B145" s="9" t="s">
        <v>293</v>
      </c>
      <c r="C145" s="9" t="s">
        <v>294</v>
      </c>
      <c r="D145" s="9">
        <v>57194149867</v>
      </c>
      <c r="E145" s="9" t="s">
        <v>295</v>
      </c>
      <c r="F145" s="9">
        <f>COUNTIF(SLR479_20231202[[#This Row],[Tytuł]],"*"&amp;$B$1&amp;"*")</f>
        <v>0</v>
      </c>
      <c r="G145" s="9">
        <f>COUNTIFS(SLR479_20231202[[#This Row],[Tytuł]],"*"&amp;$B$1&amp;"*",SLR479_20231202[[#This Row],[Tytuł]],"*"&amp;$E$1&amp;"*")</f>
        <v>0</v>
      </c>
      <c r="H145" s="9" t="s">
        <v>296</v>
      </c>
      <c r="I145" s="9">
        <f>MID(SLR479_20231202[[#This Row],[Rok, publikacja, cytowania]],2,4)+0</f>
        <v>2019</v>
      </c>
      <c r="J145" s="9">
        <f>(MID(SLR479_20231202[[#This Row],[Rok, publikacja, cytowania]],FIND(" Cited ",SLR479_20231202[[#This Row],[Rok, publikacja, cytowania]])+7,SLR479_20231202[[#This Row],[IlośćZnakówLCyt]]))+0</f>
        <v>8</v>
      </c>
      <c r="K145" s="9">
        <f>FIND(" Cited ",SLR479_20231202[[#This Row],[Rok, publikacja, cytowania]])+7</f>
        <v>66</v>
      </c>
      <c r="L145" s="9">
        <f>FIND(" times",SLR479_20231202[[#This Row],[Rok, publikacja, cytowania]])</f>
        <v>67</v>
      </c>
      <c r="M145" s="9">
        <f>SLR479_20231202[[#This Row],[koniecLCyt]]-SLR479_20231202[[#This Row],[poczLCyt]]</f>
        <v>1</v>
      </c>
      <c r="N145" s="9" t="s">
        <v>297</v>
      </c>
      <c r="O145" s="9" t="s">
        <v>298</v>
      </c>
      <c r="P145" s="9" t="s">
        <v>299</v>
      </c>
      <c r="Q145" s="9">
        <f>COUNTIF(SLR479_20231202[[#This Row],[streszczenie]],"*"&amp;$B$1&amp;"*")</f>
        <v>1</v>
      </c>
      <c r="R145" s="9">
        <f>COUNTIFS(SLR479_20231202[[#This Row],[streszczenie]],"*"&amp;$B$1&amp;"*",SLR479_20231202[[#This Row],[streszczenie]],"*"&amp;$E$1&amp;"*")</f>
        <v>1</v>
      </c>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8" t="s">
        <v>10</v>
      </c>
      <c r="CK145" s="8" t="s">
        <v>11</v>
      </c>
      <c r="CL145" s="8" t="s">
        <v>12</v>
      </c>
    </row>
    <row r="146" spans="1:90" hidden="1" x14ac:dyDescent="0.45">
      <c r="A146" s="9">
        <v>144</v>
      </c>
      <c r="B146" s="9" t="s">
        <v>2811</v>
      </c>
      <c r="C146" s="9" t="s">
        <v>2812</v>
      </c>
      <c r="D146" s="9">
        <v>56151567400</v>
      </c>
      <c r="E146" s="9" t="s">
        <v>2813</v>
      </c>
      <c r="F146" s="9">
        <f>COUNTIF(SLR479_20231202[[#This Row],[Tytuł]],"*"&amp;$B$1&amp;"*")</f>
        <v>0</v>
      </c>
      <c r="G146" s="9">
        <f>COUNTIFS(SLR479_20231202[[#This Row],[Tytuł]],"*"&amp;$B$1&amp;"*",SLR479_20231202[[#This Row],[Tytuł]],"*"&amp;$E$1&amp;"*")</f>
        <v>0</v>
      </c>
      <c r="H146" s="9" t="s">
        <v>2814</v>
      </c>
      <c r="I146" s="9">
        <f>MID(SLR479_20231202[[#This Row],[Rok, publikacja, cytowania]],2,4)+0</f>
        <v>2012</v>
      </c>
      <c r="J146" s="9">
        <f>(MID(SLR479_20231202[[#This Row],[Rok, publikacja, cytowania]],FIND(" Cited ",SLR479_20231202[[#This Row],[Rok, publikacja, cytowania]])+7,SLR479_20231202[[#This Row],[IlośćZnakówLCyt]]))+0</f>
        <v>10</v>
      </c>
      <c r="K146" s="9">
        <f>FIND(" Cited ",SLR479_20231202[[#This Row],[Rok, publikacja, cytowania]])+7</f>
        <v>51</v>
      </c>
      <c r="L146" s="9">
        <f>FIND(" times",SLR479_20231202[[#This Row],[Rok, publikacja, cytowania]])</f>
        <v>53</v>
      </c>
      <c r="M146" s="9">
        <f>SLR479_20231202[[#This Row],[koniecLCyt]]-SLR479_20231202[[#This Row],[poczLCyt]]</f>
        <v>2</v>
      </c>
      <c r="N146" s="9" t="s">
        <v>2815</v>
      </c>
      <c r="O146" s="9" t="s">
        <v>2816</v>
      </c>
      <c r="P146" s="9" t="s">
        <v>2817</v>
      </c>
      <c r="Q146" s="9">
        <f>COUNTIF(SLR479_20231202[[#This Row],[streszczenie]],"*"&amp;$B$1&amp;"*")</f>
        <v>1</v>
      </c>
      <c r="R146" s="9">
        <f>COUNTIFS(SLR479_20231202[[#This Row],[streszczenie]],"*"&amp;$B$1&amp;"*",SLR479_20231202[[#This Row],[streszczenie]],"*"&amp;$E$1&amp;"*")</f>
        <v>1</v>
      </c>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8" t="s">
        <v>10</v>
      </c>
      <c r="CK146" s="8" t="s">
        <v>11</v>
      </c>
      <c r="CL146" s="8" t="s">
        <v>12</v>
      </c>
    </row>
    <row r="147" spans="1:90" hidden="1" x14ac:dyDescent="0.45">
      <c r="A147" s="9">
        <v>145</v>
      </c>
      <c r="B147" s="9" t="s">
        <v>323</v>
      </c>
      <c r="C147" s="9" t="s">
        <v>324</v>
      </c>
      <c r="D147" s="9" t="s">
        <v>325</v>
      </c>
      <c r="E147" s="9" t="s">
        <v>326</v>
      </c>
      <c r="F147" s="9">
        <f>COUNTIF(SLR479_20231202[[#This Row],[Tytuł]],"*"&amp;$B$1&amp;"*")</f>
        <v>1</v>
      </c>
      <c r="G147" s="9">
        <f>COUNTIFS(SLR479_20231202[[#This Row],[Tytuł]],"*"&amp;$B$1&amp;"*",SLR479_20231202[[#This Row],[Tytuł]],"*"&amp;$E$1&amp;"*")</f>
        <v>1</v>
      </c>
      <c r="H147" s="9" t="s">
        <v>327</v>
      </c>
      <c r="I147" s="9">
        <f>MID(SLR479_20231202[[#This Row],[Rok, publikacja, cytowania]],2,4)+0</f>
        <v>2017</v>
      </c>
      <c r="J147" s="9">
        <f>(MID(SLR479_20231202[[#This Row],[Rok, publikacja, cytowania]],FIND(" Cited ",SLR479_20231202[[#This Row],[Rok, publikacja, cytowania]])+7,SLR479_20231202[[#This Row],[IlośćZnakówLCyt]]))+0</f>
        <v>15</v>
      </c>
      <c r="K147" s="9">
        <f>FIND(" Cited ",SLR479_20231202[[#This Row],[Rok, publikacja, cytowania]])+7</f>
        <v>49</v>
      </c>
      <c r="L147" s="9">
        <f>FIND(" times",SLR479_20231202[[#This Row],[Rok, publikacja, cytowania]])</f>
        <v>51</v>
      </c>
      <c r="M147" s="9">
        <f>SLR479_20231202[[#This Row],[koniecLCyt]]-SLR479_20231202[[#This Row],[poczLCyt]]</f>
        <v>2</v>
      </c>
      <c r="N147" s="9" t="s">
        <v>328</v>
      </c>
      <c r="O147" s="9" t="s">
        <v>329</v>
      </c>
      <c r="P147" s="9" t="s">
        <v>330</v>
      </c>
      <c r="Q147" s="9">
        <f>COUNTIF(SLR479_20231202[[#This Row],[streszczenie]],"*"&amp;$B$1&amp;"*")</f>
        <v>1</v>
      </c>
      <c r="R147" s="9">
        <f>COUNTIFS(SLR479_20231202[[#This Row],[streszczenie]],"*"&amp;$B$1&amp;"*",SLR479_20231202[[#This Row],[streszczenie]],"*"&amp;$E$1&amp;"*")</f>
        <v>1</v>
      </c>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t="s">
        <v>10</v>
      </c>
      <c r="CK147" s="9" t="s">
        <v>11</v>
      </c>
      <c r="CL147" s="9" t="s">
        <v>12</v>
      </c>
    </row>
    <row r="148" spans="1:90" hidden="1" x14ac:dyDescent="0.45">
      <c r="A148" s="9">
        <v>146</v>
      </c>
      <c r="B148" s="9" t="s">
        <v>2537</v>
      </c>
      <c r="C148" s="9" t="s">
        <v>2538</v>
      </c>
      <c r="D148" s="9" t="s">
        <v>2500</v>
      </c>
      <c r="E148" s="9" t="s">
        <v>2818</v>
      </c>
      <c r="F148" s="9">
        <f>COUNTIF(SLR479_20231202[[#This Row],[Tytuł]],"*"&amp;$B$1&amp;"*")</f>
        <v>0</v>
      </c>
      <c r="G148" s="9">
        <f>COUNTIFS(SLR479_20231202[[#This Row],[Tytuł]],"*"&amp;$B$1&amp;"*",SLR479_20231202[[#This Row],[Tytuł]],"*"&amp;$E$1&amp;"*")</f>
        <v>0</v>
      </c>
      <c r="H148" s="9" t="s">
        <v>2819</v>
      </c>
      <c r="I148" s="9">
        <f>MID(SLR479_20231202[[#This Row],[Rok, publikacja, cytowania]],2,4)+0</f>
        <v>2022</v>
      </c>
      <c r="J148" s="9">
        <f>(MID(SLR479_20231202[[#This Row],[Rok, publikacja, cytowania]],FIND(" Cited ",SLR479_20231202[[#This Row],[Rok, publikacja, cytowania]])+7,SLR479_20231202[[#This Row],[IlośćZnakówLCyt]]))+0</f>
        <v>8</v>
      </c>
      <c r="K148" s="9">
        <f>FIND(" Cited ",SLR479_20231202[[#This Row],[Rok, publikacja, cytowania]])+7</f>
        <v>86</v>
      </c>
      <c r="L148" s="9">
        <f>FIND(" times",SLR479_20231202[[#This Row],[Rok, publikacja, cytowania]])</f>
        <v>87</v>
      </c>
      <c r="M148" s="9">
        <f>SLR479_20231202[[#This Row],[koniecLCyt]]-SLR479_20231202[[#This Row],[poczLCyt]]</f>
        <v>1</v>
      </c>
      <c r="N148" s="9" t="s">
        <v>2820</v>
      </c>
      <c r="O148" s="9" t="s">
        <v>2821</v>
      </c>
      <c r="P148" s="9" t="s">
        <v>2822</v>
      </c>
      <c r="Q148" s="9">
        <f>COUNTIF(SLR479_20231202[[#This Row],[streszczenie]],"*"&amp;$B$1&amp;"*")</f>
        <v>0</v>
      </c>
      <c r="R148" s="9">
        <f>COUNTIFS(SLR479_20231202[[#This Row],[streszczenie]],"*"&amp;$B$1&amp;"*",SLR479_20231202[[#This Row],[streszczenie]],"*"&amp;$E$1&amp;"*")</f>
        <v>0</v>
      </c>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8" t="s">
        <v>10</v>
      </c>
      <c r="CK148" s="8" t="s">
        <v>11</v>
      </c>
      <c r="CL148" s="8" t="s">
        <v>12</v>
      </c>
    </row>
    <row r="149" spans="1:90" hidden="1" x14ac:dyDescent="0.45">
      <c r="A149" s="9">
        <v>147</v>
      </c>
      <c r="B149" s="9" t="s">
        <v>331</v>
      </c>
      <c r="C149" s="9" t="s">
        <v>332</v>
      </c>
      <c r="D149" s="9">
        <v>55793190008</v>
      </c>
      <c r="E149" s="9" t="s">
        <v>333</v>
      </c>
      <c r="F149" s="9">
        <f>COUNTIF(SLR479_20231202[[#This Row],[Tytuł]],"*"&amp;$B$1&amp;"*")</f>
        <v>0</v>
      </c>
      <c r="G149" s="9">
        <f>COUNTIFS(SLR479_20231202[[#This Row],[Tytuł]],"*"&amp;$B$1&amp;"*",SLR479_20231202[[#This Row],[Tytuł]],"*"&amp;$E$1&amp;"*")</f>
        <v>0</v>
      </c>
      <c r="H149" s="9" t="s">
        <v>334</v>
      </c>
      <c r="I149" s="9">
        <f>MID(SLR479_20231202[[#This Row],[Rok, publikacja, cytowania]],2,4)+0</f>
        <v>2020</v>
      </c>
      <c r="J149" s="9">
        <f>(MID(SLR479_20231202[[#This Row],[Rok, publikacja, cytowania]],FIND(" Cited ",SLR479_20231202[[#This Row],[Rok, publikacja, cytowania]])+7,SLR479_20231202[[#This Row],[IlośćZnakówLCyt]]))+0</f>
        <v>9</v>
      </c>
      <c r="K149" s="9">
        <f>FIND(" Cited ",SLR479_20231202[[#This Row],[Rok, publikacja, cytowania]])+7</f>
        <v>69</v>
      </c>
      <c r="L149" s="9">
        <f>FIND(" times",SLR479_20231202[[#This Row],[Rok, publikacja, cytowania]])</f>
        <v>70</v>
      </c>
      <c r="M149" s="9">
        <f>SLR479_20231202[[#This Row],[koniecLCyt]]-SLR479_20231202[[#This Row],[poczLCyt]]</f>
        <v>1</v>
      </c>
      <c r="N149" s="9" t="s">
        <v>335</v>
      </c>
      <c r="O149" s="9" t="s">
        <v>336</v>
      </c>
      <c r="P149" s="9" t="s">
        <v>337</v>
      </c>
      <c r="Q149" s="9">
        <f>COUNTIF(SLR479_20231202[[#This Row],[streszczenie]],"*"&amp;$B$1&amp;"*")</f>
        <v>0</v>
      </c>
      <c r="R149" s="9">
        <f>COUNTIFS(SLR479_20231202[[#This Row],[streszczenie]],"*"&amp;$B$1&amp;"*",SLR479_20231202[[#This Row],[streszczenie]],"*"&amp;$E$1&amp;"*")</f>
        <v>0</v>
      </c>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t="s">
        <v>10</v>
      </c>
      <c r="CK149" s="9" t="s">
        <v>338</v>
      </c>
      <c r="CL149" s="9" t="s">
        <v>12</v>
      </c>
    </row>
    <row r="150" spans="1:90" hidden="1" x14ac:dyDescent="0.45">
      <c r="A150" s="9">
        <v>148</v>
      </c>
      <c r="B150" s="9" t="s">
        <v>2823</v>
      </c>
      <c r="C150" s="9" t="s">
        <v>2824</v>
      </c>
      <c r="D150" s="9" t="s">
        <v>2825</v>
      </c>
      <c r="E150" s="9" t="s">
        <v>2826</v>
      </c>
      <c r="F150" s="9">
        <f>COUNTIF(SLR479_20231202[[#This Row],[Tytuł]],"*"&amp;$B$1&amp;"*")</f>
        <v>0</v>
      </c>
      <c r="G150" s="9">
        <f>COUNTIFS(SLR479_20231202[[#This Row],[Tytuł]],"*"&amp;$B$1&amp;"*",SLR479_20231202[[#This Row],[Tytuł]],"*"&amp;$E$1&amp;"*")</f>
        <v>0</v>
      </c>
      <c r="H150" s="9" t="s">
        <v>2827</v>
      </c>
      <c r="I150" s="9">
        <f>MID(SLR479_20231202[[#This Row],[Rok, publikacja, cytowania]],2,4)+0</f>
        <v>2010</v>
      </c>
      <c r="J150" s="9">
        <f>(MID(SLR479_20231202[[#This Row],[Rok, publikacja, cytowania]],FIND(" Cited ",SLR479_20231202[[#This Row],[Rok, publikacja, cytowania]])+7,SLR479_20231202[[#This Row],[IlośćZnakówLCyt]]))+0</f>
        <v>7</v>
      </c>
      <c r="K150" s="9">
        <f>FIND(" Cited ",SLR479_20231202[[#This Row],[Rok, publikacja, cytowania]])+7</f>
        <v>56</v>
      </c>
      <c r="L150" s="9">
        <f>FIND(" times",SLR479_20231202[[#This Row],[Rok, publikacja, cytowania]])</f>
        <v>57</v>
      </c>
      <c r="M150" s="9">
        <f>SLR479_20231202[[#This Row],[koniecLCyt]]-SLR479_20231202[[#This Row],[poczLCyt]]</f>
        <v>1</v>
      </c>
      <c r="N150" s="9">
        <v>0</v>
      </c>
      <c r="O150" s="9" t="s">
        <v>2828</v>
      </c>
      <c r="P150" s="9" t="s">
        <v>2829</v>
      </c>
      <c r="Q150" s="9">
        <f>COUNTIF(SLR479_20231202[[#This Row],[streszczenie]],"*"&amp;$B$1&amp;"*")</f>
        <v>0</v>
      </c>
      <c r="R150" s="9">
        <f>COUNTIFS(SLR479_20231202[[#This Row],[streszczenie]],"*"&amp;$B$1&amp;"*",SLR479_20231202[[#This Row],[streszczenie]],"*"&amp;$E$1&amp;"*")</f>
        <v>0</v>
      </c>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8" t="s">
        <v>10</v>
      </c>
      <c r="CK150" s="8" t="s">
        <v>11</v>
      </c>
      <c r="CL150" s="8" t="s">
        <v>12</v>
      </c>
    </row>
    <row r="151" spans="1:90" hidden="1" x14ac:dyDescent="0.45">
      <c r="A151" s="9">
        <v>149</v>
      </c>
      <c r="B151" s="9" t="s">
        <v>2830</v>
      </c>
      <c r="C151" s="9" t="s">
        <v>2831</v>
      </c>
      <c r="D151" s="9" t="s">
        <v>2832</v>
      </c>
      <c r="E151" s="9" t="s">
        <v>2833</v>
      </c>
      <c r="F151" s="9">
        <f>COUNTIF(SLR479_20231202[[#This Row],[Tytuł]],"*"&amp;$B$1&amp;"*")</f>
        <v>1</v>
      </c>
      <c r="G151" s="9">
        <f>COUNTIFS(SLR479_20231202[[#This Row],[Tytuł]],"*"&amp;$B$1&amp;"*",SLR479_20231202[[#This Row],[Tytuł]],"*"&amp;$E$1&amp;"*")</f>
        <v>1</v>
      </c>
      <c r="H151" s="9" t="s">
        <v>2834</v>
      </c>
      <c r="I151" s="9">
        <f>MID(SLR479_20231202[[#This Row],[Rok, publikacja, cytowania]],2,4)+0</f>
        <v>2019</v>
      </c>
      <c r="J151" s="9">
        <f>(MID(SLR479_20231202[[#This Row],[Rok, publikacja, cytowania]],FIND(" Cited ",SLR479_20231202[[#This Row],[Rok, publikacja, cytowania]])+7,SLR479_20231202[[#This Row],[IlośćZnakówLCyt]]))+0</f>
        <v>14</v>
      </c>
      <c r="K151" s="9">
        <f>FIND(" Cited ",SLR479_20231202[[#This Row],[Rok, publikacja, cytowania]])+7</f>
        <v>58</v>
      </c>
      <c r="L151" s="9">
        <f>FIND(" times",SLR479_20231202[[#This Row],[Rok, publikacja, cytowania]])</f>
        <v>60</v>
      </c>
      <c r="M151" s="9">
        <f>SLR479_20231202[[#This Row],[koniecLCyt]]-SLR479_20231202[[#This Row],[poczLCyt]]</f>
        <v>2</v>
      </c>
      <c r="N151" s="9" t="s">
        <v>2835</v>
      </c>
      <c r="O151" s="9" t="s">
        <v>2836</v>
      </c>
      <c r="P151" s="9" t="s">
        <v>2837</v>
      </c>
      <c r="Q151" s="9">
        <f>COUNTIF(SLR479_20231202[[#This Row],[streszczenie]],"*"&amp;$B$1&amp;"*")</f>
        <v>1</v>
      </c>
      <c r="R151" s="9">
        <f>COUNTIFS(SLR479_20231202[[#This Row],[streszczenie]],"*"&amp;$B$1&amp;"*",SLR479_20231202[[#This Row],[streszczenie]],"*"&amp;$E$1&amp;"*")</f>
        <v>1</v>
      </c>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t="s">
        <v>10</v>
      </c>
      <c r="CK151" s="9" t="s">
        <v>11</v>
      </c>
      <c r="CL151" s="9" t="s">
        <v>12</v>
      </c>
    </row>
    <row r="152" spans="1:90" hidden="1" x14ac:dyDescent="0.45">
      <c r="A152" s="9">
        <v>150</v>
      </c>
      <c r="B152" s="9" t="s">
        <v>339</v>
      </c>
      <c r="C152" s="9" t="s">
        <v>340</v>
      </c>
      <c r="D152" s="9" t="s">
        <v>341</v>
      </c>
      <c r="E152" s="9" t="s">
        <v>342</v>
      </c>
      <c r="F152" s="9">
        <f>COUNTIF(SLR479_20231202[[#This Row],[Tytuł]],"*"&amp;$B$1&amp;"*")</f>
        <v>0</v>
      </c>
      <c r="G152" s="9">
        <f>COUNTIFS(SLR479_20231202[[#This Row],[Tytuł]],"*"&amp;$B$1&amp;"*",SLR479_20231202[[#This Row],[Tytuł]],"*"&amp;$E$1&amp;"*")</f>
        <v>0</v>
      </c>
      <c r="H152" s="9" t="s">
        <v>343</v>
      </c>
      <c r="I152" s="9">
        <f>MID(SLR479_20231202[[#This Row],[Rok, publikacja, cytowania]],2,4)+0</f>
        <v>2019</v>
      </c>
      <c r="J152" s="9">
        <f>(MID(SLR479_20231202[[#This Row],[Rok, publikacja, cytowania]],FIND(" Cited ",SLR479_20231202[[#This Row],[Rok, publikacja, cytowania]])+7,SLR479_20231202[[#This Row],[IlośćZnakówLCyt]]))+0</f>
        <v>6</v>
      </c>
      <c r="K152" s="9">
        <f>FIND(" Cited ",SLR479_20231202[[#This Row],[Rok, publikacja, cytowania]])+7</f>
        <v>64</v>
      </c>
      <c r="L152" s="9">
        <f>FIND(" times",SLR479_20231202[[#This Row],[Rok, publikacja, cytowania]])</f>
        <v>65</v>
      </c>
      <c r="M152" s="9">
        <f>SLR479_20231202[[#This Row],[koniecLCyt]]-SLR479_20231202[[#This Row],[poczLCyt]]</f>
        <v>1</v>
      </c>
      <c r="N152" s="9" t="s">
        <v>344</v>
      </c>
      <c r="O152" s="9" t="s">
        <v>345</v>
      </c>
      <c r="P152" s="9" t="s">
        <v>346</v>
      </c>
      <c r="Q152" s="9">
        <f>COUNTIF(SLR479_20231202[[#This Row],[streszczenie]],"*"&amp;$B$1&amp;"*")</f>
        <v>0</v>
      </c>
      <c r="R152" s="9">
        <f>COUNTIFS(SLR479_20231202[[#This Row],[streszczenie]],"*"&amp;$B$1&amp;"*",SLR479_20231202[[#This Row],[streszczenie]],"*"&amp;$E$1&amp;"*")</f>
        <v>0</v>
      </c>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8" t="s">
        <v>10</v>
      </c>
      <c r="CK152" s="8" t="s">
        <v>11</v>
      </c>
      <c r="CL152" s="8" t="s">
        <v>12</v>
      </c>
    </row>
    <row r="153" spans="1:90" hidden="1" x14ac:dyDescent="0.45">
      <c r="A153" s="9">
        <v>151</v>
      </c>
      <c r="B153" s="9" t="s">
        <v>2838</v>
      </c>
      <c r="C153" s="9" t="s">
        <v>2839</v>
      </c>
      <c r="D153" s="9" t="s">
        <v>2840</v>
      </c>
      <c r="E153" s="9" t="s">
        <v>2841</v>
      </c>
      <c r="F153" s="9">
        <f>COUNTIF(SLR479_20231202[[#This Row],[Tytuł]],"*"&amp;$B$1&amp;"*")</f>
        <v>0</v>
      </c>
      <c r="G153" s="9">
        <f>COUNTIFS(SLR479_20231202[[#This Row],[Tytuł]],"*"&amp;$B$1&amp;"*",SLR479_20231202[[#This Row],[Tytuł]],"*"&amp;$E$1&amp;"*")</f>
        <v>0</v>
      </c>
      <c r="H153" s="9" t="s">
        <v>2842</v>
      </c>
      <c r="I153" s="9">
        <f>MID(SLR479_20231202[[#This Row],[Rok, publikacja, cytowania]],2,4)+0</f>
        <v>2019</v>
      </c>
      <c r="J153" s="9">
        <f>(MID(SLR479_20231202[[#This Row],[Rok, publikacja, cytowania]],FIND(" Cited ",SLR479_20231202[[#This Row],[Rok, publikacja, cytowania]])+7,SLR479_20231202[[#This Row],[IlośćZnakówLCyt]]))+0</f>
        <v>9</v>
      </c>
      <c r="K153" s="9">
        <f>FIND(" Cited ",SLR479_20231202[[#This Row],[Rok, publikacja, cytowania]])+7</f>
        <v>80</v>
      </c>
      <c r="L153" s="9">
        <f>FIND(" times",SLR479_20231202[[#This Row],[Rok, publikacja, cytowania]])</f>
        <v>81</v>
      </c>
      <c r="M153" s="9">
        <f>SLR479_20231202[[#This Row],[koniecLCyt]]-SLR479_20231202[[#This Row],[poczLCyt]]</f>
        <v>1</v>
      </c>
      <c r="N153" s="9" t="s">
        <v>2843</v>
      </c>
      <c r="O153" s="9" t="s">
        <v>2844</v>
      </c>
      <c r="P153" s="9" t="s">
        <v>2845</v>
      </c>
      <c r="Q153" s="9">
        <f>COUNTIF(SLR479_20231202[[#This Row],[streszczenie]],"*"&amp;$B$1&amp;"*")</f>
        <v>0</v>
      </c>
      <c r="R153" s="9">
        <f>COUNTIFS(SLR479_20231202[[#This Row],[streszczenie]],"*"&amp;$B$1&amp;"*",SLR479_20231202[[#This Row],[streszczenie]],"*"&amp;$E$1&amp;"*")</f>
        <v>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t="s">
        <v>10</v>
      </c>
      <c r="CK153" s="9" t="s">
        <v>11</v>
      </c>
      <c r="CL153" s="9" t="s">
        <v>12</v>
      </c>
    </row>
    <row r="154" spans="1:90" hidden="1" x14ac:dyDescent="0.45">
      <c r="A154" s="9">
        <v>152</v>
      </c>
      <c r="B154" s="9" t="s">
        <v>362</v>
      </c>
      <c r="C154" s="9" t="s">
        <v>363</v>
      </c>
      <c r="D154" s="9">
        <v>57708948800</v>
      </c>
      <c r="E154" s="9" t="s">
        <v>364</v>
      </c>
      <c r="F154" s="9">
        <f>COUNTIF(SLR479_20231202[[#This Row],[Tytuł]],"*"&amp;$B$1&amp;"*")</f>
        <v>0</v>
      </c>
      <c r="G154" s="9">
        <f>COUNTIFS(SLR479_20231202[[#This Row],[Tytuł]],"*"&amp;$B$1&amp;"*",SLR479_20231202[[#This Row],[Tytuł]],"*"&amp;$E$1&amp;"*")</f>
        <v>0</v>
      </c>
      <c r="H154" s="9" t="s">
        <v>365</v>
      </c>
      <c r="I154" s="9">
        <f>MID(SLR479_20231202[[#This Row],[Rok, publikacja, cytowania]],2,4)+0</f>
        <v>1999</v>
      </c>
      <c r="J154" s="9">
        <f>(MID(SLR479_20231202[[#This Row],[Rok, publikacja, cytowania]],FIND(" Cited ",SLR479_20231202[[#This Row],[Rok, publikacja, cytowania]])+7,SLR479_20231202[[#This Row],[IlośćZnakówLCyt]]))+0</f>
        <v>13</v>
      </c>
      <c r="K154" s="9">
        <f>FIND(" Cited ",SLR479_20231202[[#This Row],[Rok, publikacja, cytowania]])+7</f>
        <v>78</v>
      </c>
      <c r="L154" s="9">
        <f>FIND(" times",SLR479_20231202[[#This Row],[Rok, publikacja, cytowania]])</f>
        <v>80</v>
      </c>
      <c r="M154" s="9">
        <f>SLR479_20231202[[#This Row],[koniecLCyt]]-SLR479_20231202[[#This Row],[poczLCyt]]</f>
        <v>2</v>
      </c>
      <c r="N154" s="9" t="s">
        <v>366</v>
      </c>
      <c r="O154" s="9" t="s">
        <v>367</v>
      </c>
      <c r="P154" s="9" t="s">
        <v>368</v>
      </c>
      <c r="Q154" s="9">
        <f>COUNTIF(SLR479_20231202[[#This Row],[streszczenie]],"*"&amp;$B$1&amp;"*")</f>
        <v>0</v>
      </c>
      <c r="R154" s="9">
        <f>COUNTIFS(SLR479_20231202[[#This Row],[streszczenie]],"*"&amp;$B$1&amp;"*",SLR479_20231202[[#This Row],[streszczenie]],"*"&amp;$E$1&amp;"*")</f>
        <v>0</v>
      </c>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8" t="s">
        <v>10</v>
      </c>
      <c r="CK154" s="8" t="s">
        <v>11</v>
      </c>
      <c r="CL154" s="8" t="s">
        <v>12</v>
      </c>
    </row>
    <row r="155" spans="1:90" hidden="1" x14ac:dyDescent="0.45">
      <c r="A155" s="9">
        <v>153</v>
      </c>
      <c r="B155" s="9" t="s">
        <v>2846</v>
      </c>
      <c r="C155" s="9" t="s">
        <v>2847</v>
      </c>
      <c r="D155" s="9">
        <v>6507322701</v>
      </c>
      <c r="E155" s="9" t="s">
        <v>2848</v>
      </c>
      <c r="F155" s="9">
        <f>COUNTIF(SLR479_20231202[[#This Row],[Tytuł]],"*"&amp;$B$1&amp;"*")</f>
        <v>1</v>
      </c>
      <c r="G155" s="9">
        <f>COUNTIFS(SLR479_20231202[[#This Row],[Tytuł]],"*"&amp;$B$1&amp;"*",SLR479_20231202[[#This Row],[Tytuł]],"*"&amp;$E$1&amp;"*")</f>
        <v>0</v>
      </c>
      <c r="H155" s="9" t="s">
        <v>2849</v>
      </c>
      <c r="I155" s="9">
        <f>MID(SLR479_20231202[[#This Row],[Rok, publikacja, cytowania]],2,4)+0</f>
        <v>2021</v>
      </c>
      <c r="J155" s="9">
        <f>(MID(SLR479_20231202[[#This Row],[Rok, publikacja, cytowania]],FIND(" Cited ",SLR479_20231202[[#This Row],[Rok, publikacja, cytowania]])+7,SLR479_20231202[[#This Row],[IlośćZnakówLCyt]]))+0</f>
        <v>7</v>
      </c>
      <c r="K155" s="9">
        <f>FIND(" Cited ",SLR479_20231202[[#This Row],[Rok, publikacja, cytowania]])+7</f>
        <v>76</v>
      </c>
      <c r="L155" s="9">
        <f>FIND(" times",SLR479_20231202[[#This Row],[Rok, publikacja, cytowania]])</f>
        <v>77</v>
      </c>
      <c r="M155" s="9">
        <f>SLR479_20231202[[#This Row],[koniecLCyt]]-SLR479_20231202[[#This Row],[poczLCyt]]</f>
        <v>1</v>
      </c>
      <c r="N155" s="9" t="s">
        <v>2850</v>
      </c>
      <c r="O155" s="9" t="s">
        <v>2851</v>
      </c>
      <c r="P155" s="9" t="s">
        <v>2852</v>
      </c>
      <c r="Q155" s="9">
        <f>COUNTIF(SLR479_20231202[[#This Row],[streszczenie]],"*"&amp;$B$1&amp;"*")</f>
        <v>1</v>
      </c>
      <c r="R155" s="9">
        <f>COUNTIFS(SLR479_20231202[[#This Row],[streszczenie]],"*"&amp;$B$1&amp;"*",SLR479_20231202[[#This Row],[streszczenie]],"*"&amp;$E$1&amp;"*")</f>
        <v>1</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t="s">
        <v>10</v>
      </c>
      <c r="CK155" s="9" t="s">
        <v>11</v>
      </c>
      <c r="CL155" s="9" t="s">
        <v>12</v>
      </c>
    </row>
    <row r="156" spans="1:90" hidden="1" x14ac:dyDescent="0.45">
      <c r="A156" s="9">
        <v>154</v>
      </c>
      <c r="B156" s="9" t="s">
        <v>384</v>
      </c>
      <c r="C156" s="9" t="s">
        <v>385</v>
      </c>
      <c r="D156" s="9" t="s">
        <v>386</v>
      </c>
      <c r="E156" s="9" t="s">
        <v>387</v>
      </c>
      <c r="F156" s="9">
        <f>COUNTIF(SLR479_20231202[[#This Row],[Tytuł]],"*"&amp;$B$1&amp;"*")</f>
        <v>0</v>
      </c>
      <c r="G156" s="9">
        <f>COUNTIFS(SLR479_20231202[[#This Row],[Tytuł]],"*"&amp;$B$1&amp;"*",SLR479_20231202[[#This Row],[Tytuł]],"*"&amp;$E$1&amp;"*")</f>
        <v>0</v>
      </c>
      <c r="H156" s="9" t="s">
        <v>388</v>
      </c>
      <c r="I156" s="9">
        <f>MID(SLR479_20231202[[#This Row],[Rok, publikacja, cytowania]],2,4)+0</f>
        <v>2021</v>
      </c>
      <c r="J156" s="9">
        <f>(MID(SLR479_20231202[[#This Row],[Rok, publikacja, cytowania]],FIND(" Cited ",SLR479_20231202[[#This Row],[Rok, publikacja, cytowania]])+7,SLR479_20231202[[#This Row],[IlośćZnakówLCyt]]))+0</f>
        <v>8</v>
      </c>
      <c r="K156" s="9">
        <f>FIND(" Cited ",SLR479_20231202[[#This Row],[Rok, publikacja, cytowania]])+7</f>
        <v>69</v>
      </c>
      <c r="L156" s="9">
        <f>FIND(" times",SLR479_20231202[[#This Row],[Rok, publikacja, cytowania]])</f>
        <v>70</v>
      </c>
      <c r="M156" s="9">
        <f>SLR479_20231202[[#This Row],[koniecLCyt]]-SLR479_20231202[[#This Row],[poczLCyt]]</f>
        <v>1</v>
      </c>
      <c r="N156" s="9" t="s">
        <v>389</v>
      </c>
      <c r="O156" s="9" t="s">
        <v>390</v>
      </c>
      <c r="P156" s="9" t="s">
        <v>391</v>
      </c>
      <c r="Q156" s="9">
        <f>COUNTIF(SLR479_20231202[[#This Row],[streszczenie]],"*"&amp;$B$1&amp;"*")</f>
        <v>0</v>
      </c>
      <c r="R156" s="9">
        <f>COUNTIFS(SLR479_20231202[[#This Row],[streszczenie]],"*"&amp;$B$1&amp;"*",SLR479_20231202[[#This Row],[streszczenie]],"*"&amp;$E$1&amp;"*")</f>
        <v>0</v>
      </c>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8" t="s">
        <v>10</v>
      </c>
      <c r="CK156" s="8" t="s">
        <v>11</v>
      </c>
      <c r="CL156" s="8" t="s">
        <v>12</v>
      </c>
    </row>
    <row r="157" spans="1:90" x14ac:dyDescent="0.45">
      <c r="A157" s="9">
        <v>155</v>
      </c>
      <c r="B157" s="9" t="s">
        <v>2853</v>
      </c>
      <c r="C157" s="9" t="s">
        <v>2854</v>
      </c>
      <c r="D157" s="9" t="s">
        <v>2855</v>
      </c>
      <c r="E157" s="9" t="s">
        <v>2856</v>
      </c>
      <c r="F157" s="9">
        <f>COUNTIF(SLR479_20231202[[#This Row],[Tytuł]],"*"&amp;$B$1&amp;"*")</f>
        <v>0</v>
      </c>
      <c r="G157" s="9">
        <f>COUNTIFS(SLR479_20231202[[#This Row],[Tytuł]],"*"&amp;$B$1&amp;"*",SLR479_20231202[[#This Row],[Tytuł]],"*"&amp;$E$1&amp;"*")</f>
        <v>0</v>
      </c>
      <c r="H157" s="9" t="s">
        <v>2857</v>
      </c>
      <c r="I157" s="9">
        <f>MID(SLR479_20231202[[#This Row],[Rok, publikacja, cytowania]],2,4)+0</f>
        <v>2016</v>
      </c>
      <c r="J157" s="9">
        <f>(MID(SLR479_20231202[[#This Row],[Rok, publikacja, cytowania]],FIND(" Cited ",SLR479_20231202[[#This Row],[Rok, publikacja, cytowania]])+7,SLR479_20231202[[#This Row],[IlośćZnakówLCyt]]))+0</f>
        <v>9</v>
      </c>
      <c r="K157" s="9">
        <f>FIND(" Cited ",SLR479_20231202[[#This Row],[Rok, publikacja, cytowania]])+7</f>
        <v>86</v>
      </c>
      <c r="L157" s="9">
        <f>FIND(" times",SLR479_20231202[[#This Row],[Rok, publikacja, cytowania]])</f>
        <v>87</v>
      </c>
      <c r="M157" s="9">
        <f>SLR479_20231202[[#This Row],[koniecLCyt]]-SLR479_20231202[[#This Row],[poczLCyt]]</f>
        <v>1</v>
      </c>
      <c r="N157" s="9" t="s">
        <v>2858</v>
      </c>
      <c r="O157" s="9" t="s">
        <v>2859</v>
      </c>
      <c r="P157" s="9" t="s">
        <v>2860</v>
      </c>
      <c r="Q157" s="9">
        <f>COUNTIF(SLR479_20231202[[#This Row],[streszczenie]],"*"&amp;$B$1&amp;"*")</f>
        <v>1</v>
      </c>
      <c r="R157" s="9">
        <f>COUNTIFS(SLR479_20231202[[#This Row],[streszczenie]],"*"&amp;$B$1&amp;"*",SLR479_20231202[[#This Row],[streszczenie]],"*"&amp;$E$1&amp;"*")</f>
        <v>0</v>
      </c>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t="s">
        <v>10</v>
      </c>
      <c r="CK157" s="9" t="s">
        <v>11</v>
      </c>
      <c r="CL157" s="9" t="s">
        <v>12</v>
      </c>
    </row>
    <row r="158" spans="1:90" hidden="1" x14ac:dyDescent="0.45">
      <c r="A158" s="9">
        <v>156</v>
      </c>
      <c r="B158" s="9" t="s">
        <v>392</v>
      </c>
      <c r="C158" s="9" t="s">
        <v>393</v>
      </c>
      <c r="D158" s="9" t="s">
        <v>394</v>
      </c>
      <c r="E158" s="9" t="s">
        <v>395</v>
      </c>
      <c r="F158" s="9">
        <f>COUNTIF(SLR479_20231202[[#This Row],[Tytuł]],"*"&amp;$B$1&amp;"*")</f>
        <v>0</v>
      </c>
      <c r="G158" s="9">
        <f>COUNTIFS(SLR479_20231202[[#This Row],[Tytuł]],"*"&amp;$B$1&amp;"*",SLR479_20231202[[#This Row],[Tytuł]],"*"&amp;$E$1&amp;"*")</f>
        <v>0</v>
      </c>
      <c r="H158" s="9" t="s">
        <v>396</v>
      </c>
      <c r="I158" s="9">
        <f>MID(SLR479_20231202[[#This Row],[Rok, publikacja, cytowania]],2,4)+0</f>
        <v>2022</v>
      </c>
      <c r="J158" s="9">
        <f>(MID(SLR479_20231202[[#This Row],[Rok, publikacja, cytowania]],FIND(" Cited ",SLR479_20231202[[#This Row],[Rok, publikacja, cytowania]])+7,SLR479_20231202[[#This Row],[IlośćZnakówLCyt]]))+0</f>
        <v>6</v>
      </c>
      <c r="K158" s="9">
        <f>FIND(" Cited ",SLR479_20231202[[#This Row],[Rok, publikacja, cytowania]])+7</f>
        <v>78</v>
      </c>
      <c r="L158" s="9">
        <f>FIND(" times",SLR479_20231202[[#This Row],[Rok, publikacja, cytowania]])</f>
        <v>79</v>
      </c>
      <c r="M158" s="9">
        <f>SLR479_20231202[[#This Row],[koniecLCyt]]-SLR479_20231202[[#This Row],[poczLCyt]]</f>
        <v>1</v>
      </c>
      <c r="N158" s="9" t="s">
        <v>397</v>
      </c>
      <c r="O158" s="9" t="s">
        <v>398</v>
      </c>
      <c r="P158" s="9" t="s">
        <v>399</v>
      </c>
      <c r="Q158" s="9">
        <f>COUNTIF(SLR479_20231202[[#This Row],[streszczenie]],"*"&amp;$B$1&amp;"*")</f>
        <v>0</v>
      </c>
      <c r="R158" s="9">
        <f>COUNTIFS(SLR479_20231202[[#This Row],[streszczenie]],"*"&amp;$B$1&amp;"*",SLR479_20231202[[#This Row],[streszczenie]],"*"&amp;$E$1&amp;"*")</f>
        <v>0</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8" t="s">
        <v>10</v>
      </c>
      <c r="CK158" s="8" t="s">
        <v>11</v>
      </c>
      <c r="CL158" s="8" t="s">
        <v>12</v>
      </c>
    </row>
    <row r="159" spans="1:90" hidden="1" x14ac:dyDescent="0.45">
      <c r="A159" s="9">
        <v>157</v>
      </c>
      <c r="B159" s="9" t="s">
        <v>2861</v>
      </c>
      <c r="C159" s="9" t="s">
        <v>2862</v>
      </c>
      <c r="D159" s="9">
        <v>7005210328</v>
      </c>
      <c r="E159" s="9" t="s">
        <v>2863</v>
      </c>
      <c r="F159" s="9">
        <f>COUNTIF(SLR479_20231202[[#This Row],[Tytuł]],"*"&amp;$B$1&amp;"*")</f>
        <v>0</v>
      </c>
      <c r="G159" s="9">
        <f>COUNTIFS(SLR479_20231202[[#This Row],[Tytuł]],"*"&amp;$B$1&amp;"*",SLR479_20231202[[#This Row],[Tytuł]],"*"&amp;$E$1&amp;"*")</f>
        <v>0</v>
      </c>
      <c r="H159" s="9" t="s">
        <v>2864</v>
      </c>
      <c r="I159" s="9">
        <f>MID(SLR479_20231202[[#This Row],[Rok, publikacja, cytowania]],2,4)+0</f>
        <v>2012</v>
      </c>
      <c r="J159" s="9">
        <f>(MID(SLR479_20231202[[#This Row],[Rok, publikacja, cytowania]],FIND(" Cited ",SLR479_20231202[[#This Row],[Rok, publikacja, cytowania]])+7,SLR479_20231202[[#This Row],[IlośćZnakówLCyt]]))+0</f>
        <v>11</v>
      </c>
      <c r="K159" s="9">
        <f>FIND(" Cited ",SLR479_20231202[[#This Row],[Rok, publikacja, cytowania]])+7</f>
        <v>99</v>
      </c>
      <c r="L159" s="9">
        <f>FIND(" times",SLR479_20231202[[#This Row],[Rok, publikacja, cytowania]])</f>
        <v>101</v>
      </c>
      <c r="M159" s="9">
        <f>SLR479_20231202[[#This Row],[koniecLCyt]]-SLR479_20231202[[#This Row],[poczLCyt]]</f>
        <v>2</v>
      </c>
      <c r="N159" s="9">
        <v>0</v>
      </c>
      <c r="O159" s="9" t="s">
        <v>2865</v>
      </c>
      <c r="P159" s="9" t="s">
        <v>2866</v>
      </c>
      <c r="Q159" s="9">
        <f>COUNTIF(SLR479_20231202[[#This Row],[streszczenie]],"*"&amp;$B$1&amp;"*")</f>
        <v>1</v>
      </c>
      <c r="R159" s="9">
        <f>COUNTIFS(SLR479_20231202[[#This Row],[streszczenie]],"*"&amp;$B$1&amp;"*",SLR479_20231202[[#This Row],[streszczenie]],"*"&amp;$E$1&amp;"*")</f>
        <v>1</v>
      </c>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t="s">
        <v>10</v>
      </c>
      <c r="CK159" s="9" t="s">
        <v>207</v>
      </c>
      <c r="CL159" s="9" t="s">
        <v>12</v>
      </c>
    </row>
    <row r="160" spans="1:90" hidden="1" x14ac:dyDescent="0.45">
      <c r="A160" s="9">
        <v>158</v>
      </c>
      <c r="B160" s="9" t="s">
        <v>415</v>
      </c>
      <c r="C160" s="9" t="s">
        <v>416</v>
      </c>
      <c r="D160" s="9" t="s">
        <v>417</v>
      </c>
      <c r="E160" s="9" t="s">
        <v>418</v>
      </c>
      <c r="F160" s="9">
        <f>COUNTIF(SLR479_20231202[[#This Row],[Tytuł]],"*"&amp;$B$1&amp;"*")</f>
        <v>0</v>
      </c>
      <c r="G160" s="9">
        <f>COUNTIFS(SLR479_20231202[[#This Row],[Tytuł]],"*"&amp;$B$1&amp;"*",SLR479_20231202[[#This Row],[Tytuł]],"*"&amp;$E$1&amp;"*")</f>
        <v>0</v>
      </c>
      <c r="H160" s="9" t="s">
        <v>419</v>
      </c>
      <c r="I160" s="9">
        <f>MID(SLR479_20231202[[#This Row],[Rok, publikacja, cytowania]],2,4)+0</f>
        <v>2014</v>
      </c>
      <c r="J160" s="9">
        <f>(MID(SLR479_20231202[[#This Row],[Rok, publikacja, cytowania]],FIND(" Cited ",SLR479_20231202[[#This Row],[Rok, publikacja, cytowania]])+7,SLR479_20231202[[#This Row],[IlośćZnakówLCyt]]))+0</f>
        <v>8</v>
      </c>
      <c r="K160" s="9">
        <f>FIND(" Cited ",SLR479_20231202[[#This Row],[Rok, publikacja, cytowania]])+7</f>
        <v>86</v>
      </c>
      <c r="L160" s="9">
        <f>FIND(" times",SLR479_20231202[[#This Row],[Rok, publikacja, cytowania]])</f>
        <v>87</v>
      </c>
      <c r="M160" s="9">
        <f>SLR479_20231202[[#This Row],[koniecLCyt]]-SLR479_20231202[[#This Row],[poczLCyt]]</f>
        <v>1</v>
      </c>
      <c r="N160" s="9" t="s">
        <v>420</v>
      </c>
      <c r="O160" s="9" t="s">
        <v>421</v>
      </c>
      <c r="P160" s="9" t="s">
        <v>422</v>
      </c>
      <c r="Q160" s="9">
        <f>COUNTIF(SLR479_20231202[[#This Row],[streszczenie]],"*"&amp;$B$1&amp;"*")</f>
        <v>0</v>
      </c>
      <c r="R160" s="9">
        <f>COUNTIFS(SLR479_20231202[[#This Row],[streszczenie]],"*"&amp;$B$1&amp;"*",SLR479_20231202[[#This Row],[streszczenie]],"*"&amp;$E$1&amp;"*")</f>
        <v>0</v>
      </c>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8" t="s">
        <v>10</v>
      </c>
      <c r="CK160" s="8" t="s">
        <v>11</v>
      </c>
      <c r="CL160" s="8" t="s">
        <v>12</v>
      </c>
    </row>
    <row r="161" spans="1:90" hidden="1" x14ac:dyDescent="0.45">
      <c r="A161" s="9">
        <v>159</v>
      </c>
      <c r="B161" s="9" t="s">
        <v>2867</v>
      </c>
      <c r="C161" s="9" t="s">
        <v>2868</v>
      </c>
      <c r="D161" s="9" t="s">
        <v>2869</v>
      </c>
      <c r="E161" s="9" t="s">
        <v>2870</v>
      </c>
      <c r="F161" s="9">
        <f>COUNTIF(SLR479_20231202[[#This Row],[Tytuł]],"*"&amp;$B$1&amp;"*")</f>
        <v>0</v>
      </c>
      <c r="G161" s="9">
        <f>COUNTIFS(SLR479_20231202[[#This Row],[Tytuł]],"*"&amp;$B$1&amp;"*",SLR479_20231202[[#This Row],[Tytuł]],"*"&amp;$E$1&amp;"*")</f>
        <v>0</v>
      </c>
      <c r="H161" s="9" t="s">
        <v>2871</v>
      </c>
      <c r="I161" s="9">
        <f>MID(SLR479_20231202[[#This Row],[Rok, publikacja, cytowania]],2,4)+0</f>
        <v>2022</v>
      </c>
      <c r="J161" s="9">
        <f>(MID(SLR479_20231202[[#This Row],[Rok, publikacja, cytowania]],FIND(" Cited ",SLR479_20231202[[#This Row],[Rok, publikacja, cytowania]])+7,SLR479_20231202[[#This Row],[IlośćZnakówLCyt]]))+0</f>
        <v>6</v>
      </c>
      <c r="K161" s="9">
        <f>FIND(" Cited ",SLR479_20231202[[#This Row],[Rok, publikacja, cytowania]])+7</f>
        <v>82</v>
      </c>
      <c r="L161" s="9">
        <f>FIND(" times",SLR479_20231202[[#This Row],[Rok, publikacja, cytowania]])</f>
        <v>83</v>
      </c>
      <c r="M161" s="9">
        <f>SLR479_20231202[[#This Row],[koniecLCyt]]-SLR479_20231202[[#This Row],[poczLCyt]]</f>
        <v>1</v>
      </c>
      <c r="N161" s="9" t="s">
        <v>2872</v>
      </c>
      <c r="O161" s="9" t="s">
        <v>2873</v>
      </c>
      <c r="P161" s="9" t="s">
        <v>2874</v>
      </c>
      <c r="Q161" s="9">
        <f>COUNTIF(SLR479_20231202[[#This Row],[streszczenie]],"*"&amp;$B$1&amp;"*")</f>
        <v>0</v>
      </c>
      <c r="R161" s="9">
        <f>COUNTIFS(SLR479_20231202[[#This Row],[streszczenie]],"*"&amp;$B$1&amp;"*",SLR479_20231202[[#This Row],[streszczenie]],"*"&amp;$E$1&amp;"*")</f>
        <v>0</v>
      </c>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t="s">
        <v>10</v>
      </c>
      <c r="CK161" s="9" t="s">
        <v>11</v>
      </c>
      <c r="CL161" s="9" t="s">
        <v>12</v>
      </c>
    </row>
    <row r="162" spans="1:90" hidden="1" x14ac:dyDescent="0.45">
      <c r="A162" s="9">
        <v>160</v>
      </c>
      <c r="B162" s="9" t="s">
        <v>2875</v>
      </c>
      <c r="C162" s="9" t="s">
        <v>2876</v>
      </c>
      <c r="D162" s="9" t="s">
        <v>2877</v>
      </c>
      <c r="E162" s="9" t="s">
        <v>2878</v>
      </c>
      <c r="F162" s="9">
        <f>COUNTIF(SLR479_20231202[[#This Row],[Tytuł]],"*"&amp;$B$1&amp;"*")</f>
        <v>0</v>
      </c>
      <c r="G162" s="9">
        <f>COUNTIFS(SLR479_20231202[[#This Row],[Tytuł]],"*"&amp;$B$1&amp;"*",SLR479_20231202[[#This Row],[Tytuł]],"*"&amp;$E$1&amp;"*")</f>
        <v>0</v>
      </c>
      <c r="H162" s="9" t="s">
        <v>2879</v>
      </c>
      <c r="I162" s="9">
        <f>MID(SLR479_20231202[[#This Row],[Rok, publikacja, cytowania]],2,4)+0</f>
        <v>2020</v>
      </c>
      <c r="J162" s="9">
        <f>(MID(SLR479_20231202[[#This Row],[Rok, publikacja, cytowania]],FIND(" Cited ",SLR479_20231202[[#This Row],[Rok, publikacja, cytowania]])+7,SLR479_20231202[[#This Row],[IlośćZnakówLCyt]]))+0</f>
        <v>6</v>
      </c>
      <c r="K162" s="9">
        <f>FIND(" Cited ",SLR479_20231202[[#This Row],[Rok, publikacja, cytowania]])+7</f>
        <v>92</v>
      </c>
      <c r="L162" s="9">
        <f>FIND(" times",SLR479_20231202[[#This Row],[Rok, publikacja, cytowania]])</f>
        <v>93</v>
      </c>
      <c r="M162" s="9">
        <f>SLR479_20231202[[#This Row],[koniecLCyt]]-SLR479_20231202[[#This Row],[poczLCyt]]</f>
        <v>1</v>
      </c>
      <c r="N162" s="9" t="s">
        <v>2880</v>
      </c>
      <c r="O162" s="9" t="s">
        <v>2881</v>
      </c>
      <c r="P162" s="9" t="s">
        <v>2882</v>
      </c>
      <c r="Q162" s="9">
        <f>COUNTIF(SLR479_20231202[[#This Row],[streszczenie]],"*"&amp;$B$1&amp;"*")</f>
        <v>1</v>
      </c>
      <c r="R162" s="9">
        <f>COUNTIFS(SLR479_20231202[[#This Row],[streszczenie]],"*"&amp;$B$1&amp;"*",SLR479_20231202[[#This Row],[streszczenie]],"*"&amp;$E$1&amp;"*")</f>
        <v>1</v>
      </c>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8" t="s">
        <v>10</v>
      </c>
      <c r="CK162" s="8" t="s">
        <v>11</v>
      </c>
      <c r="CL162" s="8" t="s">
        <v>12</v>
      </c>
    </row>
    <row r="163" spans="1:90" hidden="1" x14ac:dyDescent="0.45">
      <c r="A163" s="9">
        <v>161</v>
      </c>
      <c r="B163" s="9" t="s">
        <v>423</v>
      </c>
      <c r="C163" s="9" t="s">
        <v>424</v>
      </c>
      <c r="D163" s="9">
        <v>56697978400</v>
      </c>
      <c r="E163" s="9" t="s">
        <v>425</v>
      </c>
      <c r="F163" s="9">
        <f>COUNTIF(SLR479_20231202[[#This Row],[Tytuł]],"*"&amp;$B$1&amp;"*")</f>
        <v>0</v>
      </c>
      <c r="G163" s="9">
        <f>COUNTIFS(SLR479_20231202[[#This Row],[Tytuł]],"*"&amp;$B$1&amp;"*",SLR479_20231202[[#This Row],[Tytuł]],"*"&amp;$E$1&amp;"*")</f>
        <v>0</v>
      </c>
      <c r="H163" s="9" t="s">
        <v>426</v>
      </c>
      <c r="I163" s="9">
        <f>MID(SLR479_20231202[[#This Row],[Rok, publikacja, cytowania]],2,4)+0</f>
        <v>2015</v>
      </c>
      <c r="J163" s="9">
        <f>(MID(SLR479_20231202[[#This Row],[Rok, publikacja, cytowania]],FIND(" Cited ",SLR479_20231202[[#This Row],[Rok, publikacja, cytowania]])+7,SLR479_20231202[[#This Row],[IlośćZnakówLCyt]]))+0</f>
        <v>12</v>
      </c>
      <c r="K163" s="9">
        <f>FIND(" Cited ",SLR479_20231202[[#This Row],[Rok, publikacja, cytowania]])+7</f>
        <v>67</v>
      </c>
      <c r="L163" s="9">
        <f>FIND(" times",SLR479_20231202[[#This Row],[Rok, publikacja, cytowania]])</f>
        <v>69</v>
      </c>
      <c r="M163" s="9">
        <f>SLR479_20231202[[#This Row],[koniecLCyt]]-SLR479_20231202[[#This Row],[poczLCyt]]</f>
        <v>2</v>
      </c>
      <c r="N163" s="9" t="s">
        <v>427</v>
      </c>
      <c r="O163" s="9" t="s">
        <v>428</v>
      </c>
      <c r="P163" s="9" t="s">
        <v>429</v>
      </c>
      <c r="Q163" s="9">
        <f>COUNTIF(SLR479_20231202[[#This Row],[streszczenie]],"*"&amp;$B$1&amp;"*")</f>
        <v>1</v>
      </c>
      <c r="R163" s="9">
        <f>COUNTIFS(SLR479_20231202[[#This Row],[streszczenie]],"*"&amp;$B$1&amp;"*",SLR479_20231202[[#This Row],[streszczenie]],"*"&amp;$E$1&amp;"*")</f>
        <v>1</v>
      </c>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t="s">
        <v>10</v>
      </c>
      <c r="CK163" s="9" t="s">
        <v>11</v>
      </c>
      <c r="CL163" s="9" t="s">
        <v>12</v>
      </c>
    </row>
    <row r="164" spans="1:90" hidden="1" x14ac:dyDescent="0.45">
      <c r="A164" s="9">
        <v>162</v>
      </c>
      <c r="B164" s="9" t="s">
        <v>430</v>
      </c>
      <c r="C164" s="9" t="s">
        <v>431</v>
      </c>
      <c r="D164" s="9">
        <v>7202674246</v>
      </c>
      <c r="E164" s="9" t="s">
        <v>432</v>
      </c>
      <c r="F164" s="9">
        <f>COUNTIF(SLR479_20231202[[#This Row],[Tytuł]],"*"&amp;$B$1&amp;"*")</f>
        <v>0</v>
      </c>
      <c r="G164" s="9">
        <f>COUNTIFS(SLR479_20231202[[#This Row],[Tytuł]],"*"&amp;$B$1&amp;"*",SLR479_20231202[[#This Row],[Tytuł]],"*"&amp;$E$1&amp;"*")</f>
        <v>0</v>
      </c>
      <c r="H164" s="9" t="s">
        <v>433</v>
      </c>
      <c r="I164" s="9">
        <f>MID(SLR479_20231202[[#This Row],[Rok, publikacja, cytowania]],2,4)+0</f>
        <v>2020</v>
      </c>
      <c r="J164" s="9">
        <f>(MID(SLR479_20231202[[#This Row],[Rok, publikacja, cytowania]],FIND(" Cited ",SLR479_20231202[[#This Row],[Rok, publikacja, cytowania]])+7,SLR479_20231202[[#This Row],[IlośćZnakówLCyt]]))+0</f>
        <v>7</v>
      </c>
      <c r="K164" s="9">
        <f>FIND(" Cited ",SLR479_20231202[[#This Row],[Rok, publikacja, cytowania]])+7</f>
        <v>117</v>
      </c>
      <c r="L164" s="9">
        <f>FIND(" times",SLR479_20231202[[#This Row],[Rok, publikacja, cytowania]])</f>
        <v>118</v>
      </c>
      <c r="M164" s="9">
        <f>SLR479_20231202[[#This Row],[koniecLCyt]]-SLR479_20231202[[#This Row],[poczLCyt]]</f>
        <v>1</v>
      </c>
      <c r="N164" s="9" t="s">
        <v>434</v>
      </c>
      <c r="O164" s="9" t="s">
        <v>435</v>
      </c>
      <c r="P164" s="9" t="s">
        <v>436</v>
      </c>
      <c r="Q164" s="9">
        <f>COUNTIF(SLR479_20231202[[#This Row],[streszczenie]],"*"&amp;$B$1&amp;"*")</f>
        <v>0</v>
      </c>
      <c r="R164" s="9">
        <f>COUNTIFS(SLR479_20231202[[#This Row],[streszczenie]],"*"&amp;$B$1&amp;"*",SLR479_20231202[[#This Row],[streszczenie]],"*"&amp;$E$1&amp;"*")</f>
        <v>0</v>
      </c>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8" t="s">
        <v>10</v>
      </c>
      <c r="CK164" s="8" t="s">
        <v>338</v>
      </c>
      <c r="CL164" s="8" t="s">
        <v>12</v>
      </c>
    </row>
    <row r="165" spans="1:90" x14ac:dyDescent="0.45">
      <c r="A165" s="9">
        <v>163</v>
      </c>
      <c r="B165" s="9" t="s">
        <v>437</v>
      </c>
      <c r="C165" s="9" t="s">
        <v>438</v>
      </c>
      <c r="D165" s="9" t="s">
        <v>439</v>
      </c>
      <c r="E165" s="9" t="s">
        <v>440</v>
      </c>
      <c r="F165" s="9">
        <f>COUNTIF(SLR479_20231202[[#This Row],[Tytuł]],"*"&amp;$B$1&amp;"*")</f>
        <v>0</v>
      </c>
      <c r="G165" s="9">
        <f>COUNTIFS(SLR479_20231202[[#This Row],[Tytuł]],"*"&amp;$B$1&amp;"*",SLR479_20231202[[#This Row],[Tytuł]],"*"&amp;$E$1&amp;"*")</f>
        <v>0</v>
      </c>
      <c r="H165" s="9" t="s">
        <v>441</v>
      </c>
      <c r="I165" s="9">
        <f>MID(SLR479_20231202[[#This Row],[Rok, publikacja, cytowania]],2,4)+0</f>
        <v>2019</v>
      </c>
      <c r="J165" s="9">
        <f>(MID(SLR479_20231202[[#This Row],[Rok, publikacja, cytowania]],FIND(" Cited ",SLR479_20231202[[#This Row],[Rok, publikacja, cytowania]])+7,SLR479_20231202[[#This Row],[IlośćZnakówLCyt]]))+0</f>
        <v>8</v>
      </c>
      <c r="K165" s="9">
        <f>FIND(" Cited ",SLR479_20231202[[#This Row],[Rok, publikacja, cytowania]])+7</f>
        <v>50</v>
      </c>
      <c r="L165" s="9">
        <f>FIND(" times",SLR479_20231202[[#This Row],[Rok, publikacja, cytowania]])</f>
        <v>51</v>
      </c>
      <c r="M165" s="9">
        <f>SLR479_20231202[[#This Row],[koniecLCyt]]-SLR479_20231202[[#This Row],[poczLCyt]]</f>
        <v>1</v>
      </c>
      <c r="N165" s="9" t="s">
        <v>442</v>
      </c>
      <c r="O165" s="9" t="s">
        <v>443</v>
      </c>
      <c r="P165" s="9" t="s">
        <v>444</v>
      </c>
      <c r="Q165" s="9">
        <f>COUNTIF(SLR479_20231202[[#This Row],[streszczenie]],"*"&amp;$B$1&amp;"*")</f>
        <v>1</v>
      </c>
      <c r="R165" s="9">
        <f>COUNTIFS(SLR479_20231202[[#This Row],[streszczenie]],"*"&amp;$B$1&amp;"*",SLR479_20231202[[#This Row],[streszczenie]],"*"&amp;$E$1&amp;"*")</f>
        <v>0</v>
      </c>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t="s">
        <v>10</v>
      </c>
      <c r="CK165" s="9" t="s">
        <v>11</v>
      </c>
      <c r="CL165" s="9" t="s">
        <v>12</v>
      </c>
    </row>
    <row r="166" spans="1:90" hidden="1" x14ac:dyDescent="0.45">
      <c r="A166" s="9">
        <v>164</v>
      </c>
      <c r="B166" s="9" t="s">
        <v>445</v>
      </c>
      <c r="C166" s="9" t="s">
        <v>446</v>
      </c>
      <c r="D166" s="9" t="s">
        <v>447</v>
      </c>
      <c r="E166" s="9" t="s">
        <v>448</v>
      </c>
      <c r="F166" s="9">
        <f>COUNTIF(SLR479_20231202[[#This Row],[Tytuł]],"*"&amp;$B$1&amp;"*")</f>
        <v>1</v>
      </c>
      <c r="G166" s="9">
        <f>COUNTIFS(SLR479_20231202[[#This Row],[Tytuł]],"*"&amp;$B$1&amp;"*",SLR479_20231202[[#This Row],[Tytuł]],"*"&amp;$E$1&amp;"*")</f>
        <v>0</v>
      </c>
      <c r="H166" s="9" t="s">
        <v>449</v>
      </c>
      <c r="I166" s="9">
        <f>MID(SLR479_20231202[[#This Row],[Rok, publikacja, cytowania]],2,4)+0</f>
        <v>2019</v>
      </c>
      <c r="J166" s="9">
        <f>(MID(SLR479_20231202[[#This Row],[Rok, publikacja, cytowania]],FIND(" Cited ",SLR479_20231202[[#This Row],[Rok, publikacja, cytowania]])+7,SLR479_20231202[[#This Row],[IlośćZnakówLCyt]]))+0</f>
        <v>9</v>
      </c>
      <c r="K166" s="9">
        <f>FIND(" Cited ",SLR479_20231202[[#This Row],[Rok, publikacja, cytowania]])+7</f>
        <v>71</v>
      </c>
      <c r="L166" s="9">
        <f>FIND(" times",SLR479_20231202[[#This Row],[Rok, publikacja, cytowania]])</f>
        <v>72</v>
      </c>
      <c r="M166" s="9">
        <f>SLR479_20231202[[#This Row],[koniecLCyt]]-SLR479_20231202[[#This Row],[poczLCyt]]</f>
        <v>1</v>
      </c>
      <c r="N166" s="9" t="s">
        <v>450</v>
      </c>
      <c r="O166" s="9" t="s">
        <v>451</v>
      </c>
      <c r="P166" s="9" t="s">
        <v>452</v>
      </c>
      <c r="Q166" s="9">
        <f>COUNTIF(SLR479_20231202[[#This Row],[streszczenie]],"*"&amp;$B$1&amp;"*")</f>
        <v>1</v>
      </c>
      <c r="R166" s="9">
        <f>COUNTIFS(SLR479_20231202[[#This Row],[streszczenie]],"*"&amp;$B$1&amp;"*",SLR479_20231202[[#This Row],[streszczenie]],"*"&amp;$E$1&amp;"*")</f>
        <v>1</v>
      </c>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8" t="s">
        <v>10</v>
      </c>
      <c r="CK166" s="8" t="s">
        <v>11</v>
      </c>
      <c r="CL166" s="8" t="s">
        <v>12</v>
      </c>
    </row>
    <row r="167" spans="1:90" x14ac:dyDescent="0.45">
      <c r="A167" s="9">
        <v>165</v>
      </c>
      <c r="B167" s="9" t="s">
        <v>461</v>
      </c>
      <c r="C167" s="9" t="s">
        <v>462</v>
      </c>
      <c r="D167" s="9">
        <v>56219120200</v>
      </c>
      <c r="E167" s="9" t="s">
        <v>463</v>
      </c>
      <c r="F167" s="9">
        <f>COUNTIF(SLR479_20231202[[#This Row],[Tytuł]],"*"&amp;$B$1&amp;"*")</f>
        <v>0</v>
      </c>
      <c r="G167" s="9">
        <f>COUNTIFS(SLR479_20231202[[#This Row],[Tytuł]],"*"&amp;$B$1&amp;"*",SLR479_20231202[[#This Row],[Tytuł]],"*"&amp;$E$1&amp;"*")</f>
        <v>0</v>
      </c>
      <c r="H167" s="9" t="s">
        <v>464</v>
      </c>
      <c r="I167" s="9">
        <f>MID(SLR479_20231202[[#This Row],[Rok, publikacja, cytowania]],2,4)+0</f>
        <v>2013</v>
      </c>
      <c r="J167" s="9">
        <f>(MID(SLR479_20231202[[#This Row],[Rok, publikacja, cytowania]],FIND(" Cited ",SLR479_20231202[[#This Row],[Rok, publikacja, cytowania]])+7,SLR479_20231202[[#This Row],[IlośćZnakówLCyt]]))+0</f>
        <v>7</v>
      </c>
      <c r="K167" s="9">
        <f>FIND(" Cited ",SLR479_20231202[[#This Row],[Rok, publikacja, cytowania]])+7</f>
        <v>75</v>
      </c>
      <c r="L167" s="9">
        <f>FIND(" times",SLR479_20231202[[#This Row],[Rok, publikacja, cytowania]])</f>
        <v>76</v>
      </c>
      <c r="M167" s="9">
        <f>SLR479_20231202[[#This Row],[koniecLCyt]]-SLR479_20231202[[#This Row],[poczLCyt]]</f>
        <v>1</v>
      </c>
      <c r="N167" s="9" t="s">
        <v>465</v>
      </c>
      <c r="O167" s="9" t="s">
        <v>466</v>
      </c>
      <c r="P167" s="9" t="s">
        <v>467</v>
      </c>
      <c r="Q167" s="9">
        <f>COUNTIF(SLR479_20231202[[#This Row],[streszczenie]],"*"&amp;$B$1&amp;"*")</f>
        <v>1</v>
      </c>
      <c r="R167" s="9">
        <f>COUNTIFS(SLR479_20231202[[#This Row],[streszczenie]],"*"&amp;$B$1&amp;"*",SLR479_20231202[[#This Row],[streszczenie]],"*"&amp;$E$1&amp;"*")</f>
        <v>0</v>
      </c>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t="s">
        <v>10</v>
      </c>
      <c r="CK167" s="9" t="s">
        <v>11</v>
      </c>
      <c r="CL167" s="9" t="s">
        <v>12</v>
      </c>
    </row>
    <row r="168" spans="1:90" x14ac:dyDescent="0.45">
      <c r="A168" s="9">
        <v>166</v>
      </c>
      <c r="B168" s="9" t="s">
        <v>468</v>
      </c>
      <c r="C168" s="9" t="s">
        <v>469</v>
      </c>
      <c r="D168" s="9">
        <v>56747586700</v>
      </c>
      <c r="E168" s="9" t="s">
        <v>470</v>
      </c>
      <c r="F168" s="9">
        <f>COUNTIF(SLR479_20231202[[#This Row],[Tytuł]],"*"&amp;$B$1&amp;"*")</f>
        <v>0</v>
      </c>
      <c r="G168" s="9">
        <f>COUNTIFS(SLR479_20231202[[#This Row],[Tytuł]],"*"&amp;$B$1&amp;"*",SLR479_20231202[[#This Row],[Tytuł]],"*"&amp;$E$1&amp;"*")</f>
        <v>0</v>
      </c>
      <c r="H168" s="9" t="s">
        <v>471</v>
      </c>
      <c r="I168" s="9">
        <f>MID(SLR479_20231202[[#This Row],[Rok, publikacja, cytowania]],2,4)+0</f>
        <v>2015</v>
      </c>
      <c r="J168" s="9">
        <f>(MID(SLR479_20231202[[#This Row],[Rok, publikacja, cytowania]],FIND(" Cited ",SLR479_20231202[[#This Row],[Rok, publikacja, cytowania]])+7,SLR479_20231202[[#This Row],[IlośćZnakówLCyt]]))+0</f>
        <v>11</v>
      </c>
      <c r="K168" s="9">
        <f>FIND(" Cited ",SLR479_20231202[[#This Row],[Rok, publikacja, cytowania]])+7</f>
        <v>68</v>
      </c>
      <c r="L168" s="9">
        <f>FIND(" times",SLR479_20231202[[#This Row],[Rok, publikacja, cytowania]])</f>
        <v>70</v>
      </c>
      <c r="M168" s="9">
        <f>SLR479_20231202[[#This Row],[koniecLCyt]]-SLR479_20231202[[#This Row],[poczLCyt]]</f>
        <v>2</v>
      </c>
      <c r="N168" s="9" t="s">
        <v>472</v>
      </c>
      <c r="O168" s="9" t="s">
        <v>473</v>
      </c>
      <c r="P168" s="9" t="s">
        <v>474</v>
      </c>
      <c r="Q168" s="9">
        <f>COUNTIF(SLR479_20231202[[#This Row],[streszczenie]],"*"&amp;$B$1&amp;"*")</f>
        <v>1</v>
      </c>
      <c r="R168" s="9">
        <f>COUNTIFS(SLR479_20231202[[#This Row],[streszczenie]],"*"&amp;$B$1&amp;"*",SLR479_20231202[[#This Row],[streszczenie]],"*"&amp;$E$1&amp;"*")</f>
        <v>0</v>
      </c>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8" t="s">
        <v>10</v>
      </c>
      <c r="CK168" s="8" t="s">
        <v>11</v>
      </c>
      <c r="CL168" s="8" t="s">
        <v>12</v>
      </c>
    </row>
    <row r="169" spans="1:90" hidden="1" x14ac:dyDescent="0.45">
      <c r="A169" s="9">
        <v>167</v>
      </c>
      <c r="B169" s="9" t="s">
        <v>2883</v>
      </c>
      <c r="C169" s="9" t="s">
        <v>2884</v>
      </c>
      <c r="D169" s="9" t="s">
        <v>2885</v>
      </c>
      <c r="E169" s="9" t="s">
        <v>2886</v>
      </c>
      <c r="F169" s="9">
        <f>COUNTIF(SLR479_20231202[[#This Row],[Tytuł]],"*"&amp;$B$1&amp;"*")</f>
        <v>0</v>
      </c>
      <c r="G169" s="9">
        <f>COUNTIFS(SLR479_20231202[[#This Row],[Tytuł]],"*"&amp;$B$1&amp;"*",SLR479_20231202[[#This Row],[Tytuł]],"*"&amp;$E$1&amp;"*")</f>
        <v>0</v>
      </c>
      <c r="H169" s="9" t="s">
        <v>2887</v>
      </c>
      <c r="I169" s="9">
        <f>MID(SLR479_20231202[[#This Row],[Rok, publikacja, cytowania]],2,4)+0</f>
        <v>2020</v>
      </c>
      <c r="J169" s="9">
        <f>(MID(SLR479_20231202[[#This Row],[Rok, publikacja, cytowania]],FIND(" Cited ",SLR479_20231202[[#This Row],[Rok, publikacja, cytowania]])+7,SLR479_20231202[[#This Row],[IlośćZnakówLCyt]]))+0</f>
        <v>6</v>
      </c>
      <c r="K169" s="9">
        <f>FIND(" Cited ",SLR479_20231202[[#This Row],[Rok, publikacja, cytowania]])+7</f>
        <v>86</v>
      </c>
      <c r="L169" s="9">
        <f>FIND(" times",SLR479_20231202[[#This Row],[Rok, publikacja, cytowania]])</f>
        <v>87</v>
      </c>
      <c r="M169" s="9">
        <f>SLR479_20231202[[#This Row],[koniecLCyt]]-SLR479_20231202[[#This Row],[poczLCyt]]</f>
        <v>1</v>
      </c>
      <c r="N169" s="9" t="s">
        <v>2888</v>
      </c>
      <c r="O169" s="9" t="s">
        <v>2889</v>
      </c>
      <c r="P169" s="9" t="s">
        <v>2890</v>
      </c>
      <c r="Q169" s="9">
        <f>COUNTIF(SLR479_20231202[[#This Row],[streszczenie]],"*"&amp;$B$1&amp;"*")</f>
        <v>1</v>
      </c>
      <c r="R169" s="9">
        <f>COUNTIFS(SLR479_20231202[[#This Row],[streszczenie]],"*"&amp;$B$1&amp;"*",SLR479_20231202[[#This Row],[streszczenie]],"*"&amp;$E$1&amp;"*")</f>
        <v>1</v>
      </c>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t="s">
        <v>10</v>
      </c>
      <c r="CK169" s="9" t="s">
        <v>11</v>
      </c>
      <c r="CL169" s="9" t="s">
        <v>12</v>
      </c>
    </row>
    <row r="170" spans="1:90" hidden="1" x14ac:dyDescent="0.45">
      <c r="A170" s="9">
        <v>168</v>
      </c>
      <c r="B170" s="9" t="s">
        <v>475</v>
      </c>
      <c r="C170" s="9" t="s">
        <v>476</v>
      </c>
      <c r="D170" s="9" t="s">
        <v>477</v>
      </c>
      <c r="E170" s="9" t="s">
        <v>478</v>
      </c>
      <c r="F170" s="9">
        <f>COUNTIF(SLR479_20231202[[#This Row],[Tytuł]],"*"&amp;$B$1&amp;"*")</f>
        <v>0</v>
      </c>
      <c r="G170" s="9">
        <f>COUNTIFS(SLR479_20231202[[#This Row],[Tytuł]],"*"&amp;$B$1&amp;"*",SLR479_20231202[[#This Row],[Tytuł]],"*"&amp;$E$1&amp;"*")</f>
        <v>0</v>
      </c>
      <c r="H170" s="9" t="s">
        <v>479</v>
      </c>
      <c r="I170" s="9">
        <f>MID(SLR479_20231202[[#This Row],[Rok, publikacja, cytowania]],2,4)+0</f>
        <v>2003</v>
      </c>
      <c r="J170" s="9">
        <f>(MID(SLR479_20231202[[#This Row],[Rok, publikacja, cytowania]],FIND(" Cited ",SLR479_20231202[[#This Row],[Rok, publikacja, cytowania]])+7,SLR479_20231202[[#This Row],[IlośćZnakówLCyt]]))+0</f>
        <v>12</v>
      </c>
      <c r="K170" s="9">
        <f>FIND(" Cited ",SLR479_20231202[[#This Row],[Rok, publikacja, cytowania]])+7</f>
        <v>66</v>
      </c>
      <c r="L170" s="9">
        <f>FIND(" times",SLR479_20231202[[#This Row],[Rok, publikacja, cytowania]])</f>
        <v>68</v>
      </c>
      <c r="M170" s="9">
        <f>SLR479_20231202[[#This Row],[koniecLCyt]]-SLR479_20231202[[#This Row],[poczLCyt]]</f>
        <v>2</v>
      </c>
      <c r="N170" s="9" t="s">
        <v>480</v>
      </c>
      <c r="O170" s="9" t="s">
        <v>481</v>
      </c>
      <c r="P170" s="9" t="s">
        <v>482</v>
      </c>
      <c r="Q170" s="9">
        <f>COUNTIF(SLR479_20231202[[#This Row],[streszczenie]],"*"&amp;$B$1&amp;"*")</f>
        <v>1</v>
      </c>
      <c r="R170" s="9">
        <f>COUNTIFS(SLR479_20231202[[#This Row],[streszczenie]],"*"&amp;$B$1&amp;"*",SLR479_20231202[[#This Row],[streszczenie]],"*"&amp;$E$1&amp;"*")</f>
        <v>1</v>
      </c>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8" t="s">
        <v>10</v>
      </c>
      <c r="CK170" s="8" t="s">
        <v>11</v>
      </c>
      <c r="CL170" s="8" t="s">
        <v>12</v>
      </c>
    </row>
    <row r="171" spans="1:90" hidden="1" x14ac:dyDescent="0.45">
      <c r="A171" s="9">
        <v>169</v>
      </c>
      <c r="B171" s="9" t="s">
        <v>499</v>
      </c>
      <c r="C171" s="9" t="s">
        <v>500</v>
      </c>
      <c r="D171" s="9" t="s">
        <v>501</v>
      </c>
      <c r="E171" s="9" t="s">
        <v>502</v>
      </c>
      <c r="F171" s="9">
        <f>COUNTIF(SLR479_20231202[[#This Row],[Tytuł]],"*"&amp;$B$1&amp;"*")</f>
        <v>0</v>
      </c>
      <c r="G171" s="9">
        <f>COUNTIFS(SLR479_20231202[[#This Row],[Tytuł]],"*"&amp;$B$1&amp;"*",SLR479_20231202[[#This Row],[Tytuł]],"*"&amp;$E$1&amp;"*")</f>
        <v>0</v>
      </c>
      <c r="H171" s="9" t="s">
        <v>503</v>
      </c>
      <c r="I171" s="9">
        <f>MID(SLR479_20231202[[#This Row],[Rok, publikacja, cytowania]],2,4)+0</f>
        <v>2021</v>
      </c>
      <c r="J171" s="9">
        <f>(MID(SLR479_20231202[[#This Row],[Rok, publikacja, cytowania]],FIND(" Cited ",SLR479_20231202[[#This Row],[Rok, publikacja, cytowania]])+7,SLR479_20231202[[#This Row],[IlośćZnakówLCyt]]))+0</f>
        <v>8</v>
      </c>
      <c r="K171" s="9">
        <f>FIND(" Cited ",SLR479_20231202[[#This Row],[Rok, publikacja, cytowania]])+7</f>
        <v>88</v>
      </c>
      <c r="L171" s="9">
        <f>FIND(" times",SLR479_20231202[[#This Row],[Rok, publikacja, cytowania]])</f>
        <v>89</v>
      </c>
      <c r="M171" s="9">
        <f>SLR479_20231202[[#This Row],[koniecLCyt]]-SLR479_20231202[[#This Row],[poczLCyt]]</f>
        <v>1</v>
      </c>
      <c r="N171" s="9" t="s">
        <v>504</v>
      </c>
      <c r="O171" s="9" t="s">
        <v>505</v>
      </c>
      <c r="P171" s="9" t="s">
        <v>506</v>
      </c>
      <c r="Q171" s="9">
        <f>COUNTIF(SLR479_20231202[[#This Row],[streszczenie]],"*"&amp;$B$1&amp;"*")</f>
        <v>0</v>
      </c>
      <c r="R171" s="9">
        <f>COUNTIFS(SLR479_20231202[[#This Row],[streszczenie]],"*"&amp;$B$1&amp;"*",SLR479_20231202[[#This Row],[streszczenie]],"*"&amp;$E$1&amp;"*")</f>
        <v>0</v>
      </c>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t="s">
        <v>10</v>
      </c>
      <c r="CK171" s="9" t="s">
        <v>11</v>
      </c>
      <c r="CL171" s="9" t="s">
        <v>12</v>
      </c>
    </row>
    <row r="172" spans="1:90" hidden="1" x14ac:dyDescent="0.45">
      <c r="A172" s="9">
        <v>170</v>
      </c>
      <c r="B172" s="9" t="s">
        <v>513</v>
      </c>
      <c r="C172" s="9" t="s">
        <v>514</v>
      </c>
      <c r="D172" s="9">
        <v>57193631238</v>
      </c>
      <c r="E172" s="9" t="s">
        <v>515</v>
      </c>
      <c r="F172" s="9">
        <f>COUNTIF(SLR479_20231202[[#This Row],[Tytuł]],"*"&amp;$B$1&amp;"*")</f>
        <v>1</v>
      </c>
      <c r="G172" s="9">
        <f>COUNTIFS(SLR479_20231202[[#This Row],[Tytuł]],"*"&amp;$B$1&amp;"*",SLR479_20231202[[#This Row],[Tytuł]],"*"&amp;$E$1&amp;"*")</f>
        <v>0</v>
      </c>
      <c r="H172" s="9" t="s">
        <v>516</v>
      </c>
      <c r="I172" s="9">
        <f>MID(SLR479_20231202[[#This Row],[Rok, publikacja, cytowania]],2,4)+0</f>
        <v>2016</v>
      </c>
      <c r="J172" s="9">
        <f>(MID(SLR479_20231202[[#This Row],[Rok, publikacja, cytowania]],FIND(" Cited ",SLR479_20231202[[#This Row],[Rok, publikacja, cytowania]])+7,SLR479_20231202[[#This Row],[IlośćZnakówLCyt]]))+0</f>
        <v>11</v>
      </c>
      <c r="K172" s="9">
        <f>FIND(" Cited ",SLR479_20231202[[#This Row],[Rok, publikacja, cytowania]])+7</f>
        <v>67</v>
      </c>
      <c r="L172" s="9">
        <f>FIND(" times",SLR479_20231202[[#This Row],[Rok, publikacja, cytowania]])</f>
        <v>69</v>
      </c>
      <c r="M172" s="9">
        <f>SLR479_20231202[[#This Row],[koniecLCyt]]-SLR479_20231202[[#This Row],[poczLCyt]]</f>
        <v>2</v>
      </c>
      <c r="N172" s="9" t="s">
        <v>517</v>
      </c>
      <c r="O172" s="9" t="s">
        <v>518</v>
      </c>
      <c r="P172" s="9" t="s">
        <v>519</v>
      </c>
      <c r="Q172" s="9">
        <f>COUNTIF(SLR479_20231202[[#This Row],[streszczenie]],"*"&amp;$B$1&amp;"*")</f>
        <v>1</v>
      </c>
      <c r="R172" s="9">
        <f>COUNTIFS(SLR479_20231202[[#This Row],[streszczenie]],"*"&amp;$B$1&amp;"*",SLR479_20231202[[#This Row],[streszczenie]],"*"&amp;$E$1&amp;"*")</f>
        <v>1</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8" t="s">
        <v>10</v>
      </c>
      <c r="CK172" s="8" t="s">
        <v>11</v>
      </c>
      <c r="CL172" s="8" t="s">
        <v>12</v>
      </c>
    </row>
    <row r="173" spans="1:90" hidden="1" x14ac:dyDescent="0.45">
      <c r="A173" s="9">
        <v>171</v>
      </c>
      <c r="B173" s="9" t="s">
        <v>520</v>
      </c>
      <c r="C173" s="9" t="s">
        <v>521</v>
      </c>
      <c r="D173" s="9">
        <v>57194719620</v>
      </c>
      <c r="E173" s="9" t="s">
        <v>522</v>
      </c>
      <c r="F173" s="9">
        <f>COUNTIF(SLR479_20231202[[#This Row],[Tytuł]],"*"&amp;$B$1&amp;"*")</f>
        <v>0</v>
      </c>
      <c r="G173" s="9">
        <f>COUNTIFS(SLR479_20231202[[#This Row],[Tytuł]],"*"&amp;$B$1&amp;"*",SLR479_20231202[[#This Row],[Tytuł]],"*"&amp;$E$1&amp;"*")</f>
        <v>0</v>
      </c>
      <c r="H173" s="9" t="s">
        <v>523</v>
      </c>
      <c r="I173" s="9">
        <f>MID(SLR479_20231202[[#This Row],[Rok, publikacja, cytowania]],2,4)+0</f>
        <v>2019</v>
      </c>
      <c r="J173" s="9">
        <f>(MID(SLR479_20231202[[#This Row],[Rok, publikacja, cytowania]],FIND(" Cited ",SLR479_20231202[[#This Row],[Rok, publikacja, cytowania]])+7,SLR479_20231202[[#This Row],[IlośćZnakówLCyt]]))+0</f>
        <v>13</v>
      </c>
      <c r="K173" s="9">
        <f>FIND(" Cited ",SLR479_20231202[[#This Row],[Rok, publikacja, cytowania]])+7</f>
        <v>61</v>
      </c>
      <c r="L173" s="9">
        <f>FIND(" times",SLR479_20231202[[#This Row],[Rok, publikacja, cytowania]])</f>
        <v>63</v>
      </c>
      <c r="M173" s="9">
        <f>SLR479_20231202[[#This Row],[koniecLCyt]]-SLR479_20231202[[#This Row],[poczLCyt]]</f>
        <v>2</v>
      </c>
      <c r="N173" s="9" t="s">
        <v>524</v>
      </c>
      <c r="O173" s="9" t="s">
        <v>525</v>
      </c>
      <c r="P173" s="9" t="s">
        <v>526</v>
      </c>
      <c r="Q173" s="9">
        <f>COUNTIF(SLR479_20231202[[#This Row],[streszczenie]],"*"&amp;$B$1&amp;"*")</f>
        <v>0</v>
      </c>
      <c r="R173" s="9">
        <f>COUNTIFS(SLR479_20231202[[#This Row],[streszczenie]],"*"&amp;$B$1&amp;"*",SLR479_20231202[[#This Row],[streszczenie]],"*"&amp;$E$1&amp;"*")</f>
        <v>0</v>
      </c>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t="s">
        <v>10</v>
      </c>
      <c r="CK173" s="9" t="s">
        <v>11</v>
      </c>
      <c r="CL173" s="9" t="s">
        <v>12</v>
      </c>
    </row>
    <row r="174" spans="1:90" hidden="1" x14ac:dyDescent="0.45">
      <c r="A174" s="9">
        <v>172</v>
      </c>
      <c r="B174" s="9" t="s">
        <v>542</v>
      </c>
      <c r="C174" s="9" t="s">
        <v>543</v>
      </c>
      <c r="D174" s="9" t="s">
        <v>544</v>
      </c>
      <c r="E174" s="9" t="s">
        <v>545</v>
      </c>
      <c r="F174" s="9">
        <f>COUNTIF(SLR479_20231202[[#This Row],[Tytuł]],"*"&amp;$B$1&amp;"*")</f>
        <v>0</v>
      </c>
      <c r="G174" s="9">
        <f>COUNTIFS(SLR479_20231202[[#This Row],[Tytuł]],"*"&amp;$B$1&amp;"*",SLR479_20231202[[#This Row],[Tytuł]],"*"&amp;$E$1&amp;"*")</f>
        <v>0</v>
      </c>
      <c r="H174" s="9" t="s">
        <v>546</v>
      </c>
      <c r="I174" s="9">
        <f>MID(SLR479_20231202[[#This Row],[Rok, publikacja, cytowania]],2,4)+0</f>
        <v>2018</v>
      </c>
      <c r="J174" s="9">
        <f>(MID(SLR479_20231202[[#This Row],[Rok, publikacja, cytowania]],FIND(" Cited ",SLR479_20231202[[#This Row],[Rok, publikacja, cytowania]])+7,SLR479_20231202[[#This Row],[IlośćZnakówLCyt]]))+0</f>
        <v>14</v>
      </c>
      <c r="K174" s="9">
        <f>FIND(" Cited ",SLR479_20231202[[#This Row],[Rok, publikacja, cytowania]])+7</f>
        <v>75</v>
      </c>
      <c r="L174" s="9">
        <f>FIND(" times",SLR479_20231202[[#This Row],[Rok, publikacja, cytowania]])</f>
        <v>77</v>
      </c>
      <c r="M174" s="9">
        <f>SLR479_20231202[[#This Row],[koniecLCyt]]-SLR479_20231202[[#This Row],[poczLCyt]]</f>
        <v>2</v>
      </c>
      <c r="N174" s="9" t="s">
        <v>547</v>
      </c>
      <c r="O174" s="9" t="s">
        <v>548</v>
      </c>
      <c r="P174" s="9" t="s">
        <v>549</v>
      </c>
      <c r="Q174" s="9">
        <f>COUNTIF(SLR479_20231202[[#This Row],[streszczenie]],"*"&amp;$B$1&amp;"*")</f>
        <v>1</v>
      </c>
      <c r="R174" s="9">
        <f>COUNTIFS(SLR479_20231202[[#This Row],[streszczenie]],"*"&amp;$B$1&amp;"*",SLR479_20231202[[#This Row],[streszczenie]],"*"&amp;$E$1&amp;"*")</f>
        <v>1</v>
      </c>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8" t="s">
        <v>10</v>
      </c>
      <c r="CK174" s="8" t="s">
        <v>11</v>
      </c>
      <c r="CL174" s="8" t="s">
        <v>12</v>
      </c>
    </row>
    <row r="175" spans="1:90" hidden="1" x14ac:dyDescent="0.45">
      <c r="A175" s="9">
        <v>173</v>
      </c>
      <c r="B175" s="9" t="s">
        <v>2891</v>
      </c>
      <c r="C175" s="9" t="s">
        <v>2892</v>
      </c>
      <c r="D175" s="9" t="s">
        <v>2893</v>
      </c>
      <c r="E175" s="9" t="s">
        <v>2894</v>
      </c>
      <c r="F175" s="9">
        <f>COUNTIF(SLR479_20231202[[#This Row],[Tytuł]],"*"&amp;$B$1&amp;"*")</f>
        <v>0</v>
      </c>
      <c r="G175" s="9">
        <f>COUNTIFS(SLR479_20231202[[#This Row],[Tytuł]],"*"&amp;$B$1&amp;"*",SLR479_20231202[[#This Row],[Tytuł]],"*"&amp;$E$1&amp;"*")</f>
        <v>0</v>
      </c>
      <c r="H175" s="9" t="s">
        <v>2895</v>
      </c>
      <c r="I175" s="9">
        <f>MID(SLR479_20231202[[#This Row],[Rok, publikacja, cytowania]],2,4)+0</f>
        <v>2008</v>
      </c>
      <c r="J175" s="9">
        <f>(MID(SLR479_20231202[[#This Row],[Rok, publikacja, cytowania]],FIND(" Cited ",SLR479_20231202[[#This Row],[Rok, publikacja, cytowania]])+7,SLR479_20231202[[#This Row],[IlośćZnakówLCyt]]))+0</f>
        <v>14</v>
      </c>
      <c r="K175" s="9">
        <f>FIND(" Cited ",SLR479_20231202[[#This Row],[Rok, publikacja, cytowania]])+7</f>
        <v>80</v>
      </c>
      <c r="L175" s="9">
        <f>FIND(" times",SLR479_20231202[[#This Row],[Rok, publikacja, cytowania]])</f>
        <v>82</v>
      </c>
      <c r="M175" s="9">
        <f>SLR479_20231202[[#This Row],[koniecLCyt]]-SLR479_20231202[[#This Row],[poczLCyt]]</f>
        <v>2</v>
      </c>
      <c r="N175" s="9" t="s">
        <v>2896</v>
      </c>
      <c r="O175" s="9" t="s">
        <v>2897</v>
      </c>
      <c r="P175" s="9" t="s">
        <v>2898</v>
      </c>
      <c r="Q175" s="9">
        <f>COUNTIF(SLR479_20231202[[#This Row],[streszczenie]],"*"&amp;$B$1&amp;"*")</f>
        <v>1</v>
      </c>
      <c r="R175" s="9">
        <f>COUNTIFS(SLR479_20231202[[#This Row],[streszczenie]],"*"&amp;$B$1&amp;"*",SLR479_20231202[[#This Row],[streszczenie]],"*"&amp;$E$1&amp;"*")</f>
        <v>1</v>
      </c>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t="s">
        <v>10</v>
      </c>
      <c r="CK175" s="9" t="s">
        <v>11</v>
      </c>
      <c r="CL175" s="9" t="s">
        <v>12</v>
      </c>
    </row>
    <row r="176" spans="1:90" hidden="1" x14ac:dyDescent="0.45">
      <c r="A176" s="9">
        <v>174</v>
      </c>
      <c r="B176" s="9" t="s">
        <v>2899</v>
      </c>
      <c r="C176" s="9" t="s">
        <v>2900</v>
      </c>
      <c r="D176" s="9" t="s">
        <v>2901</v>
      </c>
      <c r="E176" s="9" t="s">
        <v>2902</v>
      </c>
      <c r="F176" s="9">
        <f>COUNTIF(SLR479_20231202[[#This Row],[Tytuł]],"*"&amp;$B$1&amp;"*")</f>
        <v>0</v>
      </c>
      <c r="G176" s="9">
        <f>COUNTIFS(SLR479_20231202[[#This Row],[Tytuł]],"*"&amp;$B$1&amp;"*",SLR479_20231202[[#This Row],[Tytuł]],"*"&amp;$E$1&amp;"*")</f>
        <v>0</v>
      </c>
      <c r="H176" s="9" t="s">
        <v>2903</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2904</v>
      </c>
      <c r="O176" s="9" t="s">
        <v>2905</v>
      </c>
      <c r="P176" s="9" t="s">
        <v>2906</v>
      </c>
      <c r="Q176" s="9">
        <f>COUNTIF(SLR479_20231202[[#This Row],[streszczenie]],"*"&amp;$B$1&amp;"*")</f>
        <v>0</v>
      </c>
      <c r="R176" s="9">
        <f>COUNTIFS(SLR479_20231202[[#This Row],[streszczenie]],"*"&amp;$B$1&amp;"*",SLR479_20231202[[#This Row],[streszczenie]],"*"&amp;$E$1&amp;"*")</f>
        <v>0</v>
      </c>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8" t="s">
        <v>10</v>
      </c>
      <c r="CK176" s="8" t="s">
        <v>11</v>
      </c>
      <c r="CL176" s="8" t="s">
        <v>12</v>
      </c>
    </row>
    <row r="177" spans="1:90" x14ac:dyDescent="0.45">
      <c r="A177" s="9">
        <v>175</v>
      </c>
      <c r="B177" s="9" t="s">
        <v>550</v>
      </c>
      <c r="C177" s="9" t="s">
        <v>551</v>
      </c>
      <c r="D177" s="9" t="s">
        <v>552</v>
      </c>
      <c r="E177" s="9" t="s">
        <v>553</v>
      </c>
      <c r="F177" s="9">
        <f>COUNTIF(SLR479_20231202[[#This Row],[Tytuł]],"*"&amp;$B$1&amp;"*")</f>
        <v>0</v>
      </c>
      <c r="G177" s="9">
        <f>COUNTIFS(SLR479_20231202[[#This Row],[Tytuł]],"*"&amp;$B$1&amp;"*",SLR479_20231202[[#This Row],[Tytuł]],"*"&amp;$E$1&amp;"*")</f>
        <v>0</v>
      </c>
      <c r="H177" s="9" t="s">
        <v>554</v>
      </c>
      <c r="I177" s="9">
        <f>MID(SLR479_20231202[[#This Row],[Rok, publikacja, cytowania]],2,4)+0</f>
        <v>2017</v>
      </c>
      <c r="J177" s="9">
        <f>(MID(SLR479_20231202[[#This Row],[Rok, publikacja, cytowania]],FIND(" Cited ",SLR479_20231202[[#This Row],[Rok, publikacja, cytowania]])+7,SLR479_20231202[[#This Row],[IlośćZnakówLCyt]]))+0</f>
        <v>10</v>
      </c>
      <c r="K177" s="9">
        <f>FIND(" Cited ",SLR479_20231202[[#This Row],[Rok, publikacja, cytowania]])+7</f>
        <v>72</v>
      </c>
      <c r="L177" s="9">
        <f>FIND(" times",SLR479_20231202[[#This Row],[Rok, publikacja, cytowania]])</f>
        <v>74</v>
      </c>
      <c r="M177" s="9">
        <f>SLR479_20231202[[#This Row],[koniecLCyt]]-SLR479_20231202[[#This Row],[poczLCyt]]</f>
        <v>2</v>
      </c>
      <c r="N177" s="9" t="s">
        <v>555</v>
      </c>
      <c r="O177" s="9" t="s">
        <v>556</v>
      </c>
      <c r="P177" s="9" t="s">
        <v>557</v>
      </c>
      <c r="Q177" s="9">
        <f>COUNTIF(SLR479_20231202[[#This Row],[streszczenie]],"*"&amp;$B$1&amp;"*")</f>
        <v>1</v>
      </c>
      <c r="R177" s="9">
        <f>COUNTIFS(SLR479_20231202[[#This Row],[streszczenie]],"*"&amp;$B$1&amp;"*",SLR479_20231202[[#This Row],[streszczenie]],"*"&amp;$E$1&amp;"*")</f>
        <v>0</v>
      </c>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t="s">
        <v>10</v>
      </c>
      <c r="CK177" s="9" t="s">
        <v>11</v>
      </c>
      <c r="CL177" s="9" t="s">
        <v>12</v>
      </c>
    </row>
    <row r="178" spans="1:90" hidden="1" x14ac:dyDescent="0.45">
      <c r="A178" s="9">
        <v>176</v>
      </c>
      <c r="B178" s="9" t="s">
        <v>2907</v>
      </c>
      <c r="C178" s="9" t="s">
        <v>2908</v>
      </c>
      <c r="D178" s="9" t="s">
        <v>2909</v>
      </c>
      <c r="E178" s="9" t="s">
        <v>2910</v>
      </c>
      <c r="F178" s="9">
        <f>COUNTIF(SLR479_20231202[[#This Row],[Tytuł]],"*"&amp;$B$1&amp;"*")</f>
        <v>0</v>
      </c>
      <c r="G178" s="9">
        <f>COUNTIFS(SLR479_20231202[[#This Row],[Tytuł]],"*"&amp;$B$1&amp;"*",SLR479_20231202[[#This Row],[Tytuł]],"*"&amp;$E$1&amp;"*")</f>
        <v>0</v>
      </c>
      <c r="H178" s="9" t="s">
        <v>2911</v>
      </c>
      <c r="I178" s="9">
        <f>MID(SLR479_20231202[[#This Row],[Rok, publikacja, cytowania]],2,4)+0</f>
        <v>2018</v>
      </c>
      <c r="J178" s="9">
        <f>(MID(SLR479_20231202[[#This Row],[Rok, publikacja, cytowania]],FIND(" Cited ",SLR479_20231202[[#This Row],[Rok, publikacja, cytowania]])+7,SLR479_20231202[[#This Row],[IlośćZnakówLCyt]]))+0</f>
        <v>7</v>
      </c>
      <c r="K178" s="9">
        <f>FIND(" Cited ",SLR479_20231202[[#This Row],[Rok, publikacja, cytowania]])+7</f>
        <v>75</v>
      </c>
      <c r="L178" s="9">
        <f>FIND(" times",SLR479_20231202[[#This Row],[Rok, publikacja, cytowania]])</f>
        <v>76</v>
      </c>
      <c r="M178" s="9">
        <f>SLR479_20231202[[#This Row],[koniecLCyt]]-SLR479_20231202[[#This Row],[poczLCyt]]</f>
        <v>1</v>
      </c>
      <c r="N178" s="9" t="s">
        <v>2912</v>
      </c>
      <c r="O178" s="9" t="s">
        <v>2913</v>
      </c>
      <c r="P178" s="9" t="s">
        <v>2914</v>
      </c>
      <c r="Q178" s="9">
        <f>COUNTIF(SLR479_20231202[[#This Row],[streszczenie]],"*"&amp;$B$1&amp;"*")</f>
        <v>1</v>
      </c>
      <c r="R178" s="9">
        <f>COUNTIFS(SLR479_20231202[[#This Row],[streszczenie]],"*"&amp;$B$1&amp;"*",SLR479_20231202[[#This Row],[streszczenie]],"*"&amp;$E$1&amp;"*")</f>
        <v>1</v>
      </c>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8" t="s">
        <v>10</v>
      </c>
      <c r="CK178" s="8" t="s">
        <v>11</v>
      </c>
      <c r="CL178" s="8" t="s">
        <v>12</v>
      </c>
    </row>
    <row r="179" spans="1:90" x14ac:dyDescent="0.45">
      <c r="A179" s="9">
        <v>177</v>
      </c>
      <c r="B179" s="9" t="s">
        <v>2915</v>
      </c>
      <c r="C179" s="9" t="s">
        <v>2916</v>
      </c>
      <c r="D179" s="9">
        <v>57190336478</v>
      </c>
      <c r="E179" s="9" t="s">
        <v>2917</v>
      </c>
      <c r="F179" s="9">
        <f>COUNTIF(SLR479_20231202[[#This Row],[Tytuł]],"*"&amp;$B$1&amp;"*")</f>
        <v>0</v>
      </c>
      <c r="G179" s="9">
        <f>COUNTIFS(SLR479_20231202[[#This Row],[Tytuł]],"*"&amp;$B$1&amp;"*",SLR479_20231202[[#This Row],[Tytuł]],"*"&amp;$E$1&amp;"*")</f>
        <v>0</v>
      </c>
      <c r="H179" s="9" t="s">
        <v>2918</v>
      </c>
      <c r="I179" s="9">
        <f>MID(SLR479_20231202[[#This Row],[Rok, publikacja, cytowania]],2,4)+0</f>
        <v>2017</v>
      </c>
      <c r="J179" s="9">
        <f>(MID(SLR479_20231202[[#This Row],[Rok, publikacja, cytowania]],FIND(" Cited ",SLR479_20231202[[#This Row],[Rok, publikacja, cytowania]])+7,SLR479_20231202[[#This Row],[IlośćZnakówLCyt]]))+0</f>
        <v>11</v>
      </c>
      <c r="K179" s="9">
        <f>FIND(" Cited ",SLR479_20231202[[#This Row],[Rok, publikacja, cytowania]])+7</f>
        <v>52</v>
      </c>
      <c r="L179" s="9">
        <f>FIND(" times",SLR479_20231202[[#This Row],[Rok, publikacja, cytowania]])</f>
        <v>54</v>
      </c>
      <c r="M179" s="9">
        <f>SLR479_20231202[[#This Row],[koniecLCyt]]-SLR479_20231202[[#This Row],[poczLCyt]]</f>
        <v>2</v>
      </c>
      <c r="N179" s="9" t="s">
        <v>2919</v>
      </c>
      <c r="O179" s="9" t="s">
        <v>2920</v>
      </c>
      <c r="P179" s="9" t="s">
        <v>2921</v>
      </c>
      <c r="Q179" s="9">
        <f>COUNTIF(SLR479_20231202[[#This Row],[streszczenie]],"*"&amp;$B$1&amp;"*")</f>
        <v>1</v>
      </c>
      <c r="R179" s="9">
        <f>COUNTIFS(SLR479_20231202[[#This Row],[streszczenie]],"*"&amp;$B$1&amp;"*",SLR479_20231202[[#This Row],[streszczenie]],"*"&amp;$E$1&amp;"*")</f>
        <v>0</v>
      </c>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t="s">
        <v>10</v>
      </c>
      <c r="CK179" s="9" t="s">
        <v>11</v>
      </c>
      <c r="CL179" s="9" t="s">
        <v>12</v>
      </c>
    </row>
    <row r="180" spans="1:90" hidden="1" x14ac:dyDescent="0.45">
      <c r="A180" s="9">
        <v>178</v>
      </c>
      <c r="B180" s="9" t="s">
        <v>597</v>
      </c>
      <c r="C180" s="9" t="s">
        <v>598</v>
      </c>
      <c r="D180" s="9">
        <v>57194873722</v>
      </c>
      <c r="E180" s="9" t="s">
        <v>599</v>
      </c>
      <c r="F180" s="9">
        <f>COUNTIF(SLR479_20231202[[#This Row],[Tytuł]],"*"&amp;$B$1&amp;"*")</f>
        <v>0</v>
      </c>
      <c r="G180" s="9">
        <f>COUNTIFS(SLR479_20231202[[#This Row],[Tytuł]],"*"&amp;$B$1&amp;"*",SLR479_20231202[[#This Row],[Tytuł]],"*"&amp;$E$1&amp;"*")</f>
        <v>0</v>
      </c>
      <c r="H180" s="9" t="s">
        <v>600</v>
      </c>
      <c r="I180" s="9">
        <f>MID(SLR479_20231202[[#This Row],[Rok, publikacja, cytowania]],2,4)+0</f>
        <v>2021</v>
      </c>
      <c r="J180" s="9">
        <f>(MID(SLR479_20231202[[#This Row],[Rok, publikacja, cytowania]],FIND(" Cited ",SLR479_20231202[[#This Row],[Rok, publikacja, cytowania]])+7,SLR479_20231202[[#This Row],[IlośćZnakówLCyt]]))+0</f>
        <v>7</v>
      </c>
      <c r="K180" s="9">
        <f>FIND(" Cited ",SLR479_20231202[[#This Row],[Rok, publikacja, cytowania]])+7</f>
        <v>75</v>
      </c>
      <c r="L180" s="9">
        <f>FIND(" times",SLR479_20231202[[#This Row],[Rok, publikacja, cytowania]])</f>
        <v>76</v>
      </c>
      <c r="M180" s="9">
        <f>SLR479_20231202[[#This Row],[koniecLCyt]]-SLR479_20231202[[#This Row],[poczLCyt]]</f>
        <v>1</v>
      </c>
      <c r="N180" s="9" t="s">
        <v>601</v>
      </c>
      <c r="O180" s="9" t="s">
        <v>602</v>
      </c>
      <c r="P180" s="9" t="s">
        <v>603</v>
      </c>
      <c r="Q180" s="9">
        <f>COUNTIF(SLR479_20231202[[#This Row],[streszczenie]],"*"&amp;$B$1&amp;"*")</f>
        <v>0</v>
      </c>
      <c r="R180" s="9">
        <f>COUNTIFS(SLR479_20231202[[#This Row],[streszczenie]],"*"&amp;$B$1&amp;"*",SLR479_20231202[[#This Row],[streszczenie]],"*"&amp;$E$1&amp;"*")</f>
        <v>0</v>
      </c>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8" t="s">
        <v>10</v>
      </c>
      <c r="CK180" s="8" t="s">
        <v>11</v>
      </c>
      <c r="CL180" s="8" t="s">
        <v>12</v>
      </c>
    </row>
    <row r="181" spans="1:90" hidden="1" x14ac:dyDescent="0.45">
      <c r="A181" s="9">
        <v>179</v>
      </c>
      <c r="B181" s="9" t="s">
        <v>2922</v>
      </c>
      <c r="C181" s="9" t="s">
        <v>2923</v>
      </c>
      <c r="D181" s="9" t="s">
        <v>2924</v>
      </c>
      <c r="E181" s="9" t="s">
        <v>2925</v>
      </c>
      <c r="F181" s="9">
        <f>COUNTIF(SLR479_20231202[[#This Row],[Tytuł]],"*"&amp;$B$1&amp;"*")</f>
        <v>0</v>
      </c>
      <c r="G181" s="9">
        <f>COUNTIFS(SLR479_20231202[[#This Row],[Tytuł]],"*"&amp;$B$1&amp;"*",SLR479_20231202[[#This Row],[Tytuł]],"*"&amp;$E$1&amp;"*")</f>
        <v>0</v>
      </c>
      <c r="H181" s="9" t="s">
        <v>2926</v>
      </c>
      <c r="I181" s="9">
        <f>MID(SLR479_20231202[[#This Row],[Rok, publikacja, cytowania]],2,4)+0</f>
        <v>2014</v>
      </c>
      <c r="J181" s="9">
        <f>(MID(SLR479_20231202[[#This Row],[Rok, publikacja, cytowania]],FIND(" Cited ",SLR479_20231202[[#This Row],[Rok, publikacja, cytowania]])+7,SLR479_20231202[[#This Row],[IlośćZnakówLCyt]]))+0</f>
        <v>10</v>
      </c>
      <c r="K181" s="9">
        <f>FIND(" Cited ",SLR479_20231202[[#This Row],[Rok, publikacja, cytowania]])+7</f>
        <v>71</v>
      </c>
      <c r="L181" s="9">
        <f>FIND(" times",SLR479_20231202[[#This Row],[Rok, publikacja, cytowania]])</f>
        <v>73</v>
      </c>
      <c r="M181" s="9">
        <f>SLR479_20231202[[#This Row],[koniecLCyt]]-SLR479_20231202[[#This Row],[poczLCyt]]</f>
        <v>2</v>
      </c>
      <c r="N181" s="9" t="s">
        <v>2927</v>
      </c>
      <c r="O181" s="9" t="s">
        <v>2928</v>
      </c>
      <c r="P181" s="9" t="s">
        <v>2929</v>
      </c>
      <c r="Q181" s="9">
        <f>COUNTIF(SLR479_20231202[[#This Row],[streszczenie]],"*"&amp;$B$1&amp;"*")</f>
        <v>0</v>
      </c>
      <c r="R181" s="9">
        <f>COUNTIFS(SLR479_20231202[[#This Row],[streszczenie]],"*"&amp;$B$1&amp;"*",SLR479_20231202[[#This Row],[streszczenie]],"*"&amp;$E$1&amp;"*")</f>
        <v>0</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t="s">
        <v>10</v>
      </c>
      <c r="CK181" s="9" t="s">
        <v>11</v>
      </c>
      <c r="CL181" s="9" t="s">
        <v>12</v>
      </c>
    </row>
    <row r="182" spans="1:90" hidden="1" x14ac:dyDescent="0.45">
      <c r="A182" s="9">
        <v>180</v>
      </c>
      <c r="B182" s="9" t="s">
        <v>2930</v>
      </c>
      <c r="C182" s="9" t="s">
        <v>2931</v>
      </c>
      <c r="D182" s="9" t="s">
        <v>2932</v>
      </c>
      <c r="E182" s="9" t="s">
        <v>2933</v>
      </c>
      <c r="F182" s="9">
        <f>COUNTIF(SLR479_20231202[[#This Row],[Tytuł]],"*"&amp;$B$1&amp;"*")</f>
        <v>0</v>
      </c>
      <c r="G182" s="9">
        <f>COUNTIFS(SLR479_20231202[[#This Row],[Tytuł]],"*"&amp;$B$1&amp;"*",SLR479_20231202[[#This Row],[Tytuł]],"*"&amp;$E$1&amp;"*")</f>
        <v>0</v>
      </c>
      <c r="H182" s="9" t="s">
        <v>2934</v>
      </c>
      <c r="I182" s="9">
        <f>MID(SLR479_20231202[[#This Row],[Rok, publikacja, cytowania]],2,4)+0</f>
        <v>2015</v>
      </c>
      <c r="J182" s="9">
        <f>(MID(SLR479_20231202[[#This Row],[Rok, publikacja, cytowania]],FIND(" Cited ",SLR479_20231202[[#This Row],[Rok, publikacja, cytowania]])+7,SLR479_20231202[[#This Row],[IlośćZnakówLCyt]]))+0</f>
        <v>7</v>
      </c>
      <c r="K182" s="9">
        <f>FIND(" Cited ",SLR479_20231202[[#This Row],[Rok, publikacja, cytowania]])+7</f>
        <v>120</v>
      </c>
      <c r="L182" s="9">
        <f>FIND(" times",SLR479_20231202[[#This Row],[Rok, publikacja, cytowania]])</f>
        <v>121</v>
      </c>
      <c r="M182" s="9">
        <f>SLR479_20231202[[#This Row],[koniecLCyt]]-SLR479_20231202[[#This Row],[poczLCyt]]</f>
        <v>1</v>
      </c>
      <c r="N182" s="9" t="s">
        <v>2935</v>
      </c>
      <c r="O182" s="9" t="s">
        <v>2936</v>
      </c>
      <c r="P182" s="9" t="s">
        <v>2937</v>
      </c>
      <c r="Q182" s="9">
        <f>COUNTIF(SLR479_20231202[[#This Row],[streszczenie]],"*"&amp;$B$1&amp;"*")</f>
        <v>0</v>
      </c>
      <c r="R182" s="9">
        <f>COUNTIFS(SLR479_20231202[[#This Row],[streszczenie]],"*"&amp;$B$1&amp;"*",SLR479_20231202[[#This Row],[streszczenie]],"*"&amp;$E$1&amp;"*")</f>
        <v>0</v>
      </c>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8" t="s">
        <v>10</v>
      </c>
      <c r="CK182" s="8" t="s">
        <v>207</v>
      </c>
      <c r="CL182" s="8" t="s">
        <v>12</v>
      </c>
    </row>
    <row r="183" spans="1:90" hidden="1" x14ac:dyDescent="0.45">
      <c r="A183" s="9">
        <v>181</v>
      </c>
      <c r="B183" s="9" t="s">
        <v>611</v>
      </c>
      <c r="C183" s="9" t="s">
        <v>612</v>
      </c>
      <c r="D183" s="9" t="s">
        <v>613</v>
      </c>
      <c r="E183" s="9" t="s">
        <v>614</v>
      </c>
      <c r="F183" s="9">
        <f>COUNTIF(SLR479_20231202[[#This Row],[Tytuł]],"*"&amp;$B$1&amp;"*")</f>
        <v>0</v>
      </c>
      <c r="G183" s="9">
        <f>COUNTIFS(SLR479_20231202[[#This Row],[Tytuł]],"*"&amp;$B$1&amp;"*",SLR479_20231202[[#This Row],[Tytuł]],"*"&amp;$E$1&amp;"*")</f>
        <v>0</v>
      </c>
      <c r="H183" s="9" t="s">
        <v>615</v>
      </c>
      <c r="I183" s="9">
        <f>MID(SLR479_20231202[[#This Row],[Rok, publikacja, cytowania]],2,4)+0</f>
        <v>2014</v>
      </c>
      <c r="J183" s="9">
        <f>(MID(SLR479_20231202[[#This Row],[Rok, publikacja, cytowania]],FIND(" Cited ",SLR479_20231202[[#This Row],[Rok, publikacja, cytowania]])+7,SLR479_20231202[[#This Row],[IlośćZnakówLCyt]]))+0</f>
        <v>7</v>
      </c>
      <c r="K183" s="9">
        <f>FIND(" Cited ",SLR479_20231202[[#This Row],[Rok, publikacja, cytowania]])+7</f>
        <v>49</v>
      </c>
      <c r="L183" s="9">
        <f>FIND(" times",SLR479_20231202[[#This Row],[Rok, publikacja, cytowania]])</f>
        <v>50</v>
      </c>
      <c r="M183" s="9">
        <f>SLR479_20231202[[#This Row],[koniecLCyt]]-SLR479_20231202[[#This Row],[poczLCyt]]</f>
        <v>1</v>
      </c>
      <c r="N183" s="9">
        <v>0</v>
      </c>
      <c r="O183" s="9" t="s">
        <v>616</v>
      </c>
      <c r="P183" s="9" t="s">
        <v>617</v>
      </c>
      <c r="Q183" s="9">
        <f>COUNTIF(SLR479_20231202[[#This Row],[streszczenie]],"*"&amp;$B$1&amp;"*")</f>
        <v>0</v>
      </c>
      <c r="R183" s="9">
        <f>COUNTIFS(SLR479_20231202[[#This Row],[streszczenie]],"*"&amp;$B$1&amp;"*",SLR479_20231202[[#This Row],[streszczenie]],"*"&amp;$E$1&amp;"*")</f>
        <v>0</v>
      </c>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t="s">
        <v>10</v>
      </c>
      <c r="CK183" s="9" t="s">
        <v>11</v>
      </c>
      <c r="CL183" s="9" t="s">
        <v>12</v>
      </c>
    </row>
    <row r="184" spans="1:90" hidden="1" x14ac:dyDescent="0.45">
      <c r="A184" s="9">
        <v>182</v>
      </c>
      <c r="B184" s="9" t="s">
        <v>2938</v>
      </c>
      <c r="C184" s="9" t="s">
        <v>2939</v>
      </c>
      <c r="D184" s="9" t="s">
        <v>2940</v>
      </c>
      <c r="E184" s="9" t="s">
        <v>2941</v>
      </c>
      <c r="F184" s="9">
        <f>COUNTIF(SLR479_20231202[[#This Row],[Tytuł]],"*"&amp;$B$1&amp;"*")</f>
        <v>0</v>
      </c>
      <c r="G184" s="9">
        <f>COUNTIFS(SLR479_20231202[[#This Row],[Tytuł]],"*"&amp;$B$1&amp;"*",SLR479_20231202[[#This Row],[Tytuł]],"*"&amp;$E$1&amp;"*")</f>
        <v>0</v>
      </c>
      <c r="H184" s="9" t="s">
        <v>2942</v>
      </c>
      <c r="I184" s="9">
        <f>MID(SLR479_20231202[[#This Row],[Rok, publikacja, cytowania]],2,4)+0</f>
        <v>2012</v>
      </c>
      <c r="J184" s="9">
        <f>(MID(SLR479_20231202[[#This Row],[Rok, publikacja, cytowania]],FIND(" Cited ",SLR479_20231202[[#This Row],[Rok, publikacja, cytowania]])+7,SLR479_20231202[[#This Row],[IlośćZnakówLCyt]]))+0</f>
        <v>12</v>
      </c>
      <c r="K184" s="9">
        <f>FIND(" Cited ",SLR479_20231202[[#This Row],[Rok, publikacja, cytowania]])+7</f>
        <v>74</v>
      </c>
      <c r="L184" s="9">
        <f>FIND(" times",SLR479_20231202[[#This Row],[Rok, publikacja, cytowania]])</f>
        <v>76</v>
      </c>
      <c r="M184" s="9">
        <f>SLR479_20231202[[#This Row],[koniecLCyt]]-SLR479_20231202[[#This Row],[poczLCyt]]</f>
        <v>2</v>
      </c>
      <c r="N184" s="9" t="s">
        <v>2943</v>
      </c>
      <c r="O184" s="9" t="s">
        <v>2944</v>
      </c>
      <c r="P184" s="9" t="s">
        <v>2945</v>
      </c>
      <c r="Q184" s="9">
        <f>COUNTIF(SLR479_20231202[[#This Row],[streszczenie]],"*"&amp;$B$1&amp;"*")</f>
        <v>0</v>
      </c>
      <c r="R184" s="9">
        <f>COUNTIFS(SLR479_20231202[[#This Row],[streszczenie]],"*"&amp;$B$1&amp;"*",SLR479_20231202[[#This Row],[streszczenie]],"*"&amp;$E$1&amp;"*")</f>
        <v>0</v>
      </c>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8" t="s">
        <v>10</v>
      </c>
      <c r="CK184" s="8" t="s">
        <v>11</v>
      </c>
      <c r="CL184" s="8" t="s">
        <v>12</v>
      </c>
    </row>
    <row r="185" spans="1:90" hidden="1" x14ac:dyDescent="0.45">
      <c r="A185" s="9">
        <v>183</v>
      </c>
      <c r="B185" s="9" t="s">
        <v>618</v>
      </c>
      <c r="C185" s="9" t="s">
        <v>619</v>
      </c>
      <c r="D185" s="9" t="s">
        <v>620</v>
      </c>
      <c r="E185" s="9" t="s">
        <v>621</v>
      </c>
      <c r="F185" s="9">
        <f>COUNTIF(SLR479_20231202[[#This Row],[Tytuł]],"*"&amp;$B$1&amp;"*")</f>
        <v>0</v>
      </c>
      <c r="G185" s="9">
        <f>COUNTIFS(SLR479_20231202[[#This Row],[Tytuł]],"*"&amp;$B$1&amp;"*",SLR479_20231202[[#This Row],[Tytuł]],"*"&amp;$E$1&amp;"*")</f>
        <v>0</v>
      </c>
      <c r="H185" s="9" t="s">
        <v>622</v>
      </c>
      <c r="I185" s="9">
        <f>MID(SLR479_20231202[[#This Row],[Rok, publikacja, cytowania]],2,4)+0</f>
        <v>2014</v>
      </c>
      <c r="J185" s="9">
        <f>(MID(SLR479_20231202[[#This Row],[Rok, publikacja, cytowania]],FIND(" Cited ",SLR479_20231202[[#This Row],[Rok, publikacja, cytowania]])+7,SLR479_20231202[[#This Row],[IlośćZnakówLCyt]]))+0</f>
        <v>10</v>
      </c>
      <c r="K185" s="9">
        <f>FIND(" Cited ",SLR479_20231202[[#This Row],[Rok, publikacja, cytowania]])+7</f>
        <v>64</v>
      </c>
      <c r="L185" s="9">
        <f>FIND(" times",SLR479_20231202[[#This Row],[Rok, publikacja, cytowania]])</f>
        <v>66</v>
      </c>
      <c r="M185" s="9">
        <f>SLR479_20231202[[#This Row],[koniecLCyt]]-SLR479_20231202[[#This Row],[poczLCyt]]</f>
        <v>2</v>
      </c>
      <c r="N185" s="9" t="s">
        <v>623</v>
      </c>
      <c r="O185" s="9" t="s">
        <v>624</v>
      </c>
      <c r="P185" s="9" t="s">
        <v>625</v>
      </c>
      <c r="Q185" s="9">
        <f>COUNTIF(SLR479_20231202[[#This Row],[streszczenie]],"*"&amp;$B$1&amp;"*")</f>
        <v>1</v>
      </c>
      <c r="R185" s="9">
        <f>COUNTIFS(SLR479_20231202[[#This Row],[streszczenie]],"*"&amp;$B$1&amp;"*",SLR479_20231202[[#This Row],[streszczenie]],"*"&amp;$E$1&amp;"*")</f>
        <v>1</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t="s">
        <v>10</v>
      </c>
      <c r="CK185" s="9" t="s">
        <v>11</v>
      </c>
      <c r="CL185" s="9" t="s">
        <v>12</v>
      </c>
    </row>
    <row r="186" spans="1:90" hidden="1" x14ac:dyDescent="0.45">
      <c r="A186" s="9">
        <v>184</v>
      </c>
      <c r="B186" s="9" t="s">
        <v>2946</v>
      </c>
      <c r="C186" s="9" t="s">
        <v>2947</v>
      </c>
      <c r="D186" s="9">
        <v>23670734000</v>
      </c>
      <c r="E186" s="9" t="s">
        <v>2948</v>
      </c>
      <c r="F186" s="9">
        <f>COUNTIF(SLR479_20231202[[#This Row],[Tytuł]],"*"&amp;$B$1&amp;"*")</f>
        <v>0</v>
      </c>
      <c r="G186" s="9">
        <f>COUNTIFS(SLR479_20231202[[#This Row],[Tytuł]],"*"&amp;$B$1&amp;"*",SLR479_20231202[[#This Row],[Tytuł]],"*"&amp;$E$1&amp;"*")</f>
        <v>0</v>
      </c>
      <c r="H186" s="9" t="s">
        <v>2949</v>
      </c>
      <c r="I186" s="9">
        <f>MID(SLR479_20231202[[#This Row],[Rok, publikacja, cytowania]],2,4)+0</f>
        <v>2021</v>
      </c>
      <c r="J186" s="9">
        <f>(MID(SLR479_20231202[[#This Row],[Rok, publikacja, cytowania]],FIND(" Cited ",SLR479_20231202[[#This Row],[Rok, publikacja, cytowania]])+7,SLR479_20231202[[#This Row],[IlośćZnakówLCyt]]))+0</f>
        <v>8</v>
      </c>
      <c r="K186" s="9">
        <f>FIND(" Cited ",SLR479_20231202[[#This Row],[Rok, publikacja, cytowania]])+7</f>
        <v>66</v>
      </c>
      <c r="L186" s="9">
        <f>FIND(" times",SLR479_20231202[[#This Row],[Rok, publikacja, cytowania]])</f>
        <v>67</v>
      </c>
      <c r="M186" s="9">
        <f>SLR479_20231202[[#This Row],[koniecLCyt]]-SLR479_20231202[[#This Row],[poczLCyt]]</f>
        <v>1</v>
      </c>
      <c r="N186" s="9" t="s">
        <v>2950</v>
      </c>
      <c r="O186" s="9" t="s">
        <v>2951</v>
      </c>
      <c r="P186" s="9" t="s">
        <v>2952</v>
      </c>
      <c r="Q186" s="9">
        <f>COUNTIF(SLR479_20231202[[#This Row],[streszczenie]],"*"&amp;$B$1&amp;"*")</f>
        <v>1</v>
      </c>
      <c r="R186" s="9">
        <f>COUNTIFS(SLR479_20231202[[#This Row],[streszczenie]],"*"&amp;$B$1&amp;"*",SLR479_20231202[[#This Row],[streszczenie]],"*"&amp;$E$1&amp;"*")</f>
        <v>1</v>
      </c>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8" t="s">
        <v>10</v>
      </c>
      <c r="CK186" s="8" t="s">
        <v>11</v>
      </c>
      <c r="CL186" s="8" t="s">
        <v>12</v>
      </c>
    </row>
    <row r="187" spans="1:90" hidden="1" x14ac:dyDescent="0.45">
      <c r="A187" s="9">
        <v>185</v>
      </c>
      <c r="B187" s="9" t="s">
        <v>2953</v>
      </c>
      <c r="C187" s="9" t="s">
        <v>2954</v>
      </c>
      <c r="D187" s="9">
        <v>6508003341</v>
      </c>
      <c r="E187" s="9" t="s">
        <v>2955</v>
      </c>
      <c r="F187" s="9">
        <f>COUNTIF(SLR479_20231202[[#This Row],[Tytuł]],"*"&amp;$B$1&amp;"*")</f>
        <v>0</v>
      </c>
      <c r="G187" s="9">
        <f>COUNTIFS(SLR479_20231202[[#This Row],[Tytuł]],"*"&amp;$B$1&amp;"*",SLR479_20231202[[#This Row],[Tytuł]],"*"&amp;$E$1&amp;"*")</f>
        <v>0</v>
      </c>
      <c r="H187" s="9" t="s">
        <v>2956</v>
      </c>
      <c r="I187" s="9">
        <f>MID(SLR479_20231202[[#This Row],[Rok, publikacja, cytowania]],2,4)+0</f>
        <v>2009</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2957</v>
      </c>
      <c r="O187" s="9" t="s">
        <v>2958</v>
      </c>
      <c r="P187" s="9" t="s">
        <v>2959</v>
      </c>
      <c r="Q187" s="9">
        <f>COUNTIF(SLR479_20231202[[#This Row],[streszczenie]],"*"&amp;$B$1&amp;"*")</f>
        <v>1</v>
      </c>
      <c r="R187" s="9">
        <f>COUNTIFS(SLR479_20231202[[#This Row],[streszczenie]],"*"&amp;$B$1&amp;"*",SLR479_20231202[[#This Row],[streszczenie]],"*"&amp;$E$1&amp;"*")</f>
        <v>1</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t="s">
        <v>10</v>
      </c>
      <c r="CK187" s="9" t="s">
        <v>175</v>
      </c>
      <c r="CL187" s="9" t="s">
        <v>12</v>
      </c>
    </row>
    <row r="188" spans="1:90" hidden="1" x14ac:dyDescent="0.45">
      <c r="A188" s="9">
        <v>186</v>
      </c>
      <c r="B188" s="9" t="s">
        <v>2960</v>
      </c>
      <c r="C188" s="9" t="s">
        <v>2961</v>
      </c>
      <c r="D188" s="9" t="s">
        <v>2962</v>
      </c>
      <c r="E188" s="9" t="s">
        <v>2963</v>
      </c>
      <c r="F188" s="9">
        <f>COUNTIF(SLR479_20231202[[#This Row],[Tytuł]],"*"&amp;$B$1&amp;"*")</f>
        <v>1</v>
      </c>
      <c r="G188" s="9">
        <f>COUNTIFS(SLR479_20231202[[#This Row],[Tytuł]],"*"&amp;$B$1&amp;"*",SLR479_20231202[[#This Row],[Tytuł]],"*"&amp;$E$1&amp;"*")</f>
        <v>1</v>
      </c>
      <c r="H188" s="9" t="s">
        <v>2964</v>
      </c>
      <c r="I188" s="9">
        <f>MID(SLR479_20231202[[#This Row],[Rok, publikacja, cytowania]],2,4)+0</f>
        <v>2021</v>
      </c>
      <c r="J188" s="9">
        <f>(MID(SLR479_20231202[[#This Row],[Rok, publikacja, cytowania]],FIND(" Cited ",SLR479_20231202[[#This Row],[Rok, publikacja, cytowania]])+7,SLR479_20231202[[#This Row],[IlośćZnakówLCyt]]))+0</f>
        <v>6</v>
      </c>
      <c r="K188" s="9">
        <f>FIND(" Cited ",SLR479_20231202[[#This Row],[Rok, publikacja, cytowania]])+7</f>
        <v>68</v>
      </c>
      <c r="L188" s="9">
        <f>FIND(" times",SLR479_20231202[[#This Row],[Rok, publikacja, cytowania]])</f>
        <v>69</v>
      </c>
      <c r="M188" s="9">
        <f>SLR479_20231202[[#This Row],[koniecLCyt]]-SLR479_20231202[[#This Row],[poczLCyt]]</f>
        <v>1</v>
      </c>
      <c r="N188" s="9" t="s">
        <v>2965</v>
      </c>
      <c r="O188" s="9" t="s">
        <v>2966</v>
      </c>
      <c r="P188" s="9" t="s">
        <v>2967</v>
      </c>
      <c r="Q188" s="9">
        <f>COUNTIF(SLR479_20231202[[#This Row],[streszczenie]],"*"&amp;$B$1&amp;"*")</f>
        <v>1</v>
      </c>
      <c r="R188" s="9">
        <f>COUNTIFS(SLR479_20231202[[#This Row],[streszczenie]],"*"&amp;$B$1&amp;"*",SLR479_20231202[[#This Row],[streszczenie]],"*"&amp;$E$1&amp;"*")</f>
        <v>1</v>
      </c>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8" t="s">
        <v>10</v>
      </c>
      <c r="CK188" s="8" t="s">
        <v>11</v>
      </c>
      <c r="CL188" s="8" t="s">
        <v>12</v>
      </c>
    </row>
    <row r="189" spans="1:90" hidden="1" x14ac:dyDescent="0.45">
      <c r="A189" s="9">
        <v>187</v>
      </c>
      <c r="B189" s="9" t="s">
        <v>648</v>
      </c>
      <c r="C189" s="9" t="s">
        <v>649</v>
      </c>
      <c r="D189" s="9" t="s">
        <v>650</v>
      </c>
      <c r="E189" s="9" t="s">
        <v>651</v>
      </c>
      <c r="F189" s="9">
        <f>COUNTIF(SLR479_20231202[[#This Row],[Tytuł]],"*"&amp;$B$1&amp;"*")</f>
        <v>0</v>
      </c>
      <c r="G189" s="9">
        <f>COUNTIFS(SLR479_20231202[[#This Row],[Tytuł]],"*"&amp;$B$1&amp;"*",SLR479_20231202[[#This Row],[Tytuł]],"*"&amp;$E$1&amp;"*")</f>
        <v>0</v>
      </c>
      <c r="H189" s="9" t="s">
        <v>652</v>
      </c>
      <c r="I189" s="9">
        <f>MID(SLR479_20231202[[#This Row],[Rok, publikacja, cytowania]],2,4)+0</f>
        <v>2020</v>
      </c>
      <c r="J189" s="9">
        <f>(MID(SLR479_20231202[[#This Row],[Rok, publikacja, cytowania]],FIND(" Cited ",SLR479_20231202[[#This Row],[Rok, publikacja, cytowania]])+7,SLR479_20231202[[#This Row],[IlośćZnakówLCyt]]))+0</f>
        <v>9</v>
      </c>
      <c r="K189" s="9">
        <f>FIND(" Cited ",SLR479_20231202[[#This Row],[Rok, publikacja, cytowania]])+7</f>
        <v>69</v>
      </c>
      <c r="L189" s="9">
        <f>FIND(" times",SLR479_20231202[[#This Row],[Rok, publikacja, cytowania]])</f>
        <v>70</v>
      </c>
      <c r="M189" s="9">
        <f>SLR479_20231202[[#This Row],[koniecLCyt]]-SLR479_20231202[[#This Row],[poczLCyt]]</f>
        <v>1</v>
      </c>
      <c r="N189" s="9" t="s">
        <v>653</v>
      </c>
      <c r="O189" s="9" t="s">
        <v>654</v>
      </c>
      <c r="P189" s="9" t="s">
        <v>655</v>
      </c>
      <c r="Q189" s="9">
        <f>COUNTIF(SLR479_20231202[[#This Row],[streszczenie]],"*"&amp;$B$1&amp;"*")</f>
        <v>1</v>
      </c>
      <c r="R189" s="9">
        <f>COUNTIFS(SLR479_20231202[[#This Row],[streszczenie]],"*"&amp;$B$1&amp;"*",SLR479_20231202[[#This Row],[streszczenie]],"*"&amp;$E$1&amp;"*")</f>
        <v>1</v>
      </c>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t="s">
        <v>10</v>
      </c>
      <c r="CK189" s="9" t="s">
        <v>11</v>
      </c>
      <c r="CL189" s="9" t="s">
        <v>12</v>
      </c>
    </row>
    <row r="190" spans="1:90" hidden="1" x14ac:dyDescent="0.45">
      <c r="A190" s="9">
        <v>188</v>
      </c>
      <c r="B190" s="9" t="s">
        <v>2537</v>
      </c>
      <c r="C190" s="9" t="s">
        <v>2538</v>
      </c>
      <c r="D190" s="9" t="s">
        <v>2500</v>
      </c>
      <c r="E190" s="9" t="s">
        <v>2968</v>
      </c>
      <c r="F190" s="9">
        <f>COUNTIF(SLR479_20231202[[#This Row],[Tytuł]],"*"&amp;$B$1&amp;"*")</f>
        <v>0</v>
      </c>
      <c r="G190" s="9">
        <f>COUNTIFS(SLR479_20231202[[#This Row],[Tytuł]],"*"&amp;$B$1&amp;"*",SLR479_20231202[[#This Row],[Tytuł]],"*"&amp;$E$1&amp;"*")</f>
        <v>0</v>
      </c>
      <c r="H190" s="9" t="s">
        <v>2969</v>
      </c>
      <c r="I190" s="9">
        <f>MID(SLR479_20231202[[#This Row],[Rok, publikacja, cytowania]],2,4)+0</f>
        <v>2018</v>
      </c>
      <c r="J190" s="9">
        <f>(MID(SLR479_20231202[[#This Row],[Rok, publikacja, cytowania]],FIND(" Cited ",SLR479_20231202[[#This Row],[Rok, publikacja, cytowania]])+7,SLR479_20231202[[#This Row],[IlośćZnakówLCyt]]))+0</f>
        <v>10</v>
      </c>
      <c r="K190" s="9">
        <f>FIND(" Cited ",SLR479_20231202[[#This Row],[Rok, publikacja, cytowania]])+7</f>
        <v>87</v>
      </c>
      <c r="L190" s="9">
        <f>FIND(" times",SLR479_20231202[[#This Row],[Rok, publikacja, cytowania]])</f>
        <v>89</v>
      </c>
      <c r="M190" s="9">
        <f>SLR479_20231202[[#This Row],[koniecLCyt]]-SLR479_20231202[[#This Row],[poczLCyt]]</f>
        <v>2</v>
      </c>
      <c r="N190" s="9" t="s">
        <v>2970</v>
      </c>
      <c r="O190" s="9" t="s">
        <v>2971</v>
      </c>
      <c r="P190" s="9" t="s">
        <v>2972</v>
      </c>
      <c r="Q190" s="9">
        <f>COUNTIF(SLR479_20231202[[#This Row],[streszczenie]],"*"&amp;$B$1&amp;"*")</f>
        <v>0</v>
      </c>
      <c r="R190" s="9">
        <f>COUNTIFS(SLR479_20231202[[#This Row],[streszczenie]],"*"&amp;$B$1&amp;"*",SLR479_20231202[[#This Row],[streszczenie]],"*"&amp;$E$1&amp;"*")</f>
        <v>0</v>
      </c>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8" t="s">
        <v>10</v>
      </c>
      <c r="CK190" s="8" t="s">
        <v>11</v>
      </c>
      <c r="CL190" s="8" t="s">
        <v>12</v>
      </c>
    </row>
    <row r="191" spans="1:90" x14ac:dyDescent="0.45">
      <c r="A191" s="9">
        <v>189</v>
      </c>
      <c r="B191" s="9" t="s">
        <v>672</v>
      </c>
      <c r="C191" s="9" t="s">
        <v>673</v>
      </c>
      <c r="D191" s="9">
        <v>57213347785</v>
      </c>
      <c r="E191" s="9" t="s">
        <v>674</v>
      </c>
      <c r="F191" s="9">
        <f>COUNTIF(SLR479_20231202[[#This Row],[Tytuł]],"*"&amp;$B$1&amp;"*")</f>
        <v>0</v>
      </c>
      <c r="G191" s="9">
        <f>COUNTIFS(SLR479_20231202[[#This Row],[Tytuł]],"*"&amp;$B$1&amp;"*",SLR479_20231202[[#This Row],[Tytuł]],"*"&amp;$E$1&amp;"*")</f>
        <v>0</v>
      </c>
      <c r="H191" s="9" t="s">
        <v>675</v>
      </c>
      <c r="I191" s="9">
        <f>MID(SLR479_20231202[[#This Row],[Rok, publikacja, cytowania]],2,4)+0</f>
        <v>2017</v>
      </c>
      <c r="J191" s="9">
        <f>(MID(SLR479_20231202[[#This Row],[Rok, publikacja, cytowania]],FIND(" Cited ",SLR479_20231202[[#This Row],[Rok, publikacja, cytowania]])+7,SLR479_20231202[[#This Row],[IlośćZnakówLCyt]]))+0</f>
        <v>10</v>
      </c>
      <c r="K191" s="9">
        <f>FIND(" Cited ",SLR479_20231202[[#This Row],[Rok, publikacja, cytowania]])+7</f>
        <v>89</v>
      </c>
      <c r="L191" s="9">
        <f>FIND(" times",SLR479_20231202[[#This Row],[Rok, publikacja, cytowania]])</f>
        <v>91</v>
      </c>
      <c r="M191" s="9">
        <f>SLR479_20231202[[#This Row],[koniecLCyt]]-SLR479_20231202[[#This Row],[poczLCyt]]</f>
        <v>2</v>
      </c>
      <c r="N191" s="9" t="s">
        <v>676</v>
      </c>
      <c r="O191" s="9" t="s">
        <v>677</v>
      </c>
      <c r="P191" s="9" t="s">
        <v>678</v>
      </c>
      <c r="Q191" s="9">
        <f>COUNTIF(SLR479_20231202[[#This Row],[streszczenie]],"*"&amp;$B$1&amp;"*")</f>
        <v>1</v>
      </c>
      <c r="R191" s="9">
        <f>COUNTIFS(SLR479_20231202[[#This Row],[streszczenie]],"*"&amp;$B$1&amp;"*",SLR479_20231202[[#This Row],[streszczenie]],"*"&amp;$E$1&amp;"*")</f>
        <v>0</v>
      </c>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t="s">
        <v>10</v>
      </c>
      <c r="CK191" s="9" t="s">
        <v>11</v>
      </c>
      <c r="CL191" s="9" t="s">
        <v>12</v>
      </c>
    </row>
    <row r="192" spans="1:90" hidden="1" x14ac:dyDescent="0.45">
      <c r="A192" s="9">
        <v>190</v>
      </c>
      <c r="B192" s="9" t="s">
        <v>679</v>
      </c>
      <c r="C192" s="9" t="s">
        <v>680</v>
      </c>
      <c r="D192" s="9">
        <v>57209744775</v>
      </c>
      <c r="E192" s="9" t="s">
        <v>681</v>
      </c>
      <c r="F192" s="9">
        <f>COUNTIF(SLR479_20231202[[#This Row],[Tytuł]],"*"&amp;$B$1&amp;"*")</f>
        <v>0</v>
      </c>
      <c r="G192" s="9">
        <f>COUNTIFS(SLR479_20231202[[#This Row],[Tytuł]],"*"&amp;$B$1&amp;"*",SLR479_20231202[[#This Row],[Tytuł]],"*"&amp;$E$1&amp;"*")</f>
        <v>0</v>
      </c>
      <c r="H192" s="9" t="s">
        <v>682</v>
      </c>
      <c r="I192" s="9">
        <f>MID(SLR479_20231202[[#This Row],[Rok, publikacja, cytowania]],2,4)+0</f>
        <v>2020</v>
      </c>
      <c r="J192" s="9">
        <f>(MID(SLR479_20231202[[#This Row],[Rok, publikacja, cytowania]],FIND(" Cited ",SLR479_20231202[[#This Row],[Rok, publikacja, cytowania]])+7,SLR479_20231202[[#This Row],[IlośćZnakówLCyt]]))+0</f>
        <v>12</v>
      </c>
      <c r="K192" s="9">
        <f>FIND(" Cited ",SLR479_20231202[[#This Row],[Rok, publikacja, cytowania]])+7</f>
        <v>64</v>
      </c>
      <c r="L192" s="9">
        <f>FIND(" times",SLR479_20231202[[#This Row],[Rok, publikacja, cytowania]])</f>
        <v>66</v>
      </c>
      <c r="M192" s="9">
        <f>SLR479_20231202[[#This Row],[koniecLCyt]]-SLR479_20231202[[#This Row],[poczLCyt]]</f>
        <v>2</v>
      </c>
      <c r="N192" s="9" t="s">
        <v>683</v>
      </c>
      <c r="O192" s="9" t="s">
        <v>684</v>
      </c>
      <c r="P192" s="9" t="s">
        <v>685</v>
      </c>
      <c r="Q192" s="9">
        <f>COUNTIF(SLR479_20231202[[#This Row],[streszczenie]],"*"&amp;$B$1&amp;"*")</f>
        <v>0</v>
      </c>
      <c r="R192" s="9">
        <f>COUNTIFS(SLR479_20231202[[#This Row],[streszczenie]],"*"&amp;$B$1&amp;"*",SLR479_20231202[[#This Row],[streszczenie]],"*"&amp;$E$1&amp;"*")</f>
        <v>0</v>
      </c>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8" t="s">
        <v>10</v>
      </c>
      <c r="CK192" s="8" t="s">
        <v>11</v>
      </c>
      <c r="CL192" s="8" t="s">
        <v>12</v>
      </c>
    </row>
    <row r="193" spans="1:90" hidden="1" x14ac:dyDescent="0.45">
      <c r="A193" s="9">
        <v>191</v>
      </c>
      <c r="B193" s="9" t="s">
        <v>693</v>
      </c>
      <c r="C193" s="9" t="s">
        <v>694</v>
      </c>
      <c r="D193" s="9" t="s">
        <v>695</v>
      </c>
      <c r="E193" s="9" t="s">
        <v>696</v>
      </c>
      <c r="F193" s="9">
        <f>COUNTIF(SLR479_20231202[[#This Row],[Tytuł]],"*"&amp;$B$1&amp;"*")</f>
        <v>0</v>
      </c>
      <c r="G193" s="9">
        <f>COUNTIFS(SLR479_20231202[[#This Row],[Tytuł]],"*"&amp;$B$1&amp;"*",SLR479_20231202[[#This Row],[Tytuł]],"*"&amp;$E$1&amp;"*")</f>
        <v>0</v>
      </c>
      <c r="H193" s="9" t="s">
        <v>697</v>
      </c>
      <c r="I193" s="9">
        <f>MID(SLR479_20231202[[#This Row],[Rok, publikacja, cytowania]],2,4)+0</f>
        <v>2016</v>
      </c>
      <c r="J193" s="9">
        <f>(MID(SLR479_20231202[[#This Row],[Rok, publikacja, cytowania]],FIND(" Cited ",SLR479_20231202[[#This Row],[Rok, publikacja, cytowania]])+7,SLR479_20231202[[#This Row],[IlośćZnakówLCyt]]))+0</f>
        <v>8</v>
      </c>
      <c r="K193" s="9">
        <f>FIND(" Cited ",SLR479_20231202[[#This Row],[Rok, publikacja, cytowania]])+7</f>
        <v>91</v>
      </c>
      <c r="L193" s="9">
        <f>FIND(" times",SLR479_20231202[[#This Row],[Rok, publikacja, cytowania]])</f>
        <v>92</v>
      </c>
      <c r="M193" s="9">
        <f>SLR479_20231202[[#This Row],[koniecLCyt]]-SLR479_20231202[[#This Row],[poczLCyt]]</f>
        <v>1</v>
      </c>
      <c r="N193" s="9" t="s">
        <v>698</v>
      </c>
      <c r="O193" s="9" t="s">
        <v>699</v>
      </c>
      <c r="P193" s="9" t="s">
        <v>700</v>
      </c>
      <c r="Q193" s="9">
        <f>COUNTIF(SLR479_20231202[[#This Row],[streszczenie]],"*"&amp;$B$1&amp;"*")</f>
        <v>0</v>
      </c>
      <c r="R193" s="9">
        <f>COUNTIFS(SLR479_20231202[[#This Row],[streszczenie]],"*"&amp;$B$1&amp;"*",SLR479_20231202[[#This Row],[streszczenie]],"*"&amp;$E$1&amp;"*")</f>
        <v>0</v>
      </c>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t="s">
        <v>10</v>
      </c>
      <c r="CK193" s="9" t="s">
        <v>11</v>
      </c>
      <c r="CL193" s="9" t="s">
        <v>12</v>
      </c>
    </row>
    <row r="194" spans="1:90" x14ac:dyDescent="0.45">
      <c r="A194" s="9">
        <v>192</v>
      </c>
      <c r="B194" s="9" t="s">
        <v>716</v>
      </c>
      <c r="C194" s="9" t="s">
        <v>717</v>
      </c>
      <c r="D194" s="9" t="s">
        <v>718</v>
      </c>
      <c r="E194" s="9" t="s">
        <v>719</v>
      </c>
      <c r="F194" s="9">
        <f>COUNTIF(SLR479_20231202[[#This Row],[Tytuł]],"*"&amp;$B$1&amp;"*")</f>
        <v>1</v>
      </c>
      <c r="G194" s="9">
        <f>COUNTIFS(SLR479_20231202[[#This Row],[Tytuł]],"*"&amp;$B$1&amp;"*",SLR479_20231202[[#This Row],[Tytuł]],"*"&amp;$E$1&amp;"*")</f>
        <v>0</v>
      </c>
      <c r="H194" s="9" t="s">
        <v>720</v>
      </c>
      <c r="I194" s="9">
        <f>MID(SLR479_20231202[[#This Row],[Rok, publikacja, cytowania]],2,4)+0</f>
        <v>2019</v>
      </c>
      <c r="J194" s="9">
        <f>(MID(SLR479_20231202[[#This Row],[Rok, publikacja, cytowania]],FIND(" Cited ",SLR479_20231202[[#This Row],[Rok, publikacja, cytowania]])+7,SLR479_20231202[[#This Row],[IlośćZnakówLCyt]]))+0</f>
        <v>6</v>
      </c>
      <c r="K194" s="9">
        <f>FIND(" Cited ",SLR479_20231202[[#This Row],[Rok, publikacja, cytowania]])+7</f>
        <v>134</v>
      </c>
      <c r="L194" s="9">
        <f>FIND(" times",SLR479_20231202[[#This Row],[Rok, publikacja, cytowania]])</f>
        <v>135</v>
      </c>
      <c r="M194" s="9">
        <f>SLR479_20231202[[#This Row],[koniecLCyt]]-SLR479_20231202[[#This Row],[poczLCyt]]</f>
        <v>1</v>
      </c>
      <c r="N194" s="9" t="s">
        <v>721</v>
      </c>
      <c r="O194" s="9" t="s">
        <v>722</v>
      </c>
      <c r="P194" s="9" t="s">
        <v>723</v>
      </c>
      <c r="Q194" s="9">
        <f>COUNTIF(SLR479_20231202[[#This Row],[streszczenie]],"*"&amp;$B$1&amp;"*")</f>
        <v>1</v>
      </c>
      <c r="R194" s="9">
        <f>COUNTIFS(SLR479_20231202[[#This Row],[streszczenie]],"*"&amp;$B$1&amp;"*",SLR479_20231202[[#This Row],[streszczenie]],"*"&amp;$E$1&amp;"*")</f>
        <v>0</v>
      </c>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8" t="s">
        <v>10</v>
      </c>
      <c r="CK194" s="8" t="s">
        <v>207</v>
      </c>
      <c r="CL194" s="8" t="s">
        <v>12</v>
      </c>
    </row>
    <row r="195" spans="1:90" hidden="1" x14ac:dyDescent="0.45">
      <c r="A195" s="9">
        <v>193</v>
      </c>
      <c r="B195" s="9" t="s">
        <v>2973</v>
      </c>
      <c r="C195" s="9" t="s">
        <v>2974</v>
      </c>
      <c r="D195" s="9" t="s">
        <v>2975</v>
      </c>
      <c r="E195" s="9" t="s">
        <v>2976</v>
      </c>
      <c r="F195" s="9">
        <f>COUNTIF(SLR479_20231202[[#This Row],[Tytuł]],"*"&amp;$B$1&amp;"*")</f>
        <v>0</v>
      </c>
      <c r="G195" s="9">
        <f>COUNTIFS(SLR479_20231202[[#This Row],[Tytuł]],"*"&amp;$B$1&amp;"*",SLR479_20231202[[#This Row],[Tytuł]],"*"&amp;$E$1&amp;"*")</f>
        <v>0</v>
      </c>
      <c r="H195" s="9" t="s">
        <v>2977</v>
      </c>
      <c r="I195" s="9">
        <f>MID(SLR479_20231202[[#This Row],[Rok, publikacja, cytowania]],2,4)+0</f>
        <v>2017</v>
      </c>
      <c r="J195" s="9">
        <f>(MID(SLR479_20231202[[#This Row],[Rok, publikacja, cytowania]],FIND(" Cited ",SLR479_20231202[[#This Row],[Rok, publikacja, cytowania]])+7,SLR479_20231202[[#This Row],[IlośćZnakówLCyt]]))+0</f>
        <v>15</v>
      </c>
      <c r="K195" s="9">
        <f>FIND(" Cited ",SLR479_20231202[[#This Row],[Rok, publikacja, cytowania]])+7</f>
        <v>85</v>
      </c>
      <c r="L195" s="9">
        <f>FIND(" times",SLR479_20231202[[#This Row],[Rok, publikacja, cytowania]])</f>
        <v>87</v>
      </c>
      <c r="M195" s="9">
        <f>SLR479_20231202[[#This Row],[koniecLCyt]]-SLR479_20231202[[#This Row],[poczLCyt]]</f>
        <v>2</v>
      </c>
      <c r="N195" s="9" t="s">
        <v>2978</v>
      </c>
      <c r="O195" s="9" t="s">
        <v>2979</v>
      </c>
      <c r="P195" s="9" t="s">
        <v>2980</v>
      </c>
      <c r="Q195" s="9">
        <f>COUNTIF(SLR479_20231202[[#This Row],[streszczenie]],"*"&amp;$B$1&amp;"*")</f>
        <v>0</v>
      </c>
      <c r="R195" s="9">
        <f>COUNTIFS(SLR479_20231202[[#This Row],[streszczenie]],"*"&amp;$B$1&amp;"*",SLR479_20231202[[#This Row],[streszczenie]],"*"&amp;$E$1&amp;"*")</f>
        <v>0</v>
      </c>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t="s">
        <v>10</v>
      </c>
      <c r="CK195" s="9" t="s">
        <v>11</v>
      </c>
      <c r="CL195" s="9" t="s">
        <v>12</v>
      </c>
    </row>
    <row r="196" spans="1:90" hidden="1" x14ac:dyDescent="0.45">
      <c r="A196" s="9">
        <v>194</v>
      </c>
      <c r="B196" s="9" t="s">
        <v>748</v>
      </c>
      <c r="C196" s="9" t="s">
        <v>749</v>
      </c>
      <c r="D196" s="9" t="s">
        <v>750</v>
      </c>
      <c r="E196" s="9" t="s">
        <v>751</v>
      </c>
      <c r="F196" s="9">
        <f>COUNTIF(SLR479_20231202[[#This Row],[Tytuł]],"*"&amp;$B$1&amp;"*")</f>
        <v>0</v>
      </c>
      <c r="G196" s="9">
        <f>COUNTIFS(SLR479_20231202[[#This Row],[Tytuł]],"*"&amp;$B$1&amp;"*",SLR479_20231202[[#This Row],[Tytuł]],"*"&amp;$E$1&amp;"*")</f>
        <v>0</v>
      </c>
      <c r="H196" s="9" t="s">
        <v>752</v>
      </c>
      <c r="I196" s="9">
        <f>MID(SLR479_20231202[[#This Row],[Rok, publikacja, cytowania]],2,4)+0</f>
        <v>2019</v>
      </c>
      <c r="J196" s="9">
        <f>(MID(SLR479_20231202[[#This Row],[Rok, publikacja, cytowania]],FIND(" Cited ",SLR479_20231202[[#This Row],[Rok, publikacja, cytowania]])+7,SLR479_20231202[[#This Row],[IlośćZnakówLCyt]]))+0</f>
        <v>14</v>
      </c>
      <c r="K196" s="9">
        <f>FIND(" Cited ",SLR479_20231202[[#This Row],[Rok, publikacja, cytowania]])+7</f>
        <v>84</v>
      </c>
      <c r="L196" s="9">
        <f>FIND(" times",SLR479_20231202[[#This Row],[Rok, publikacja, cytowania]])</f>
        <v>86</v>
      </c>
      <c r="M196" s="9">
        <f>SLR479_20231202[[#This Row],[koniecLCyt]]-SLR479_20231202[[#This Row],[poczLCyt]]</f>
        <v>2</v>
      </c>
      <c r="N196" s="9" t="s">
        <v>753</v>
      </c>
      <c r="O196" s="9" t="s">
        <v>754</v>
      </c>
      <c r="P196" s="9" t="s">
        <v>755</v>
      </c>
      <c r="Q196" s="9">
        <f>COUNTIF(SLR479_20231202[[#This Row],[streszczenie]],"*"&amp;$B$1&amp;"*")</f>
        <v>0</v>
      </c>
      <c r="R196" s="9">
        <f>COUNTIFS(SLR479_20231202[[#This Row],[streszczenie]],"*"&amp;$B$1&amp;"*",SLR479_20231202[[#This Row],[streszczenie]],"*"&amp;$E$1&amp;"*")</f>
        <v>0</v>
      </c>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8" t="s">
        <v>10</v>
      </c>
      <c r="CK196" s="8" t="s">
        <v>11</v>
      </c>
      <c r="CL196" s="8" t="s">
        <v>12</v>
      </c>
    </row>
    <row r="197" spans="1:90" hidden="1" x14ac:dyDescent="0.45">
      <c r="A197" s="9">
        <v>195</v>
      </c>
      <c r="B197" s="9" t="s">
        <v>2981</v>
      </c>
      <c r="C197" s="9" t="s">
        <v>2982</v>
      </c>
      <c r="D197" s="9" t="s">
        <v>2983</v>
      </c>
      <c r="E197" s="9" t="s">
        <v>2984</v>
      </c>
      <c r="F197" s="9">
        <f>COUNTIF(SLR479_20231202[[#This Row],[Tytuł]],"*"&amp;$B$1&amp;"*")</f>
        <v>1</v>
      </c>
      <c r="G197" s="9">
        <f>COUNTIFS(SLR479_20231202[[#This Row],[Tytuł]],"*"&amp;$B$1&amp;"*",SLR479_20231202[[#This Row],[Tytuł]],"*"&amp;$E$1&amp;"*")</f>
        <v>1</v>
      </c>
      <c r="H197" s="9" t="s">
        <v>2985</v>
      </c>
      <c r="I197" s="9">
        <f>MID(SLR479_20231202[[#This Row],[Rok, publikacja, cytowania]],2,4)+0</f>
        <v>2020</v>
      </c>
      <c r="J197" s="9">
        <f>(MID(SLR479_20231202[[#This Row],[Rok, publikacja, cytowania]],FIND(" Cited ",SLR479_20231202[[#This Row],[Rok, publikacja, cytowania]])+7,SLR479_20231202[[#This Row],[IlośćZnakówLCyt]]))+0</f>
        <v>8</v>
      </c>
      <c r="K197" s="9">
        <f>FIND(" Cited ",SLR479_20231202[[#This Row],[Rok, publikacja, cytowania]])+7</f>
        <v>47</v>
      </c>
      <c r="L197" s="9">
        <f>FIND(" times",SLR479_20231202[[#This Row],[Rok, publikacja, cytowania]])</f>
        <v>48</v>
      </c>
      <c r="M197" s="9">
        <f>SLR479_20231202[[#This Row],[koniecLCyt]]-SLR479_20231202[[#This Row],[poczLCyt]]</f>
        <v>1</v>
      </c>
      <c r="N197" s="9" t="s">
        <v>2986</v>
      </c>
      <c r="O197" s="9" t="s">
        <v>2987</v>
      </c>
      <c r="P197" s="9" t="s">
        <v>4383</v>
      </c>
      <c r="Q197" s="9">
        <f>COUNTIF(SLR479_20231202[[#This Row],[streszczenie]],"*"&amp;$B$1&amp;"*")</f>
        <v>1</v>
      </c>
      <c r="R197" s="9">
        <f>COUNTIFS(SLR479_20231202[[#This Row],[streszczenie]],"*"&amp;$B$1&amp;"*",SLR479_20231202[[#This Row],[streszczenie]],"*"&amp;$E$1&amp;"*")</f>
        <v>1</v>
      </c>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t="s">
        <v>10</v>
      </c>
      <c r="CK197" s="9" t="s">
        <v>11</v>
      </c>
      <c r="CL197" s="9" t="s">
        <v>12</v>
      </c>
    </row>
    <row r="198" spans="1:90" hidden="1" x14ac:dyDescent="0.45">
      <c r="A198" s="9">
        <v>196</v>
      </c>
      <c r="B198" s="9" t="s">
        <v>2990</v>
      </c>
      <c r="C198" s="9" t="s">
        <v>2991</v>
      </c>
      <c r="D198" s="9" t="s">
        <v>2992</v>
      </c>
      <c r="E198" s="9" t="s">
        <v>2993</v>
      </c>
      <c r="F198" s="9">
        <f>COUNTIF(SLR479_20231202[[#This Row],[Tytuł]],"*"&amp;$B$1&amp;"*")</f>
        <v>0</v>
      </c>
      <c r="G198" s="9">
        <f>COUNTIFS(SLR479_20231202[[#This Row],[Tytuł]],"*"&amp;$B$1&amp;"*",SLR479_20231202[[#This Row],[Tytuł]],"*"&amp;$E$1&amp;"*")</f>
        <v>0</v>
      </c>
      <c r="H198" s="9" t="s">
        <v>2994</v>
      </c>
      <c r="I198" s="9">
        <f>MID(SLR479_20231202[[#This Row],[Rok, publikacja, cytowania]],2,4)+0</f>
        <v>2020</v>
      </c>
      <c r="J198" s="9">
        <f>(MID(SLR479_20231202[[#This Row],[Rok, publikacja, cytowania]],FIND(" Cited ",SLR479_20231202[[#This Row],[Rok, publikacja, cytowania]])+7,SLR479_20231202[[#This Row],[IlośćZnakówLCyt]]))+0</f>
        <v>6</v>
      </c>
      <c r="K198" s="9">
        <f>FIND(" Cited ",SLR479_20231202[[#This Row],[Rok, publikacja, cytowania]])+7</f>
        <v>63</v>
      </c>
      <c r="L198" s="9">
        <f>FIND(" times",SLR479_20231202[[#This Row],[Rok, publikacja, cytowania]])</f>
        <v>64</v>
      </c>
      <c r="M198" s="9">
        <f>SLR479_20231202[[#This Row],[koniecLCyt]]-SLR479_20231202[[#This Row],[poczLCyt]]</f>
        <v>1</v>
      </c>
      <c r="N198" s="9" t="s">
        <v>2995</v>
      </c>
      <c r="O198" s="9" t="s">
        <v>2996</v>
      </c>
      <c r="P198" s="9" t="s">
        <v>2997</v>
      </c>
      <c r="Q198" s="9">
        <f>COUNTIF(SLR479_20231202[[#This Row],[streszczenie]],"*"&amp;$B$1&amp;"*")</f>
        <v>1</v>
      </c>
      <c r="R198" s="9">
        <f>COUNTIFS(SLR479_20231202[[#This Row],[streszczenie]],"*"&amp;$B$1&amp;"*",SLR479_20231202[[#This Row],[streszczenie]],"*"&amp;$E$1&amp;"*")</f>
        <v>1</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8" t="s">
        <v>10</v>
      </c>
      <c r="CK198" s="8" t="s">
        <v>11</v>
      </c>
      <c r="CL198" s="8" t="s">
        <v>12</v>
      </c>
    </row>
    <row r="199" spans="1:90" hidden="1" x14ac:dyDescent="0.45">
      <c r="A199" s="9">
        <v>197</v>
      </c>
      <c r="B199" s="9" t="s">
        <v>2998</v>
      </c>
      <c r="C199" s="9" t="s">
        <v>2999</v>
      </c>
      <c r="D199" s="9" t="s">
        <v>3000</v>
      </c>
      <c r="E199" s="9" t="s">
        <v>3001</v>
      </c>
      <c r="F199" s="9">
        <f>COUNTIF(SLR479_20231202[[#This Row],[Tytuł]],"*"&amp;$B$1&amp;"*")</f>
        <v>1</v>
      </c>
      <c r="G199" s="9">
        <f>COUNTIFS(SLR479_20231202[[#This Row],[Tytuł]],"*"&amp;$B$1&amp;"*",SLR479_20231202[[#This Row],[Tytuł]],"*"&amp;$E$1&amp;"*")</f>
        <v>1</v>
      </c>
      <c r="H199" s="9" t="s">
        <v>3002</v>
      </c>
      <c r="I199" s="9">
        <f>MID(SLR479_20231202[[#This Row],[Rok, publikacja, cytowania]],2,4)+0</f>
        <v>2018</v>
      </c>
      <c r="J199" s="9">
        <f>(MID(SLR479_20231202[[#This Row],[Rok, publikacja, cytowania]],FIND(" Cited ",SLR479_20231202[[#This Row],[Rok, publikacja, cytowania]])+7,SLR479_20231202[[#This Row],[IlośćZnakówLCyt]]))+0</f>
        <v>13</v>
      </c>
      <c r="K199" s="9">
        <f>FIND(" Cited ",SLR479_20231202[[#This Row],[Rok, publikacja, cytowania]])+7</f>
        <v>66</v>
      </c>
      <c r="L199" s="9">
        <f>FIND(" times",SLR479_20231202[[#This Row],[Rok, publikacja, cytowania]])</f>
        <v>68</v>
      </c>
      <c r="M199" s="9">
        <f>SLR479_20231202[[#This Row],[koniecLCyt]]-SLR479_20231202[[#This Row],[poczLCyt]]</f>
        <v>2</v>
      </c>
      <c r="N199" s="9" t="s">
        <v>3003</v>
      </c>
      <c r="O199" s="9" t="s">
        <v>3004</v>
      </c>
      <c r="P199" s="9" t="s">
        <v>3005</v>
      </c>
      <c r="Q199" s="9">
        <f>COUNTIF(SLR479_20231202[[#This Row],[streszczenie]],"*"&amp;$B$1&amp;"*")</f>
        <v>1</v>
      </c>
      <c r="R199" s="9">
        <f>COUNTIFS(SLR479_20231202[[#This Row],[streszczenie]],"*"&amp;$B$1&amp;"*",SLR479_20231202[[#This Row],[streszczenie]],"*"&amp;$E$1&amp;"*")</f>
        <v>1</v>
      </c>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t="s">
        <v>10</v>
      </c>
      <c r="CK199" s="9" t="s">
        <v>11</v>
      </c>
      <c r="CL199" s="9" t="s">
        <v>12</v>
      </c>
    </row>
    <row r="200" spans="1:90" hidden="1" x14ac:dyDescent="0.45">
      <c r="A200" s="9">
        <v>198</v>
      </c>
      <c r="B200" s="9" t="s">
        <v>763</v>
      </c>
      <c r="C200" s="9" t="s">
        <v>764</v>
      </c>
      <c r="D200" s="9" t="s">
        <v>765</v>
      </c>
      <c r="E200" s="9" t="s">
        <v>766</v>
      </c>
      <c r="F200" s="9">
        <f>COUNTIF(SLR479_20231202[[#This Row],[Tytuł]],"*"&amp;$B$1&amp;"*")</f>
        <v>0</v>
      </c>
      <c r="G200" s="9">
        <f>COUNTIFS(SLR479_20231202[[#This Row],[Tytuł]],"*"&amp;$B$1&amp;"*",SLR479_20231202[[#This Row],[Tytuł]],"*"&amp;$E$1&amp;"*")</f>
        <v>0</v>
      </c>
      <c r="H200" s="9" t="s">
        <v>767</v>
      </c>
      <c r="I200" s="9">
        <f>MID(SLR479_20231202[[#This Row],[Rok, publikacja, cytowania]],2,4)+0</f>
        <v>2023</v>
      </c>
      <c r="J200" s="9">
        <f>(MID(SLR479_20231202[[#This Row],[Rok, publikacja, cytowania]],FIND(" Cited ",SLR479_20231202[[#This Row],[Rok, publikacja, cytowania]])+7,SLR479_20231202[[#This Row],[IlośćZnakówLCyt]]))+0</f>
        <v>10</v>
      </c>
      <c r="K200" s="9">
        <f>FIND(" Cited ",SLR479_20231202[[#This Row],[Rok, publikacja, cytowania]])+7</f>
        <v>72</v>
      </c>
      <c r="L200" s="9">
        <f>FIND(" times",SLR479_20231202[[#This Row],[Rok, publikacja, cytowania]])</f>
        <v>74</v>
      </c>
      <c r="M200" s="9">
        <f>SLR479_20231202[[#This Row],[koniecLCyt]]-SLR479_20231202[[#This Row],[poczLCyt]]</f>
        <v>2</v>
      </c>
      <c r="N200" s="9" t="s">
        <v>768</v>
      </c>
      <c r="O200" s="9" t="s">
        <v>769</v>
      </c>
      <c r="P200" s="9" t="s">
        <v>770</v>
      </c>
      <c r="Q200" s="9">
        <f>COUNTIF(SLR479_20231202[[#This Row],[streszczenie]],"*"&amp;$B$1&amp;"*")</f>
        <v>1</v>
      </c>
      <c r="R200" s="9">
        <f>COUNTIFS(SLR479_20231202[[#This Row],[streszczenie]],"*"&amp;$B$1&amp;"*",SLR479_20231202[[#This Row],[streszczenie]],"*"&amp;$E$1&amp;"*")</f>
        <v>1</v>
      </c>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8" t="s">
        <v>10</v>
      </c>
      <c r="CK200" s="8" t="s">
        <v>11</v>
      </c>
      <c r="CL200" s="8" t="s">
        <v>12</v>
      </c>
    </row>
    <row r="201" spans="1:90" hidden="1" x14ac:dyDescent="0.45">
      <c r="A201" s="9">
        <v>199</v>
      </c>
      <c r="B201" s="9" t="s">
        <v>3006</v>
      </c>
      <c r="C201" s="9" t="s">
        <v>3007</v>
      </c>
      <c r="D201" s="9" t="s">
        <v>3008</v>
      </c>
      <c r="E201" s="9" t="s">
        <v>3009</v>
      </c>
      <c r="F201" s="9">
        <f>COUNTIF(SLR479_20231202[[#This Row],[Tytuł]],"*"&amp;$B$1&amp;"*")</f>
        <v>0</v>
      </c>
      <c r="G201" s="9">
        <f>COUNTIFS(SLR479_20231202[[#This Row],[Tytuł]],"*"&amp;$B$1&amp;"*",SLR479_20231202[[#This Row],[Tytuł]],"*"&amp;$E$1&amp;"*")</f>
        <v>0</v>
      </c>
      <c r="H201" s="9" t="s">
        <v>3010</v>
      </c>
      <c r="I201" s="9">
        <f>MID(SLR479_20231202[[#This Row],[Rok, publikacja, cytowania]],2,4)+0</f>
        <v>2022</v>
      </c>
      <c r="J201" s="9">
        <f>(MID(SLR479_20231202[[#This Row],[Rok, publikacja, cytowania]],FIND(" Cited ",SLR479_20231202[[#This Row],[Rok, publikacja, cytowania]])+7,SLR479_20231202[[#This Row],[IlośćZnakówLCyt]]))+0</f>
        <v>7</v>
      </c>
      <c r="K201" s="9">
        <f>FIND(" Cited ",SLR479_20231202[[#This Row],[Rok, publikacja, cytowania]])+7</f>
        <v>75</v>
      </c>
      <c r="L201" s="9">
        <f>FIND(" times",SLR479_20231202[[#This Row],[Rok, publikacja, cytowania]])</f>
        <v>76</v>
      </c>
      <c r="M201" s="9">
        <f>SLR479_20231202[[#This Row],[koniecLCyt]]-SLR479_20231202[[#This Row],[poczLCyt]]</f>
        <v>1</v>
      </c>
      <c r="N201" s="9" t="s">
        <v>3011</v>
      </c>
      <c r="O201" s="9" t="s">
        <v>3012</v>
      </c>
      <c r="P201" s="9" t="s">
        <v>3013</v>
      </c>
      <c r="Q201" s="9">
        <f>COUNTIF(SLR479_20231202[[#This Row],[streszczenie]],"*"&amp;$B$1&amp;"*")</f>
        <v>0</v>
      </c>
      <c r="R201" s="9">
        <f>COUNTIFS(SLR479_20231202[[#This Row],[streszczenie]],"*"&amp;$B$1&amp;"*",SLR479_20231202[[#This Row],[streszczenie]],"*"&amp;$E$1&amp;"*")</f>
        <v>0</v>
      </c>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t="s">
        <v>10</v>
      </c>
      <c r="CK201" s="9" t="s">
        <v>11</v>
      </c>
      <c r="CL201" s="9" t="s">
        <v>12</v>
      </c>
    </row>
    <row r="202" spans="1:90" hidden="1" x14ac:dyDescent="0.45">
      <c r="A202" s="9">
        <v>200</v>
      </c>
      <c r="B202" s="9" t="s">
        <v>771</v>
      </c>
      <c r="C202" s="9" t="s">
        <v>772</v>
      </c>
      <c r="D202" s="9" t="s">
        <v>773</v>
      </c>
      <c r="E202" s="9" t="s">
        <v>774</v>
      </c>
      <c r="F202" s="9">
        <f>COUNTIF(SLR479_20231202[[#This Row],[Tytuł]],"*"&amp;$B$1&amp;"*")</f>
        <v>0</v>
      </c>
      <c r="G202" s="9">
        <f>COUNTIFS(SLR479_20231202[[#This Row],[Tytuł]],"*"&amp;$B$1&amp;"*",SLR479_20231202[[#This Row],[Tytuł]],"*"&amp;$E$1&amp;"*")</f>
        <v>0</v>
      </c>
      <c r="H202" s="9" t="s">
        <v>775</v>
      </c>
      <c r="I202" s="9">
        <f>MID(SLR479_20231202[[#This Row],[Rok, publikacja, cytowania]],2,4)+0</f>
        <v>2019</v>
      </c>
      <c r="J202" s="9">
        <f>(MID(SLR479_20231202[[#This Row],[Rok, publikacja, cytowania]],FIND(" Cited ",SLR479_20231202[[#This Row],[Rok, publikacja, cytowania]])+7,SLR479_20231202[[#This Row],[IlośćZnakówLCyt]]))+0</f>
        <v>4</v>
      </c>
      <c r="K202" s="9">
        <f>FIND(" Cited ",SLR479_20231202[[#This Row],[Rok, publikacja, cytowania]])+7</f>
        <v>77</v>
      </c>
      <c r="L202" s="9">
        <f>FIND(" times",SLR479_20231202[[#This Row],[Rok, publikacja, cytowania]])</f>
        <v>78</v>
      </c>
      <c r="M202" s="9">
        <f>SLR479_20231202[[#This Row],[koniecLCyt]]-SLR479_20231202[[#This Row],[poczLCyt]]</f>
        <v>1</v>
      </c>
      <c r="N202" s="9" t="s">
        <v>776</v>
      </c>
      <c r="O202" s="9" t="s">
        <v>777</v>
      </c>
      <c r="P202" s="9" t="s">
        <v>778</v>
      </c>
      <c r="Q202" s="9">
        <f>COUNTIF(SLR479_20231202[[#This Row],[streszczenie]],"*"&amp;$B$1&amp;"*")</f>
        <v>0</v>
      </c>
      <c r="R202" s="9">
        <f>COUNTIFS(SLR479_20231202[[#This Row],[streszczenie]],"*"&amp;$B$1&amp;"*",SLR479_20231202[[#This Row],[streszczenie]],"*"&amp;$E$1&amp;"*")</f>
        <v>0</v>
      </c>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8" t="s">
        <v>10</v>
      </c>
      <c r="CK202" s="8" t="s">
        <v>128</v>
      </c>
      <c r="CL202" s="8" t="s">
        <v>12</v>
      </c>
    </row>
    <row r="203" spans="1:90" hidden="1" x14ac:dyDescent="0.45">
      <c r="A203" s="9">
        <v>201</v>
      </c>
      <c r="B203" s="9" t="s">
        <v>779</v>
      </c>
      <c r="C203" s="9" t="s">
        <v>780</v>
      </c>
      <c r="D203" s="9" t="s">
        <v>781</v>
      </c>
      <c r="E203" s="9" t="s">
        <v>782</v>
      </c>
      <c r="F203" s="9">
        <f>COUNTIF(SLR479_20231202[[#This Row],[Tytuł]],"*"&amp;$B$1&amp;"*")</f>
        <v>0</v>
      </c>
      <c r="G203" s="9">
        <f>COUNTIFS(SLR479_20231202[[#This Row],[Tytuł]],"*"&amp;$B$1&amp;"*",SLR479_20231202[[#This Row],[Tytuł]],"*"&amp;$E$1&amp;"*")</f>
        <v>0</v>
      </c>
      <c r="H203" s="9" t="s">
        <v>783</v>
      </c>
      <c r="I203" s="9">
        <f>MID(SLR479_20231202[[#This Row],[Rok, publikacja, cytowania]],2,4)+0</f>
        <v>2018</v>
      </c>
      <c r="J203" s="9">
        <f>(MID(SLR479_20231202[[#This Row],[Rok, publikacja, cytowania]],FIND(" Cited ",SLR479_20231202[[#This Row],[Rok, publikacja, cytowania]])+7,SLR479_20231202[[#This Row],[IlośćZnakówLCyt]]))+0</f>
        <v>4</v>
      </c>
      <c r="K203" s="9">
        <f>FIND(" Cited ",SLR479_20231202[[#This Row],[Rok, publikacja, cytowania]])+7</f>
        <v>75</v>
      </c>
      <c r="L203" s="9">
        <f>FIND(" times",SLR479_20231202[[#This Row],[Rok, publikacja, cytowania]])</f>
        <v>76</v>
      </c>
      <c r="M203" s="9">
        <f>SLR479_20231202[[#This Row],[koniecLCyt]]-SLR479_20231202[[#This Row],[poczLCyt]]</f>
        <v>1</v>
      </c>
      <c r="N203" s="9" t="s">
        <v>784</v>
      </c>
      <c r="O203" s="9" t="s">
        <v>785</v>
      </c>
      <c r="P203" s="9" t="s">
        <v>786</v>
      </c>
      <c r="Q203" s="9">
        <f>COUNTIF(SLR479_20231202[[#This Row],[streszczenie]],"*"&amp;$B$1&amp;"*")</f>
        <v>1</v>
      </c>
      <c r="R203" s="9">
        <f>COUNTIFS(SLR479_20231202[[#This Row],[streszczenie]],"*"&amp;$B$1&amp;"*",SLR479_20231202[[#This Row],[streszczenie]],"*"&amp;$E$1&amp;"*")</f>
        <v>1</v>
      </c>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t="s">
        <v>10</v>
      </c>
      <c r="CK203" s="9" t="s">
        <v>11</v>
      </c>
      <c r="CL203" s="9" t="s">
        <v>12</v>
      </c>
    </row>
    <row r="204" spans="1:90" hidden="1" x14ac:dyDescent="0.45">
      <c r="A204" s="9">
        <v>202</v>
      </c>
      <c r="B204" s="9" t="s">
        <v>787</v>
      </c>
      <c r="C204" s="9" t="s">
        <v>788</v>
      </c>
      <c r="D204" s="9" t="s">
        <v>789</v>
      </c>
      <c r="E204" s="9" t="s">
        <v>790</v>
      </c>
      <c r="F204" s="9">
        <f>COUNTIF(SLR479_20231202[[#This Row],[Tytuł]],"*"&amp;$B$1&amp;"*")</f>
        <v>0</v>
      </c>
      <c r="G204" s="9">
        <f>COUNTIFS(SLR479_20231202[[#This Row],[Tytuł]],"*"&amp;$B$1&amp;"*",SLR479_20231202[[#This Row],[Tytuł]],"*"&amp;$E$1&amp;"*")</f>
        <v>0</v>
      </c>
      <c r="H204" s="9" t="s">
        <v>791</v>
      </c>
      <c r="I204" s="9">
        <f>MID(SLR479_20231202[[#This Row],[Rok, publikacja, cytowania]],2,4)+0</f>
        <v>2020</v>
      </c>
      <c r="J204" s="9">
        <f>(MID(SLR479_20231202[[#This Row],[Rok, publikacja, cytowania]],FIND(" Cited ",SLR479_20231202[[#This Row],[Rok, publikacja, cytowania]])+7,SLR479_20231202[[#This Row],[IlośćZnakówLCyt]]))+0</f>
        <v>3</v>
      </c>
      <c r="K204" s="9">
        <f>FIND(" Cited ",SLR479_20231202[[#This Row],[Rok, publikacja, cytowania]])+7</f>
        <v>163</v>
      </c>
      <c r="L204" s="9">
        <f>FIND(" times",SLR479_20231202[[#This Row],[Rok, publikacja, cytowania]])</f>
        <v>164</v>
      </c>
      <c r="M204" s="9">
        <f>SLR479_20231202[[#This Row],[koniecLCyt]]-SLR479_20231202[[#This Row],[poczLCyt]]</f>
        <v>1</v>
      </c>
      <c r="N204" s="9" t="s">
        <v>792</v>
      </c>
      <c r="O204" s="9" t="s">
        <v>793</v>
      </c>
      <c r="P204" s="9" t="s">
        <v>794</v>
      </c>
      <c r="Q204" s="9">
        <f>COUNTIF(SLR479_20231202[[#This Row],[streszczenie]],"*"&amp;$B$1&amp;"*")</f>
        <v>1</v>
      </c>
      <c r="R204" s="9">
        <f>COUNTIFS(SLR479_20231202[[#This Row],[streszczenie]],"*"&amp;$B$1&amp;"*",SLR479_20231202[[#This Row],[streszczenie]],"*"&amp;$E$1&amp;"*")</f>
        <v>1</v>
      </c>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8" t="s">
        <v>10</v>
      </c>
      <c r="CK204" s="8" t="s">
        <v>207</v>
      </c>
      <c r="CL204" s="8" t="s">
        <v>12</v>
      </c>
    </row>
    <row r="205" spans="1:90" hidden="1" x14ac:dyDescent="0.45">
      <c r="A205" s="9">
        <v>203</v>
      </c>
      <c r="B205" s="9" t="s">
        <v>3014</v>
      </c>
      <c r="C205" s="9" t="s">
        <v>3015</v>
      </c>
      <c r="D205" s="9" t="s">
        <v>3016</v>
      </c>
      <c r="E205" s="9" t="s">
        <v>3017</v>
      </c>
      <c r="F205" s="9">
        <f>COUNTIF(SLR479_20231202[[#This Row],[Tytuł]],"*"&amp;$B$1&amp;"*")</f>
        <v>1</v>
      </c>
      <c r="G205" s="9">
        <f>COUNTIFS(SLR479_20231202[[#This Row],[Tytuł]],"*"&amp;$B$1&amp;"*",SLR479_20231202[[#This Row],[Tytuł]],"*"&amp;$E$1&amp;"*")</f>
        <v>1</v>
      </c>
      <c r="H205" s="9" t="s">
        <v>3018</v>
      </c>
      <c r="I205" s="9">
        <f>MID(SLR479_20231202[[#This Row],[Rok, publikacja, cytowania]],2,4)+0</f>
        <v>2022</v>
      </c>
      <c r="J205" s="9">
        <f>(MID(SLR479_20231202[[#This Row],[Rok, publikacja, cytowania]],FIND(" Cited ",SLR479_20231202[[#This Row],[Rok, publikacja, cytowania]])+7,SLR479_20231202[[#This Row],[IlośćZnakówLCyt]]))+0</f>
        <v>5</v>
      </c>
      <c r="K205" s="9">
        <f>FIND(" Cited ",SLR479_20231202[[#This Row],[Rok, publikacja, cytowania]])+7</f>
        <v>50</v>
      </c>
      <c r="L205" s="9">
        <f>FIND(" times",SLR479_20231202[[#This Row],[Rok, publikacja, cytowania]])</f>
        <v>51</v>
      </c>
      <c r="M205" s="9">
        <f>SLR479_20231202[[#This Row],[koniecLCyt]]-SLR479_20231202[[#This Row],[poczLCyt]]</f>
        <v>1</v>
      </c>
      <c r="N205" s="9" t="s">
        <v>3019</v>
      </c>
      <c r="O205" s="9" t="s">
        <v>3020</v>
      </c>
      <c r="P205" s="9" t="s">
        <v>3021</v>
      </c>
      <c r="Q205" s="9">
        <f>COUNTIF(SLR479_20231202[[#This Row],[streszczenie]],"*"&amp;$B$1&amp;"*")</f>
        <v>1</v>
      </c>
      <c r="R205" s="9">
        <f>COUNTIFS(SLR479_20231202[[#This Row],[streszczenie]],"*"&amp;$B$1&amp;"*",SLR479_20231202[[#This Row],[streszczenie]],"*"&amp;$E$1&amp;"*")</f>
        <v>1</v>
      </c>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t="s">
        <v>10</v>
      </c>
      <c r="CK205" s="9" t="s">
        <v>11</v>
      </c>
      <c r="CL205" s="9" t="s">
        <v>12</v>
      </c>
    </row>
    <row r="206" spans="1:90" hidden="1" x14ac:dyDescent="0.45">
      <c r="A206" s="9">
        <v>204</v>
      </c>
      <c r="B206" s="9" t="s">
        <v>3022</v>
      </c>
      <c r="C206" s="9" t="s">
        <v>3023</v>
      </c>
      <c r="D206" s="9">
        <v>55332176200</v>
      </c>
      <c r="E206" s="9" t="s">
        <v>3024</v>
      </c>
      <c r="F206" s="9">
        <f>COUNTIF(SLR479_20231202[[#This Row],[Tytuł]],"*"&amp;$B$1&amp;"*")</f>
        <v>0</v>
      </c>
      <c r="G206" s="9">
        <f>COUNTIFS(SLR479_20231202[[#This Row],[Tytuł]],"*"&amp;$B$1&amp;"*",SLR479_20231202[[#This Row],[Tytuł]],"*"&amp;$E$1&amp;"*")</f>
        <v>0</v>
      </c>
      <c r="H206" s="9" t="s">
        <v>3025</v>
      </c>
      <c r="I206" s="9">
        <f>MID(SLR479_20231202[[#This Row],[Rok, publikacja, cytowania]],2,4)+0</f>
        <v>2011</v>
      </c>
      <c r="J206" s="9">
        <f>(MID(SLR479_20231202[[#This Row],[Rok, publikacja, cytowania]],FIND(" Cited ",SLR479_20231202[[#This Row],[Rok, publikacja, cytowania]])+7,SLR479_20231202[[#This Row],[IlośćZnakówLCyt]]))+0</f>
        <v>5</v>
      </c>
      <c r="K206" s="9">
        <f>FIND(" Cited ",SLR479_20231202[[#This Row],[Rok, publikacja, cytowania]])+7</f>
        <v>67</v>
      </c>
      <c r="L206" s="9">
        <f>FIND(" times",SLR479_20231202[[#This Row],[Rok, publikacja, cytowania]])</f>
        <v>68</v>
      </c>
      <c r="M206" s="9">
        <f>SLR479_20231202[[#This Row],[koniecLCyt]]-SLR479_20231202[[#This Row],[poczLCyt]]</f>
        <v>1</v>
      </c>
      <c r="N206" s="9">
        <v>0</v>
      </c>
      <c r="O206" s="9" t="s">
        <v>3026</v>
      </c>
      <c r="P206" s="9" t="s">
        <v>3027</v>
      </c>
      <c r="Q206" s="9">
        <f>COUNTIF(SLR479_20231202[[#This Row],[streszczenie]],"*"&amp;$B$1&amp;"*")</f>
        <v>1</v>
      </c>
      <c r="R206" s="9">
        <f>COUNTIFS(SLR479_20231202[[#This Row],[streszczenie]],"*"&amp;$B$1&amp;"*",SLR479_20231202[[#This Row],[streszczenie]],"*"&amp;$E$1&amp;"*")</f>
        <v>1</v>
      </c>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8" t="s">
        <v>3028</v>
      </c>
      <c r="CK206" s="8" t="s">
        <v>11</v>
      </c>
      <c r="CL206" s="8" t="s">
        <v>12</v>
      </c>
    </row>
    <row r="207" spans="1:90" hidden="1" x14ac:dyDescent="0.45">
      <c r="A207" s="9">
        <v>205</v>
      </c>
      <c r="B207" s="9" t="s">
        <v>3029</v>
      </c>
      <c r="C207" s="9" t="s">
        <v>3030</v>
      </c>
      <c r="D207" s="9">
        <v>57201698264</v>
      </c>
      <c r="E207" s="9" t="s">
        <v>3031</v>
      </c>
      <c r="F207" s="9">
        <f>COUNTIF(SLR479_20231202[[#This Row],[Tytuł]],"*"&amp;$B$1&amp;"*")</f>
        <v>0</v>
      </c>
      <c r="G207" s="9">
        <f>COUNTIFS(SLR479_20231202[[#This Row],[Tytuł]],"*"&amp;$B$1&amp;"*",SLR479_20231202[[#This Row],[Tytuł]],"*"&amp;$E$1&amp;"*")</f>
        <v>0</v>
      </c>
      <c r="H207" s="9" t="s">
        <v>3032</v>
      </c>
      <c r="I207" s="9">
        <f>MID(SLR479_20231202[[#This Row],[Rok, publikacja, cytowania]],2,4)+0</f>
        <v>2018</v>
      </c>
      <c r="J207" s="9">
        <f>(MID(SLR479_20231202[[#This Row],[Rok, publikacja, cytowania]],FIND(" Cited ",SLR479_20231202[[#This Row],[Rok, publikacja, cytowania]])+7,SLR479_20231202[[#This Row],[IlośćZnakówLCyt]]))+0</f>
        <v>5</v>
      </c>
      <c r="K207" s="9">
        <f>FIND(" Cited ",SLR479_20231202[[#This Row],[Rok, publikacja, cytowania]])+7</f>
        <v>95</v>
      </c>
      <c r="L207" s="9">
        <f>FIND(" times",SLR479_20231202[[#This Row],[Rok, publikacja, cytowania]])</f>
        <v>96</v>
      </c>
      <c r="M207" s="9">
        <f>SLR479_20231202[[#This Row],[koniecLCyt]]-SLR479_20231202[[#This Row],[poczLCyt]]</f>
        <v>1</v>
      </c>
      <c r="N207" s="9" t="s">
        <v>3033</v>
      </c>
      <c r="O207" s="9" t="s">
        <v>3034</v>
      </c>
      <c r="P207" s="9" t="s">
        <v>3035</v>
      </c>
      <c r="Q207" s="9">
        <f>COUNTIF(SLR479_20231202[[#This Row],[streszczenie]],"*"&amp;$B$1&amp;"*")</f>
        <v>1</v>
      </c>
      <c r="R207" s="9">
        <f>COUNTIFS(SLR479_20231202[[#This Row],[streszczenie]],"*"&amp;$B$1&amp;"*",SLR479_20231202[[#This Row],[streszczenie]],"*"&amp;$E$1&amp;"*")</f>
        <v>1</v>
      </c>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t="s">
        <v>10</v>
      </c>
      <c r="CK207" s="9" t="s">
        <v>11</v>
      </c>
      <c r="CL207" s="9" t="s">
        <v>12</v>
      </c>
    </row>
    <row r="208" spans="1:90" hidden="1" x14ac:dyDescent="0.45">
      <c r="A208" s="9">
        <v>206</v>
      </c>
      <c r="B208" s="9" t="s">
        <v>803</v>
      </c>
      <c r="C208" s="9" t="s">
        <v>804</v>
      </c>
      <c r="D208" s="9" t="s">
        <v>805</v>
      </c>
      <c r="E208" s="9" t="s">
        <v>806</v>
      </c>
      <c r="F208" s="9">
        <f>COUNTIF(SLR479_20231202[[#This Row],[Tytuł]],"*"&amp;$B$1&amp;"*")</f>
        <v>0</v>
      </c>
      <c r="G208" s="9">
        <f>COUNTIFS(SLR479_20231202[[#This Row],[Tytuł]],"*"&amp;$B$1&amp;"*",SLR479_20231202[[#This Row],[Tytuł]],"*"&amp;$E$1&amp;"*")</f>
        <v>0</v>
      </c>
      <c r="H208" s="9" t="s">
        <v>807</v>
      </c>
      <c r="I208" s="9">
        <f>MID(SLR479_20231202[[#This Row],[Rok, publikacja, cytowania]],2,4)+0</f>
        <v>2023</v>
      </c>
      <c r="J208" s="9">
        <f>(MID(SLR479_20231202[[#This Row],[Rok, publikacja, cytowania]],FIND(" Cited ",SLR479_20231202[[#This Row],[Rok, publikacja, cytowania]])+7,SLR479_20231202[[#This Row],[IlośćZnakówLCyt]]))+0</f>
        <v>3</v>
      </c>
      <c r="K208" s="9">
        <f>FIND(" Cited ",SLR479_20231202[[#This Row],[Rok, publikacja, cytowania]])+7</f>
        <v>81</v>
      </c>
      <c r="L208" s="9">
        <f>FIND(" times",SLR479_20231202[[#This Row],[Rok, publikacja, cytowania]])</f>
        <v>82</v>
      </c>
      <c r="M208" s="9">
        <f>SLR479_20231202[[#This Row],[koniecLCyt]]-SLR479_20231202[[#This Row],[poczLCyt]]</f>
        <v>1</v>
      </c>
      <c r="N208" s="9" t="s">
        <v>808</v>
      </c>
      <c r="O208" s="9" t="s">
        <v>809</v>
      </c>
      <c r="P208" s="9" t="s">
        <v>810</v>
      </c>
      <c r="Q208" s="9">
        <f>COUNTIF(SLR479_20231202[[#This Row],[streszczenie]],"*"&amp;$B$1&amp;"*")</f>
        <v>1</v>
      </c>
      <c r="R208" s="9">
        <f>COUNTIFS(SLR479_20231202[[#This Row],[streszczenie]],"*"&amp;$B$1&amp;"*",SLR479_20231202[[#This Row],[streszczenie]],"*"&amp;$E$1&amp;"*")</f>
        <v>1</v>
      </c>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8" t="s">
        <v>10</v>
      </c>
      <c r="CK208" s="8" t="s">
        <v>11</v>
      </c>
      <c r="CL208" s="8" t="s">
        <v>12</v>
      </c>
    </row>
    <row r="209" spans="1:90" hidden="1" x14ac:dyDescent="0.45">
      <c r="A209" s="9">
        <v>207</v>
      </c>
      <c r="B209" s="9" t="s">
        <v>819</v>
      </c>
      <c r="C209" s="9" t="s">
        <v>820</v>
      </c>
      <c r="D209" s="9" t="s">
        <v>821</v>
      </c>
      <c r="E209" s="9" t="s">
        <v>822</v>
      </c>
      <c r="F209" s="9">
        <f>COUNTIF(SLR479_20231202[[#This Row],[Tytuł]],"*"&amp;$B$1&amp;"*")</f>
        <v>0</v>
      </c>
      <c r="G209" s="9">
        <f>COUNTIFS(SLR479_20231202[[#This Row],[Tytuł]],"*"&amp;$B$1&amp;"*",SLR479_20231202[[#This Row],[Tytuł]],"*"&amp;$E$1&amp;"*")</f>
        <v>0</v>
      </c>
      <c r="H209" s="9" t="s">
        <v>823</v>
      </c>
      <c r="I209" s="9">
        <f>MID(SLR479_20231202[[#This Row],[Rok, publikacja, cytowania]],2,4)+0</f>
        <v>2022</v>
      </c>
      <c r="J209" s="9">
        <f>(MID(SLR479_20231202[[#This Row],[Rok, publikacja, cytowania]],FIND(" Cited ",SLR479_20231202[[#This Row],[Rok, publikacja, cytowania]])+7,SLR479_20231202[[#This Row],[IlośćZnakówLCyt]]))+0</f>
        <v>3</v>
      </c>
      <c r="K209" s="9">
        <f>FIND(" Cited ",SLR479_20231202[[#This Row],[Rok, publikacja, cytowania]])+7</f>
        <v>72</v>
      </c>
      <c r="L209" s="9">
        <f>FIND(" times",SLR479_20231202[[#This Row],[Rok, publikacja, cytowania]])</f>
        <v>73</v>
      </c>
      <c r="M209" s="9">
        <f>SLR479_20231202[[#This Row],[koniecLCyt]]-SLR479_20231202[[#This Row],[poczLCyt]]</f>
        <v>1</v>
      </c>
      <c r="N209" s="9" t="s">
        <v>824</v>
      </c>
      <c r="O209" s="9" t="s">
        <v>825</v>
      </c>
      <c r="P209" s="9" t="s">
        <v>826</v>
      </c>
      <c r="Q209" s="9">
        <f>COUNTIF(SLR479_20231202[[#This Row],[streszczenie]],"*"&amp;$B$1&amp;"*")</f>
        <v>1</v>
      </c>
      <c r="R209" s="9">
        <f>COUNTIFS(SLR479_20231202[[#This Row],[streszczenie]],"*"&amp;$B$1&amp;"*",SLR479_20231202[[#This Row],[streszczenie]],"*"&amp;$E$1&amp;"*")</f>
        <v>1</v>
      </c>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t="s">
        <v>10</v>
      </c>
      <c r="CK209" s="9" t="s">
        <v>11</v>
      </c>
      <c r="CL209" s="9" t="s">
        <v>12</v>
      </c>
    </row>
    <row r="210" spans="1:90" hidden="1" x14ac:dyDescent="0.45">
      <c r="A210" s="9">
        <v>208</v>
      </c>
      <c r="B210" s="9" t="s">
        <v>3036</v>
      </c>
      <c r="C210" s="9" t="s">
        <v>3037</v>
      </c>
      <c r="D210" s="9" t="s">
        <v>3038</v>
      </c>
      <c r="E210" s="9" t="s">
        <v>3039</v>
      </c>
      <c r="F210" s="9">
        <f>COUNTIF(SLR479_20231202[[#This Row],[Tytuł]],"*"&amp;$B$1&amp;"*")</f>
        <v>0</v>
      </c>
      <c r="G210" s="9">
        <f>COUNTIFS(SLR479_20231202[[#This Row],[Tytuł]],"*"&amp;$B$1&amp;"*",SLR479_20231202[[#This Row],[Tytuł]],"*"&amp;$E$1&amp;"*")</f>
        <v>0</v>
      </c>
      <c r="H210" s="9" t="s">
        <v>3040</v>
      </c>
      <c r="I210" s="9">
        <f>MID(SLR479_20231202[[#This Row],[Rok, publikacja, cytowania]],2,4)+0</f>
        <v>2022</v>
      </c>
      <c r="J210" s="9">
        <f>(MID(SLR479_20231202[[#This Row],[Rok, publikacja, cytowania]],FIND(" Cited ",SLR479_20231202[[#This Row],[Rok, publikacja, cytowania]])+7,SLR479_20231202[[#This Row],[IlośćZnakówLCyt]]))+0</f>
        <v>4</v>
      </c>
      <c r="K210" s="9">
        <f>FIND(" Cited ",SLR479_20231202[[#This Row],[Rok, publikacja, cytowania]])+7</f>
        <v>72</v>
      </c>
      <c r="L210" s="9">
        <f>FIND(" times",SLR479_20231202[[#This Row],[Rok, publikacja, cytowania]])</f>
        <v>73</v>
      </c>
      <c r="M210" s="9">
        <f>SLR479_20231202[[#This Row],[koniecLCyt]]-SLR479_20231202[[#This Row],[poczLCyt]]</f>
        <v>1</v>
      </c>
      <c r="N210" s="9" t="s">
        <v>3041</v>
      </c>
      <c r="O210" s="9" t="s">
        <v>3042</v>
      </c>
      <c r="P210" s="9" t="s">
        <v>3043</v>
      </c>
      <c r="Q210" s="9">
        <f>COUNTIF(SLR479_20231202[[#This Row],[streszczenie]],"*"&amp;$B$1&amp;"*")</f>
        <v>0</v>
      </c>
      <c r="R210" s="9">
        <f>COUNTIFS(SLR479_20231202[[#This Row],[streszczenie]],"*"&amp;$B$1&amp;"*",SLR479_20231202[[#This Row],[streszczenie]],"*"&amp;$E$1&amp;"*")</f>
        <v>0</v>
      </c>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8" t="s">
        <v>10</v>
      </c>
      <c r="CK210" s="8" t="s">
        <v>11</v>
      </c>
      <c r="CL210" s="8" t="s">
        <v>12</v>
      </c>
    </row>
    <row r="211" spans="1:90" hidden="1" x14ac:dyDescent="0.45">
      <c r="A211" s="9">
        <v>209</v>
      </c>
      <c r="B211" s="9" t="s">
        <v>3044</v>
      </c>
      <c r="C211" s="9" t="s">
        <v>3045</v>
      </c>
      <c r="D211" s="9" t="s">
        <v>3046</v>
      </c>
      <c r="E211" s="9" t="s">
        <v>3047</v>
      </c>
      <c r="F211" s="9">
        <f>COUNTIF(SLR479_20231202[[#This Row],[Tytuł]],"*"&amp;$B$1&amp;"*")</f>
        <v>0</v>
      </c>
      <c r="G211" s="9">
        <f>COUNTIFS(SLR479_20231202[[#This Row],[Tytuł]],"*"&amp;$B$1&amp;"*",SLR479_20231202[[#This Row],[Tytuł]],"*"&amp;$E$1&amp;"*")</f>
        <v>0</v>
      </c>
      <c r="H211" s="9" t="s">
        <v>3048</v>
      </c>
      <c r="I211" s="9">
        <f>MID(SLR479_20231202[[#This Row],[Rok, publikacja, cytowania]],2,4)+0</f>
        <v>2023</v>
      </c>
      <c r="J211" s="9">
        <f>(MID(SLR479_20231202[[#This Row],[Rok, publikacja, cytowania]],FIND(" Cited ",SLR479_20231202[[#This Row],[Rok, publikacja, cytowania]])+7,SLR479_20231202[[#This Row],[IlośćZnakówLCyt]]))+0</f>
        <v>2</v>
      </c>
      <c r="K211" s="9">
        <f>FIND(" Cited ",SLR479_20231202[[#This Row],[Rok, publikacja, cytowania]])+7</f>
        <v>82</v>
      </c>
      <c r="L211" s="9">
        <f>FIND(" times",SLR479_20231202[[#This Row],[Rok, publikacja, cytowania]])</f>
        <v>83</v>
      </c>
      <c r="M211" s="9">
        <f>SLR479_20231202[[#This Row],[koniecLCyt]]-SLR479_20231202[[#This Row],[poczLCyt]]</f>
        <v>1</v>
      </c>
      <c r="N211" s="9" t="s">
        <v>3049</v>
      </c>
      <c r="O211" s="9" t="s">
        <v>3050</v>
      </c>
      <c r="P211" s="9" t="s">
        <v>3051</v>
      </c>
      <c r="Q211" s="9">
        <f>COUNTIF(SLR479_20231202[[#This Row],[streszczenie]],"*"&amp;$B$1&amp;"*")</f>
        <v>1</v>
      </c>
      <c r="R211" s="9">
        <f>COUNTIFS(SLR479_20231202[[#This Row],[streszczenie]],"*"&amp;$B$1&amp;"*",SLR479_20231202[[#This Row],[streszczenie]],"*"&amp;$E$1&amp;"*")</f>
        <v>1</v>
      </c>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t="s">
        <v>10</v>
      </c>
      <c r="CK211" s="9" t="s">
        <v>11</v>
      </c>
      <c r="CL211" s="9" t="s">
        <v>12</v>
      </c>
    </row>
    <row r="212" spans="1:90" hidden="1" x14ac:dyDescent="0.45">
      <c r="A212" s="9">
        <v>210</v>
      </c>
      <c r="B212" s="9" t="s">
        <v>3052</v>
      </c>
      <c r="C212" s="9" t="s">
        <v>3053</v>
      </c>
      <c r="D212" s="9">
        <v>57193256637</v>
      </c>
      <c r="E212" s="9" t="s">
        <v>3054</v>
      </c>
      <c r="F212" s="9">
        <f>COUNTIF(SLR479_20231202[[#This Row],[Tytuł]],"*"&amp;$B$1&amp;"*")</f>
        <v>0</v>
      </c>
      <c r="G212" s="9">
        <f>COUNTIFS(SLR479_20231202[[#This Row],[Tytuł]],"*"&amp;$B$1&amp;"*",SLR479_20231202[[#This Row],[Tytuł]],"*"&amp;$E$1&amp;"*")</f>
        <v>0</v>
      </c>
      <c r="H212" s="9" t="s">
        <v>3055</v>
      </c>
      <c r="I212" s="9">
        <f>MID(SLR479_20231202[[#This Row],[Rok, publikacja, cytowania]],2,4)+0</f>
        <v>2015</v>
      </c>
      <c r="J212" s="9">
        <f>(MID(SLR479_20231202[[#This Row],[Rok, publikacja, cytowania]],FIND(" Cited ",SLR479_20231202[[#This Row],[Rok, publikacja, cytowania]])+7,SLR479_20231202[[#This Row],[IlośćZnakówLCyt]]))+0</f>
        <v>5</v>
      </c>
      <c r="K212" s="9">
        <f>FIND(" Cited ",SLR479_20231202[[#This Row],[Rok, publikacja, cytowania]])+7</f>
        <v>86</v>
      </c>
      <c r="L212" s="9">
        <f>FIND(" times",SLR479_20231202[[#This Row],[Rok, publikacja, cytowania]])</f>
        <v>87</v>
      </c>
      <c r="M212" s="9">
        <f>SLR479_20231202[[#This Row],[koniecLCyt]]-SLR479_20231202[[#This Row],[poczLCyt]]</f>
        <v>1</v>
      </c>
      <c r="N212" s="9" t="s">
        <v>3056</v>
      </c>
      <c r="O212" s="9" t="s">
        <v>3057</v>
      </c>
      <c r="P212" s="9" t="s">
        <v>3058</v>
      </c>
      <c r="Q212" s="9">
        <f>COUNTIF(SLR479_20231202[[#This Row],[streszczenie]],"*"&amp;$B$1&amp;"*")</f>
        <v>1</v>
      </c>
      <c r="R212" s="9">
        <f>COUNTIFS(SLR479_20231202[[#This Row],[streszczenie]],"*"&amp;$B$1&amp;"*",SLR479_20231202[[#This Row],[streszczenie]],"*"&amp;$E$1&amp;"*")</f>
        <v>1</v>
      </c>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8" t="s">
        <v>10</v>
      </c>
      <c r="CK212" s="8" t="s">
        <v>207</v>
      </c>
      <c r="CL212" s="8" t="s">
        <v>12</v>
      </c>
    </row>
    <row r="213" spans="1:90" hidden="1" x14ac:dyDescent="0.45">
      <c r="A213" s="9">
        <v>211</v>
      </c>
      <c r="B213" s="9" t="s">
        <v>3059</v>
      </c>
      <c r="C213" s="9" t="s">
        <v>3060</v>
      </c>
      <c r="D213" s="9" t="s">
        <v>3061</v>
      </c>
      <c r="E213" s="9" t="s">
        <v>3062</v>
      </c>
      <c r="F213" s="9">
        <f>COUNTIF(SLR479_20231202[[#This Row],[Tytuł]],"*"&amp;$B$1&amp;"*")</f>
        <v>0</v>
      </c>
      <c r="G213" s="9">
        <f>COUNTIFS(SLR479_20231202[[#This Row],[Tytuł]],"*"&amp;$B$1&amp;"*",SLR479_20231202[[#This Row],[Tytuł]],"*"&amp;$E$1&amp;"*")</f>
        <v>0</v>
      </c>
      <c r="H213" s="9" t="s">
        <v>3063</v>
      </c>
      <c r="I213" s="9">
        <f>MID(SLR479_20231202[[#This Row],[Rok, publikacja, cytowania]],2,4)+0</f>
        <v>2018</v>
      </c>
      <c r="J213" s="9">
        <f>(MID(SLR479_20231202[[#This Row],[Rok, publikacja, cytowania]],FIND(" Cited ",SLR479_20231202[[#This Row],[Rok, publikacja, cytowania]])+7,SLR479_20231202[[#This Row],[IlośćZnakówLCyt]]))+0</f>
        <v>4</v>
      </c>
      <c r="K213" s="9">
        <f>FIND(" Cited ",SLR479_20231202[[#This Row],[Rok, publikacja, cytowania]])+7</f>
        <v>140</v>
      </c>
      <c r="L213" s="9">
        <f>FIND(" times",SLR479_20231202[[#This Row],[Rok, publikacja, cytowania]])</f>
        <v>141</v>
      </c>
      <c r="M213" s="9">
        <f>SLR479_20231202[[#This Row],[koniecLCyt]]-SLR479_20231202[[#This Row],[poczLCyt]]</f>
        <v>1</v>
      </c>
      <c r="N213" s="9" t="s">
        <v>3064</v>
      </c>
      <c r="O213" s="9" t="s">
        <v>3065</v>
      </c>
      <c r="P213" s="9" t="s">
        <v>3066</v>
      </c>
      <c r="Q213" s="9">
        <f>COUNTIF(SLR479_20231202[[#This Row],[streszczenie]],"*"&amp;$B$1&amp;"*")</f>
        <v>1</v>
      </c>
      <c r="R213" s="9">
        <f>COUNTIFS(SLR479_20231202[[#This Row],[streszczenie]],"*"&amp;$B$1&amp;"*",SLR479_20231202[[#This Row],[streszczenie]],"*"&amp;$E$1&amp;"*")</f>
        <v>1</v>
      </c>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t="s">
        <v>10</v>
      </c>
      <c r="CK213" s="9" t="s">
        <v>207</v>
      </c>
      <c r="CL213" s="9" t="s">
        <v>12</v>
      </c>
    </row>
    <row r="214" spans="1:90" x14ac:dyDescent="0.45">
      <c r="A214" s="9">
        <v>212</v>
      </c>
      <c r="B214" s="9" t="s">
        <v>3067</v>
      </c>
      <c r="C214" s="9" t="s">
        <v>3068</v>
      </c>
      <c r="D214" s="9" t="s">
        <v>3069</v>
      </c>
      <c r="E214" s="9" t="s">
        <v>3070</v>
      </c>
      <c r="F214" s="9">
        <f>COUNTIF(SLR479_20231202[[#This Row],[Tytuł]],"*"&amp;$B$1&amp;"*")</f>
        <v>0</v>
      </c>
      <c r="G214" s="9">
        <f>COUNTIFS(SLR479_20231202[[#This Row],[Tytuł]],"*"&amp;$B$1&amp;"*",SLR479_20231202[[#This Row],[Tytuł]],"*"&amp;$E$1&amp;"*")</f>
        <v>0</v>
      </c>
      <c r="H214" s="9" t="s">
        <v>3071</v>
      </c>
      <c r="I214" s="9">
        <f>MID(SLR479_20231202[[#This Row],[Rok, publikacja, cytowania]],2,4)+0</f>
        <v>2019</v>
      </c>
      <c r="J214" s="9">
        <f>(MID(SLR479_20231202[[#This Row],[Rok, publikacja, cytowania]],FIND(" Cited ",SLR479_20231202[[#This Row],[Rok, publikacja, cytowania]])+7,SLR479_20231202[[#This Row],[IlośćZnakówLCyt]]))+0</f>
        <v>5</v>
      </c>
      <c r="K214" s="9">
        <f>FIND(" Cited ",SLR479_20231202[[#This Row],[Rok, publikacja, cytowania]])+7</f>
        <v>87</v>
      </c>
      <c r="L214" s="9">
        <f>FIND(" times",SLR479_20231202[[#This Row],[Rok, publikacja, cytowania]])</f>
        <v>88</v>
      </c>
      <c r="M214" s="9">
        <f>SLR479_20231202[[#This Row],[koniecLCyt]]-SLR479_20231202[[#This Row],[poczLCyt]]</f>
        <v>1</v>
      </c>
      <c r="N214" s="9">
        <v>0</v>
      </c>
      <c r="O214" s="9" t="s">
        <v>3072</v>
      </c>
      <c r="P214" s="9" t="s">
        <v>3073</v>
      </c>
      <c r="Q214" s="9">
        <f>COUNTIF(SLR479_20231202[[#This Row],[streszczenie]],"*"&amp;$B$1&amp;"*")</f>
        <v>1</v>
      </c>
      <c r="R214" s="9">
        <f>COUNTIFS(SLR479_20231202[[#This Row],[streszczenie]],"*"&amp;$B$1&amp;"*",SLR479_20231202[[#This Row],[streszczenie]],"*"&amp;$E$1&amp;"*")</f>
        <v>0</v>
      </c>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8" t="s">
        <v>10</v>
      </c>
      <c r="CK214" s="8" t="s">
        <v>11</v>
      </c>
      <c r="CL214" s="8" t="s">
        <v>12</v>
      </c>
    </row>
    <row r="215" spans="1:90" hidden="1" x14ac:dyDescent="0.45">
      <c r="A215" s="9">
        <v>213</v>
      </c>
      <c r="B215" s="9" t="s">
        <v>851</v>
      </c>
      <c r="C215" s="9" t="s">
        <v>852</v>
      </c>
      <c r="D215" s="9" t="s">
        <v>853</v>
      </c>
      <c r="E215" s="9" t="s">
        <v>854</v>
      </c>
      <c r="F215" s="9">
        <f>COUNTIF(SLR479_20231202[[#This Row],[Tytuł]],"*"&amp;$B$1&amp;"*")</f>
        <v>0</v>
      </c>
      <c r="G215" s="9">
        <f>COUNTIFS(SLR479_20231202[[#This Row],[Tytuł]],"*"&amp;$B$1&amp;"*",SLR479_20231202[[#This Row],[Tytuł]],"*"&amp;$E$1&amp;"*")</f>
        <v>0</v>
      </c>
      <c r="H215" s="9" t="s">
        <v>855</v>
      </c>
      <c r="I215" s="9">
        <f>MID(SLR479_20231202[[#This Row],[Rok, publikacja, cytowania]],2,4)+0</f>
        <v>2018</v>
      </c>
      <c r="J215" s="9">
        <f>(MID(SLR479_20231202[[#This Row],[Rok, publikacja, cytowania]],FIND(" Cited ",SLR479_20231202[[#This Row],[Rok, publikacja, cytowania]])+7,SLR479_20231202[[#This Row],[IlośćZnakówLCyt]]))+0</f>
        <v>4</v>
      </c>
      <c r="K215" s="9">
        <f>FIND(" Cited ",SLR479_20231202[[#This Row],[Rok, publikacja, cytowania]])+7</f>
        <v>64</v>
      </c>
      <c r="L215" s="9">
        <f>FIND(" times",SLR479_20231202[[#This Row],[Rok, publikacja, cytowania]])</f>
        <v>65</v>
      </c>
      <c r="M215" s="9">
        <f>SLR479_20231202[[#This Row],[koniecLCyt]]-SLR479_20231202[[#This Row],[poczLCyt]]</f>
        <v>1</v>
      </c>
      <c r="N215" s="9" t="s">
        <v>856</v>
      </c>
      <c r="O215" s="9" t="s">
        <v>857</v>
      </c>
      <c r="P215" s="9" t="s">
        <v>858</v>
      </c>
      <c r="Q215" s="9">
        <f>COUNTIF(SLR479_20231202[[#This Row],[streszczenie]],"*"&amp;$B$1&amp;"*")</f>
        <v>0</v>
      </c>
      <c r="R215" s="9">
        <f>COUNTIFS(SLR479_20231202[[#This Row],[streszczenie]],"*"&amp;$B$1&amp;"*",SLR479_20231202[[#This Row],[streszczenie]],"*"&amp;$E$1&amp;"*")</f>
        <v>0</v>
      </c>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t="s">
        <v>10</v>
      </c>
      <c r="CK215" s="9" t="s">
        <v>128</v>
      </c>
      <c r="CL215" s="9" t="s">
        <v>12</v>
      </c>
    </row>
    <row r="216" spans="1:90" hidden="1" x14ac:dyDescent="0.45">
      <c r="A216" s="9">
        <v>214</v>
      </c>
      <c r="B216" s="9" t="s">
        <v>867</v>
      </c>
      <c r="C216" s="9" t="s">
        <v>868</v>
      </c>
      <c r="D216" s="9" t="s">
        <v>869</v>
      </c>
      <c r="E216" s="9" t="s">
        <v>870</v>
      </c>
      <c r="F216" s="9">
        <f>COUNTIF(SLR479_20231202[[#This Row],[Tytuł]],"*"&amp;$B$1&amp;"*")</f>
        <v>0</v>
      </c>
      <c r="G216" s="9">
        <f>COUNTIFS(SLR479_20231202[[#This Row],[Tytuł]],"*"&amp;$B$1&amp;"*",SLR479_20231202[[#This Row],[Tytuł]],"*"&amp;$E$1&amp;"*")</f>
        <v>0</v>
      </c>
      <c r="H216" s="9" t="s">
        <v>871</v>
      </c>
      <c r="I216" s="9">
        <f>MID(SLR479_20231202[[#This Row],[Rok, publikacja, cytowania]],2,4)+0</f>
        <v>2022</v>
      </c>
      <c r="J216" s="9">
        <f>(MID(SLR479_20231202[[#This Row],[Rok, publikacja, cytowania]],FIND(" Cited ",SLR479_20231202[[#This Row],[Rok, publikacja, cytowania]])+7,SLR479_20231202[[#This Row],[IlośćZnakówLCyt]]))+0</f>
        <v>4</v>
      </c>
      <c r="K216" s="9">
        <f>FIND(" Cited ",SLR479_20231202[[#This Row],[Rok, publikacja, cytowania]])+7</f>
        <v>57</v>
      </c>
      <c r="L216" s="9">
        <f>FIND(" times",SLR479_20231202[[#This Row],[Rok, publikacja, cytowania]])</f>
        <v>58</v>
      </c>
      <c r="M216" s="9">
        <f>SLR479_20231202[[#This Row],[koniecLCyt]]-SLR479_20231202[[#This Row],[poczLCyt]]</f>
        <v>1</v>
      </c>
      <c r="N216" s="9" t="s">
        <v>872</v>
      </c>
      <c r="O216" s="9" t="s">
        <v>873</v>
      </c>
      <c r="P216" s="9" t="s">
        <v>874</v>
      </c>
      <c r="Q216" s="9">
        <f>COUNTIF(SLR479_20231202[[#This Row],[streszczenie]],"*"&amp;$B$1&amp;"*")</f>
        <v>1</v>
      </c>
      <c r="R216" s="9">
        <f>COUNTIFS(SLR479_20231202[[#This Row],[streszczenie]],"*"&amp;$B$1&amp;"*",SLR479_20231202[[#This Row],[streszczenie]],"*"&amp;$E$1&amp;"*")</f>
        <v>1</v>
      </c>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8" t="s">
        <v>10</v>
      </c>
      <c r="CK216" s="8" t="s">
        <v>11</v>
      </c>
      <c r="CL216" s="8" t="s">
        <v>12</v>
      </c>
    </row>
    <row r="217" spans="1:90" hidden="1" x14ac:dyDescent="0.45">
      <c r="A217" s="9">
        <v>215</v>
      </c>
      <c r="B217" s="9" t="s">
        <v>875</v>
      </c>
      <c r="C217" s="9" t="s">
        <v>876</v>
      </c>
      <c r="D217" s="9" t="s">
        <v>877</v>
      </c>
      <c r="E217" s="9" t="s">
        <v>878</v>
      </c>
      <c r="F217" s="9">
        <f>COUNTIF(SLR479_20231202[[#This Row],[Tytuł]],"*"&amp;$B$1&amp;"*")</f>
        <v>0</v>
      </c>
      <c r="G217" s="9">
        <f>COUNTIFS(SLR479_20231202[[#This Row],[Tytuł]],"*"&amp;$B$1&amp;"*",SLR479_20231202[[#This Row],[Tytuł]],"*"&amp;$E$1&amp;"*")</f>
        <v>0</v>
      </c>
      <c r="H217" s="9" t="s">
        <v>879</v>
      </c>
      <c r="I217" s="9">
        <f>MID(SLR479_20231202[[#This Row],[Rok, publikacja, cytowania]],2,4)+0</f>
        <v>2022</v>
      </c>
      <c r="J217" s="9">
        <f>(MID(SLR479_20231202[[#This Row],[Rok, publikacja, cytowania]],FIND(" Cited ",SLR479_20231202[[#This Row],[Rok, publikacja, cytowania]])+7,SLR479_20231202[[#This Row],[IlośćZnakówLCyt]]))+0</f>
        <v>4</v>
      </c>
      <c r="K217" s="9">
        <f>FIND(" Cited ",SLR479_20231202[[#This Row],[Rok, publikacja, cytowania]])+7</f>
        <v>86</v>
      </c>
      <c r="L217" s="9">
        <f>FIND(" times",SLR479_20231202[[#This Row],[Rok, publikacja, cytowania]])</f>
        <v>87</v>
      </c>
      <c r="M217" s="9">
        <f>SLR479_20231202[[#This Row],[koniecLCyt]]-SLR479_20231202[[#This Row],[poczLCyt]]</f>
        <v>1</v>
      </c>
      <c r="N217" s="9" t="s">
        <v>880</v>
      </c>
      <c r="O217" s="9" t="s">
        <v>881</v>
      </c>
      <c r="P217" s="9" t="s">
        <v>882</v>
      </c>
      <c r="Q217" s="9">
        <f>COUNTIF(SLR479_20231202[[#This Row],[streszczenie]],"*"&amp;$B$1&amp;"*")</f>
        <v>0</v>
      </c>
      <c r="R217" s="9">
        <f>COUNTIFS(SLR479_20231202[[#This Row],[streszczenie]],"*"&amp;$B$1&amp;"*",SLR479_20231202[[#This Row],[streszczenie]],"*"&amp;$E$1&amp;"*")</f>
        <v>0</v>
      </c>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t="s">
        <v>10</v>
      </c>
      <c r="CK217" s="9" t="s">
        <v>11</v>
      </c>
      <c r="CL217" s="9" t="s">
        <v>12</v>
      </c>
    </row>
    <row r="218" spans="1:90" hidden="1" x14ac:dyDescent="0.45">
      <c r="A218" s="9">
        <v>216</v>
      </c>
      <c r="B218" s="9" t="s">
        <v>3074</v>
      </c>
      <c r="C218" s="9" t="s">
        <v>3075</v>
      </c>
      <c r="D218" s="9">
        <v>55336543400</v>
      </c>
      <c r="E218" s="9" t="s">
        <v>3076</v>
      </c>
      <c r="F218" s="9">
        <f>COUNTIF(SLR479_20231202[[#This Row],[Tytuł]],"*"&amp;$B$1&amp;"*")</f>
        <v>0</v>
      </c>
      <c r="G218" s="9">
        <f>COUNTIFS(SLR479_20231202[[#This Row],[Tytuł]],"*"&amp;$B$1&amp;"*",SLR479_20231202[[#This Row],[Tytuł]],"*"&amp;$E$1&amp;"*")</f>
        <v>0</v>
      </c>
      <c r="H218" s="9" t="s">
        <v>3077</v>
      </c>
      <c r="I218" s="9">
        <f>MID(SLR479_20231202[[#This Row],[Rok, publikacja, cytowania]],2,4)+0</f>
        <v>2019</v>
      </c>
      <c r="J218" s="9">
        <f>(MID(SLR479_20231202[[#This Row],[Rok, publikacja, cytowania]],FIND(" Cited ",SLR479_20231202[[#This Row],[Rok, publikacja, cytowania]])+7,SLR479_20231202[[#This Row],[IlośćZnakówLCyt]]))+0</f>
        <v>4</v>
      </c>
      <c r="K218" s="9">
        <f>FIND(" Cited ",SLR479_20231202[[#This Row],[Rok, publikacja, cytowania]])+7</f>
        <v>59</v>
      </c>
      <c r="L218" s="9">
        <f>FIND(" times",SLR479_20231202[[#This Row],[Rok, publikacja, cytowania]])</f>
        <v>60</v>
      </c>
      <c r="M218" s="9">
        <f>SLR479_20231202[[#This Row],[koniecLCyt]]-SLR479_20231202[[#This Row],[poczLCyt]]</f>
        <v>1</v>
      </c>
      <c r="N218" s="9" t="s">
        <v>3078</v>
      </c>
      <c r="O218" s="9" t="s">
        <v>3079</v>
      </c>
      <c r="P218" s="9" t="s">
        <v>3080</v>
      </c>
      <c r="Q218" s="9">
        <f>COUNTIF(SLR479_20231202[[#This Row],[streszczenie]],"*"&amp;$B$1&amp;"*")</f>
        <v>0</v>
      </c>
      <c r="R218" s="9">
        <f>COUNTIFS(SLR479_20231202[[#This Row],[streszczenie]],"*"&amp;$B$1&amp;"*",SLR479_20231202[[#This Row],[streszczenie]],"*"&amp;$E$1&amp;"*")</f>
        <v>0</v>
      </c>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8" t="s">
        <v>10</v>
      </c>
      <c r="CK218" s="8" t="s">
        <v>11</v>
      </c>
      <c r="CL218" s="8" t="s">
        <v>12</v>
      </c>
    </row>
    <row r="219" spans="1:90" hidden="1" x14ac:dyDescent="0.45">
      <c r="A219" s="9">
        <v>217</v>
      </c>
      <c r="B219" s="9" t="s">
        <v>3081</v>
      </c>
      <c r="C219" s="9" t="s">
        <v>3082</v>
      </c>
      <c r="D219" s="9" t="s">
        <v>3083</v>
      </c>
      <c r="E219" s="9" t="s">
        <v>3084</v>
      </c>
      <c r="F219" s="9">
        <f>COUNTIF(SLR479_20231202[[#This Row],[Tytuł]],"*"&amp;$B$1&amp;"*")</f>
        <v>0</v>
      </c>
      <c r="G219" s="9">
        <f>COUNTIFS(SLR479_20231202[[#This Row],[Tytuł]],"*"&amp;$B$1&amp;"*",SLR479_20231202[[#This Row],[Tytuł]],"*"&amp;$E$1&amp;"*")</f>
        <v>0</v>
      </c>
      <c r="H219" s="9" t="s">
        <v>3085</v>
      </c>
      <c r="I219" s="9">
        <f>MID(SLR479_20231202[[#This Row],[Rok, publikacja, cytowania]],2,4)+0</f>
        <v>2023</v>
      </c>
      <c r="J219" s="9">
        <f>(MID(SLR479_20231202[[#This Row],[Rok, publikacja, cytowania]],FIND(" Cited ",SLR479_20231202[[#This Row],[Rok, publikacja, cytowania]])+7,SLR479_20231202[[#This Row],[IlośćZnakówLCyt]]))+0</f>
        <v>2</v>
      </c>
      <c r="K219" s="9">
        <f>FIND(" Cited ",SLR479_20231202[[#This Row],[Rok, publikacja, cytowania]])+7</f>
        <v>76</v>
      </c>
      <c r="L219" s="9">
        <f>FIND(" times",SLR479_20231202[[#This Row],[Rok, publikacja, cytowania]])</f>
        <v>77</v>
      </c>
      <c r="M219" s="9">
        <f>SLR479_20231202[[#This Row],[koniecLCyt]]-SLR479_20231202[[#This Row],[poczLCyt]]</f>
        <v>1</v>
      </c>
      <c r="N219" s="9" t="s">
        <v>3086</v>
      </c>
      <c r="O219" s="9" t="s">
        <v>3087</v>
      </c>
      <c r="P219" s="9" t="s">
        <v>3088</v>
      </c>
      <c r="Q219" s="9">
        <f>COUNTIF(SLR479_20231202[[#This Row],[streszczenie]],"*"&amp;$B$1&amp;"*")</f>
        <v>0</v>
      </c>
      <c r="R219" s="9">
        <f>COUNTIFS(SLR479_20231202[[#This Row],[streszczenie]],"*"&amp;$B$1&amp;"*",SLR479_20231202[[#This Row],[streszczenie]],"*"&amp;$E$1&amp;"*")</f>
        <v>0</v>
      </c>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t="s">
        <v>10</v>
      </c>
      <c r="CK219" s="9" t="s">
        <v>11</v>
      </c>
      <c r="CL219" s="9" t="s">
        <v>12</v>
      </c>
    </row>
    <row r="220" spans="1:90" hidden="1" x14ac:dyDescent="0.45">
      <c r="A220" s="9">
        <v>218</v>
      </c>
      <c r="B220" s="9" t="s">
        <v>899</v>
      </c>
      <c r="C220" s="9" t="s">
        <v>900</v>
      </c>
      <c r="D220" s="9" t="s">
        <v>901</v>
      </c>
      <c r="E220" s="9" t="s">
        <v>902</v>
      </c>
      <c r="F220" s="9">
        <f>COUNTIF(SLR479_20231202[[#This Row],[Tytuł]],"*"&amp;$B$1&amp;"*")</f>
        <v>0</v>
      </c>
      <c r="G220" s="9">
        <f>COUNTIFS(SLR479_20231202[[#This Row],[Tytuł]],"*"&amp;$B$1&amp;"*",SLR479_20231202[[#This Row],[Tytuł]],"*"&amp;$E$1&amp;"*")</f>
        <v>0</v>
      </c>
      <c r="H220" s="9" t="s">
        <v>903</v>
      </c>
      <c r="I220" s="9">
        <f>MID(SLR479_20231202[[#This Row],[Rok, publikacja, cytowania]],2,4)+0</f>
        <v>2018</v>
      </c>
      <c r="J220" s="9">
        <f>(MID(SLR479_20231202[[#This Row],[Rok, publikacja, cytowania]],FIND(" Cited ",SLR479_20231202[[#This Row],[Rok, publikacja, cytowania]])+7,SLR479_20231202[[#This Row],[IlośćZnakówLCyt]]))+0</f>
        <v>4</v>
      </c>
      <c r="K220" s="9">
        <f>FIND(" Cited ",SLR479_20231202[[#This Row],[Rok, publikacja, cytowania]])+7</f>
        <v>153</v>
      </c>
      <c r="L220" s="9">
        <f>FIND(" times",SLR479_20231202[[#This Row],[Rok, publikacja, cytowania]])</f>
        <v>154</v>
      </c>
      <c r="M220" s="9">
        <f>SLR479_20231202[[#This Row],[koniecLCyt]]-SLR479_20231202[[#This Row],[poczLCyt]]</f>
        <v>1</v>
      </c>
      <c r="N220" s="9" t="s">
        <v>904</v>
      </c>
      <c r="O220" s="9" t="s">
        <v>905</v>
      </c>
      <c r="P220" s="9" t="s">
        <v>906</v>
      </c>
      <c r="Q220" s="9">
        <f>COUNTIF(SLR479_20231202[[#This Row],[streszczenie]],"*"&amp;$B$1&amp;"*")</f>
        <v>1</v>
      </c>
      <c r="R220" s="9">
        <f>COUNTIFS(SLR479_20231202[[#This Row],[streszczenie]],"*"&amp;$B$1&amp;"*",SLR479_20231202[[#This Row],[streszczenie]],"*"&amp;$E$1&amp;"*")</f>
        <v>1</v>
      </c>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8" t="s">
        <v>10</v>
      </c>
      <c r="CK220" s="8" t="s">
        <v>207</v>
      </c>
      <c r="CL220" s="8" t="s">
        <v>12</v>
      </c>
    </row>
    <row r="221" spans="1:90" hidden="1" x14ac:dyDescent="0.45">
      <c r="A221" s="9">
        <v>219</v>
      </c>
      <c r="B221" s="9" t="s">
        <v>923</v>
      </c>
      <c r="C221" s="9" t="s">
        <v>924</v>
      </c>
      <c r="D221" s="9">
        <v>57208248685</v>
      </c>
      <c r="E221" s="9" t="s">
        <v>925</v>
      </c>
      <c r="F221" s="9">
        <f>COUNTIF(SLR479_20231202[[#This Row],[Tytuł]],"*"&amp;$B$1&amp;"*")</f>
        <v>0</v>
      </c>
      <c r="G221" s="9">
        <f>COUNTIFS(SLR479_20231202[[#This Row],[Tytuł]],"*"&amp;$B$1&amp;"*",SLR479_20231202[[#This Row],[Tytuł]],"*"&amp;$E$1&amp;"*")</f>
        <v>0</v>
      </c>
      <c r="H221" s="9" t="s">
        <v>926</v>
      </c>
      <c r="I221" s="9">
        <f>MID(SLR479_20231202[[#This Row],[Rok, publikacja, cytowania]],2,4)+0</f>
        <v>2022</v>
      </c>
      <c r="J221" s="9">
        <f>(MID(SLR479_20231202[[#This Row],[Rok, publikacja, cytowania]],FIND(" Cited ",SLR479_20231202[[#This Row],[Rok, publikacja, cytowania]])+7,SLR479_20231202[[#This Row],[IlośćZnakówLCyt]]))+0</f>
        <v>5</v>
      </c>
      <c r="K221" s="9">
        <f>FIND(" Cited ",SLR479_20231202[[#This Row],[Rok, publikacja, cytowania]])+7</f>
        <v>64</v>
      </c>
      <c r="L221" s="9">
        <f>FIND(" times",SLR479_20231202[[#This Row],[Rok, publikacja, cytowania]])</f>
        <v>65</v>
      </c>
      <c r="M221" s="9">
        <f>SLR479_20231202[[#This Row],[koniecLCyt]]-SLR479_20231202[[#This Row],[poczLCyt]]</f>
        <v>1</v>
      </c>
      <c r="N221" s="9" t="s">
        <v>927</v>
      </c>
      <c r="O221" s="9" t="s">
        <v>928</v>
      </c>
      <c r="P221" s="9" t="s">
        <v>929</v>
      </c>
      <c r="Q221" s="9">
        <f>COUNTIF(SLR479_20231202[[#This Row],[streszczenie]],"*"&amp;$B$1&amp;"*")</f>
        <v>0</v>
      </c>
      <c r="R221" s="9">
        <f>COUNTIFS(SLR479_20231202[[#This Row],[streszczenie]],"*"&amp;$B$1&amp;"*",SLR479_20231202[[#This Row],[streszczenie]],"*"&amp;$E$1&amp;"*")</f>
        <v>0</v>
      </c>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t="s">
        <v>10</v>
      </c>
      <c r="CK221" s="9" t="s">
        <v>11</v>
      </c>
      <c r="CL221" s="9" t="s">
        <v>12</v>
      </c>
    </row>
    <row r="222" spans="1:90" hidden="1" x14ac:dyDescent="0.45">
      <c r="A222" s="9">
        <v>220</v>
      </c>
      <c r="B222" s="9" t="s">
        <v>3089</v>
      </c>
      <c r="C222" s="9" t="s">
        <v>3090</v>
      </c>
      <c r="D222" s="9" t="s">
        <v>3091</v>
      </c>
      <c r="E222" s="9" t="s">
        <v>3092</v>
      </c>
      <c r="F222" s="9">
        <f>COUNTIF(SLR479_20231202[[#This Row],[Tytuł]],"*"&amp;$B$1&amp;"*")</f>
        <v>0</v>
      </c>
      <c r="G222" s="9">
        <f>COUNTIFS(SLR479_20231202[[#This Row],[Tytuł]],"*"&amp;$B$1&amp;"*",SLR479_20231202[[#This Row],[Tytuł]],"*"&amp;$E$1&amp;"*")</f>
        <v>0</v>
      </c>
      <c r="H222" s="9" t="s">
        <v>3093</v>
      </c>
      <c r="I222" s="9">
        <f>MID(SLR479_20231202[[#This Row],[Rok, publikacja, cytowania]],2,4)+0</f>
        <v>2019</v>
      </c>
      <c r="J222" s="9">
        <f>(MID(SLR479_20231202[[#This Row],[Rok, publikacja, cytowania]],FIND(" Cited ",SLR479_20231202[[#This Row],[Rok, publikacja, cytowania]])+7,SLR479_20231202[[#This Row],[IlośćZnakówLCyt]]))+0</f>
        <v>4</v>
      </c>
      <c r="K222" s="9">
        <f>FIND(" Cited ",SLR479_20231202[[#This Row],[Rok, publikacja, cytowania]])+7</f>
        <v>96</v>
      </c>
      <c r="L222" s="9">
        <f>FIND(" times",SLR479_20231202[[#This Row],[Rok, publikacja, cytowania]])</f>
        <v>97</v>
      </c>
      <c r="M222" s="9">
        <f>SLR479_20231202[[#This Row],[koniecLCyt]]-SLR479_20231202[[#This Row],[poczLCyt]]</f>
        <v>1</v>
      </c>
      <c r="N222" s="9" t="s">
        <v>3094</v>
      </c>
      <c r="O222" s="9" t="s">
        <v>3095</v>
      </c>
      <c r="P222" s="9" t="s">
        <v>3096</v>
      </c>
      <c r="Q222" s="9">
        <f>COUNTIF(SLR479_20231202[[#This Row],[streszczenie]],"*"&amp;$B$1&amp;"*")</f>
        <v>0</v>
      </c>
      <c r="R222" s="9">
        <f>COUNTIFS(SLR479_20231202[[#This Row],[streszczenie]],"*"&amp;$B$1&amp;"*",SLR479_20231202[[#This Row],[streszczenie]],"*"&amp;$E$1&amp;"*")</f>
        <v>0</v>
      </c>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8" t="s">
        <v>10</v>
      </c>
      <c r="CK222" s="8" t="s">
        <v>11</v>
      </c>
      <c r="CL222" s="8" t="s">
        <v>12</v>
      </c>
    </row>
    <row r="223" spans="1:90" x14ac:dyDescent="0.45">
      <c r="A223" s="9">
        <v>221</v>
      </c>
      <c r="B223" s="9" t="s">
        <v>942</v>
      </c>
      <c r="C223" s="9" t="s">
        <v>943</v>
      </c>
      <c r="D223" s="9" t="s">
        <v>944</v>
      </c>
      <c r="E223" s="9" t="s">
        <v>945</v>
      </c>
      <c r="F223" s="9">
        <f>COUNTIF(SLR479_20231202[[#This Row],[Tytuł]],"*"&amp;$B$1&amp;"*")</f>
        <v>0</v>
      </c>
      <c r="G223" s="9">
        <f>COUNTIFS(SLR479_20231202[[#This Row],[Tytuł]],"*"&amp;$B$1&amp;"*",SLR479_20231202[[#This Row],[Tytuł]],"*"&amp;$E$1&amp;"*")</f>
        <v>0</v>
      </c>
      <c r="H223" s="9" t="s">
        <v>946</v>
      </c>
      <c r="I223" s="9">
        <f>MID(SLR479_20231202[[#This Row],[Rok, publikacja, cytowania]],2,4)+0</f>
        <v>2019</v>
      </c>
      <c r="J223" s="9">
        <f>(MID(SLR479_20231202[[#This Row],[Rok, publikacja, cytowania]],FIND(" Cited ",SLR479_20231202[[#This Row],[Rok, publikacja, cytowania]])+7,SLR479_20231202[[#This Row],[IlośćZnakówLCyt]]))+0</f>
        <v>5</v>
      </c>
      <c r="K223" s="9">
        <f>FIND(" Cited ",SLR479_20231202[[#This Row],[Rok, publikacja, cytowania]])+7</f>
        <v>84</v>
      </c>
      <c r="L223" s="9">
        <f>FIND(" times",SLR479_20231202[[#This Row],[Rok, publikacja, cytowania]])</f>
        <v>85</v>
      </c>
      <c r="M223" s="9">
        <f>SLR479_20231202[[#This Row],[koniecLCyt]]-SLR479_20231202[[#This Row],[poczLCyt]]</f>
        <v>1</v>
      </c>
      <c r="N223" s="9" t="s">
        <v>947</v>
      </c>
      <c r="O223" s="9" t="s">
        <v>948</v>
      </c>
      <c r="P223" s="9" t="s">
        <v>949</v>
      </c>
      <c r="Q223" s="9">
        <f>COUNTIF(SLR479_20231202[[#This Row],[streszczenie]],"*"&amp;$B$1&amp;"*")</f>
        <v>1</v>
      </c>
      <c r="R223" s="9">
        <f>COUNTIFS(SLR479_20231202[[#This Row],[streszczenie]],"*"&amp;$B$1&amp;"*",SLR479_20231202[[#This Row],[streszczenie]],"*"&amp;$E$1&amp;"*")</f>
        <v>0</v>
      </c>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t="s">
        <v>10</v>
      </c>
      <c r="CK223" s="9" t="s">
        <v>11</v>
      </c>
      <c r="CL223" s="9" t="s">
        <v>12</v>
      </c>
    </row>
    <row r="224" spans="1:90" hidden="1" x14ac:dyDescent="0.45">
      <c r="A224" s="9">
        <v>222</v>
      </c>
      <c r="B224" s="9" t="s">
        <v>950</v>
      </c>
      <c r="C224" s="9" t="s">
        <v>951</v>
      </c>
      <c r="D224" s="9">
        <v>54397614600</v>
      </c>
      <c r="E224" s="9" t="s">
        <v>952</v>
      </c>
      <c r="F224" s="9">
        <f>COUNTIF(SLR479_20231202[[#This Row],[Tytuł]],"*"&amp;$B$1&amp;"*")</f>
        <v>0</v>
      </c>
      <c r="G224" s="9">
        <f>COUNTIFS(SLR479_20231202[[#This Row],[Tytuł]],"*"&amp;$B$1&amp;"*",SLR479_20231202[[#This Row],[Tytuł]],"*"&amp;$E$1&amp;"*")</f>
        <v>0</v>
      </c>
      <c r="H224" s="9" t="s">
        <v>953</v>
      </c>
      <c r="I224" s="9">
        <f>MID(SLR479_20231202[[#This Row],[Rok, publikacja, cytowania]],2,4)+0</f>
        <v>2021</v>
      </c>
      <c r="J224" s="9">
        <f>(MID(SLR479_20231202[[#This Row],[Rok, publikacja, cytowania]],FIND(" Cited ",SLR479_20231202[[#This Row],[Rok, publikacja, cytowania]])+7,SLR479_20231202[[#This Row],[IlośćZnakówLCyt]]))+0</f>
        <v>4</v>
      </c>
      <c r="K224" s="9">
        <f>FIND(" Cited ",SLR479_20231202[[#This Row],[Rok, publikacja, cytowania]])+7</f>
        <v>85</v>
      </c>
      <c r="L224" s="9">
        <f>FIND(" times",SLR479_20231202[[#This Row],[Rok, publikacja, cytowania]])</f>
        <v>86</v>
      </c>
      <c r="M224" s="9">
        <f>SLR479_20231202[[#This Row],[koniecLCyt]]-SLR479_20231202[[#This Row],[poczLCyt]]</f>
        <v>1</v>
      </c>
      <c r="N224" s="9" t="s">
        <v>954</v>
      </c>
      <c r="O224" s="9" t="s">
        <v>955</v>
      </c>
      <c r="P224" s="9" t="s">
        <v>956</v>
      </c>
      <c r="Q224" s="9">
        <f>COUNTIF(SLR479_20231202[[#This Row],[streszczenie]],"*"&amp;$B$1&amp;"*")</f>
        <v>0</v>
      </c>
      <c r="R224" s="9">
        <f>COUNTIFS(SLR479_20231202[[#This Row],[streszczenie]],"*"&amp;$B$1&amp;"*",SLR479_20231202[[#This Row],[streszczenie]],"*"&amp;$E$1&amp;"*")</f>
        <v>0</v>
      </c>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8" t="s">
        <v>10</v>
      </c>
      <c r="CK224" s="8" t="s">
        <v>11</v>
      </c>
      <c r="CL224" s="8" t="s">
        <v>12</v>
      </c>
    </row>
    <row r="225" spans="1:90" hidden="1" x14ac:dyDescent="0.45">
      <c r="A225" s="9">
        <v>223</v>
      </c>
      <c r="B225" s="9" t="s">
        <v>3097</v>
      </c>
      <c r="C225" s="9" t="s">
        <v>3098</v>
      </c>
      <c r="D225" s="9" t="s">
        <v>3099</v>
      </c>
      <c r="E225" s="9" t="s">
        <v>3100</v>
      </c>
      <c r="F225" s="9">
        <f>COUNTIF(SLR479_20231202[[#This Row],[Tytuł]],"*"&amp;$B$1&amp;"*")</f>
        <v>0</v>
      </c>
      <c r="G225" s="9">
        <f>COUNTIFS(SLR479_20231202[[#This Row],[Tytuł]],"*"&amp;$B$1&amp;"*",SLR479_20231202[[#This Row],[Tytuł]],"*"&amp;$E$1&amp;"*")</f>
        <v>0</v>
      </c>
      <c r="H225" s="9" t="s">
        <v>3101</v>
      </c>
      <c r="I225" s="9">
        <f>MID(SLR479_20231202[[#This Row],[Rok, publikacja, cytowania]],2,4)+0</f>
        <v>2018</v>
      </c>
      <c r="J225" s="9">
        <f>(MID(SLR479_20231202[[#This Row],[Rok, publikacja, cytowania]],FIND(" Cited ",SLR479_20231202[[#This Row],[Rok, publikacja, cytowania]])+7,SLR479_20231202[[#This Row],[IlośćZnakówLCyt]]))+0</f>
        <v>6</v>
      </c>
      <c r="K225" s="9">
        <f>FIND(" Cited ",SLR479_20231202[[#This Row],[Rok, publikacja, cytowania]])+7</f>
        <v>68</v>
      </c>
      <c r="L225" s="9">
        <f>FIND(" times",SLR479_20231202[[#This Row],[Rok, publikacja, cytowania]])</f>
        <v>69</v>
      </c>
      <c r="M225" s="9">
        <f>SLR479_20231202[[#This Row],[koniecLCyt]]-SLR479_20231202[[#This Row],[poczLCyt]]</f>
        <v>1</v>
      </c>
      <c r="N225" s="9" t="s">
        <v>3102</v>
      </c>
      <c r="O225" s="9" t="s">
        <v>3103</v>
      </c>
      <c r="P225" s="9" t="s">
        <v>3104</v>
      </c>
      <c r="Q225" s="9">
        <f>COUNTIF(SLR479_20231202[[#This Row],[streszczenie]],"*"&amp;$B$1&amp;"*")</f>
        <v>0</v>
      </c>
      <c r="R225" s="9">
        <f>COUNTIFS(SLR479_20231202[[#This Row],[streszczenie]],"*"&amp;$B$1&amp;"*",SLR479_20231202[[#This Row],[streszczenie]],"*"&amp;$E$1&amp;"*")</f>
        <v>0</v>
      </c>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t="s">
        <v>10</v>
      </c>
      <c r="CK225" s="9" t="s">
        <v>11</v>
      </c>
      <c r="CL225" s="9" t="s">
        <v>12</v>
      </c>
    </row>
    <row r="226" spans="1:90" hidden="1" x14ac:dyDescent="0.45">
      <c r="A226" s="9">
        <v>224</v>
      </c>
      <c r="B226" s="9" t="s">
        <v>3105</v>
      </c>
      <c r="C226" s="9" t="s">
        <v>3106</v>
      </c>
      <c r="D226" s="9" t="s">
        <v>3107</v>
      </c>
      <c r="E226" s="9" t="s">
        <v>3108</v>
      </c>
      <c r="F226" s="9">
        <f>COUNTIF(SLR479_20231202[[#This Row],[Tytuł]],"*"&amp;$B$1&amp;"*")</f>
        <v>0</v>
      </c>
      <c r="G226" s="9">
        <f>COUNTIFS(SLR479_20231202[[#This Row],[Tytuł]],"*"&amp;$B$1&amp;"*",SLR479_20231202[[#This Row],[Tytuł]],"*"&amp;$E$1&amp;"*")</f>
        <v>0</v>
      </c>
      <c r="H226" s="9" t="s">
        <v>3109</v>
      </c>
      <c r="I226" s="9">
        <f>MID(SLR479_20231202[[#This Row],[Rok, publikacja, cytowania]],2,4)+0</f>
        <v>2023</v>
      </c>
      <c r="J226" s="9">
        <f>(MID(SLR479_20231202[[#This Row],[Rok, publikacja, cytowania]],FIND(" Cited ",SLR479_20231202[[#This Row],[Rok, publikacja, cytowania]])+7,SLR479_20231202[[#This Row],[IlośćZnakówLCyt]]))+0</f>
        <v>4</v>
      </c>
      <c r="K226" s="9">
        <f>FIND(" Cited ",SLR479_20231202[[#This Row],[Rok, publikacja, cytowania]])+7</f>
        <v>82</v>
      </c>
      <c r="L226" s="9">
        <f>FIND(" times",SLR479_20231202[[#This Row],[Rok, publikacja, cytowania]])</f>
        <v>83</v>
      </c>
      <c r="M226" s="9">
        <f>SLR479_20231202[[#This Row],[koniecLCyt]]-SLR479_20231202[[#This Row],[poczLCyt]]</f>
        <v>1</v>
      </c>
      <c r="N226" s="9" t="s">
        <v>3110</v>
      </c>
      <c r="O226" s="9" t="s">
        <v>3111</v>
      </c>
      <c r="P226" s="9" t="s">
        <v>3112</v>
      </c>
      <c r="Q226" s="9">
        <f>COUNTIF(SLR479_20231202[[#This Row],[streszczenie]],"*"&amp;$B$1&amp;"*")</f>
        <v>0</v>
      </c>
      <c r="R226" s="9">
        <f>COUNTIFS(SLR479_20231202[[#This Row],[streszczenie]],"*"&amp;$B$1&amp;"*",SLR479_20231202[[#This Row],[streszczenie]],"*"&amp;$E$1&amp;"*")</f>
        <v>0</v>
      </c>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8" t="s">
        <v>10</v>
      </c>
      <c r="CK226" s="8" t="s">
        <v>11</v>
      </c>
      <c r="CL226" s="8" t="s">
        <v>12</v>
      </c>
    </row>
    <row r="227" spans="1:90" hidden="1" x14ac:dyDescent="0.45">
      <c r="A227" s="9">
        <v>225</v>
      </c>
      <c r="B227" s="9" t="s">
        <v>957</v>
      </c>
      <c r="C227" s="9" t="s">
        <v>958</v>
      </c>
      <c r="D227" s="9" t="s">
        <v>959</v>
      </c>
      <c r="E227" s="9" t="s">
        <v>960</v>
      </c>
      <c r="F227" s="9">
        <f>COUNTIF(SLR479_20231202[[#This Row],[Tytuł]],"*"&amp;$B$1&amp;"*")</f>
        <v>0</v>
      </c>
      <c r="G227" s="9">
        <f>COUNTIFS(SLR479_20231202[[#This Row],[Tytuł]],"*"&amp;$B$1&amp;"*",SLR479_20231202[[#This Row],[Tytuł]],"*"&amp;$E$1&amp;"*")</f>
        <v>0</v>
      </c>
      <c r="H227" s="9" t="s">
        <v>961</v>
      </c>
      <c r="I227" s="9">
        <f>MID(SLR479_20231202[[#This Row],[Rok, publikacja, cytowania]],2,4)+0</f>
        <v>2023</v>
      </c>
      <c r="J227" s="9">
        <f>(MID(SLR479_20231202[[#This Row],[Rok, publikacja, cytowania]],FIND(" Cited ",SLR479_20231202[[#This Row],[Rok, publikacja, cytowania]])+7,SLR479_20231202[[#This Row],[IlośćZnakówLCyt]]))+0</f>
        <v>5</v>
      </c>
      <c r="K227" s="9">
        <f>FIND(" Cited ",SLR479_20231202[[#This Row],[Rok, publikacja, cytowania]])+7</f>
        <v>68</v>
      </c>
      <c r="L227" s="9">
        <f>FIND(" times",SLR479_20231202[[#This Row],[Rok, publikacja, cytowania]])</f>
        <v>69</v>
      </c>
      <c r="M227" s="9">
        <f>SLR479_20231202[[#This Row],[koniecLCyt]]-SLR479_20231202[[#This Row],[poczLCyt]]</f>
        <v>1</v>
      </c>
      <c r="N227" s="9" t="s">
        <v>962</v>
      </c>
      <c r="O227" s="9" t="s">
        <v>963</v>
      </c>
      <c r="P227" s="9" t="s">
        <v>964</v>
      </c>
      <c r="Q227" s="9">
        <f>COUNTIF(SLR479_20231202[[#This Row],[streszczenie]],"*"&amp;$B$1&amp;"*")</f>
        <v>0</v>
      </c>
      <c r="R227" s="9">
        <f>COUNTIFS(SLR479_20231202[[#This Row],[streszczenie]],"*"&amp;$B$1&amp;"*",SLR479_20231202[[#This Row],[streszczenie]],"*"&amp;$E$1&amp;"*")</f>
        <v>0</v>
      </c>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t="s">
        <v>10</v>
      </c>
      <c r="CK227" s="9" t="s">
        <v>11</v>
      </c>
      <c r="CL227" s="9" t="s">
        <v>12</v>
      </c>
    </row>
    <row r="228" spans="1:90" hidden="1" x14ac:dyDescent="0.45">
      <c r="A228" s="9">
        <v>226</v>
      </c>
      <c r="B228" s="9" t="s">
        <v>3113</v>
      </c>
      <c r="C228" s="9" t="s">
        <v>3114</v>
      </c>
      <c r="D228" s="9">
        <v>57204286919</v>
      </c>
      <c r="E228" s="9" t="s">
        <v>3115</v>
      </c>
      <c r="F228" s="9">
        <f>COUNTIF(SLR479_20231202[[#This Row],[Tytuł]],"*"&amp;$B$1&amp;"*")</f>
        <v>0</v>
      </c>
      <c r="G228" s="9">
        <f>COUNTIFS(SLR479_20231202[[#This Row],[Tytuł]],"*"&amp;$B$1&amp;"*",SLR479_20231202[[#This Row],[Tytuł]],"*"&amp;$E$1&amp;"*")</f>
        <v>0</v>
      </c>
      <c r="H228" s="9" t="s">
        <v>3116</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88</v>
      </c>
      <c r="L228" s="9">
        <f>FIND(" times",SLR479_20231202[[#This Row],[Rok, publikacja, cytowania]])</f>
        <v>89</v>
      </c>
      <c r="M228" s="9">
        <f>SLR479_20231202[[#This Row],[koniecLCyt]]-SLR479_20231202[[#This Row],[poczLCyt]]</f>
        <v>1</v>
      </c>
      <c r="N228" s="9" t="s">
        <v>3117</v>
      </c>
      <c r="O228" s="9" t="s">
        <v>3118</v>
      </c>
      <c r="P228" s="9" t="s">
        <v>3119</v>
      </c>
      <c r="Q228" s="9">
        <f>COUNTIF(SLR479_20231202[[#This Row],[streszczenie]],"*"&amp;$B$1&amp;"*")</f>
        <v>0</v>
      </c>
      <c r="R228" s="9">
        <f>COUNTIFS(SLR479_20231202[[#This Row],[streszczenie]],"*"&amp;$B$1&amp;"*",SLR479_20231202[[#This Row],[streszczenie]],"*"&amp;$E$1&amp;"*")</f>
        <v>0</v>
      </c>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8" t="s">
        <v>10</v>
      </c>
      <c r="CK228" s="8" t="s">
        <v>11</v>
      </c>
      <c r="CL228" s="8" t="s">
        <v>12</v>
      </c>
    </row>
    <row r="229" spans="1:90" hidden="1" x14ac:dyDescent="0.45">
      <c r="A229" s="9">
        <v>227</v>
      </c>
      <c r="B229" s="9" t="s">
        <v>152</v>
      </c>
      <c r="C229" s="9" t="s">
        <v>153</v>
      </c>
      <c r="D229" s="9" t="s">
        <v>154</v>
      </c>
      <c r="E229" s="9" t="s">
        <v>155</v>
      </c>
      <c r="F229" s="9">
        <f>COUNTIF(SLR479_20231202[[#This Row],[Tytuł]],"*"&amp;$B$1&amp;"*")</f>
        <v>0</v>
      </c>
      <c r="G229" s="9">
        <f>COUNTIFS(SLR479_20231202[[#This Row],[Tytuł]],"*"&amp;$B$1&amp;"*",SLR479_20231202[[#This Row],[Tytuł]],"*"&amp;$E$1&amp;"*")</f>
        <v>0</v>
      </c>
      <c r="H229" s="9" t="s">
        <v>156</v>
      </c>
      <c r="I229" s="9">
        <f>MID(SLR479_20231202[[#This Row],[Rok, publikacja, cytowania]],2,4)+0</f>
        <v>2010</v>
      </c>
      <c r="J229" s="9">
        <f>(MID(SLR479_20231202[[#This Row],[Rok, publikacja, cytowania]],FIND(" Cited ",SLR479_20231202[[#This Row],[Rok, publikacja, cytowania]])+7,SLR479_20231202[[#This Row],[IlośćZnakówLCyt]]))+0</f>
        <v>6</v>
      </c>
      <c r="K229" s="9">
        <f>FIND(" Cited ",SLR479_20231202[[#This Row],[Rok, publikacja, cytowania]])+7</f>
        <v>67</v>
      </c>
      <c r="L229" s="9">
        <f>FIND(" times",SLR479_20231202[[#This Row],[Rok, publikacja, cytowania]])</f>
        <v>68</v>
      </c>
      <c r="M229" s="9">
        <f>SLR479_20231202[[#This Row],[koniecLCyt]]-SLR479_20231202[[#This Row],[poczLCyt]]</f>
        <v>1</v>
      </c>
      <c r="N229" s="9" t="s">
        <v>157</v>
      </c>
      <c r="O229" s="9" t="s">
        <v>158</v>
      </c>
      <c r="P229" s="9" t="s">
        <v>159</v>
      </c>
      <c r="Q229" s="9">
        <f>COUNTIF(SLR479_20231202[[#This Row],[streszczenie]],"*"&amp;$B$1&amp;"*")</f>
        <v>1</v>
      </c>
      <c r="R229" s="9">
        <f>COUNTIFS(SLR479_20231202[[#This Row],[streszczenie]],"*"&amp;$B$1&amp;"*",SLR479_20231202[[#This Row],[streszczenie]],"*"&amp;$E$1&amp;"*")</f>
        <v>1</v>
      </c>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t="s">
        <v>10</v>
      </c>
      <c r="CK229" s="9" t="s">
        <v>11</v>
      </c>
      <c r="CL229" s="9" t="s">
        <v>12</v>
      </c>
    </row>
    <row r="230" spans="1:90" hidden="1" x14ac:dyDescent="0.45">
      <c r="A230" s="9">
        <v>228</v>
      </c>
      <c r="B230" s="9" t="s">
        <v>3120</v>
      </c>
      <c r="C230" s="9" t="s">
        <v>3121</v>
      </c>
      <c r="D230" s="9" t="s">
        <v>3122</v>
      </c>
      <c r="E230" s="9" t="s">
        <v>3123</v>
      </c>
      <c r="F230" s="9">
        <f>COUNTIF(SLR479_20231202[[#This Row],[Tytuł]],"*"&amp;$B$1&amp;"*")</f>
        <v>0</v>
      </c>
      <c r="G230" s="9">
        <f>COUNTIFS(SLR479_20231202[[#This Row],[Tytuł]],"*"&amp;$B$1&amp;"*",SLR479_20231202[[#This Row],[Tytuł]],"*"&amp;$E$1&amp;"*")</f>
        <v>0</v>
      </c>
      <c r="H230" s="9" t="s">
        <v>3124</v>
      </c>
      <c r="I230" s="9">
        <f>MID(SLR479_20231202[[#This Row],[Rok, publikacja, cytowania]],2,4)+0</f>
        <v>2023</v>
      </c>
      <c r="J230" s="9">
        <f>(MID(SLR479_20231202[[#This Row],[Rok, publikacja, cytowania]],FIND(" Cited ",SLR479_20231202[[#This Row],[Rok, publikacja, cytowania]])+7,SLR479_20231202[[#This Row],[IlośćZnakówLCyt]]))+0</f>
        <v>5</v>
      </c>
      <c r="K230" s="9">
        <f>FIND(" Cited ",SLR479_20231202[[#This Row],[Rok, publikacja, cytowania]])+7</f>
        <v>58</v>
      </c>
      <c r="L230" s="9">
        <f>FIND(" times",SLR479_20231202[[#This Row],[Rok, publikacja, cytowania]])</f>
        <v>59</v>
      </c>
      <c r="M230" s="9">
        <f>SLR479_20231202[[#This Row],[koniecLCyt]]-SLR479_20231202[[#This Row],[poczLCyt]]</f>
        <v>1</v>
      </c>
      <c r="N230" s="9" t="s">
        <v>3125</v>
      </c>
      <c r="O230" s="9" t="s">
        <v>3126</v>
      </c>
      <c r="P230" s="9" t="s">
        <v>3127</v>
      </c>
      <c r="Q230" s="9">
        <f>COUNTIF(SLR479_20231202[[#This Row],[streszczenie]],"*"&amp;$B$1&amp;"*")</f>
        <v>1</v>
      </c>
      <c r="R230" s="9">
        <f>COUNTIFS(SLR479_20231202[[#This Row],[streszczenie]],"*"&amp;$B$1&amp;"*",SLR479_20231202[[#This Row],[streszczenie]],"*"&amp;$E$1&amp;"*")</f>
        <v>1</v>
      </c>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8" t="s">
        <v>10</v>
      </c>
      <c r="CK230" s="8" t="s">
        <v>11</v>
      </c>
      <c r="CL230" s="8" t="s">
        <v>12</v>
      </c>
    </row>
    <row r="231" spans="1:90" hidden="1" x14ac:dyDescent="0.45">
      <c r="A231" s="9">
        <v>229</v>
      </c>
      <c r="B231" s="9" t="s">
        <v>965</v>
      </c>
      <c r="C231" s="9" t="s">
        <v>966</v>
      </c>
      <c r="D231" s="9" t="s">
        <v>967</v>
      </c>
      <c r="E231" s="9" t="s">
        <v>968</v>
      </c>
      <c r="F231" s="9">
        <f>COUNTIF(SLR479_20231202[[#This Row],[Tytuł]],"*"&amp;$B$1&amp;"*")</f>
        <v>0</v>
      </c>
      <c r="G231" s="9">
        <f>COUNTIFS(SLR479_20231202[[#This Row],[Tytuł]],"*"&amp;$B$1&amp;"*",SLR479_20231202[[#This Row],[Tytuł]],"*"&amp;$E$1&amp;"*")</f>
        <v>0</v>
      </c>
      <c r="H231" s="9" t="s">
        <v>969</v>
      </c>
      <c r="I231" s="9">
        <f>MID(SLR479_20231202[[#This Row],[Rok, publikacja, cytowania]],2,4)+0</f>
        <v>2023</v>
      </c>
      <c r="J231" s="9">
        <f>(MID(SLR479_20231202[[#This Row],[Rok, publikacja, cytowania]],FIND(" Cited ",SLR479_20231202[[#This Row],[Rok, publikacja, cytowania]])+7,SLR479_20231202[[#This Row],[IlośćZnakówLCyt]]))+0</f>
        <v>5</v>
      </c>
      <c r="K231" s="9">
        <f>FIND(" Cited ",SLR479_20231202[[#This Row],[Rok, publikacja, cytowania]])+7</f>
        <v>66</v>
      </c>
      <c r="L231" s="9">
        <f>FIND(" times",SLR479_20231202[[#This Row],[Rok, publikacja, cytowania]])</f>
        <v>67</v>
      </c>
      <c r="M231" s="9">
        <f>SLR479_20231202[[#This Row],[koniecLCyt]]-SLR479_20231202[[#This Row],[poczLCyt]]</f>
        <v>1</v>
      </c>
      <c r="N231" s="9" t="s">
        <v>970</v>
      </c>
      <c r="O231" s="9" t="s">
        <v>971</v>
      </c>
      <c r="P231" s="9" t="s">
        <v>972</v>
      </c>
      <c r="Q231" s="9">
        <f>COUNTIF(SLR479_20231202[[#This Row],[streszczenie]],"*"&amp;$B$1&amp;"*")</f>
        <v>0</v>
      </c>
      <c r="R231" s="9">
        <f>COUNTIFS(SLR479_20231202[[#This Row],[streszczenie]],"*"&amp;$B$1&amp;"*",SLR479_20231202[[#This Row],[streszczenie]],"*"&amp;$E$1&amp;"*")</f>
        <v>0</v>
      </c>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t="s">
        <v>10</v>
      </c>
      <c r="CK231" s="9" t="s">
        <v>11</v>
      </c>
      <c r="CL231" s="9" t="s">
        <v>12</v>
      </c>
    </row>
    <row r="232" spans="1:90" hidden="1" x14ac:dyDescent="0.45">
      <c r="A232" s="9">
        <v>230</v>
      </c>
      <c r="B232" s="9" t="s">
        <v>3128</v>
      </c>
      <c r="C232" s="9" t="s">
        <v>3129</v>
      </c>
      <c r="D232" s="9" t="s">
        <v>3130</v>
      </c>
      <c r="E232" s="9" t="s">
        <v>3131</v>
      </c>
      <c r="F232" s="9">
        <f>COUNTIF(SLR479_20231202[[#This Row],[Tytuł]],"*"&amp;$B$1&amp;"*")</f>
        <v>0</v>
      </c>
      <c r="G232" s="9">
        <f>COUNTIFS(SLR479_20231202[[#This Row],[Tytuł]],"*"&amp;$B$1&amp;"*",SLR479_20231202[[#This Row],[Tytuł]],"*"&amp;$E$1&amp;"*")</f>
        <v>0</v>
      </c>
      <c r="H232" s="9" t="s">
        <v>3132</v>
      </c>
      <c r="I232" s="9">
        <f>MID(SLR479_20231202[[#This Row],[Rok, publikacja, cytowania]],2,4)+0</f>
        <v>2019</v>
      </c>
      <c r="J232" s="9">
        <f>(MID(SLR479_20231202[[#This Row],[Rok, publikacja, cytowania]],FIND(" Cited ",SLR479_20231202[[#This Row],[Rok, publikacja, cytowania]])+7,SLR479_20231202[[#This Row],[IlośćZnakówLCyt]]))+0</f>
        <v>3</v>
      </c>
      <c r="K232" s="9">
        <f>FIND(" Cited ",SLR479_20231202[[#This Row],[Rok, publikacja, cytowania]])+7</f>
        <v>163</v>
      </c>
      <c r="L232" s="9">
        <f>FIND(" times",SLR479_20231202[[#This Row],[Rok, publikacja, cytowania]])</f>
        <v>164</v>
      </c>
      <c r="M232" s="9">
        <f>SLR479_20231202[[#This Row],[koniecLCyt]]-SLR479_20231202[[#This Row],[poczLCyt]]</f>
        <v>1</v>
      </c>
      <c r="N232" s="9">
        <v>0</v>
      </c>
      <c r="O232" s="9" t="s">
        <v>3133</v>
      </c>
      <c r="P232" s="9" t="s">
        <v>3134</v>
      </c>
      <c r="Q232" s="9">
        <f>COUNTIF(SLR479_20231202[[#This Row],[streszczenie]],"*"&amp;$B$1&amp;"*")</f>
        <v>0</v>
      </c>
      <c r="R232" s="9">
        <f>COUNTIFS(SLR479_20231202[[#This Row],[streszczenie]],"*"&amp;$B$1&amp;"*",SLR479_20231202[[#This Row],[streszczenie]],"*"&amp;$E$1&amp;"*")</f>
        <v>0</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8" t="s">
        <v>10</v>
      </c>
      <c r="CK232" s="8" t="s">
        <v>207</v>
      </c>
      <c r="CL232" s="8" t="s">
        <v>12</v>
      </c>
    </row>
    <row r="233" spans="1:90" hidden="1" x14ac:dyDescent="0.45">
      <c r="A233" s="9">
        <v>231</v>
      </c>
      <c r="B233" s="9" t="s">
        <v>3135</v>
      </c>
      <c r="C233" s="9" t="s">
        <v>3136</v>
      </c>
      <c r="D233" s="9" t="s">
        <v>3137</v>
      </c>
      <c r="E233" s="9" t="s">
        <v>3138</v>
      </c>
      <c r="F233" s="9">
        <f>COUNTIF(SLR479_20231202[[#This Row],[Tytuł]],"*"&amp;$B$1&amp;"*")</f>
        <v>0</v>
      </c>
      <c r="G233" s="9">
        <f>COUNTIFS(SLR479_20231202[[#This Row],[Tytuł]],"*"&amp;$B$1&amp;"*",SLR479_20231202[[#This Row],[Tytuł]],"*"&amp;$E$1&amp;"*")</f>
        <v>0</v>
      </c>
      <c r="H233" s="9" t="s">
        <v>3139</v>
      </c>
      <c r="I233" s="9">
        <f>MID(SLR479_20231202[[#This Row],[Rok, publikacja, cytowania]],2,4)+0</f>
        <v>2021</v>
      </c>
      <c r="J233" s="9">
        <f>(MID(SLR479_20231202[[#This Row],[Rok, publikacja, cytowania]],FIND(" Cited ",SLR479_20231202[[#This Row],[Rok, publikacja, cytowania]])+7,SLR479_20231202[[#This Row],[IlośćZnakówLCyt]]))+0</f>
        <v>3</v>
      </c>
      <c r="K233" s="9">
        <f>FIND(" Cited ",SLR479_20231202[[#This Row],[Rok, publikacja, cytowania]])+7</f>
        <v>62</v>
      </c>
      <c r="L233" s="9">
        <f>FIND(" times",SLR479_20231202[[#This Row],[Rok, publikacja, cytowania]])</f>
        <v>63</v>
      </c>
      <c r="M233" s="9">
        <f>SLR479_20231202[[#This Row],[koniecLCyt]]-SLR479_20231202[[#This Row],[poczLCyt]]</f>
        <v>1</v>
      </c>
      <c r="N233" s="9" t="s">
        <v>3140</v>
      </c>
      <c r="O233" s="9" t="s">
        <v>3141</v>
      </c>
      <c r="P233" s="9" t="s">
        <v>3142</v>
      </c>
      <c r="Q233" s="9">
        <f>COUNTIF(SLR479_20231202[[#This Row],[streszczenie]],"*"&amp;$B$1&amp;"*")</f>
        <v>0</v>
      </c>
      <c r="R233" s="9">
        <f>COUNTIFS(SLR479_20231202[[#This Row],[streszczenie]],"*"&amp;$B$1&amp;"*",SLR479_20231202[[#This Row],[streszczenie]],"*"&amp;$E$1&amp;"*")</f>
        <v>0</v>
      </c>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t="s">
        <v>10</v>
      </c>
      <c r="CK233" s="9" t="s">
        <v>11</v>
      </c>
      <c r="CL233" s="9" t="s">
        <v>12</v>
      </c>
    </row>
    <row r="234" spans="1:90" hidden="1" x14ac:dyDescent="0.45">
      <c r="A234" s="9">
        <v>232</v>
      </c>
      <c r="B234" s="9" t="s">
        <v>3143</v>
      </c>
      <c r="C234" s="9" t="s">
        <v>3144</v>
      </c>
      <c r="D234" s="9" t="s">
        <v>2305</v>
      </c>
      <c r="E234" s="9" t="s">
        <v>3145</v>
      </c>
      <c r="F234" s="9">
        <f>COUNTIF(SLR479_20231202[[#This Row],[Tytuł]],"*"&amp;$B$1&amp;"*")</f>
        <v>0</v>
      </c>
      <c r="G234" s="9">
        <f>COUNTIFS(SLR479_20231202[[#This Row],[Tytuł]],"*"&amp;$B$1&amp;"*",SLR479_20231202[[#This Row],[Tytuł]],"*"&amp;$E$1&amp;"*")</f>
        <v>0</v>
      </c>
      <c r="H234" s="9" t="s">
        <v>3146</v>
      </c>
      <c r="I234" s="9">
        <f>MID(SLR479_20231202[[#This Row],[Rok, publikacja, cytowania]],2,4)+0</f>
        <v>2013</v>
      </c>
      <c r="J234" s="9">
        <f>(MID(SLR479_20231202[[#This Row],[Rok, publikacja, cytowania]],FIND(" Cited ",SLR479_20231202[[#This Row],[Rok, publikacja, cytowania]])+7,SLR479_20231202[[#This Row],[IlośćZnakówLCyt]]))+0</f>
        <v>4</v>
      </c>
      <c r="K234" s="9">
        <f>FIND(" Cited ",SLR479_20231202[[#This Row],[Rok, publikacja, cytowania]])+7</f>
        <v>65</v>
      </c>
      <c r="L234" s="9">
        <f>FIND(" times",SLR479_20231202[[#This Row],[Rok, publikacja, cytowania]])</f>
        <v>66</v>
      </c>
      <c r="M234" s="9">
        <f>SLR479_20231202[[#This Row],[koniecLCyt]]-SLR479_20231202[[#This Row],[poczLCyt]]</f>
        <v>1</v>
      </c>
      <c r="N234" s="9">
        <v>0</v>
      </c>
      <c r="O234" s="9" t="s">
        <v>3147</v>
      </c>
      <c r="P234" s="9" t="s">
        <v>3148</v>
      </c>
      <c r="Q234" s="9">
        <f>COUNTIF(SLR479_20231202[[#This Row],[streszczenie]],"*"&amp;$B$1&amp;"*")</f>
        <v>1</v>
      </c>
      <c r="R234" s="9">
        <f>COUNTIFS(SLR479_20231202[[#This Row],[streszczenie]],"*"&amp;$B$1&amp;"*",SLR479_20231202[[#This Row],[streszczenie]],"*"&amp;$E$1&amp;"*")</f>
        <v>1</v>
      </c>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8" t="s">
        <v>3028</v>
      </c>
      <c r="CK234" s="8" t="s">
        <v>11</v>
      </c>
      <c r="CL234" s="8" t="s">
        <v>12</v>
      </c>
    </row>
    <row r="235" spans="1:90" hidden="1" x14ac:dyDescent="0.45">
      <c r="A235" s="9">
        <v>233</v>
      </c>
      <c r="B235" s="9" t="s">
        <v>987</v>
      </c>
      <c r="C235" s="9" t="s">
        <v>988</v>
      </c>
      <c r="D235" s="9" t="s">
        <v>989</v>
      </c>
      <c r="E235" s="13" t="s">
        <v>990</v>
      </c>
      <c r="F235" s="13">
        <f>COUNTIF(SLR479_20231202[[#This Row],[Tytuł]],"*"&amp;$B$1&amp;"*")</f>
        <v>0</v>
      </c>
      <c r="G235" s="13">
        <f>COUNTIFS(SLR479_20231202[[#This Row],[Tytuł]],"*"&amp;$B$1&amp;"*",SLR479_20231202[[#This Row],[Tytuł]],"*"&amp;$E$1&amp;"*")</f>
        <v>0</v>
      </c>
      <c r="H235" s="13" t="s">
        <v>991</v>
      </c>
      <c r="I235" s="13">
        <f>MID(SLR479_20231202[[#This Row],[Rok, publikacja, cytowania]],2,4)+0</f>
        <v>2019</v>
      </c>
      <c r="J235" s="13">
        <f>(MID(SLR479_20231202[[#This Row],[Rok, publikacja, cytowania]],FIND(" Cited ",SLR479_20231202[[#This Row],[Rok, publikacja, cytowania]])+7,SLR479_20231202[[#This Row],[IlośćZnakówLCyt]]))+0</f>
        <v>4</v>
      </c>
      <c r="K235" s="9">
        <f>FIND(" Cited ",SLR479_20231202[[#This Row],[Rok, publikacja, cytowania]])+7</f>
        <v>89</v>
      </c>
      <c r="L235" s="9">
        <f>FIND(" times",SLR479_20231202[[#This Row],[Rok, publikacja, cytowania]])</f>
        <v>90</v>
      </c>
      <c r="M235" s="9">
        <f>SLR479_20231202[[#This Row],[koniecLCyt]]-SLR479_20231202[[#This Row],[poczLCyt]]</f>
        <v>1</v>
      </c>
      <c r="N235" s="13" t="s">
        <v>992</v>
      </c>
      <c r="O235" s="9" t="s">
        <v>993</v>
      </c>
      <c r="P235" s="9" t="s">
        <v>994</v>
      </c>
      <c r="Q235" s="9">
        <f>COUNTIF(SLR479_20231202[[#This Row],[streszczenie]],"*"&amp;$B$1&amp;"*")</f>
        <v>0</v>
      </c>
      <c r="R235" s="9">
        <f>COUNTIFS(SLR479_20231202[[#This Row],[streszczenie]],"*"&amp;$B$1&amp;"*",SLR479_20231202[[#This Row],[streszczenie]],"*"&amp;$E$1&amp;"*")</f>
        <v>0</v>
      </c>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t="s">
        <v>10</v>
      </c>
      <c r="CK235" s="9" t="s">
        <v>11</v>
      </c>
      <c r="CL235" s="9" t="s">
        <v>12</v>
      </c>
    </row>
    <row r="236" spans="1:90" hidden="1" x14ac:dyDescent="0.45">
      <c r="A236" s="9">
        <v>234</v>
      </c>
      <c r="B236" s="9" t="s">
        <v>995</v>
      </c>
      <c r="C236" s="9" t="s">
        <v>996</v>
      </c>
      <c r="D236" s="9" t="s">
        <v>997</v>
      </c>
      <c r="E236" s="9" t="s">
        <v>998</v>
      </c>
      <c r="F236" s="9">
        <f>COUNTIF(SLR479_20231202[[#This Row],[Tytuł]],"*"&amp;$B$1&amp;"*")</f>
        <v>0</v>
      </c>
      <c r="G236" s="9">
        <f>COUNTIFS(SLR479_20231202[[#This Row],[Tytuł]],"*"&amp;$B$1&amp;"*",SLR479_20231202[[#This Row],[Tytuł]],"*"&amp;$E$1&amp;"*")</f>
        <v>0</v>
      </c>
      <c r="H236" s="9" t="s">
        <v>999</v>
      </c>
      <c r="I236" s="9">
        <f>MID(SLR479_20231202[[#This Row],[Rok, publikacja, cytowania]],2,4)+0</f>
        <v>2014</v>
      </c>
      <c r="J236" s="9">
        <f>(MID(SLR479_20231202[[#This Row],[Rok, publikacja, cytowania]],FIND(" Cited ",SLR479_20231202[[#This Row],[Rok, publikacja, cytowania]])+7,SLR479_20231202[[#This Row],[IlośćZnakówLCyt]]))+0</f>
        <v>4</v>
      </c>
      <c r="K236" s="9">
        <f>FIND(" Cited ",SLR479_20231202[[#This Row],[Rok, publikacja, cytowania]])+7</f>
        <v>61</v>
      </c>
      <c r="L236" s="9">
        <f>FIND(" times",SLR479_20231202[[#This Row],[Rok, publikacja, cytowania]])</f>
        <v>62</v>
      </c>
      <c r="M236" s="9">
        <f>SLR479_20231202[[#This Row],[koniecLCyt]]-SLR479_20231202[[#This Row],[poczLCyt]]</f>
        <v>1</v>
      </c>
      <c r="N236" s="9" t="s">
        <v>1000</v>
      </c>
      <c r="O236" s="9" t="s">
        <v>1001</v>
      </c>
      <c r="P236" s="9" t="s">
        <v>1002</v>
      </c>
      <c r="Q236" s="9">
        <f>COUNTIF(SLR479_20231202[[#This Row],[streszczenie]],"*"&amp;$B$1&amp;"*")</f>
        <v>0</v>
      </c>
      <c r="R236" s="9">
        <f>COUNTIFS(SLR479_20231202[[#This Row],[streszczenie]],"*"&amp;$B$1&amp;"*",SLR479_20231202[[#This Row],[streszczenie]],"*"&amp;$E$1&amp;"*")</f>
        <v>0</v>
      </c>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8" t="s">
        <v>10</v>
      </c>
      <c r="CK236" s="8" t="s">
        <v>11</v>
      </c>
      <c r="CL236" s="8" t="s">
        <v>12</v>
      </c>
    </row>
    <row r="237" spans="1:90" hidden="1" x14ac:dyDescent="0.45">
      <c r="A237" s="9">
        <v>235</v>
      </c>
      <c r="B237" s="9" t="s">
        <v>3149</v>
      </c>
      <c r="C237" s="9" t="s">
        <v>3150</v>
      </c>
      <c r="D237" s="9" t="s">
        <v>3151</v>
      </c>
      <c r="E237" s="9" t="s">
        <v>3152</v>
      </c>
      <c r="F237" s="9">
        <f>COUNTIF(SLR479_20231202[[#This Row],[Tytuł]],"*"&amp;$B$1&amp;"*")</f>
        <v>0</v>
      </c>
      <c r="G237" s="9">
        <f>COUNTIFS(SLR479_20231202[[#This Row],[Tytuł]],"*"&amp;$B$1&amp;"*",SLR479_20231202[[#This Row],[Tytuł]],"*"&amp;$E$1&amp;"*")</f>
        <v>0</v>
      </c>
      <c r="H237" s="9" t="s">
        <v>3153</v>
      </c>
      <c r="I237" s="9">
        <f>MID(SLR479_20231202[[#This Row],[Rok, publikacja, cytowania]],2,4)+0</f>
        <v>2018</v>
      </c>
      <c r="J237" s="9">
        <f>(MID(SLR479_20231202[[#This Row],[Rok, publikacja, cytowania]],FIND(" Cited ",SLR479_20231202[[#This Row],[Rok, publikacja, cytowania]])+7,SLR479_20231202[[#This Row],[IlośćZnakówLCyt]]))+0</f>
        <v>4</v>
      </c>
      <c r="K237" s="9">
        <f>FIND(" Cited ",SLR479_20231202[[#This Row],[Rok, publikacja, cytowania]])+7</f>
        <v>48</v>
      </c>
      <c r="L237" s="9">
        <f>FIND(" times",SLR479_20231202[[#This Row],[Rok, publikacja, cytowania]])</f>
        <v>49</v>
      </c>
      <c r="M237" s="9">
        <f>SLR479_20231202[[#This Row],[koniecLCyt]]-SLR479_20231202[[#This Row],[poczLCyt]]</f>
        <v>1</v>
      </c>
      <c r="N237" s="9" t="s">
        <v>3154</v>
      </c>
      <c r="O237" s="9" t="s">
        <v>3155</v>
      </c>
      <c r="P237" s="9" t="s">
        <v>3156</v>
      </c>
      <c r="Q237" s="9">
        <f>COUNTIF(SLR479_20231202[[#This Row],[streszczenie]],"*"&amp;$B$1&amp;"*")</f>
        <v>0</v>
      </c>
      <c r="R237" s="9">
        <f>COUNTIFS(SLR479_20231202[[#This Row],[streszczenie]],"*"&amp;$B$1&amp;"*",SLR479_20231202[[#This Row],[streszczenie]],"*"&amp;$E$1&amp;"*")</f>
        <v>0</v>
      </c>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t="s">
        <v>10</v>
      </c>
      <c r="CK237" s="9" t="s">
        <v>11</v>
      </c>
      <c r="CL237" s="9" t="s">
        <v>12</v>
      </c>
    </row>
    <row r="238" spans="1:90" x14ac:dyDescent="0.45">
      <c r="A238" s="9">
        <v>236</v>
      </c>
      <c r="B238" s="9" t="s">
        <v>263</v>
      </c>
      <c r="C238" s="9" t="s">
        <v>264</v>
      </c>
      <c r="D238" s="9">
        <v>57205137846</v>
      </c>
      <c r="E238" s="9" t="s">
        <v>265</v>
      </c>
      <c r="F238" s="9">
        <f>COUNTIF(SLR479_20231202[[#This Row],[Tytuł]],"*"&amp;$B$1&amp;"*")</f>
        <v>0</v>
      </c>
      <c r="G238" s="9">
        <f>COUNTIFS(SLR479_20231202[[#This Row],[Tytuł]],"*"&amp;$B$1&amp;"*",SLR479_20231202[[#This Row],[Tytuł]],"*"&amp;$E$1&amp;"*")</f>
        <v>0</v>
      </c>
      <c r="H238" s="9" t="s">
        <v>266</v>
      </c>
      <c r="I238" s="9">
        <f>MID(SLR479_20231202[[#This Row],[Rok, publikacja, cytowania]],2,4)+0</f>
        <v>2017</v>
      </c>
      <c r="J238" s="9">
        <f>(MID(SLR479_20231202[[#This Row],[Rok, publikacja, cytowania]],FIND(" Cited ",SLR479_20231202[[#This Row],[Rok, publikacja, cytowania]])+7,SLR479_20231202[[#This Row],[IlośćZnakówLCyt]]))+0</f>
        <v>6</v>
      </c>
      <c r="K238" s="9">
        <f>FIND(" Cited ",SLR479_20231202[[#This Row],[Rok, publikacja, cytowania]])+7</f>
        <v>77</v>
      </c>
      <c r="L238" s="9">
        <f>FIND(" times",SLR479_20231202[[#This Row],[Rok, publikacja, cytowania]])</f>
        <v>78</v>
      </c>
      <c r="M238" s="9">
        <f>SLR479_20231202[[#This Row],[koniecLCyt]]-SLR479_20231202[[#This Row],[poczLCyt]]</f>
        <v>1</v>
      </c>
      <c r="N238" s="9" t="s">
        <v>267</v>
      </c>
      <c r="O238" s="9" t="s">
        <v>268</v>
      </c>
      <c r="P238" s="9" t="s">
        <v>269</v>
      </c>
      <c r="Q238" s="9">
        <f>COUNTIF(SLR479_20231202[[#This Row],[streszczenie]],"*"&amp;$B$1&amp;"*")</f>
        <v>1</v>
      </c>
      <c r="R238" s="9">
        <f>COUNTIFS(SLR479_20231202[[#This Row],[streszczenie]],"*"&amp;$B$1&amp;"*",SLR479_20231202[[#This Row],[streszczenie]],"*"&amp;$E$1&amp;"*")</f>
        <v>0</v>
      </c>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8" t="s">
        <v>10</v>
      </c>
      <c r="CK238" s="8" t="s">
        <v>128</v>
      </c>
      <c r="CL238" s="8" t="s">
        <v>12</v>
      </c>
    </row>
    <row r="239" spans="1:90" hidden="1" x14ac:dyDescent="0.45">
      <c r="A239" s="9">
        <v>237</v>
      </c>
      <c r="B239" s="9" t="s">
        <v>1017</v>
      </c>
      <c r="C239" s="9" t="s">
        <v>1018</v>
      </c>
      <c r="D239" s="9" t="s">
        <v>1019</v>
      </c>
      <c r="E239" s="9" t="s">
        <v>1020</v>
      </c>
      <c r="F239" s="9">
        <f>COUNTIF(SLR479_20231202[[#This Row],[Tytuł]],"*"&amp;$B$1&amp;"*")</f>
        <v>0</v>
      </c>
      <c r="G239" s="9">
        <f>COUNTIFS(SLR479_20231202[[#This Row],[Tytuł]],"*"&amp;$B$1&amp;"*",SLR479_20231202[[#This Row],[Tytuł]],"*"&amp;$E$1&amp;"*")</f>
        <v>0</v>
      </c>
      <c r="H239" s="9" t="s">
        <v>1021</v>
      </c>
      <c r="I239" s="9">
        <f>MID(SLR479_20231202[[#This Row],[Rok, publikacja, cytowania]],2,4)+0</f>
        <v>2022</v>
      </c>
      <c r="J239" s="9">
        <f>(MID(SLR479_20231202[[#This Row],[Rok, publikacja, cytowania]],FIND(" Cited ",SLR479_20231202[[#This Row],[Rok, publikacja, cytowania]])+7,SLR479_20231202[[#This Row],[IlośćZnakówLCyt]]))+0</f>
        <v>3</v>
      </c>
      <c r="K239" s="9">
        <f>FIND(" Cited ",SLR479_20231202[[#This Row],[Rok, publikacja, cytowania]])+7</f>
        <v>69</v>
      </c>
      <c r="L239" s="9">
        <f>FIND(" times",SLR479_20231202[[#This Row],[Rok, publikacja, cytowania]])</f>
        <v>70</v>
      </c>
      <c r="M239" s="9">
        <f>SLR479_20231202[[#This Row],[koniecLCyt]]-SLR479_20231202[[#This Row],[poczLCyt]]</f>
        <v>1</v>
      </c>
      <c r="N239" s="9" t="s">
        <v>1022</v>
      </c>
      <c r="O239" s="9" t="s">
        <v>1023</v>
      </c>
      <c r="P239" s="9" t="s">
        <v>1024</v>
      </c>
      <c r="Q239" s="9">
        <f>COUNTIF(SLR479_20231202[[#This Row],[streszczenie]],"*"&amp;$B$1&amp;"*")</f>
        <v>1</v>
      </c>
      <c r="R239" s="9">
        <f>COUNTIFS(SLR479_20231202[[#This Row],[streszczenie]],"*"&amp;$B$1&amp;"*",SLR479_20231202[[#This Row],[streszczenie]],"*"&amp;$E$1&amp;"*")</f>
        <v>1</v>
      </c>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t="s">
        <v>10</v>
      </c>
      <c r="CK239" s="9" t="s">
        <v>11</v>
      </c>
      <c r="CL239" s="9" t="s">
        <v>12</v>
      </c>
    </row>
    <row r="240" spans="1:90" hidden="1" x14ac:dyDescent="0.45">
      <c r="A240" s="9">
        <v>238</v>
      </c>
      <c r="B240" s="9" t="s">
        <v>3157</v>
      </c>
      <c r="C240" s="9" t="s">
        <v>3158</v>
      </c>
      <c r="D240" s="9" t="s">
        <v>3159</v>
      </c>
      <c r="E240" s="9" t="s">
        <v>3160</v>
      </c>
      <c r="F240" s="9">
        <f>COUNTIF(SLR479_20231202[[#This Row],[Tytuł]],"*"&amp;$B$1&amp;"*")</f>
        <v>0</v>
      </c>
      <c r="G240" s="9">
        <f>COUNTIFS(SLR479_20231202[[#This Row],[Tytuł]],"*"&amp;$B$1&amp;"*",SLR479_20231202[[#This Row],[Tytuł]],"*"&amp;$E$1&amp;"*")</f>
        <v>0</v>
      </c>
      <c r="H240" s="9" t="s">
        <v>3161</v>
      </c>
      <c r="I240" s="9">
        <f>MID(SLR479_20231202[[#This Row],[Rok, publikacja, cytowania]],2,4)+0</f>
        <v>2022</v>
      </c>
      <c r="J240" s="9">
        <f>(MID(SLR479_20231202[[#This Row],[Rok, publikacja, cytowania]],FIND(" Cited ",SLR479_20231202[[#This Row],[Rok, publikacja, cytowania]])+7,SLR479_20231202[[#This Row],[IlośćZnakówLCyt]]))+0</f>
        <v>3</v>
      </c>
      <c r="K240" s="9">
        <f>FIND(" Cited ",SLR479_20231202[[#This Row],[Rok, publikacja, cytowania]])+7</f>
        <v>56</v>
      </c>
      <c r="L240" s="9">
        <f>FIND(" times",SLR479_20231202[[#This Row],[Rok, publikacja, cytowania]])</f>
        <v>57</v>
      </c>
      <c r="M240" s="9">
        <f>SLR479_20231202[[#This Row],[koniecLCyt]]-SLR479_20231202[[#This Row],[poczLCyt]]</f>
        <v>1</v>
      </c>
      <c r="N240" s="9" t="s">
        <v>3162</v>
      </c>
      <c r="O240" s="9" t="s">
        <v>3163</v>
      </c>
      <c r="P240" s="9" t="s">
        <v>3164</v>
      </c>
      <c r="Q240" s="9">
        <f>COUNTIF(SLR479_20231202[[#This Row],[streszczenie]],"*"&amp;$B$1&amp;"*")</f>
        <v>0</v>
      </c>
      <c r="R240" s="9">
        <f>COUNTIFS(SLR479_20231202[[#This Row],[streszczenie]],"*"&amp;$B$1&amp;"*",SLR479_20231202[[#This Row],[streszczenie]],"*"&amp;$E$1&amp;"*")</f>
        <v>0</v>
      </c>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8" t="s">
        <v>10</v>
      </c>
      <c r="CK240" s="8" t="s">
        <v>11</v>
      </c>
      <c r="CL240" s="8" t="s">
        <v>12</v>
      </c>
    </row>
    <row r="241" spans="1:90" x14ac:dyDescent="0.45">
      <c r="A241" s="9">
        <v>239</v>
      </c>
      <c r="B241" s="9" t="s">
        <v>3165</v>
      </c>
      <c r="C241" s="9" t="s">
        <v>3166</v>
      </c>
      <c r="D241" s="9" t="s">
        <v>3167</v>
      </c>
      <c r="E241" s="9" t="s">
        <v>3168</v>
      </c>
      <c r="F241" s="9">
        <f>COUNTIF(SLR479_20231202[[#This Row],[Tytuł]],"*"&amp;$B$1&amp;"*")</f>
        <v>0</v>
      </c>
      <c r="G241" s="9">
        <f>COUNTIFS(SLR479_20231202[[#This Row],[Tytuł]],"*"&amp;$B$1&amp;"*",SLR479_20231202[[#This Row],[Tytuł]],"*"&amp;$E$1&amp;"*")</f>
        <v>0</v>
      </c>
      <c r="H241" s="9" t="s">
        <v>3169</v>
      </c>
      <c r="I241" s="9">
        <f>MID(SLR479_20231202[[#This Row],[Rok, publikacja, cytowania]],2,4)+0</f>
        <v>2023</v>
      </c>
      <c r="J241" s="9">
        <f>(MID(SLR479_20231202[[#This Row],[Rok, publikacja, cytowania]],FIND(" Cited ",SLR479_20231202[[#This Row],[Rok, publikacja, cytowania]])+7,SLR479_20231202[[#This Row],[IlośćZnakówLCyt]]))+0</f>
        <v>5</v>
      </c>
      <c r="K241" s="9">
        <f>FIND(" Cited ",SLR479_20231202[[#This Row],[Rok, publikacja, cytowania]])+7</f>
        <v>73</v>
      </c>
      <c r="L241" s="9">
        <f>FIND(" times",SLR479_20231202[[#This Row],[Rok, publikacja, cytowania]])</f>
        <v>74</v>
      </c>
      <c r="M241" s="9">
        <f>SLR479_20231202[[#This Row],[koniecLCyt]]-SLR479_20231202[[#This Row],[poczLCyt]]</f>
        <v>1</v>
      </c>
      <c r="N241" s="9" t="s">
        <v>3170</v>
      </c>
      <c r="O241" s="9" t="s">
        <v>3171</v>
      </c>
      <c r="P241" s="9" t="s">
        <v>3172</v>
      </c>
      <c r="Q241" s="9">
        <f>COUNTIF(SLR479_20231202[[#This Row],[streszczenie]],"*"&amp;$B$1&amp;"*")</f>
        <v>1</v>
      </c>
      <c r="R241" s="9">
        <f>COUNTIFS(SLR479_20231202[[#This Row],[streszczenie]],"*"&amp;$B$1&amp;"*",SLR479_20231202[[#This Row],[streszczenie]],"*"&amp;$E$1&amp;"*")</f>
        <v>0</v>
      </c>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t="s">
        <v>10</v>
      </c>
      <c r="CK241" s="9" t="s">
        <v>11</v>
      </c>
      <c r="CL241" s="9" t="s">
        <v>12</v>
      </c>
    </row>
    <row r="242" spans="1:90" hidden="1" x14ac:dyDescent="0.45">
      <c r="A242" s="9">
        <v>240</v>
      </c>
      <c r="B242" s="9" t="s">
        <v>3173</v>
      </c>
      <c r="C242" s="9" t="s">
        <v>3174</v>
      </c>
      <c r="D242" s="9" t="s">
        <v>3175</v>
      </c>
      <c r="E242" s="9" t="s">
        <v>3176</v>
      </c>
      <c r="F242" s="9">
        <f>COUNTIF(SLR479_20231202[[#This Row],[Tytuł]],"*"&amp;$B$1&amp;"*")</f>
        <v>0</v>
      </c>
      <c r="G242" s="9">
        <f>COUNTIFS(SLR479_20231202[[#This Row],[Tytuł]],"*"&amp;$B$1&amp;"*",SLR479_20231202[[#This Row],[Tytuł]],"*"&amp;$E$1&amp;"*")</f>
        <v>0</v>
      </c>
      <c r="H242" s="9" t="s">
        <v>3177</v>
      </c>
      <c r="I242" s="9">
        <f>MID(SLR479_20231202[[#This Row],[Rok, publikacja, cytowania]],2,4)+0</f>
        <v>2002</v>
      </c>
      <c r="J242" s="9">
        <f>(MID(SLR479_20231202[[#This Row],[Rok, publikacja, cytowania]],FIND(" Cited ",SLR479_20231202[[#This Row],[Rok, publikacja, cytowania]])+7,SLR479_20231202[[#This Row],[IlośćZnakówLCyt]]))+0</f>
        <v>3</v>
      </c>
      <c r="K242" s="9">
        <f>FIND(" Cited ",SLR479_20231202[[#This Row],[Rok, publikacja, cytowania]])+7</f>
        <v>86</v>
      </c>
      <c r="L242" s="9">
        <f>FIND(" times",SLR479_20231202[[#This Row],[Rok, publikacja, cytowania]])</f>
        <v>87</v>
      </c>
      <c r="M242" s="9">
        <f>SLR479_20231202[[#This Row],[koniecLCyt]]-SLR479_20231202[[#This Row],[poczLCyt]]</f>
        <v>1</v>
      </c>
      <c r="N242" s="9">
        <v>0</v>
      </c>
      <c r="O242" s="9" t="s">
        <v>3178</v>
      </c>
      <c r="P242" s="9" t="s">
        <v>3179</v>
      </c>
      <c r="Q242" s="9">
        <f>COUNTIF(SLR479_20231202[[#This Row],[streszczenie]],"*"&amp;$B$1&amp;"*")</f>
        <v>0</v>
      </c>
      <c r="R242" s="9">
        <f>COUNTIFS(SLR479_20231202[[#This Row],[streszczenie]],"*"&amp;$B$1&amp;"*",SLR479_20231202[[#This Row],[streszczenie]],"*"&amp;$E$1&amp;"*")</f>
        <v>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8" t="s">
        <v>10</v>
      </c>
      <c r="CK242" s="8" t="s">
        <v>11</v>
      </c>
      <c r="CL242" s="8" t="s">
        <v>12</v>
      </c>
    </row>
    <row r="243" spans="1:90" hidden="1" x14ac:dyDescent="0.45">
      <c r="A243" s="9">
        <v>241</v>
      </c>
      <c r="B243" s="9" t="s">
        <v>3180</v>
      </c>
      <c r="C243" s="9" t="s">
        <v>3181</v>
      </c>
      <c r="D243" s="9" t="s">
        <v>3182</v>
      </c>
      <c r="E243" s="9" t="s">
        <v>3183</v>
      </c>
      <c r="F243" s="9">
        <f>COUNTIF(SLR479_20231202[[#This Row],[Tytuł]],"*"&amp;$B$1&amp;"*")</f>
        <v>0</v>
      </c>
      <c r="G243" s="9">
        <f>COUNTIFS(SLR479_20231202[[#This Row],[Tytuł]],"*"&amp;$B$1&amp;"*",SLR479_20231202[[#This Row],[Tytuł]],"*"&amp;$E$1&amp;"*")</f>
        <v>0</v>
      </c>
      <c r="H243" s="9" t="s">
        <v>3184</v>
      </c>
      <c r="I243" s="9">
        <f>MID(SLR479_20231202[[#This Row],[Rok, publikacja, cytowania]],2,4)+0</f>
        <v>2016</v>
      </c>
      <c r="J243" s="9">
        <f>(MID(SLR479_20231202[[#This Row],[Rok, publikacja, cytowania]],FIND(" Cited ",SLR479_20231202[[#This Row],[Rok, publikacja, cytowania]])+7,SLR479_20231202[[#This Row],[IlośćZnakówLCyt]]))+0</f>
        <v>5</v>
      </c>
      <c r="K243" s="9">
        <f>FIND(" Cited ",SLR479_20231202[[#This Row],[Rok, publikacja, cytowania]])+7</f>
        <v>77</v>
      </c>
      <c r="L243" s="9">
        <f>FIND(" times",SLR479_20231202[[#This Row],[Rok, publikacja, cytowania]])</f>
        <v>78</v>
      </c>
      <c r="M243" s="9">
        <f>SLR479_20231202[[#This Row],[koniecLCyt]]-SLR479_20231202[[#This Row],[poczLCyt]]</f>
        <v>1</v>
      </c>
      <c r="N243" s="9" t="s">
        <v>3185</v>
      </c>
      <c r="O243" s="9" t="s">
        <v>3186</v>
      </c>
      <c r="P243" s="9" t="s">
        <v>3187</v>
      </c>
      <c r="Q243" s="9">
        <f>COUNTIF(SLR479_20231202[[#This Row],[streszczenie]],"*"&amp;$B$1&amp;"*")</f>
        <v>0</v>
      </c>
      <c r="R243" s="9">
        <f>COUNTIFS(SLR479_20231202[[#This Row],[streszczenie]],"*"&amp;$B$1&amp;"*",SLR479_20231202[[#This Row],[streszczenie]],"*"&amp;$E$1&amp;"*")</f>
        <v>0</v>
      </c>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t="s">
        <v>10</v>
      </c>
      <c r="CK243" s="9" t="s">
        <v>11</v>
      </c>
      <c r="CL243" s="9" t="s">
        <v>12</v>
      </c>
    </row>
    <row r="244" spans="1:90" hidden="1" x14ac:dyDescent="0.45">
      <c r="A244" s="9">
        <v>242</v>
      </c>
      <c r="B244" s="9" t="s">
        <v>1055</v>
      </c>
      <c r="C244" s="9" t="s">
        <v>1056</v>
      </c>
      <c r="D244" s="9" t="s">
        <v>1057</v>
      </c>
      <c r="E244" s="9" t="s">
        <v>1058</v>
      </c>
      <c r="F244" s="9">
        <f>COUNTIF(SLR479_20231202[[#This Row],[Tytuł]],"*"&amp;$B$1&amp;"*")</f>
        <v>0</v>
      </c>
      <c r="G244" s="9">
        <f>COUNTIFS(SLR479_20231202[[#This Row],[Tytuł]],"*"&amp;$B$1&amp;"*",SLR479_20231202[[#This Row],[Tytuł]],"*"&amp;$E$1&amp;"*")</f>
        <v>0</v>
      </c>
      <c r="H244" s="9" t="s">
        <v>1059</v>
      </c>
      <c r="I244" s="9">
        <f>MID(SLR479_20231202[[#This Row],[Rok, publikacja, cytowania]],2,4)+0</f>
        <v>2022</v>
      </c>
      <c r="J244" s="9">
        <f>(MID(SLR479_20231202[[#This Row],[Rok, publikacja, cytowania]],FIND(" Cited ",SLR479_20231202[[#This Row],[Rok, publikacja, cytowania]])+7,SLR479_20231202[[#This Row],[IlośćZnakówLCyt]]))+0</f>
        <v>5</v>
      </c>
      <c r="K244" s="9">
        <f>FIND(" Cited ",SLR479_20231202[[#This Row],[Rok, publikacja, cytowania]])+7</f>
        <v>65</v>
      </c>
      <c r="L244" s="9">
        <f>FIND(" times",SLR479_20231202[[#This Row],[Rok, publikacja, cytowania]])</f>
        <v>66</v>
      </c>
      <c r="M244" s="9">
        <f>SLR479_20231202[[#This Row],[koniecLCyt]]-SLR479_20231202[[#This Row],[poczLCyt]]</f>
        <v>1</v>
      </c>
      <c r="N244" s="9" t="s">
        <v>1060</v>
      </c>
      <c r="O244" s="9" t="s">
        <v>1061</v>
      </c>
      <c r="P244" s="9" t="s">
        <v>1062</v>
      </c>
      <c r="Q244" s="9">
        <f>COUNTIF(SLR479_20231202[[#This Row],[streszczenie]],"*"&amp;$B$1&amp;"*")</f>
        <v>1</v>
      </c>
      <c r="R244" s="9">
        <f>COUNTIFS(SLR479_20231202[[#This Row],[streszczenie]],"*"&amp;$B$1&amp;"*",SLR479_20231202[[#This Row],[streszczenie]],"*"&amp;$E$1&amp;"*")</f>
        <v>1</v>
      </c>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8" t="s">
        <v>10</v>
      </c>
      <c r="CK244" s="8" t="s">
        <v>11</v>
      </c>
      <c r="CL244" s="8" t="s">
        <v>12</v>
      </c>
    </row>
    <row r="245" spans="1:90" hidden="1" x14ac:dyDescent="0.45">
      <c r="A245" s="9">
        <v>243</v>
      </c>
      <c r="B245" s="9" t="s">
        <v>1063</v>
      </c>
      <c r="C245" s="9" t="s">
        <v>1064</v>
      </c>
      <c r="D245" s="9">
        <v>56277679400</v>
      </c>
      <c r="E245" s="9" t="s">
        <v>1065</v>
      </c>
      <c r="F245" s="9">
        <f>COUNTIF(SLR479_20231202[[#This Row],[Tytuł]],"*"&amp;$B$1&amp;"*")</f>
        <v>0</v>
      </c>
      <c r="G245" s="9">
        <f>COUNTIFS(SLR479_20231202[[#This Row],[Tytuł]],"*"&amp;$B$1&amp;"*",SLR479_20231202[[#This Row],[Tytuł]],"*"&amp;$E$1&amp;"*")</f>
        <v>0</v>
      </c>
      <c r="H245" s="9" t="s">
        <v>1066</v>
      </c>
      <c r="I245" s="9">
        <f>MID(SLR479_20231202[[#This Row],[Rok, publikacja, cytowania]],2,4)+0</f>
        <v>2016</v>
      </c>
      <c r="J245" s="9">
        <f>(MID(SLR479_20231202[[#This Row],[Rok, publikacja, cytowania]],FIND(" Cited ",SLR479_20231202[[#This Row],[Rok, publikacja, cytowania]])+7,SLR479_20231202[[#This Row],[IlośćZnakówLCyt]]))+0</f>
        <v>5</v>
      </c>
      <c r="K245" s="9">
        <f>FIND(" Cited ",SLR479_20231202[[#This Row],[Rok, publikacja, cytowania]])+7</f>
        <v>77</v>
      </c>
      <c r="L245" s="9">
        <f>FIND(" times",SLR479_20231202[[#This Row],[Rok, publikacja, cytowania]])</f>
        <v>78</v>
      </c>
      <c r="M245" s="9">
        <f>SLR479_20231202[[#This Row],[koniecLCyt]]-SLR479_20231202[[#This Row],[poczLCyt]]</f>
        <v>1</v>
      </c>
      <c r="N245" s="9" t="s">
        <v>1067</v>
      </c>
      <c r="O245" s="9" t="s">
        <v>1068</v>
      </c>
      <c r="P245" s="9" t="s">
        <v>1069</v>
      </c>
      <c r="Q245" s="9">
        <f>COUNTIF(SLR479_20231202[[#This Row],[streszczenie]],"*"&amp;$B$1&amp;"*")</f>
        <v>0</v>
      </c>
      <c r="R245" s="9">
        <f>COUNTIFS(SLR479_20231202[[#This Row],[streszczenie]],"*"&amp;$B$1&amp;"*",SLR479_20231202[[#This Row],[streszczenie]],"*"&amp;$E$1&amp;"*")</f>
        <v>0</v>
      </c>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t="s">
        <v>10</v>
      </c>
      <c r="CK245" s="9" t="s">
        <v>11</v>
      </c>
      <c r="CL245" s="9" t="s">
        <v>12</v>
      </c>
    </row>
    <row r="246" spans="1:90" hidden="1" x14ac:dyDescent="0.45">
      <c r="A246" s="9">
        <v>244</v>
      </c>
      <c r="B246" s="9" t="s">
        <v>3188</v>
      </c>
      <c r="C246" s="9" t="s">
        <v>3189</v>
      </c>
      <c r="D246" s="9" t="s">
        <v>3190</v>
      </c>
      <c r="E246" s="9" t="s">
        <v>3191</v>
      </c>
      <c r="F246" s="9">
        <f>COUNTIF(SLR479_20231202[[#This Row],[Tytuł]],"*"&amp;$B$1&amp;"*")</f>
        <v>0</v>
      </c>
      <c r="G246" s="9">
        <f>COUNTIFS(SLR479_20231202[[#This Row],[Tytuł]],"*"&amp;$B$1&amp;"*",SLR479_20231202[[#This Row],[Tytuł]],"*"&amp;$E$1&amp;"*")</f>
        <v>0</v>
      </c>
      <c r="H246" s="9" t="s">
        <v>3192</v>
      </c>
      <c r="I246" s="9">
        <f>MID(SLR479_20231202[[#This Row],[Rok, publikacja, cytowania]],2,4)+0</f>
        <v>2023</v>
      </c>
      <c r="J246" s="9">
        <f>(MID(SLR479_20231202[[#This Row],[Rok, publikacja, cytowania]],FIND(" Cited ",SLR479_20231202[[#This Row],[Rok, publikacja, cytowania]])+7,SLR479_20231202[[#This Row],[IlośćZnakówLCyt]]))+0</f>
        <v>4</v>
      </c>
      <c r="K246" s="9">
        <f>FIND(" Cited ",SLR479_20231202[[#This Row],[Rok, publikacja, cytowania]])+7</f>
        <v>73</v>
      </c>
      <c r="L246" s="9">
        <f>FIND(" times",SLR479_20231202[[#This Row],[Rok, publikacja, cytowania]])</f>
        <v>74</v>
      </c>
      <c r="M246" s="9">
        <f>SLR479_20231202[[#This Row],[koniecLCyt]]-SLR479_20231202[[#This Row],[poczLCyt]]</f>
        <v>1</v>
      </c>
      <c r="N246" s="9" t="s">
        <v>3193</v>
      </c>
      <c r="O246" s="9" t="s">
        <v>3194</v>
      </c>
      <c r="P246" s="9" t="s">
        <v>3195</v>
      </c>
      <c r="Q246" s="9">
        <f>COUNTIF(SLR479_20231202[[#This Row],[streszczenie]],"*"&amp;$B$1&amp;"*")</f>
        <v>1</v>
      </c>
      <c r="R246" s="9">
        <f>COUNTIFS(SLR479_20231202[[#This Row],[streszczenie]],"*"&amp;$B$1&amp;"*",SLR479_20231202[[#This Row],[streszczenie]],"*"&amp;$E$1&amp;"*")</f>
        <v>1</v>
      </c>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8" t="s">
        <v>10</v>
      </c>
      <c r="CK246" s="8" t="s">
        <v>11</v>
      </c>
      <c r="CL246" s="8" t="s">
        <v>12</v>
      </c>
    </row>
    <row r="247" spans="1:90" hidden="1" x14ac:dyDescent="0.45">
      <c r="A247" s="9">
        <v>245</v>
      </c>
      <c r="B247" s="9" t="s">
        <v>1070</v>
      </c>
      <c r="C247" s="9" t="s">
        <v>1071</v>
      </c>
      <c r="D247" s="9" t="s">
        <v>1072</v>
      </c>
      <c r="E247" s="9" t="s">
        <v>1073</v>
      </c>
      <c r="F247" s="9">
        <f>COUNTIF(SLR479_20231202[[#This Row],[Tytuł]],"*"&amp;$B$1&amp;"*")</f>
        <v>1</v>
      </c>
      <c r="G247" s="9">
        <f>COUNTIFS(SLR479_20231202[[#This Row],[Tytuł]],"*"&amp;$B$1&amp;"*",SLR479_20231202[[#This Row],[Tytuł]],"*"&amp;$E$1&amp;"*")</f>
        <v>1</v>
      </c>
      <c r="H247" s="9" t="s">
        <v>1074</v>
      </c>
      <c r="I247" s="9">
        <f>MID(SLR479_20231202[[#This Row],[Rok, publikacja, cytowania]],2,4)+0</f>
        <v>2022</v>
      </c>
      <c r="J247" s="9">
        <f>(MID(SLR479_20231202[[#This Row],[Rok, publikacja, cytowania]],FIND(" Cited ",SLR479_20231202[[#This Row],[Rok, publikacja, cytowania]])+7,SLR479_20231202[[#This Row],[IlośćZnakówLCyt]]))+0</f>
        <v>3</v>
      </c>
      <c r="K247" s="9">
        <f>FIND(" Cited ",SLR479_20231202[[#This Row],[Rok, publikacja, cytowania]])+7</f>
        <v>82</v>
      </c>
      <c r="L247" s="9">
        <f>FIND(" times",SLR479_20231202[[#This Row],[Rok, publikacja, cytowania]])</f>
        <v>83</v>
      </c>
      <c r="M247" s="9">
        <f>SLR479_20231202[[#This Row],[koniecLCyt]]-SLR479_20231202[[#This Row],[poczLCyt]]</f>
        <v>1</v>
      </c>
      <c r="N247" s="9" t="s">
        <v>1075</v>
      </c>
      <c r="O247" s="9" t="s">
        <v>1076</v>
      </c>
      <c r="P247" s="9" t="s">
        <v>1077</v>
      </c>
      <c r="Q247" s="9">
        <f>COUNTIF(SLR479_20231202[[#This Row],[streszczenie]],"*"&amp;$B$1&amp;"*")</f>
        <v>1</v>
      </c>
      <c r="R247" s="9">
        <f>COUNTIFS(SLR479_20231202[[#This Row],[streszczenie]],"*"&amp;$B$1&amp;"*",SLR479_20231202[[#This Row],[streszczenie]],"*"&amp;$E$1&amp;"*")</f>
        <v>1</v>
      </c>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t="s">
        <v>10</v>
      </c>
      <c r="CK247" s="9" t="s">
        <v>11</v>
      </c>
      <c r="CL247" s="9" t="s">
        <v>12</v>
      </c>
    </row>
    <row r="248" spans="1:90" hidden="1" x14ac:dyDescent="0.45">
      <c r="A248" s="9">
        <v>246</v>
      </c>
      <c r="B248" s="9" t="s">
        <v>3196</v>
      </c>
      <c r="C248" s="9" t="s">
        <v>3197</v>
      </c>
      <c r="D248" s="9">
        <v>57223930829</v>
      </c>
      <c r="E248" s="9" t="s">
        <v>3198</v>
      </c>
      <c r="F248" s="9">
        <f>COUNTIF(SLR479_20231202[[#This Row],[Tytuł]],"*"&amp;$B$1&amp;"*")</f>
        <v>0</v>
      </c>
      <c r="G248" s="9">
        <f>COUNTIFS(SLR479_20231202[[#This Row],[Tytuł]],"*"&amp;$B$1&amp;"*",SLR479_20231202[[#This Row],[Tytuł]],"*"&amp;$E$1&amp;"*")</f>
        <v>0</v>
      </c>
      <c r="H248" s="9" t="s">
        <v>3199</v>
      </c>
      <c r="I248" s="9">
        <f>MID(SLR479_20231202[[#This Row],[Rok, publikacja, cytowania]],2,4)+0</f>
        <v>2021</v>
      </c>
      <c r="J248" s="9">
        <f>(MID(SLR479_20231202[[#This Row],[Rok, publikacja, cytowania]],FIND(" Cited ",SLR479_20231202[[#This Row],[Rok, publikacja, cytowania]])+7,SLR479_20231202[[#This Row],[IlośćZnakówLCyt]]))+0</f>
        <v>3</v>
      </c>
      <c r="K248" s="9">
        <f>FIND(" Cited ",SLR479_20231202[[#This Row],[Rok, publikacja, cytowania]])+7</f>
        <v>64</v>
      </c>
      <c r="L248" s="9">
        <f>FIND(" times",SLR479_20231202[[#This Row],[Rok, publikacja, cytowania]])</f>
        <v>65</v>
      </c>
      <c r="M248" s="9">
        <f>SLR479_20231202[[#This Row],[koniecLCyt]]-SLR479_20231202[[#This Row],[poczLCyt]]</f>
        <v>1</v>
      </c>
      <c r="N248" s="9" t="s">
        <v>3200</v>
      </c>
      <c r="O248" s="9" t="s">
        <v>3201</v>
      </c>
      <c r="P248" s="9" t="s">
        <v>3202</v>
      </c>
      <c r="Q248" s="9">
        <f>COUNTIF(SLR479_20231202[[#This Row],[streszczenie]],"*"&amp;$B$1&amp;"*")</f>
        <v>0</v>
      </c>
      <c r="R248" s="9">
        <f>COUNTIFS(SLR479_20231202[[#This Row],[streszczenie]],"*"&amp;$B$1&amp;"*",SLR479_20231202[[#This Row],[streszczenie]],"*"&amp;$E$1&amp;"*")</f>
        <v>0</v>
      </c>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8" t="s">
        <v>10</v>
      </c>
      <c r="CK248" s="8" t="s">
        <v>11</v>
      </c>
      <c r="CL248" s="8" t="s">
        <v>12</v>
      </c>
    </row>
    <row r="249" spans="1:90" x14ac:dyDescent="0.45">
      <c r="A249" s="9">
        <v>247</v>
      </c>
      <c r="B249" s="9" t="s">
        <v>3203</v>
      </c>
      <c r="C249" s="9" t="s">
        <v>3204</v>
      </c>
      <c r="D249" s="9" t="s">
        <v>3205</v>
      </c>
      <c r="E249" s="9" t="s">
        <v>3206</v>
      </c>
      <c r="F249" s="9">
        <f>COUNTIF(SLR479_20231202[[#This Row],[Tytuł]],"*"&amp;$B$1&amp;"*")</f>
        <v>0</v>
      </c>
      <c r="G249" s="9">
        <f>COUNTIFS(SLR479_20231202[[#This Row],[Tytuł]],"*"&amp;$B$1&amp;"*",SLR479_20231202[[#This Row],[Tytuł]],"*"&amp;$E$1&amp;"*")</f>
        <v>0</v>
      </c>
      <c r="H249" s="9" t="s">
        <v>3207</v>
      </c>
      <c r="I249" s="9">
        <f>MID(SLR479_20231202[[#This Row],[Rok, publikacja, cytowania]],2,4)+0</f>
        <v>2022</v>
      </c>
      <c r="J249" s="9">
        <f>(MID(SLR479_20231202[[#This Row],[Rok, publikacja, cytowania]],FIND(" Cited ",SLR479_20231202[[#This Row],[Rok, publikacja, cytowania]])+7,SLR479_20231202[[#This Row],[IlośćZnakówLCyt]]))+0</f>
        <v>3</v>
      </c>
      <c r="K249" s="9">
        <f>FIND(" Cited ",SLR479_20231202[[#This Row],[Rok, publikacja, cytowania]])+7</f>
        <v>37</v>
      </c>
      <c r="L249" s="9">
        <f>FIND(" times",SLR479_20231202[[#This Row],[Rok, publikacja, cytowania]])</f>
        <v>38</v>
      </c>
      <c r="M249" s="9">
        <f>SLR479_20231202[[#This Row],[koniecLCyt]]-SLR479_20231202[[#This Row],[poczLCyt]]</f>
        <v>1</v>
      </c>
      <c r="N249" s="9" t="s">
        <v>3208</v>
      </c>
      <c r="O249" s="9" t="s">
        <v>3209</v>
      </c>
      <c r="P249" s="9" t="s">
        <v>3210</v>
      </c>
      <c r="Q249" s="9">
        <f>COUNTIF(SLR479_20231202[[#This Row],[streszczenie]],"*"&amp;$B$1&amp;"*")</f>
        <v>1</v>
      </c>
      <c r="R249" s="9">
        <f>COUNTIFS(SLR479_20231202[[#This Row],[streszczenie]],"*"&amp;$B$1&amp;"*",SLR479_20231202[[#This Row],[streszczenie]],"*"&amp;$E$1&amp;"*")</f>
        <v>0</v>
      </c>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t="s">
        <v>10</v>
      </c>
      <c r="CK249" s="9" t="s">
        <v>11</v>
      </c>
      <c r="CL249" s="9" t="s">
        <v>12</v>
      </c>
    </row>
    <row r="250" spans="1:90" hidden="1" x14ac:dyDescent="0.45">
      <c r="A250" s="9">
        <v>248</v>
      </c>
      <c r="B250" s="9" t="s">
        <v>1101</v>
      </c>
      <c r="C250" s="9" t="s">
        <v>1102</v>
      </c>
      <c r="D250" s="9" t="s">
        <v>1103</v>
      </c>
      <c r="E250" s="9" t="s">
        <v>1104</v>
      </c>
      <c r="F250" s="9">
        <f>COUNTIF(SLR479_20231202[[#This Row],[Tytuł]],"*"&amp;$B$1&amp;"*")</f>
        <v>0</v>
      </c>
      <c r="G250" s="9">
        <f>COUNTIFS(SLR479_20231202[[#This Row],[Tytuł]],"*"&amp;$B$1&amp;"*",SLR479_20231202[[#This Row],[Tytuł]],"*"&amp;$E$1&amp;"*")</f>
        <v>0</v>
      </c>
      <c r="H250" s="9" t="s">
        <v>1105</v>
      </c>
      <c r="I250" s="9">
        <f>MID(SLR479_20231202[[#This Row],[Rok, publikacja, cytowania]],2,4)+0</f>
        <v>2023</v>
      </c>
      <c r="J250" s="9">
        <f>(MID(SLR479_20231202[[#This Row],[Rok, publikacja, cytowania]],FIND(" Cited ",SLR479_20231202[[#This Row],[Rok, publikacja, cytowania]])+7,SLR479_20231202[[#This Row],[IlośćZnakówLCyt]]))+0</f>
        <v>2</v>
      </c>
      <c r="K250" s="9">
        <f>FIND(" Cited ",SLR479_20231202[[#This Row],[Rok, publikacja, cytowania]])+7</f>
        <v>77</v>
      </c>
      <c r="L250" s="9">
        <f>FIND(" times",SLR479_20231202[[#This Row],[Rok, publikacja, cytowania]])</f>
        <v>78</v>
      </c>
      <c r="M250" s="9">
        <f>SLR479_20231202[[#This Row],[koniecLCyt]]-SLR479_20231202[[#This Row],[poczLCyt]]</f>
        <v>1</v>
      </c>
      <c r="N250" s="9" t="s">
        <v>1106</v>
      </c>
      <c r="O250" s="9" t="s">
        <v>1107</v>
      </c>
      <c r="P250" s="9" t="s">
        <v>1108</v>
      </c>
      <c r="Q250" s="9">
        <f>COUNTIF(SLR479_20231202[[#This Row],[streszczenie]],"*"&amp;$B$1&amp;"*")</f>
        <v>1</v>
      </c>
      <c r="R250" s="9">
        <f>COUNTIFS(SLR479_20231202[[#This Row],[streszczenie]],"*"&amp;$B$1&amp;"*",SLR479_20231202[[#This Row],[streszczenie]],"*"&amp;$E$1&amp;"*")</f>
        <v>1</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8" t="s">
        <v>10</v>
      </c>
      <c r="CK250" s="8" t="s">
        <v>11</v>
      </c>
      <c r="CL250" s="8" t="s">
        <v>12</v>
      </c>
    </row>
    <row r="251" spans="1:90" hidden="1" x14ac:dyDescent="0.45">
      <c r="A251" s="9">
        <v>249</v>
      </c>
      <c r="B251" s="9" t="s">
        <v>3211</v>
      </c>
      <c r="C251" s="9" t="s">
        <v>3212</v>
      </c>
      <c r="D251" s="9">
        <v>57194641842</v>
      </c>
      <c r="E251" s="9" t="s">
        <v>3213</v>
      </c>
      <c r="F251" s="9">
        <f>COUNTIF(SLR479_20231202[[#This Row],[Tytuł]],"*"&amp;$B$1&amp;"*")</f>
        <v>0</v>
      </c>
      <c r="G251" s="9">
        <f>COUNTIFS(SLR479_20231202[[#This Row],[Tytuł]],"*"&amp;$B$1&amp;"*",SLR479_20231202[[#This Row],[Tytuł]],"*"&amp;$E$1&amp;"*")</f>
        <v>0</v>
      </c>
      <c r="H251" s="9" t="s">
        <v>3214</v>
      </c>
      <c r="I251" s="9">
        <f>MID(SLR479_20231202[[#This Row],[Rok, publikacja, cytowania]],2,4)+0</f>
        <v>2017</v>
      </c>
      <c r="J251" s="9">
        <f>(MID(SLR479_20231202[[#This Row],[Rok, publikacja, cytowania]],FIND(" Cited ",SLR479_20231202[[#This Row],[Rok, publikacja, cytowania]])+7,SLR479_20231202[[#This Row],[IlośćZnakówLCyt]]))+0</f>
        <v>4</v>
      </c>
      <c r="K251" s="9">
        <f>FIND(" Cited ",SLR479_20231202[[#This Row],[Rok, publikacja, cytowania]])+7</f>
        <v>86</v>
      </c>
      <c r="L251" s="9">
        <f>FIND(" times",SLR479_20231202[[#This Row],[Rok, publikacja, cytowania]])</f>
        <v>87</v>
      </c>
      <c r="M251" s="9">
        <f>SLR479_20231202[[#This Row],[koniecLCyt]]-SLR479_20231202[[#This Row],[poczLCyt]]</f>
        <v>1</v>
      </c>
      <c r="N251" s="9">
        <v>0</v>
      </c>
      <c r="O251" s="9" t="s">
        <v>3215</v>
      </c>
      <c r="P251" s="9" t="s">
        <v>3216</v>
      </c>
      <c r="Q251" s="9">
        <f>COUNTIF(SLR479_20231202[[#This Row],[streszczenie]],"*"&amp;$B$1&amp;"*")</f>
        <v>1</v>
      </c>
      <c r="R251" s="9">
        <f>COUNTIFS(SLR479_20231202[[#This Row],[streszczenie]],"*"&amp;$B$1&amp;"*",SLR479_20231202[[#This Row],[streszczenie]],"*"&amp;$E$1&amp;"*")</f>
        <v>1</v>
      </c>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t="s">
        <v>10</v>
      </c>
      <c r="CK251" s="9" t="s">
        <v>11</v>
      </c>
      <c r="CL251" s="9" t="s">
        <v>12</v>
      </c>
    </row>
    <row r="252" spans="1:90" hidden="1" x14ac:dyDescent="0.45">
      <c r="A252" s="9">
        <v>250</v>
      </c>
      <c r="B252" s="9" t="s">
        <v>3217</v>
      </c>
      <c r="C252" s="9" t="s">
        <v>3218</v>
      </c>
      <c r="D252" s="9" t="s">
        <v>3219</v>
      </c>
      <c r="E252" s="9" t="s">
        <v>3220</v>
      </c>
      <c r="F252" s="9">
        <f>COUNTIF(SLR479_20231202[[#This Row],[Tytuł]],"*"&amp;$B$1&amp;"*")</f>
        <v>0</v>
      </c>
      <c r="G252" s="9">
        <f>COUNTIFS(SLR479_20231202[[#This Row],[Tytuł]],"*"&amp;$B$1&amp;"*",SLR479_20231202[[#This Row],[Tytuł]],"*"&amp;$E$1&amp;"*")</f>
        <v>0</v>
      </c>
      <c r="H252" s="9" t="s">
        <v>3221</v>
      </c>
      <c r="I252" s="9">
        <f>MID(SLR479_20231202[[#This Row],[Rok, publikacja, cytowania]],2,4)+0</f>
        <v>2021</v>
      </c>
      <c r="J252" s="9">
        <f>(MID(SLR479_20231202[[#This Row],[Rok, publikacja, cytowania]],FIND(" Cited ",SLR479_20231202[[#This Row],[Rok, publikacja, cytowania]])+7,SLR479_20231202[[#This Row],[IlośćZnakówLCyt]]))+0</f>
        <v>3</v>
      </c>
      <c r="K252" s="9">
        <f>FIND(" Cited ",SLR479_20231202[[#This Row],[Rok, publikacja, cytowania]])+7</f>
        <v>113</v>
      </c>
      <c r="L252" s="9">
        <f>FIND(" times",SLR479_20231202[[#This Row],[Rok, publikacja, cytowania]])</f>
        <v>114</v>
      </c>
      <c r="M252" s="9">
        <f>SLR479_20231202[[#This Row],[koniecLCyt]]-SLR479_20231202[[#This Row],[poczLCyt]]</f>
        <v>1</v>
      </c>
      <c r="N252" s="9" t="s">
        <v>3222</v>
      </c>
      <c r="O252" s="9" t="s">
        <v>3223</v>
      </c>
      <c r="P252" s="9" t="s">
        <v>3224</v>
      </c>
      <c r="Q252" s="9">
        <f>COUNTIF(SLR479_20231202[[#This Row],[streszczenie]],"*"&amp;$B$1&amp;"*")</f>
        <v>0</v>
      </c>
      <c r="R252" s="9">
        <f>COUNTIFS(SLR479_20231202[[#This Row],[streszczenie]],"*"&amp;$B$1&amp;"*",SLR479_20231202[[#This Row],[streszczenie]],"*"&amp;$E$1&amp;"*")</f>
        <v>0</v>
      </c>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8" t="s">
        <v>10</v>
      </c>
      <c r="CK252" s="8" t="s">
        <v>207</v>
      </c>
      <c r="CL252" s="8" t="s">
        <v>12</v>
      </c>
    </row>
    <row r="253" spans="1:90" hidden="1" x14ac:dyDescent="0.45">
      <c r="A253" s="9">
        <v>251</v>
      </c>
      <c r="B253" s="9" t="s">
        <v>1116</v>
      </c>
      <c r="C253" s="9" t="s">
        <v>1117</v>
      </c>
      <c r="D253" s="9">
        <v>16041949900</v>
      </c>
      <c r="E253" s="9" t="s">
        <v>1118</v>
      </c>
      <c r="F253" s="9">
        <f>COUNTIF(SLR479_20231202[[#This Row],[Tytuł]],"*"&amp;$B$1&amp;"*")</f>
        <v>1</v>
      </c>
      <c r="G253" s="9">
        <f>COUNTIFS(SLR479_20231202[[#This Row],[Tytuł]],"*"&amp;$B$1&amp;"*",SLR479_20231202[[#This Row],[Tytuł]],"*"&amp;$E$1&amp;"*")</f>
        <v>1</v>
      </c>
      <c r="H253" s="9" t="s">
        <v>1119</v>
      </c>
      <c r="I253" s="9">
        <f>MID(SLR479_20231202[[#This Row],[Rok, publikacja, cytowania]],2,4)+0</f>
        <v>2011</v>
      </c>
      <c r="J253" s="9">
        <f>(MID(SLR479_20231202[[#This Row],[Rok, publikacja, cytowania]],FIND(" Cited ",SLR479_20231202[[#This Row],[Rok, publikacja, cytowania]])+7,SLR479_20231202[[#This Row],[IlośćZnakówLCyt]]))+0</f>
        <v>3</v>
      </c>
      <c r="K253" s="9">
        <f>FIND(" Cited ",SLR479_20231202[[#This Row],[Rok, publikacja, cytowania]])+7</f>
        <v>77</v>
      </c>
      <c r="L253" s="9">
        <f>FIND(" times",SLR479_20231202[[#This Row],[Rok, publikacja, cytowania]])</f>
        <v>78</v>
      </c>
      <c r="M253" s="9">
        <f>SLR479_20231202[[#This Row],[koniecLCyt]]-SLR479_20231202[[#This Row],[poczLCyt]]</f>
        <v>1</v>
      </c>
      <c r="N253" s="9">
        <v>0</v>
      </c>
      <c r="O253" s="9" t="s">
        <v>1120</v>
      </c>
      <c r="P253" s="9" t="s">
        <v>1121</v>
      </c>
      <c r="Q253" s="9">
        <f>COUNTIF(SLR479_20231202[[#This Row],[streszczenie]],"*"&amp;$B$1&amp;"*")</f>
        <v>1</v>
      </c>
      <c r="R253" s="9">
        <f>COUNTIFS(SLR479_20231202[[#This Row],[streszczenie]],"*"&amp;$B$1&amp;"*",SLR479_20231202[[#This Row],[streszczenie]],"*"&amp;$E$1&amp;"*")</f>
        <v>1</v>
      </c>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t="s">
        <v>10</v>
      </c>
      <c r="CK253" s="9" t="s">
        <v>207</v>
      </c>
      <c r="CL253" s="9" t="s">
        <v>12</v>
      </c>
    </row>
    <row r="254" spans="1:90" hidden="1" x14ac:dyDescent="0.45">
      <c r="A254" s="9">
        <v>252</v>
      </c>
      <c r="B254" s="9" t="s">
        <v>3225</v>
      </c>
      <c r="C254" s="9" t="s">
        <v>3226</v>
      </c>
      <c r="D254" s="9">
        <v>55969573100</v>
      </c>
      <c r="E254" s="9" t="s">
        <v>3227</v>
      </c>
      <c r="F254" s="9">
        <f>COUNTIF(SLR479_20231202[[#This Row],[Tytuł]],"*"&amp;$B$1&amp;"*")</f>
        <v>0</v>
      </c>
      <c r="G254" s="9">
        <f>COUNTIFS(SLR479_20231202[[#This Row],[Tytuł]],"*"&amp;$B$1&amp;"*",SLR479_20231202[[#This Row],[Tytuł]],"*"&amp;$E$1&amp;"*")</f>
        <v>0</v>
      </c>
      <c r="H254" s="9" t="s">
        <v>3228</v>
      </c>
      <c r="I254" s="9">
        <f>MID(SLR479_20231202[[#This Row],[Rok, publikacja, cytowania]],2,4)+0</f>
        <v>2017</v>
      </c>
      <c r="J254" s="9">
        <f>(MID(SLR479_20231202[[#This Row],[Rok, publikacja, cytowania]],FIND(" Cited ",SLR479_20231202[[#This Row],[Rok, publikacja, cytowania]])+7,SLR479_20231202[[#This Row],[IlośćZnakówLCyt]]))+0</f>
        <v>3</v>
      </c>
      <c r="K254" s="9">
        <f>FIND(" Cited ",SLR479_20231202[[#This Row],[Rok, publikacja, cytowania]])+7</f>
        <v>98</v>
      </c>
      <c r="L254" s="9">
        <f>FIND(" times",SLR479_20231202[[#This Row],[Rok, publikacja, cytowania]])</f>
        <v>99</v>
      </c>
      <c r="M254" s="9">
        <f>SLR479_20231202[[#This Row],[koniecLCyt]]-SLR479_20231202[[#This Row],[poczLCyt]]</f>
        <v>1</v>
      </c>
      <c r="N254" s="9" t="s">
        <v>3229</v>
      </c>
      <c r="O254" s="9" t="s">
        <v>3230</v>
      </c>
      <c r="P254" s="9" t="s">
        <v>3231</v>
      </c>
      <c r="Q254" s="9">
        <f>COUNTIF(SLR479_20231202[[#This Row],[streszczenie]],"*"&amp;$B$1&amp;"*")</f>
        <v>1</v>
      </c>
      <c r="R254" s="9">
        <f>COUNTIFS(SLR479_20231202[[#This Row],[streszczenie]],"*"&amp;$B$1&amp;"*",SLR479_20231202[[#This Row],[streszczenie]],"*"&amp;$E$1&amp;"*")</f>
        <v>1</v>
      </c>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8" t="s">
        <v>10</v>
      </c>
      <c r="CK254" s="8" t="s">
        <v>128</v>
      </c>
      <c r="CL254" s="8" t="s">
        <v>12</v>
      </c>
    </row>
    <row r="255" spans="1:90" hidden="1" x14ac:dyDescent="0.45">
      <c r="A255" s="9">
        <v>253</v>
      </c>
      <c r="B255" s="9" t="s">
        <v>369</v>
      </c>
      <c r="C255" s="9" t="s">
        <v>370</v>
      </c>
      <c r="D255" s="9" t="s">
        <v>371</v>
      </c>
      <c r="E255" s="9" t="s">
        <v>372</v>
      </c>
      <c r="F255" s="9">
        <f>COUNTIF(SLR479_20231202[[#This Row],[Tytuł]],"*"&amp;$B$1&amp;"*")</f>
        <v>0</v>
      </c>
      <c r="G255" s="9">
        <f>COUNTIFS(SLR479_20231202[[#This Row],[Tytuł]],"*"&amp;$B$1&amp;"*",SLR479_20231202[[#This Row],[Tytuł]],"*"&amp;$E$1&amp;"*")</f>
        <v>0</v>
      </c>
      <c r="H255" s="9" t="s">
        <v>373</v>
      </c>
      <c r="I255" s="9">
        <f>MID(SLR479_20231202[[#This Row],[Rok, publikacja, cytowania]],2,4)+0</f>
        <v>2012</v>
      </c>
      <c r="J255" s="9">
        <f>(MID(SLR479_20231202[[#This Row],[Rok, publikacja, cytowania]],FIND(" Cited ",SLR479_20231202[[#This Row],[Rok, publikacja, cytowania]])+7,SLR479_20231202[[#This Row],[IlośćZnakówLCyt]]))+0</f>
        <v>6</v>
      </c>
      <c r="K255" s="9">
        <f>FIND(" Cited ",SLR479_20231202[[#This Row],[Rok, publikacja, cytowania]])+7</f>
        <v>81</v>
      </c>
      <c r="L255" s="9">
        <f>FIND(" times",SLR479_20231202[[#This Row],[Rok, publikacja, cytowania]])</f>
        <v>82</v>
      </c>
      <c r="M255" s="9">
        <f>SLR479_20231202[[#This Row],[koniecLCyt]]-SLR479_20231202[[#This Row],[poczLCyt]]</f>
        <v>1</v>
      </c>
      <c r="N255" s="9" t="s">
        <v>374</v>
      </c>
      <c r="O255" s="9" t="s">
        <v>375</v>
      </c>
      <c r="P255" s="9" t="s">
        <v>376</v>
      </c>
      <c r="Q255" s="9">
        <f>COUNTIF(SLR479_20231202[[#This Row],[streszczenie]],"*"&amp;$B$1&amp;"*")</f>
        <v>0</v>
      </c>
      <c r="R255" s="9">
        <f>COUNTIFS(SLR479_20231202[[#This Row],[streszczenie]],"*"&amp;$B$1&amp;"*",SLR479_20231202[[#This Row],[streszczenie]],"*"&amp;$E$1&amp;"*")</f>
        <v>0</v>
      </c>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t="s">
        <v>10</v>
      </c>
      <c r="CK255" s="9" t="s">
        <v>11</v>
      </c>
      <c r="CL255" s="9" t="s">
        <v>12</v>
      </c>
    </row>
    <row r="256" spans="1:90" hidden="1" x14ac:dyDescent="0.45">
      <c r="A256" s="9">
        <v>254</v>
      </c>
      <c r="B256" s="9" t="s">
        <v>1146</v>
      </c>
      <c r="C256" s="9" t="s">
        <v>1147</v>
      </c>
      <c r="D256" s="9">
        <v>57197459114</v>
      </c>
      <c r="E256" s="9" t="s">
        <v>1148</v>
      </c>
      <c r="F256" s="9">
        <f>COUNTIF(SLR479_20231202[[#This Row],[Tytuł]],"*"&amp;$B$1&amp;"*")</f>
        <v>0</v>
      </c>
      <c r="G256" s="9">
        <f>COUNTIFS(SLR479_20231202[[#This Row],[Tytuł]],"*"&amp;$B$1&amp;"*",SLR479_20231202[[#This Row],[Tytuł]],"*"&amp;$E$1&amp;"*")</f>
        <v>0</v>
      </c>
      <c r="H256" s="9" t="s">
        <v>1149</v>
      </c>
      <c r="I256" s="9">
        <f>MID(SLR479_20231202[[#This Row],[Rok, publikacja, cytowania]],2,4)+0</f>
        <v>2018</v>
      </c>
      <c r="J256" s="9">
        <f>(MID(SLR479_20231202[[#This Row],[Rok, publikacja, cytowania]],FIND(" Cited ",SLR479_20231202[[#This Row],[Rok, publikacja, cytowania]])+7,SLR479_20231202[[#This Row],[IlośćZnakówLCyt]]))+0</f>
        <v>5</v>
      </c>
      <c r="K256" s="9">
        <f>FIND(" Cited ",SLR479_20231202[[#This Row],[Rok, publikacja, cytowania]])+7</f>
        <v>72</v>
      </c>
      <c r="L256" s="9">
        <f>FIND(" times",SLR479_20231202[[#This Row],[Rok, publikacja, cytowania]])</f>
        <v>73</v>
      </c>
      <c r="M256" s="9">
        <f>SLR479_20231202[[#This Row],[koniecLCyt]]-SLR479_20231202[[#This Row],[poczLCyt]]</f>
        <v>1</v>
      </c>
      <c r="N256" s="9" t="s">
        <v>1150</v>
      </c>
      <c r="O256" s="9" t="s">
        <v>1151</v>
      </c>
      <c r="P256" s="9" t="s">
        <v>1152</v>
      </c>
      <c r="Q256" s="9">
        <f>COUNTIF(SLR479_20231202[[#This Row],[streszczenie]],"*"&amp;$B$1&amp;"*")</f>
        <v>1</v>
      </c>
      <c r="R256" s="9">
        <f>COUNTIFS(SLR479_20231202[[#This Row],[streszczenie]],"*"&amp;$B$1&amp;"*",SLR479_20231202[[#This Row],[streszczenie]],"*"&amp;$E$1&amp;"*")</f>
        <v>1</v>
      </c>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8" t="s">
        <v>10</v>
      </c>
      <c r="CK256" s="8" t="s">
        <v>11</v>
      </c>
      <c r="CL256" s="8" t="s">
        <v>12</v>
      </c>
    </row>
    <row r="257" spans="1:90" x14ac:dyDescent="0.45">
      <c r="A257" s="9">
        <v>255</v>
      </c>
      <c r="B257" s="9" t="s">
        <v>3232</v>
      </c>
      <c r="C257" s="9" t="s">
        <v>3233</v>
      </c>
      <c r="D257" s="9" t="s">
        <v>3234</v>
      </c>
      <c r="E257" s="9" t="s">
        <v>3235</v>
      </c>
      <c r="F257" s="9">
        <f>COUNTIF(SLR479_20231202[[#This Row],[Tytuł]],"*"&amp;$B$1&amp;"*")</f>
        <v>1</v>
      </c>
      <c r="G257" s="9">
        <f>COUNTIFS(SLR479_20231202[[#This Row],[Tytuł]],"*"&amp;$B$1&amp;"*",SLR479_20231202[[#This Row],[Tytuł]],"*"&amp;$E$1&amp;"*")</f>
        <v>0</v>
      </c>
      <c r="H257" s="9" t="s">
        <v>3236</v>
      </c>
      <c r="I257" s="9">
        <f>MID(SLR479_20231202[[#This Row],[Rok, publikacja, cytowania]],2,4)+0</f>
        <v>2022</v>
      </c>
      <c r="J257" s="9">
        <f>(MID(SLR479_20231202[[#This Row],[Rok, publikacja, cytowania]],FIND(" Cited ",SLR479_20231202[[#This Row],[Rok, publikacja, cytowania]])+7,SLR479_20231202[[#This Row],[IlośćZnakówLCyt]]))+0</f>
        <v>4</v>
      </c>
      <c r="K257" s="9">
        <f>FIND(" Cited ",SLR479_20231202[[#This Row],[Rok, publikacja, cytowania]])+7</f>
        <v>74</v>
      </c>
      <c r="L257" s="9">
        <f>FIND(" times",SLR479_20231202[[#This Row],[Rok, publikacja, cytowania]])</f>
        <v>75</v>
      </c>
      <c r="M257" s="9">
        <f>SLR479_20231202[[#This Row],[koniecLCyt]]-SLR479_20231202[[#This Row],[poczLCyt]]</f>
        <v>1</v>
      </c>
      <c r="N257" s="9" t="s">
        <v>3237</v>
      </c>
      <c r="O257" s="9" t="s">
        <v>3238</v>
      </c>
      <c r="P257" s="9" t="s">
        <v>3239</v>
      </c>
      <c r="Q257" s="9">
        <f>COUNTIF(SLR479_20231202[[#This Row],[streszczenie]],"*"&amp;$B$1&amp;"*")</f>
        <v>1</v>
      </c>
      <c r="R257" s="9">
        <f>COUNTIFS(SLR479_20231202[[#This Row],[streszczenie]],"*"&amp;$B$1&amp;"*",SLR479_20231202[[#This Row],[streszczenie]],"*"&amp;$E$1&amp;"*")</f>
        <v>0</v>
      </c>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t="s">
        <v>10</v>
      </c>
      <c r="CK257" s="9" t="s">
        <v>11</v>
      </c>
      <c r="CL257" s="9" t="s">
        <v>12</v>
      </c>
    </row>
    <row r="258" spans="1:90" hidden="1" x14ac:dyDescent="0.45">
      <c r="A258" s="9">
        <v>256</v>
      </c>
      <c r="B258" s="9" t="s">
        <v>3240</v>
      </c>
      <c r="C258" s="9" t="s">
        <v>3241</v>
      </c>
      <c r="D258" s="9" t="s">
        <v>3242</v>
      </c>
      <c r="E258" s="9" t="s">
        <v>3243</v>
      </c>
      <c r="F258" s="9">
        <f>COUNTIF(SLR479_20231202[[#This Row],[Tytuł]],"*"&amp;$B$1&amp;"*")</f>
        <v>0</v>
      </c>
      <c r="G258" s="9">
        <f>COUNTIFS(SLR479_20231202[[#This Row],[Tytuł]],"*"&amp;$B$1&amp;"*",SLR479_20231202[[#This Row],[Tytuł]],"*"&amp;$E$1&amp;"*")</f>
        <v>0</v>
      </c>
      <c r="H258" s="9" t="s">
        <v>3244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81</v>
      </c>
      <c r="L258" s="9">
        <f>FIND(" times",SLR479_20231202[[#This Row],[Rok, publikacja, cytowania]])</f>
        <v>82</v>
      </c>
      <c r="M258" s="9">
        <f>SLR479_20231202[[#This Row],[koniecLCyt]]-SLR479_20231202[[#This Row],[poczLCyt]]</f>
        <v>1</v>
      </c>
      <c r="N258" s="9" t="s">
        <v>3245</v>
      </c>
      <c r="O258" s="9" t="s">
        <v>3246</v>
      </c>
      <c r="P258" s="9" t="s">
        <v>3247</v>
      </c>
      <c r="Q258" s="9">
        <f>COUNTIF(SLR479_20231202[[#This Row],[streszczenie]],"*"&amp;$B$1&amp;"*")</f>
        <v>0</v>
      </c>
      <c r="R258" s="9">
        <f>COUNTIFS(SLR479_20231202[[#This Row],[streszczenie]],"*"&amp;$B$1&amp;"*",SLR479_20231202[[#This Row],[streszczenie]],"*"&amp;$E$1&amp;"*")</f>
        <v>0</v>
      </c>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8" t="s">
        <v>10</v>
      </c>
      <c r="CK258" s="8" t="s">
        <v>11</v>
      </c>
      <c r="CL258" s="8" t="s">
        <v>12</v>
      </c>
    </row>
    <row r="259" spans="1:90" hidden="1" x14ac:dyDescent="0.45">
      <c r="A259" s="9">
        <v>257</v>
      </c>
      <c r="B259" s="9" t="s">
        <v>1153</v>
      </c>
      <c r="C259" s="9" t="s">
        <v>1154</v>
      </c>
      <c r="D259" s="9" t="s">
        <v>1155</v>
      </c>
      <c r="E259" s="9" t="s">
        <v>1156</v>
      </c>
      <c r="F259" s="9">
        <f>COUNTIF(SLR479_20231202[[#This Row],[Tytuł]],"*"&amp;$B$1&amp;"*")</f>
        <v>0</v>
      </c>
      <c r="G259" s="9">
        <f>COUNTIFS(SLR479_20231202[[#This Row],[Tytuł]],"*"&amp;$B$1&amp;"*",SLR479_20231202[[#This Row],[Tytuł]],"*"&amp;$E$1&amp;"*")</f>
        <v>0</v>
      </c>
      <c r="H259" s="9" t="s">
        <v>1157</v>
      </c>
      <c r="I259" s="9">
        <f>MID(SLR479_20231202[[#This Row],[Rok, publikacja, cytowania]],2,4)+0</f>
        <v>2022</v>
      </c>
      <c r="J259" s="9">
        <f>(MID(SLR479_20231202[[#This Row],[Rok, publikacja, cytowania]],FIND(" Cited ",SLR479_20231202[[#This Row],[Rok, publikacja, cytowania]])+7,SLR479_20231202[[#This Row],[IlośćZnakówLCyt]]))+0</f>
        <v>3</v>
      </c>
      <c r="K259" s="9">
        <f>FIND(" Cited ",SLR479_20231202[[#This Row],[Rok, publikacja, cytowania]])+7</f>
        <v>66</v>
      </c>
      <c r="L259" s="9">
        <f>FIND(" times",SLR479_20231202[[#This Row],[Rok, publikacja, cytowania]])</f>
        <v>67</v>
      </c>
      <c r="M259" s="9">
        <f>SLR479_20231202[[#This Row],[koniecLCyt]]-SLR479_20231202[[#This Row],[poczLCyt]]</f>
        <v>1</v>
      </c>
      <c r="N259" s="9" t="s">
        <v>1158</v>
      </c>
      <c r="O259" s="9" t="s">
        <v>1159</v>
      </c>
      <c r="P259" s="9" t="s">
        <v>1160</v>
      </c>
      <c r="Q259" s="9">
        <f>COUNTIF(SLR479_20231202[[#This Row],[streszczenie]],"*"&amp;$B$1&amp;"*")</f>
        <v>1</v>
      </c>
      <c r="R259" s="9">
        <f>COUNTIFS(SLR479_20231202[[#This Row],[streszczenie]],"*"&amp;$B$1&amp;"*",SLR479_20231202[[#This Row],[streszczenie]],"*"&amp;$E$1&amp;"*")</f>
        <v>1</v>
      </c>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t="s">
        <v>10</v>
      </c>
      <c r="CK259" s="9" t="s">
        <v>11</v>
      </c>
      <c r="CL259" s="9" t="s">
        <v>12</v>
      </c>
    </row>
    <row r="260" spans="1:90" hidden="1" x14ac:dyDescent="0.45">
      <c r="A260" s="9">
        <v>258</v>
      </c>
      <c r="B260" s="9" t="s">
        <v>1161</v>
      </c>
      <c r="C260" s="9" t="s">
        <v>1162</v>
      </c>
      <c r="D260" s="9" t="s">
        <v>1163</v>
      </c>
      <c r="E260" s="9" t="s">
        <v>1164</v>
      </c>
      <c r="F260" s="9">
        <f>COUNTIF(SLR479_20231202[[#This Row],[Tytuł]],"*"&amp;$B$1&amp;"*")</f>
        <v>1</v>
      </c>
      <c r="G260" s="9">
        <f>COUNTIFS(SLR479_20231202[[#This Row],[Tytuł]],"*"&amp;$B$1&amp;"*",SLR479_20231202[[#This Row],[Tytuł]],"*"&amp;$E$1&amp;"*")</f>
        <v>1</v>
      </c>
      <c r="H260" s="9" t="s">
        <v>1165</v>
      </c>
      <c r="I260" s="9">
        <f>MID(SLR479_20231202[[#This Row],[Rok, publikacja, cytowania]],2,4)+0</f>
        <v>2020</v>
      </c>
      <c r="J260" s="9">
        <f>(MID(SLR479_20231202[[#This Row],[Rok, publikacja, cytowania]],FIND(" Cited ",SLR479_20231202[[#This Row],[Rok, publikacja, cytowania]])+7,SLR479_20231202[[#This Row],[IlośćZnakówLCyt]]))+0</f>
        <v>3</v>
      </c>
      <c r="K260" s="9">
        <f>FIND(" Cited ",SLR479_20231202[[#This Row],[Rok, publikacja, cytowania]])+7</f>
        <v>124</v>
      </c>
      <c r="L260" s="9">
        <f>FIND(" times",SLR479_20231202[[#This Row],[Rok, publikacja, cytowania]])</f>
        <v>125</v>
      </c>
      <c r="M260" s="9">
        <f>SLR479_20231202[[#This Row],[koniecLCyt]]-SLR479_20231202[[#This Row],[poczLCyt]]</f>
        <v>1</v>
      </c>
      <c r="N260" s="9" t="s">
        <v>1166</v>
      </c>
      <c r="O260" s="9" t="s">
        <v>1167</v>
      </c>
      <c r="P260" s="9" t="s">
        <v>1168</v>
      </c>
      <c r="Q260" s="9">
        <f>COUNTIF(SLR479_20231202[[#This Row],[streszczenie]],"*"&amp;$B$1&amp;"*")</f>
        <v>1</v>
      </c>
      <c r="R260" s="9">
        <f>COUNTIFS(SLR479_20231202[[#This Row],[streszczenie]],"*"&amp;$B$1&amp;"*",SLR479_20231202[[#This Row],[streszczenie]],"*"&amp;$E$1&amp;"*")</f>
        <v>1</v>
      </c>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8" t="s">
        <v>10</v>
      </c>
      <c r="CK260" s="8" t="s">
        <v>128</v>
      </c>
      <c r="CL260" s="8" t="s">
        <v>12</v>
      </c>
    </row>
    <row r="261" spans="1:90" hidden="1" x14ac:dyDescent="0.45">
      <c r="A261" s="9">
        <v>259</v>
      </c>
      <c r="B261" s="9" t="s">
        <v>3248</v>
      </c>
      <c r="C261" s="9" t="s">
        <v>3249</v>
      </c>
      <c r="D261" s="9" t="s">
        <v>3250</v>
      </c>
      <c r="E261" s="9" t="s">
        <v>3251</v>
      </c>
      <c r="F261" s="9">
        <f>COUNTIF(SLR479_20231202[[#This Row],[Tytuł]],"*"&amp;$B$1&amp;"*")</f>
        <v>0</v>
      </c>
      <c r="G261" s="9">
        <f>COUNTIFS(SLR479_20231202[[#This Row],[Tytuł]],"*"&amp;$B$1&amp;"*",SLR479_20231202[[#This Row],[Tytuł]],"*"&amp;$E$1&amp;"*")</f>
        <v>0</v>
      </c>
      <c r="H261" s="9" t="s">
        <v>3252</v>
      </c>
      <c r="I261" s="9">
        <f>MID(SLR479_20231202[[#This Row],[Rok, publikacja, cytowania]],2,4)+0</f>
        <v>2010</v>
      </c>
      <c r="J261" s="9">
        <f>(MID(SLR479_20231202[[#This Row],[Rok, publikacja, cytowania]],FIND(" Cited ",SLR479_20231202[[#This Row],[Rok, publikacja, cytowania]])+7,SLR479_20231202[[#This Row],[IlośćZnakówLCyt]]))+0</f>
        <v>4</v>
      </c>
      <c r="K261" s="9">
        <f>FIND(" Cited ",SLR479_20231202[[#This Row],[Rok, publikacja, cytowania]])+7</f>
        <v>165</v>
      </c>
      <c r="L261" s="9">
        <f>FIND(" times",SLR479_20231202[[#This Row],[Rok, publikacja, cytowania]])</f>
        <v>166</v>
      </c>
      <c r="M261" s="9">
        <f>SLR479_20231202[[#This Row],[koniecLCyt]]-SLR479_20231202[[#This Row],[poczLCyt]]</f>
        <v>1</v>
      </c>
      <c r="N261" s="9">
        <v>0</v>
      </c>
      <c r="O261" s="9" t="s">
        <v>3253</v>
      </c>
      <c r="P261" s="9" t="s">
        <v>3254</v>
      </c>
      <c r="Q261" s="9">
        <f>COUNTIF(SLR479_20231202[[#This Row],[streszczenie]],"*"&amp;$B$1&amp;"*")</f>
        <v>0</v>
      </c>
      <c r="R261" s="9">
        <f>COUNTIFS(SLR479_20231202[[#This Row],[streszczenie]],"*"&amp;$B$1&amp;"*",SLR479_20231202[[#This Row],[streszczenie]],"*"&amp;$E$1&amp;"*")</f>
        <v>0</v>
      </c>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t="s">
        <v>10</v>
      </c>
      <c r="CK261" s="9" t="s">
        <v>207</v>
      </c>
      <c r="CL261" s="9" t="s">
        <v>12</v>
      </c>
    </row>
    <row r="262" spans="1:90" hidden="1" x14ac:dyDescent="0.45">
      <c r="A262" s="9">
        <v>260</v>
      </c>
      <c r="B262" s="9" t="s">
        <v>3255</v>
      </c>
      <c r="C262" s="9" t="s">
        <v>3256</v>
      </c>
      <c r="D262" s="9">
        <v>57209295303</v>
      </c>
      <c r="E262" s="9" t="s">
        <v>3257</v>
      </c>
      <c r="F262" s="9">
        <f>COUNTIF(SLR479_20231202[[#This Row],[Tytuł]],"*"&amp;$B$1&amp;"*")</f>
        <v>1</v>
      </c>
      <c r="G262" s="9">
        <f>COUNTIFS(SLR479_20231202[[#This Row],[Tytuł]],"*"&amp;$B$1&amp;"*",SLR479_20231202[[#This Row],[Tytuł]],"*"&amp;$E$1&amp;"*")</f>
        <v>0</v>
      </c>
      <c r="H262" s="9" t="s">
        <v>3258</v>
      </c>
      <c r="I262" s="9">
        <f>MID(SLR479_20231202[[#This Row],[Rok, publikacja, cytowania]],2,4)+0</f>
        <v>2020</v>
      </c>
      <c r="J262" s="9">
        <f>(MID(SLR479_20231202[[#This Row],[Rok, publikacja, cytowania]],FIND(" Cited ",SLR479_20231202[[#This Row],[Rok, publikacja, cytowania]])+7,SLR479_20231202[[#This Row],[IlośćZnakówLCyt]]))+0</f>
        <v>5</v>
      </c>
      <c r="K262" s="9">
        <f>FIND(" Cited ",SLR479_20231202[[#This Row],[Rok, publikacja, cytowania]])+7</f>
        <v>96</v>
      </c>
      <c r="L262" s="9">
        <f>FIND(" times",SLR479_20231202[[#This Row],[Rok, publikacja, cytowania]])</f>
        <v>97</v>
      </c>
      <c r="M262" s="9">
        <f>SLR479_20231202[[#This Row],[koniecLCyt]]-SLR479_20231202[[#This Row],[poczLCyt]]</f>
        <v>1</v>
      </c>
      <c r="N262" s="9" t="s">
        <v>3259</v>
      </c>
      <c r="O262" s="9" t="s">
        <v>3260</v>
      </c>
      <c r="P262" s="9" t="s">
        <v>3261</v>
      </c>
      <c r="Q262" s="9">
        <f>COUNTIF(SLR479_20231202[[#This Row],[streszczenie]],"*"&amp;$B$1&amp;"*")</f>
        <v>1</v>
      </c>
      <c r="R262" s="9">
        <f>COUNTIFS(SLR479_20231202[[#This Row],[streszczenie]],"*"&amp;$B$1&amp;"*",SLR479_20231202[[#This Row],[streszczenie]],"*"&amp;$E$1&amp;"*")</f>
        <v>1</v>
      </c>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8" t="s">
        <v>10</v>
      </c>
      <c r="CK262" s="8" t="s">
        <v>11</v>
      </c>
      <c r="CL262" s="8" t="s">
        <v>12</v>
      </c>
    </row>
    <row r="263" spans="1:90" hidden="1" x14ac:dyDescent="0.45">
      <c r="A263" s="9">
        <v>261</v>
      </c>
      <c r="B263" s="9" t="s">
        <v>1190</v>
      </c>
      <c r="C263" s="9" t="s">
        <v>1191</v>
      </c>
      <c r="D263" s="9" t="s">
        <v>1192</v>
      </c>
      <c r="E263" s="9" t="s">
        <v>1193</v>
      </c>
      <c r="F263" s="9">
        <f>COUNTIF(SLR479_20231202[[#This Row],[Tytuł]],"*"&amp;$B$1&amp;"*")</f>
        <v>0</v>
      </c>
      <c r="G263" s="9">
        <f>COUNTIFS(SLR479_20231202[[#This Row],[Tytuł]],"*"&amp;$B$1&amp;"*",SLR479_20231202[[#This Row],[Tytuł]],"*"&amp;$E$1&amp;"*")</f>
        <v>0</v>
      </c>
      <c r="H263" s="9" t="s">
        <v>1194</v>
      </c>
      <c r="I263" s="9">
        <f>MID(SLR479_20231202[[#This Row],[Rok, publikacja, cytowania]],2,4)+0</f>
        <v>2018</v>
      </c>
      <c r="J263" s="9">
        <f>(MID(SLR479_20231202[[#This Row],[Rok, publikacja, cytowania]],FIND(" Cited ",SLR479_20231202[[#This Row],[Rok, publikacja, cytowania]])+7,SLR479_20231202[[#This Row],[IlośćZnakówLCyt]]))+0</f>
        <v>4</v>
      </c>
      <c r="K263" s="9">
        <f>FIND(" Cited ",SLR479_20231202[[#This Row],[Rok, publikacja, cytowania]])+7</f>
        <v>61</v>
      </c>
      <c r="L263" s="9">
        <f>FIND(" times",SLR479_20231202[[#This Row],[Rok, publikacja, cytowania]])</f>
        <v>62</v>
      </c>
      <c r="M263" s="9">
        <f>SLR479_20231202[[#This Row],[koniecLCyt]]-SLR479_20231202[[#This Row],[poczLCyt]]</f>
        <v>1</v>
      </c>
      <c r="N263" s="9" t="s">
        <v>1195</v>
      </c>
      <c r="O263" s="9" t="s">
        <v>1196</v>
      </c>
      <c r="P263" s="9" t="s">
        <v>1197</v>
      </c>
      <c r="Q263" s="9">
        <f>COUNTIF(SLR479_20231202[[#This Row],[streszczenie]],"*"&amp;$B$1&amp;"*")</f>
        <v>0</v>
      </c>
      <c r="R263" s="9">
        <f>COUNTIFS(SLR479_20231202[[#This Row],[streszczenie]],"*"&amp;$B$1&amp;"*",SLR479_20231202[[#This Row],[streszczenie]],"*"&amp;$E$1&amp;"*")</f>
        <v>0</v>
      </c>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t="s">
        <v>1198</v>
      </c>
      <c r="CK263" s="9" t="s">
        <v>11</v>
      </c>
      <c r="CL263" s="9" t="s">
        <v>12</v>
      </c>
    </row>
    <row r="264" spans="1:90" hidden="1" x14ac:dyDescent="0.45">
      <c r="A264" s="9">
        <v>262</v>
      </c>
      <c r="B264" s="9" t="s">
        <v>1199</v>
      </c>
      <c r="C264" s="9" t="s">
        <v>1200</v>
      </c>
      <c r="D264" s="9">
        <v>57213147688</v>
      </c>
      <c r="E264" s="9" t="s">
        <v>1201</v>
      </c>
      <c r="F264" s="9">
        <f>COUNTIF(SLR479_20231202[[#This Row],[Tytuł]],"*"&amp;$B$1&amp;"*")</f>
        <v>1</v>
      </c>
      <c r="G264" s="9">
        <f>COUNTIFS(SLR479_20231202[[#This Row],[Tytuł]],"*"&amp;$B$1&amp;"*",SLR479_20231202[[#This Row],[Tytuł]],"*"&amp;$E$1&amp;"*")</f>
        <v>1</v>
      </c>
      <c r="H264" s="9" t="s">
        <v>1202</v>
      </c>
      <c r="I264" s="9">
        <f>MID(SLR479_20231202[[#This Row],[Rok, publikacja, cytowania]],2,4)+0</f>
        <v>2021</v>
      </c>
      <c r="J264" s="9">
        <f>(MID(SLR479_20231202[[#This Row],[Rok, publikacja, cytowania]],FIND(" Cited ",SLR479_20231202[[#This Row],[Rok, publikacja, cytowania]])+7,SLR479_20231202[[#This Row],[IlośćZnakówLCyt]]))+0</f>
        <v>5</v>
      </c>
      <c r="K264" s="9">
        <f>FIND(" Cited ",SLR479_20231202[[#This Row],[Rok, publikacja, cytowania]])+7</f>
        <v>83</v>
      </c>
      <c r="L264" s="9">
        <f>FIND(" times",SLR479_20231202[[#This Row],[Rok, publikacja, cytowania]])</f>
        <v>84</v>
      </c>
      <c r="M264" s="9">
        <f>SLR479_20231202[[#This Row],[koniecLCyt]]-SLR479_20231202[[#This Row],[poczLCyt]]</f>
        <v>1</v>
      </c>
      <c r="N264" s="9">
        <v>0</v>
      </c>
      <c r="O264" s="9" t="s">
        <v>1203</v>
      </c>
      <c r="P264" s="9" t="s">
        <v>1204</v>
      </c>
      <c r="Q264" s="9">
        <f>COUNTIF(SLR479_20231202[[#This Row],[streszczenie]],"*"&amp;$B$1&amp;"*")</f>
        <v>1</v>
      </c>
      <c r="R264" s="9">
        <f>COUNTIFS(SLR479_20231202[[#This Row],[streszczenie]],"*"&amp;$B$1&amp;"*",SLR479_20231202[[#This Row],[streszczenie]],"*"&amp;$E$1&amp;"*")</f>
        <v>1</v>
      </c>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8" t="s">
        <v>10</v>
      </c>
      <c r="CK264" s="8" t="s">
        <v>11</v>
      </c>
      <c r="CL264" s="8" t="s">
        <v>12</v>
      </c>
    </row>
    <row r="265" spans="1:90" hidden="1" x14ac:dyDescent="0.45">
      <c r="A265" s="9">
        <v>263</v>
      </c>
      <c r="B265" s="9" t="s">
        <v>1228</v>
      </c>
      <c r="C265" s="9" t="s">
        <v>1229</v>
      </c>
      <c r="D265" s="9" t="s">
        <v>1230</v>
      </c>
      <c r="E265" s="9" t="s">
        <v>1231</v>
      </c>
      <c r="F265" s="9">
        <f>COUNTIF(SLR479_20231202[[#This Row],[Tytuł]],"*"&amp;$B$1&amp;"*")</f>
        <v>0</v>
      </c>
      <c r="G265" s="9">
        <f>COUNTIFS(SLR479_20231202[[#This Row],[Tytuł]],"*"&amp;$B$1&amp;"*",SLR479_20231202[[#This Row],[Tytuł]],"*"&amp;$E$1&amp;"*")</f>
        <v>0</v>
      </c>
      <c r="H265" s="9" t="s">
        <v>1232</v>
      </c>
      <c r="I265" s="9">
        <f>MID(SLR479_20231202[[#This Row],[Rok, publikacja, cytowania]],2,4)+0</f>
        <v>2021</v>
      </c>
      <c r="J265" s="9">
        <f>(MID(SLR479_20231202[[#This Row],[Rok, publikacja, cytowania]],FIND(" Cited ",SLR479_20231202[[#This Row],[Rok, publikacja, cytowania]])+7,SLR479_20231202[[#This Row],[IlośćZnakówLCyt]]))+0</f>
        <v>4</v>
      </c>
      <c r="K265" s="9">
        <f>FIND(" Cited ",SLR479_20231202[[#This Row],[Rok, publikacja, cytowania]])+7</f>
        <v>58</v>
      </c>
      <c r="L265" s="9">
        <f>FIND(" times",SLR479_20231202[[#This Row],[Rok, publikacja, cytowania]])</f>
        <v>59</v>
      </c>
      <c r="M265" s="9">
        <f>SLR479_20231202[[#This Row],[koniecLCyt]]-SLR479_20231202[[#This Row],[poczLCyt]]</f>
        <v>1</v>
      </c>
      <c r="N265" s="9" t="s">
        <v>1233</v>
      </c>
      <c r="O265" s="9" t="s">
        <v>1234</v>
      </c>
      <c r="P265" s="9" t="s">
        <v>1235</v>
      </c>
      <c r="Q265" s="9">
        <f>COUNTIF(SLR479_20231202[[#This Row],[streszczenie]],"*"&amp;$B$1&amp;"*")</f>
        <v>0</v>
      </c>
      <c r="R265" s="9">
        <f>COUNTIFS(SLR479_20231202[[#This Row],[streszczenie]],"*"&amp;$B$1&amp;"*",SLR479_20231202[[#This Row],[streszczenie]],"*"&amp;$E$1&amp;"*")</f>
        <v>0</v>
      </c>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t="s">
        <v>10</v>
      </c>
      <c r="CK265" s="9" t="s">
        <v>128</v>
      </c>
      <c r="CL265" s="9" t="s">
        <v>12</v>
      </c>
    </row>
    <row r="266" spans="1:90" hidden="1" x14ac:dyDescent="0.45">
      <c r="A266" s="9">
        <v>264</v>
      </c>
      <c r="B266" s="9" t="s">
        <v>3262</v>
      </c>
      <c r="C266" s="9" t="s">
        <v>3263</v>
      </c>
      <c r="D266" s="9" t="s">
        <v>3264</v>
      </c>
      <c r="E266" s="9" t="s">
        <v>3265</v>
      </c>
      <c r="F266" s="9">
        <f>COUNTIF(SLR479_20231202[[#This Row],[Tytuł]],"*"&amp;$B$1&amp;"*")</f>
        <v>0</v>
      </c>
      <c r="G266" s="9">
        <f>COUNTIFS(SLR479_20231202[[#This Row],[Tytuł]],"*"&amp;$B$1&amp;"*",SLR479_20231202[[#This Row],[Tytuł]],"*"&amp;$E$1&amp;"*")</f>
        <v>0</v>
      </c>
      <c r="H266" s="9" t="s">
        <v>3266</v>
      </c>
      <c r="I266" s="9">
        <f>MID(SLR479_20231202[[#This Row],[Rok, publikacja, cytowania]],2,4)+0</f>
        <v>2017</v>
      </c>
      <c r="J266" s="9">
        <f>(MID(SLR479_20231202[[#This Row],[Rok, publikacja, cytowania]],FIND(" Cited ",SLR479_20231202[[#This Row],[Rok, publikacja, cytowania]])+7,SLR479_20231202[[#This Row],[IlośćZnakówLCyt]]))+0</f>
        <v>6</v>
      </c>
      <c r="K266" s="9">
        <f>FIND(" Cited ",SLR479_20231202[[#This Row],[Rok, publikacja, cytowania]])+7</f>
        <v>58</v>
      </c>
      <c r="L266" s="9">
        <f>FIND(" times",SLR479_20231202[[#This Row],[Rok, publikacja, cytowania]])</f>
        <v>59</v>
      </c>
      <c r="M266" s="9">
        <f>SLR479_20231202[[#This Row],[koniecLCyt]]-SLR479_20231202[[#This Row],[poczLCyt]]</f>
        <v>1</v>
      </c>
      <c r="N266" s="9" t="s">
        <v>3267</v>
      </c>
      <c r="O266" s="9" t="s">
        <v>3268</v>
      </c>
      <c r="P266" s="9" t="s">
        <v>3269</v>
      </c>
      <c r="Q266" s="9">
        <f>COUNTIF(SLR479_20231202[[#This Row],[streszczenie]],"*"&amp;$B$1&amp;"*")</f>
        <v>1</v>
      </c>
      <c r="R266" s="9">
        <f>COUNTIFS(SLR479_20231202[[#This Row],[streszczenie]],"*"&amp;$B$1&amp;"*",SLR479_20231202[[#This Row],[streszczenie]],"*"&amp;$E$1&amp;"*")</f>
        <v>1</v>
      </c>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8" t="s">
        <v>10</v>
      </c>
      <c r="CK266" s="8" t="s">
        <v>128</v>
      </c>
      <c r="CL266" s="8" t="s">
        <v>12</v>
      </c>
    </row>
    <row r="267" spans="1:90" hidden="1" x14ac:dyDescent="0.45">
      <c r="A267" s="9">
        <v>265</v>
      </c>
      <c r="B267" s="9" t="s">
        <v>3270</v>
      </c>
      <c r="C267" s="9" t="s">
        <v>3271</v>
      </c>
      <c r="D267" s="9" t="s">
        <v>3272</v>
      </c>
      <c r="E267" s="9" t="s">
        <v>3273</v>
      </c>
      <c r="F267" s="9">
        <f>COUNTIF(SLR479_20231202[[#This Row],[Tytuł]],"*"&amp;$B$1&amp;"*")</f>
        <v>0</v>
      </c>
      <c r="G267" s="9">
        <f>COUNTIFS(SLR479_20231202[[#This Row],[Tytuł]],"*"&amp;$B$1&amp;"*",SLR479_20231202[[#This Row],[Tytuł]],"*"&amp;$E$1&amp;"*")</f>
        <v>0</v>
      </c>
      <c r="H267" s="9" t="s">
        <v>3274</v>
      </c>
      <c r="I267" s="9">
        <f>MID(SLR479_20231202[[#This Row],[Rok, publikacja, cytowania]],2,4)+0</f>
        <v>2014</v>
      </c>
      <c r="J267" s="9">
        <f>(MID(SLR479_20231202[[#This Row],[Rok, publikacja, cytowania]],FIND(" Cited ",SLR479_20231202[[#This Row],[Rok, publikacja, cytowania]])+7,SLR479_20231202[[#This Row],[IlośćZnakówLCyt]]))+0</f>
        <v>4</v>
      </c>
      <c r="K267" s="9">
        <f>FIND(" Cited ",SLR479_20231202[[#This Row],[Rok, publikacja, cytowania]])+7</f>
        <v>109</v>
      </c>
      <c r="L267" s="9">
        <f>FIND(" times",SLR479_20231202[[#This Row],[Rok, publikacja, cytowania]])</f>
        <v>110</v>
      </c>
      <c r="M267" s="9">
        <f>SLR479_20231202[[#This Row],[koniecLCyt]]-SLR479_20231202[[#This Row],[poczLCyt]]</f>
        <v>1</v>
      </c>
      <c r="N267" s="9" t="s">
        <v>3275</v>
      </c>
      <c r="O267" s="9" t="s">
        <v>3276</v>
      </c>
      <c r="P267" s="9" t="s">
        <v>3277</v>
      </c>
      <c r="Q267" s="9">
        <f>COUNTIF(SLR479_20231202[[#This Row],[streszczenie]],"*"&amp;$B$1&amp;"*")</f>
        <v>1</v>
      </c>
      <c r="R267" s="9">
        <f>COUNTIFS(SLR479_20231202[[#This Row],[streszczenie]],"*"&amp;$B$1&amp;"*",SLR479_20231202[[#This Row],[streszczenie]],"*"&amp;$E$1&amp;"*")</f>
        <v>1</v>
      </c>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t="s">
        <v>10</v>
      </c>
      <c r="CK267" s="9" t="s">
        <v>11</v>
      </c>
      <c r="CL267" s="9" t="s">
        <v>12</v>
      </c>
    </row>
    <row r="268" spans="1:90" hidden="1" x14ac:dyDescent="0.45">
      <c r="A268" s="9">
        <v>266</v>
      </c>
      <c r="B268" s="9" t="s">
        <v>3278</v>
      </c>
      <c r="C268" s="9" t="s">
        <v>3279</v>
      </c>
      <c r="D268" s="9" t="s">
        <v>3280</v>
      </c>
      <c r="E268" s="9" t="s">
        <v>3281</v>
      </c>
      <c r="F268" s="9">
        <f>COUNTIF(SLR479_20231202[[#This Row],[Tytuł]],"*"&amp;$B$1&amp;"*")</f>
        <v>0</v>
      </c>
      <c r="G268" s="9">
        <f>COUNTIFS(SLR479_20231202[[#This Row],[Tytuł]],"*"&amp;$B$1&amp;"*",SLR479_20231202[[#This Row],[Tytuł]],"*"&amp;$E$1&amp;"*")</f>
        <v>0</v>
      </c>
      <c r="H268" s="9" t="s">
        <v>3282</v>
      </c>
      <c r="I268" s="9">
        <f>MID(SLR479_20231202[[#This Row],[Rok, publikacja, cytowania]],2,4)+0</f>
        <v>2021</v>
      </c>
      <c r="J268" s="9">
        <f>(MID(SLR479_20231202[[#This Row],[Rok, publikacja, cytowania]],FIND(" Cited ",SLR479_20231202[[#This Row],[Rok, publikacja, cytowania]])+7,SLR479_20231202[[#This Row],[IlośćZnakówLCyt]]))+0</f>
        <v>4</v>
      </c>
      <c r="K268" s="9">
        <f>FIND(" Cited ",SLR479_20231202[[#This Row],[Rok, publikacja, cytowania]])+7</f>
        <v>67</v>
      </c>
      <c r="L268" s="9">
        <f>FIND(" times",SLR479_20231202[[#This Row],[Rok, publikacja, cytowania]])</f>
        <v>68</v>
      </c>
      <c r="M268" s="9">
        <f>SLR479_20231202[[#This Row],[koniecLCyt]]-SLR479_20231202[[#This Row],[poczLCyt]]</f>
        <v>1</v>
      </c>
      <c r="N268" s="9" t="s">
        <v>3283</v>
      </c>
      <c r="O268" s="9" t="s">
        <v>3284</v>
      </c>
      <c r="P268" s="9" t="s">
        <v>3285</v>
      </c>
      <c r="Q268" s="9">
        <f>COUNTIF(SLR479_20231202[[#This Row],[streszczenie]],"*"&amp;$B$1&amp;"*")</f>
        <v>0</v>
      </c>
      <c r="R268" s="9">
        <f>COUNTIFS(SLR479_20231202[[#This Row],[streszczenie]],"*"&amp;$B$1&amp;"*",SLR479_20231202[[#This Row],[streszczenie]],"*"&amp;$E$1&amp;"*")</f>
        <v>0</v>
      </c>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8" t="s">
        <v>10</v>
      </c>
      <c r="CK268" s="8" t="s">
        <v>11</v>
      </c>
      <c r="CL268" s="8" t="s">
        <v>12</v>
      </c>
    </row>
    <row r="269" spans="1:90" hidden="1" x14ac:dyDescent="0.45">
      <c r="A269" s="9">
        <v>267</v>
      </c>
      <c r="B269" s="9" t="s">
        <v>3286</v>
      </c>
      <c r="C269" s="9" t="s">
        <v>3287</v>
      </c>
      <c r="D269" s="9">
        <v>57224999542</v>
      </c>
      <c r="E269" s="9" t="s">
        <v>3288</v>
      </c>
      <c r="F269" s="9">
        <f>COUNTIF(SLR479_20231202[[#This Row],[Tytuł]],"*"&amp;$B$1&amp;"*")</f>
        <v>0</v>
      </c>
      <c r="G269" s="9">
        <f>COUNTIFS(SLR479_20231202[[#This Row],[Tytuł]],"*"&amp;$B$1&amp;"*",SLR479_20231202[[#This Row],[Tytuł]],"*"&amp;$E$1&amp;"*")</f>
        <v>0</v>
      </c>
      <c r="H269" s="9" t="s">
        <v>3289</v>
      </c>
      <c r="I269" s="9">
        <f>MID(SLR479_20231202[[#This Row],[Rok, publikacja, cytowania]],2,4)+0</f>
        <v>2021</v>
      </c>
      <c r="J269" s="9">
        <f>(MID(SLR479_20231202[[#This Row],[Rok, publikacja, cytowania]],FIND(" Cited ",SLR479_20231202[[#This Row],[Rok, publikacja, cytowania]])+7,SLR479_20231202[[#This Row],[IlośćZnakówLCyt]]))+0</f>
        <v>4</v>
      </c>
      <c r="K269" s="9">
        <f>FIND(" Cited ",SLR479_20231202[[#This Row],[Rok, publikacja, cytowania]])+7</f>
        <v>88</v>
      </c>
      <c r="L269" s="9">
        <f>FIND(" times",SLR479_20231202[[#This Row],[Rok, publikacja, cytowania]])</f>
        <v>89</v>
      </c>
      <c r="M269" s="9">
        <f>SLR479_20231202[[#This Row],[koniecLCyt]]-SLR479_20231202[[#This Row],[poczLCyt]]</f>
        <v>1</v>
      </c>
      <c r="N269" s="9">
        <v>0</v>
      </c>
      <c r="O269" s="9" t="s">
        <v>3290</v>
      </c>
      <c r="P269" s="9" t="s">
        <v>3291</v>
      </c>
      <c r="Q269" s="9">
        <f>COUNTIF(SLR479_20231202[[#This Row],[streszczenie]],"*"&amp;$B$1&amp;"*")</f>
        <v>0</v>
      </c>
      <c r="R269" s="9">
        <f>COUNTIFS(SLR479_20231202[[#This Row],[streszczenie]],"*"&amp;$B$1&amp;"*",SLR479_20231202[[#This Row],[streszczenie]],"*"&amp;$E$1&amp;"*")</f>
        <v>0</v>
      </c>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t="s">
        <v>10</v>
      </c>
      <c r="CK269" s="9" t="s">
        <v>11</v>
      </c>
      <c r="CL269" s="9" t="s">
        <v>12</v>
      </c>
    </row>
    <row r="270" spans="1:90" hidden="1" x14ac:dyDescent="0.45">
      <c r="A270" s="9">
        <v>268</v>
      </c>
      <c r="B270" s="9" t="s">
        <v>3292</v>
      </c>
      <c r="C270" s="9" t="s">
        <v>3293</v>
      </c>
      <c r="D270" s="9" t="s">
        <v>3294</v>
      </c>
      <c r="E270" s="9" t="s">
        <v>3295</v>
      </c>
      <c r="F270" s="9">
        <f>COUNTIF(SLR479_20231202[[#This Row],[Tytuł]],"*"&amp;$B$1&amp;"*")</f>
        <v>0</v>
      </c>
      <c r="G270" s="9">
        <f>COUNTIFS(SLR479_20231202[[#This Row],[Tytuł]],"*"&amp;$B$1&amp;"*",SLR479_20231202[[#This Row],[Tytuł]],"*"&amp;$E$1&amp;"*")</f>
        <v>0</v>
      </c>
      <c r="H270" s="9" t="s">
        <v>3296</v>
      </c>
      <c r="I270" s="9">
        <f>MID(SLR479_20231202[[#This Row],[Rok, publikacja, cytowania]],2,4)+0</f>
        <v>2012</v>
      </c>
      <c r="J270" s="9">
        <f>(MID(SLR479_20231202[[#This Row],[Rok, publikacja, cytowania]],FIND(" Cited ",SLR479_20231202[[#This Row],[Rok, publikacja, cytowania]])+7,SLR479_20231202[[#This Row],[IlośćZnakówLCyt]]))+0</f>
        <v>5</v>
      </c>
      <c r="K270" s="9">
        <f>FIND(" Cited ",SLR479_20231202[[#This Row],[Rok, publikacja, cytowania]])+7</f>
        <v>151</v>
      </c>
      <c r="L270" s="9">
        <f>FIND(" times",SLR479_20231202[[#This Row],[Rok, publikacja, cytowania]])</f>
        <v>152</v>
      </c>
      <c r="M270" s="9">
        <f>SLR479_20231202[[#This Row],[koniecLCyt]]-SLR479_20231202[[#This Row],[poczLCyt]]</f>
        <v>1</v>
      </c>
      <c r="N270" s="9" t="s">
        <v>3297</v>
      </c>
      <c r="O270" s="9" t="s">
        <v>3298</v>
      </c>
      <c r="P270" s="9" t="s">
        <v>3299</v>
      </c>
      <c r="Q270" s="9">
        <f>COUNTIF(SLR479_20231202[[#This Row],[streszczenie]],"*"&amp;$B$1&amp;"*")</f>
        <v>1</v>
      </c>
      <c r="R270" s="9">
        <f>COUNTIFS(SLR479_20231202[[#This Row],[streszczenie]],"*"&amp;$B$1&amp;"*",SLR479_20231202[[#This Row],[streszczenie]],"*"&amp;$E$1&amp;"*")</f>
        <v>1</v>
      </c>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8" t="s">
        <v>10</v>
      </c>
      <c r="CK270" s="8" t="s">
        <v>207</v>
      </c>
      <c r="CL270" s="8" t="s">
        <v>12</v>
      </c>
    </row>
    <row r="271" spans="1:90" hidden="1" x14ac:dyDescent="0.45">
      <c r="A271" s="9">
        <v>269</v>
      </c>
      <c r="B271" s="9" t="s">
        <v>1275</v>
      </c>
      <c r="C271" s="9" t="s">
        <v>1276</v>
      </c>
      <c r="D271" s="9">
        <v>57190818944</v>
      </c>
      <c r="E271" s="9" t="s">
        <v>1277</v>
      </c>
      <c r="F271" s="9">
        <f>COUNTIF(SLR479_20231202[[#This Row],[Tytuł]],"*"&amp;$B$1&amp;"*")</f>
        <v>0</v>
      </c>
      <c r="G271" s="9">
        <f>COUNTIFS(SLR479_20231202[[#This Row],[Tytuł]],"*"&amp;$B$1&amp;"*",SLR479_20231202[[#This Row],[Tytuł]],"*"&amp;$E$1&amp;"*")</f>
        <v>0</v>
      </c>
      <c r="H271" s="9" t="s">
        <v>1278</v>
      </c>
      <c r="I271" s="9">
        <f>MID(SLR479_20231202[[#This Row],[Rok, publikacja, cytowania]],2,4)+0</f>
        <v>2017</v>
      </c>
      <c r="J271" s="9">
        <f>(MID(SLR479_20231202[[#This Row],[Rok, publikacja, cytowania]],FIND(" Cited ",SLR479_20231202[[#This Row],[Rok, publikacja, cytowania]])+7,SLR479_20231202[[#This Row],[IlośćZnakówLCyt]]))+0</f>
        <v>3</v>
      </c>
      <c r="K271" s="9">
        <f>FIND(" Cited ",SLR479_20231202[[#This Row],[Rok, publikacja, cytowania]])+7</f>
        <v>82</v>
      </c>
      <c r="L271" s="9">
        <f>FIND(" times",SLR479_20231202[[#This Row],[Rok, publikacja, cytowania]])</f>
        <v>83</v>
      </c>
      <c r="M271" s="9">
        <f>SLR479_20231202[[#This Row],[koniecLCyt]]-SLR479_20231202[[#This Row],[poczLCyt]]</f>
        <v>1</v>
      </c>
      <c r="N271" s="9" t="s">
        <v>1279</v>
      </c>
      <c r="O271" s="9" t="s">
        <v>1280</v>
      </c>
      <c r="P271" s="9" t="s">
        <v>1281</v>
      </c>
      <c r="Q271" s="9">
        <f>COUNTIF(SLR479_20231202[[#This Row],[streszczenie]],"*"&amp;$B$1&amp;"*")</f>
        <v>1</v>
      </c>
      <c r="R271" s="9">
        <f>COUNTIFS(SLR479_20231202[[#This Row],[streszczenie]],"*"&amp;$B$1&amp;"*",SLR479_20231202[[#This Row],[streszczenie]],"*"&amp;$E$1&amp;"*")</f>
        <v>1</v>
      </c>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t="s">
        <v>10</v>
      </c>
      <c r="CK271" s="9" t="s">
        <v>11</v>
      </c>
      <c r="CL271" s="9" t="s">
        <v>12</v>
      </c>
    </row>
    <row r="272" spans="1:90" hidden="1" x14ac:dyDescent="0.45">
      <c r="A272" s="9">
        <v>270</v>
      </c>
      <c r="B272" s="9" t="s">
        <v>3300</v>
      </c>
      <c r="C272" s="9" t="s">
        <v>3301</v>
      </c>
      <c r="D272" s="9" t="s">
        <v>3302</v>
      </c>
      <c r="E272" s="9" t="s">
        <v>3303</v>
      </c>
      <c r="F272" s="9">
        <f>COUNTIF(SLR479_20231202[[#This Row],[Tytuł]],"*"&amp;$B$1&amp;"*")</f>
        <v>0</v>
      </c>
      <c r="G272" s="9">
        <f>COUNTIFS(SLR479_20231202[[#This Row],[Tytuł]],"*"&amp;$B$1&amp;"*",SLR479_20231202[[#This Row],[Tytuł]],"*"&amp;$E$1&amp;"*")</f>
        <v>0</v>
      </c>
      <c r="H272" s="9" t="s">
        <v>3304</v>
      </c>
      <c r="I272" s="9">
        <f>MID(SLR479_20231202[[#This Row],[Rok, publikacja, cytowania]],2,4)+0</f>
        <v>2014</v>
      </c>
      <c r="J272" s="9">
        <f>(MID(SLR479_20231202[[#This Row],[Rok, publikacja, cytowania]],FIND(" Cited ",SLR479_20231202[[#This Row],[Rok, publikacja, cytowania]])+7,SLR479_20231202[[#This Row],[IlośćZnakówLCyt]]))+0</f>
        <v>6</v>
      </c>
      <c r="K272" s="9">
        <f>FIND(" Cited ",SLR479_20231202[[#This Row],[Rok, publikacja, cytowania]])+7</f>
        <v>58</v>
      </c>
      <c r="L272" s="9">
        <f>FIND(" times",SLR479_20231202[[#This Row],[Rok, publikacja, cytowania]])</f>
        <v>59</v>
      </c>
      <c r="M272" s="9">
        <f>SLR479_20231202[[#This Row],[koniecLCyt]]-SLR479_20231202[[#This Row],[poczLCyt]]</f>
        <v>1</v>
      </c>
      <c r="N272" s="9" t="s">
        <v>3305</v>
      </c>
      <c r="O272" s="9" t="s">
        <v>3306</v>
      </c>
      <c r="P272" s="9" t="s">
        <v>3307</v>
      </c>
      <c r="Q272" s="9">
        <f>COUNTIF(SLR479_20231202[[#This Row],[streszczenie]],"*"&amp;$B$1&amp;"*")</f>
        <v>0</v>
      </c>
      <c r="R272" s="9">
        <f>COUNTIFS(SLR479_20231202[[#This Row],[streszczenie]],"*"&amp;$B$1&amp;"*",SLR479_20231202[[#This Row],[streszczenie]],"*"&amp;$E$1&amp;"*")</f>
        <v>0</v>
      </c>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8" t="s">
        <v>10</v>
      </c>
      <c r="CK272" s="8" t="s">
        <v>11</v>
      </c>
      <c r="CL272" s="8" t="s">
        <v>12</v>
      </c>
    </row>
    <row r="273" spans="1:90" hidden="1" x14ac:dyDescent="0.45">
      <c r="A273" s="9">
        <v>271</v>
      </c>
      <c r="B273" s="9" t="s">
        <v>1306</v>
      </c>
      <c r="C273" s="9" t="s">
        <v>1307</v>
      </c>
      <c r="D273" s="9">
        <v>57190126552</v>
      </c>
      <c r="E273" s="9" t="s">
        <v>1308</v>
      </c>
      <c r="F273" s="9">
        <f>COUNTIF(SLR479_20231202[[#This Row],[Tytuł]],"*"&amp;$B$1&amp;"*")</f>
        <v>1</v>
      </c>
      <c r="G273" s="9">
        <f>COUNTIFS(SLR479_20231202[[#This Row],[Tytuł]],"*"&amp;$B$1&amp;"*",SLR479_20231202[[#This Row],[Tytuł]],"*"&amp;$E$1&amp;"*")</f>
        <v>1</v>
      </c>
      <c r="H273" s="9" t="s">
        <v>1309</v>
      </c>
      <c r="I273" s="9">
        <f>MID(SLR479_20231202[[#This Row],[Rok, publikacja, cytowania]],2,4)+0</f>
        <v>2021</v>
      </c>
      <c r="J273" s="9">
        <f>(MID(SLR479_20231202[[#This Row],[Rok, publikacja, cytowania]],FIND(" Cited ",SLR479_20231202[[#This Row],[Rok, publikacja, cytowania]])+7,SLR479_20231202[[#This Row],[IlośćZnakówLCyt]]))+0</f>
        <v>3</v>
      </c>
      <c r="K273" s="9">
        <f>FIND(" Cited ",SLR479_20231202[[#This Row],[Rok, publikacja, cytowania]])+7</f>
        <v>78</v>
      </c>
      <c r="L273" s="9">
        <f>FIND(" times",SLR479_20231202[[#This Row],[Rok, publikacja, cytowania]])</f>
        <v>79</v>
      </c>
      <c r="M273" s="9">
        <f>SLR479_20231202[[#This Row],[koniecLCyt]]-SLR479_20231202[[#This Row],[poczLCyt]]</f>
        <v>1</v>
      </c>
      <c r="N273" s="9" t="s">
        <v>1310</v>
      </c>
      <c r="O273" s="9" t="s">
        <v>1311</v>
      </c>
      <c r="P273" s="9" t="s">
        <v>1312</v>
      </c>
      <c r="Q273" s="9">
        <f>COUNTIF(SLR479_20231202[[#This Row],[streszczenie]],"*"&amp;$B$1&amp;"*")</f>
        <v>1</v>
      </c>
      <c r="R273" s="9">
        <f>COUNTIFS(SLR479_20231202[[#This Row],[streszczenie]],"*"&amp;$B$1&amp;"*",SLR479_20231202[[#This Row],[streszczenie]],"*"&amp;$E$1&amp;"*")</f>
        <v>1</v>
      </c>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t="s">
        <v>10</v>
      </c>
      <c r="CK273" s="9" t="s">
        <v>11</v>
      </c>
      <c r="CL273" s="9" t="s">
        <v>12</v>
      </c>
    </row>
    <row r="274" spans="1:90" hidden="1" x14ac:dyDescent="0.45">
      <c r="A274" s="9">
        <v>272</v>
      </c>
      <c r="B274" s="9" t="s">
        <v>1352</v>
      </c>
      <c r="C274" s="9" t="s">
        <v>1353</v>
      </c>
      <c r="D274" s="9" t="s">
        <v>1354</v>
      </c>
      <c r="E274" s="9" t="s">
        <v>1355</v>
      </c>
      <c r="F274" s="9">
        <f>COUNTIF(SLR479_20231202[[#This Row],[Tytuł]],"*"&amp;$B$1&amp;"*")</f>
        <v>0</v>
      </c>
      <c r="G274" s="9">
        <f>COUNTIFS(SLR479_20231202[[#This Row],[Tytuł]],"*"&amp;$B$1&amp;"*",SLR479_20231202[[#This Row],[Tytuł]],"*"&amp;$E$1&amp;"*")</f>
        <v>0</v>
      </c>
      <c r="H274" s="9" t="s">
        <v>1356</v>
      </c>
      <c r="I274" s="9">
        <f>MID(SLR479_20231202[[#This Row],[Rok, publikacja, cytowania]],2,4)+0</f>
        <v>2018</v>
      </c>
      <c r="J274" s="9">
        <f>(MID(SLR479_20231202[[#This Row],[Rok, publikacja, cytowania]],FIND(" Cited ",SLR479_20231202[[#This Row],[Rok, publikacja, cytowania]])+7,SLR479_20231202[[#This Row],[IlośćZnakówLCyt]]))+0</f>
        <v>5</v>
      </c>
      <c r="K274" s="9">
        <f>FIND(" Cited ",SLR479_20231202[[#This Row],[Rok, publikacja, cytowania]])+7</f>
        <v>86</v>
      </c>
      <c r="L274" s="9">
        <f>FIND(" times",SLR479_20231202[[#This Row],[Rok, publikacja, cytowania]])</f>
        <v>87</v>
      </c>
      <c r="M274" s="9">
        <f>SLR479_20231202[[#This Row],[koniecLCyt]]-SLR479_20231202[[#This Row],[poczLCyt]]</f>
        <v>1</v>
      </c>
      <c r="N274" s="9" t="s">
        <v>1357</v>
      </c>
      <c r="O274" s="9" t="s">
        <v>1358</v>
      </c>
      <c r="P274" s="9" t="s">
        <v>1359</v>
      </c>
      <c r="Q274" s="9">
        <f>COUNTIF(SLR479_20231202[[#This Row],[streszczenie]],"*"&amp;$B$1&amp;"*")</f>
        <v>1</v>
      </c>
      <c r="R274" s="9">
        <f>COUNTIFS(SLR479_20231202[[#This Row],[streszczenie]],"*"&amp;$B$1&amp;"*",SLR479_20231202[[#This Row],[streszczenie]],"*"&amp;$E$1&amp;"*")</f>
        <v>1</v>
      </c>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8" t="s">
        <v>10</v>
      </c>
      <c r="CK274" s="8" t="s">
        <v>207</v>
      </c>
      <c r="CL274" s="8" t="s">
        <v>12</v>
      </c>
    </row>
    <row r="275" spans="1:90" hidden="1" x14ac:dyDescent="0.45">
      <c r="A275" s="9">
        <v>273</v>
      </c>
      <c r="B275" s="9" t="s">
        <v>1360</v>
      </c>
      <c r="C275" s="9" t="s">
        <v>1361</v>
      </c>
      <c r="D275" s="9" t="s">
        <v>1362</v>
      </c>
      <c r="E275" s="9" t="s">
        <v>1363</v>
      </c>
      <c r="F275" s="9">
        <f>COUNTIF(SLR479_20231202[[#This Row],[Tytuł]],"*"&amp;$B$1&amp;"*")</f>
        <v>1</v>
      </c>
      <c r="G275" s="9">
        <f>COUNTIFS(SLR479_20231202[[#This Row],[Tytuł]],"*"&amp;$B$1&amp;"*",SLR479_20231202[[#This Row],[Tytuł]],"*"&amp;$E$1&amp;"*")</f>
        <v>0</v>
      </c>
      <c r="H275" s="9" t="s">
        <v>1364</v>
      </c>
      <c r="I275" s="9">
        <f>MID(SLR479_20231202[[#This Row],[Rok, publikacja, cytowania]],2,4)+0</f>
        <v>2019</v>
      </c>
      <c r="J275" s="9">
        <f>(MID(SLR479_20231202[[#This Row],[Rok, publikacja, cytowania]],FIND(" Cited ",SLR479_20231202[[#This Row],[Rok, publikacja, cytowania]])+7,SLR479_20231202[[#This Row],[IlośćZnakówLCyt]]))+0</f>
        <v>4</v>
      </c>
      <c r="K275" s="9">
        <f>FIND(" Cited ",SLR479_20231202[[#This Row],[Rok, publikacja, cytowania]])+7</f>
        <v>97</v>
      </c>
      <c r="L275" s="9">
        <f>FIND(" times",SLR479_20231202[[#This Row],[Rok, publikacja, cytowania]])</f>
        <v>98</v>
      </c>
      <c r="M275" s="9">
        <f>SLR479_20231202[[#This Row],[koniecLCyt]]-SLR479_20231202[[#This Row],[poczLCyt]]</f>
        <v>1</v>
      </c>
      <c r="N275" s="9" t="s">
        <v>1365</v>
      </c>
      <c r="O275" s="9" t="s">
        <v>1366</v>
      </c>
      <c r="P275" s="9" t="s">
        <v>1367</v>
      </c>
      <c r="Q275" s="9">
        <f>COUNTIF(SLR479_20231202[[#This Row],[streszczenie]],"*"&amp;$B$1&amp;"*")</f>
        <v>1</v>
      </c>
      <c r="R275" s="9">
        <f>COUNTIFS(SLR479_20231202[[#This Row],[streszczenie]],"*"&amp;$B$1&amp;"*",SLR479_20231202[[#This Row],[streszczenie]],"*"&amp;$E$1&amp;"*")</f>
        <v>1</v>
      </c>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t="s">
        <v>10</v>
      </c>
      <c r="CK275" s="9" t="s">
        <v>128</v>
      </c>
      <c r="CL275" s="9" t="s">
        <v>12</v>
      </c>
    </row>
    <row r="276" spans="1:90" hidden="1" x14ac:dyDescent="0.45">
      <c r="A276" s="9">
        <v>274</v>
      </c>
      <c r="B276" s="9" t="s">
        <v>3308</v>
      </c>
      <c r="C276" s="9" t="s">
        <v>3309</v>
      </c>
      <c r="D276" s="9" t="s">
        <v>3310</v>
      </c>
      <c r="E276" s="9" t="s">
        <v>3311</v>
      </c>
      <c r="F276" s="9">
        <f>COUNTIF(SLR479_20231202[[#This Row],[Tytuł]],"*"&amp;$B$1&amp;"*")</f>
        <v>0</v>
      </c>
      <c r="G276" s="9">
        <f>COUNTIFS(SLR479_20231202[[#This Row],[Tytuł]],"*"&amp;$B$1&amp;"*",SLR479_20231202[[#This Row],[Tytuł]],"*"&amp;$E$1&amp;"*")</f>
        <v>0</v>
      </c>
      <c r="H276" s="9" t="s">
        <v>3312</v>
      </c>
      <c r="I276" s="9">
        <f>MID(SLR479_20231202[[#This Row],[Rok, publikacja, cytowania]],2,4)+0</f>
        <v>2018</v>
      </c>
      <c r="J276" s="9">
        <f>(MID(SLR479_20231202[[#This Row],[Rok, publikacja, cytowania]],FIND(" Cited ",SLR479_20231202[[#This Row],[Rok, publikacja, cytowania]])+7,SLR479_20231202[[#This Row],[IlośćZnakówLCyt]]))+0</f>
        <v>6</v>
      </c>
      <c r="K276" s="9">
        <f>FIND(" Cited ",SLR479_20231202[[#This Row],[Rok, publikacja, cytowania]])+7</f>
        <v>58</v>
      </c>
      <c r="L276" s="9">
        <f>FIND(" times",SLR479_20231202[[#This Row],[Rok, publikacja, cytowania]])</f>
        <v>59</v>
      </c>
      <c r="M276" s="9">
        <f>SLR479_20231202[[#This Row],[koniecLCyt]]-SLR479_20231202[[#This Row],[poczLCyt]]</f>
        <v>1</v>
      </c>
      <c r="N276" s="9" t="s">
        <v>3313</v>
      </c>
      <c r="O276" s="9" t="s">
        <v>3314</v>
      </c>
      <c r="P276" s="9" t="s">
        <v>3315</v>
      </c>
      <c r="Q276" s="9">
        <f>COUNTIF(SLR479_20231202[[#This Row],[streszczenie]],"*"&amp;$B$1&amp;"*")</f>
        <v>1</v>
      </c>
      <c r="R276" s="9">
        <f>COUNTIFS(SLR479_20231202[[#This Row],[streszczenie]],"*"&amp;$B$1&amp;"*",SLR479_20231202[[#This Row],[streszczenie]],"*"&amp;$E$1&amp;"*")</f>
        <v>1</v>
      </c>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8" t="s">
        <v>10</v>
      </c>
      <c r="CK276" s="8" t="s">
        <v>128</v>
      </c>
      <c r="CL276" s="8" t="s">
        <v>12</v>
      </c>
    </row>
    <row r="277" spans="1:90" hidden="1" x14ac:dyDescent="0.45">
      <c r="A277" s="9">
        <v>275</v>
      </c>
      <c r="B277" s="9" t="s">
        <v>1368</v>
      </c>
      <c r="C277" s="9" t="s">
        <v>1369</v>
      </c>
      <c r="D277" s="9" t="s">
        <v>1370</v>
      </c>
      <c r="E277" s="9" t="s">
        <v>1371</v>
      </c>
      <c r="F277" s="9">
        <f>COUNTIF(SLR479_20231202[[#This Row],[Tytuł]],"*"&amp;$B$1&amp;"*")</f>
        <v>1</v>
      </c>
      <c r="G277" s="9">
        <f>COUNTIFS(SLR479_20231202[[#This Row],[Tytuł]],"*"&amp;$B$1&amp;"*",SLR479_20231202[[#This Row],[Tytuł]],"*"&amp;$E$1&amp;"*")</f>
        <v>1</v>
      </c>
      <c r="H277" s="9" t="s">
        <v>1372</v>
      </c>
      <c r="I277" s="9">
        <f>MID(SLR479_20231202[[#This Row],[Rok, publikacja, cytowania]],2,4)+0</f>
        <v>2020</v>
      </c>
      <c r="J277" s="9">
        <f>(MID(SLR479_20231202[[#This Row],[Rok, publikacja, cytowania]],FIND(" Cited ",SLR479_20231202[[#This Row],[Rok, publikacja, cytowania]])+7,SLR479_20231202[[#This Row],[IlośćZnakówLCyt]]))+0</f>
        <v>3</v>
      </c>
      <c r="K277" s="9">
        <f>FIND(" Cited ",SLR479_20231202[[#This Row],[Rok, publikacja, cytowania]])+7</f>
        <v>85</v>
      </c>
      <c r="L277" s="9">
        <f>FIND(" times",SLR479_20231202[[#This Row],[Rok, publikacja, cytowania]])</f>
        <v>86</v>
      </c>
      <c r="M277" s="9">
        <f>SLR479_20231202[[#This Row],[koniecLCyt]]-SLR479_20231202[[#This Row],[poczLCyt]]</f>
        <v>1</v>
      </c>
      <c r="N277" s="9" t="s">
        <v>1373</v>
      </c>
      <c r="O277" s="9" t="s">
        <v>1374</v>
      </c>
      <c r="P277" s="9" t="s">
        <v>1375</v>
      </c>
      <c r="Q277" s="9">
        <f>COUNTIF(SLR479_20231202[[#This Row],[streszczenie]],"*"&amp;$B$1&amp;"*")</f>
        <v>1</v>
      </c>
      <c r="R277" s="9">
        <f>COUNTIFS(SLR479_20231202[[#This Row],[streszczenie]],"*"&amp;$B$1&amp;"*",SLR479_20231202[[#This Row],[streszczenie]],"*"&amp;$E$1&amp;"*")</f>
        <v>1</v>
      </c>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t="s">
        <v>10</v>
      </c>
      <c r="CK277" s="9" t="s">
        <v>11</v>
      </c>
      <c r="CL277" s="9" t="s">
        <v>12</v>
      </c>
    </row>
    <row r="278" spans="1:90" hidden="1" x14ac:dyDescent="0.45">
      <c r="A278" s="9">
        <v>276</v>
      </c>
      <c r="B278" s="9" t="s">
        <v>3316</v>
      </c>
      <c r="C278" s="9" t="s">
        <v>3317</v>
      </c>
      <c r="D278" s="9" t="s">
        <v>3318</v>
      </c>
      <c r="E278" s="9" t="s">
        <v>3319</v>
      </c>
      <c r="F278" s="9">
        <f>COUNTIF(SLR479_20231202[[#This Row],[Tytuł]],"*"&amp;$B$1&amp;"*")</f>
        <v>0</v>
      </c>
      <c r="G278" s="9">
        <f>COUNTIFS(SLR479_20231202[[#This Row],[Tytuł]],"*"&amp;$B$1&amp;"*",SLR479_20231202[[#This Row],[Tytuł]],"*"&amp;$E$1&amp;"*")</f>
        <v>0</v>
      </c>
      <c r="H278" s="9" t="s">
        <v>3320</v>
      </c>
      <c r="I278" s="9">
        <f>MID(SLR479_20231202[[#This Row],[Rok, publikacja, cytowania]],2,4)+0</f>
        <v>2021</v>
      </c>
      <c r="J278" s="9">
        <f>(MID(SLR479_20231202[[#This Row],[Rok, publikacja, cytowania]],FIND(" Cited ",SLR479_20231202[[#This Row],[Rok, publikacja, cytowania]])+7,SLR479_20231202[[#This Row],[IlośćZnakówLCyt]]))+0</f>
        <v>3</v>
      </c>
      <c r="K278" s="9">
        <f>FIND(" Cited ",SLR479_20231202[[#This Row],[Rok, publikacja, cytowania]])+7</f>
        <v>49</v>
      </c>
      <c r="L278" s="9">
        <f>FIND(" times",SLR479_20231202[[#This Row],[Rok, publikacja, cytowania]])</f>
        <v>50</v>
      </c>
      <c r="M278" s="9">
        <f>SLR479_20231202[[#This Row],[koniecLCyt]]-SLR479_20231202[[#This Row],[poczLCyt]]</f>
        <v>1</v>
      </c>
      <c r="N278" s="9" t="s">
        <v>3321</v>
      </c>
      <c r="O278" s="9" t="s">
        <v>3322</v>
      </c>
      <c r="P278" s="9" t="s">
        <v>3323</v>
      </c>
      <c r="Q278" s="9">
        <f>COUNTIF(SLR479_20231202[[#This Row],[streszczenie]],"*"&amp;$B$1&amp;"*")</f>
        <v>1</v>
      </c>
      <c r="R278" s="9">
        <f>COUNTIFS(SLR479_20231202[[#This Row],[streszczenie]],"*"&amp;$B$1&amp;"*",SLR479_20231202[[#This Row],[streszczenie]],"*"&amp;$E$1&amp;"*")</f>
        <v>1</v>
      </c>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8" t="s">
        <v>10</v>
      </c>
      <c r="CK278" s="8" t="s">
        <v>11</v>
      </c>
      <c r="CL278" s="8" t="s">
        <v>12</v>
      </c>
    </row>
    <row r="279" spans="1:90" hidden="1" x14ac:dyDescent="0.45">
      <c r="A279" s="9">
        <v>277</v>
      </c>
      <c r="B279" s="9" t="s">
        <v>2915</v>
      </c>
      <c r="C279" s="9" t="s">
        <v>2916</v>
      </c>
      <c r="D279" s="9">
        <v>57190336478</v>
      </c>
      <c r="E279" s="9" t="s">
        <v>3324</v>
      </c>
      <c r="F279" s="9">
        <f>COUNTIF(SLR479_20231202[[#This Row],[Tytuł]],"*"&amp;$B$1&amp;"*")</f>
        <v>0</v>
      </c>
      <c r="G279" s="9">
        <f>COUNTIFS(SLR479_20231202[[#This Row],[Tytuł]],"*"&amp;$B$1&amp;"*",SLR479_20231202[[#This Row],[Tytuł]],"*"&amp;$E$1&amp;"*")</f>
        <v>0</v>
      </c>
      <c r="H279" s="9" t="s">
        <v>3325</v>
      </c>
      <c r="I279" s="9">
        <f>MID(SLR479_20231202[[#This Row],[Rok, publikacja, cytowania]],2,4)+0</f>
        <v>2018</v>
      </c>
      <c r="J279" s="9">
        <f>(MID(SLR479_20231202[[#This Row],[Rok, publikacja, cytowania]],FIND(" Cited ",SLR479_20231202[[#This Row],[Rok, publikacja, cytowania]])+7,SLR479_20231202[[#This Row],[IlośćZnakówLCyt]]))+0</f>
        <v>4</v>
      </c>
      <c r="K279" s="9">
        <f>FIND(" Cited ",SLR479_20231202[[#This Row],[Rok, publikacja, cytowania]])+7</f>
        <v>68</v>
      </c>
      <c r="L279" s="9">
        <f>FIND(" times",SLR479_20231202[[#This Row],[Rok, publikacja, cytowania]])</f>
        <v>69</v>
      </c>
      <c r="M279" s="9">
        <f>SLR479_20231202[[#This Row],[koniecLCyt]]-SLR479_20231202[[#This Row],[poczLCyt]]</f>
        <v>1</v>
      </c>
      <c r="N279" s="9" t="s">
        <v>3326</v>
      </c>
      <c r="O279" s="9" t="s">
        <v>3327</v>
      </c>
      <c r="P279" s="9" t="s">
        <v>3328</v>
      </c>
      <c r="Q279" s="9">
        <f>COUNTIF(SLR479_20231202[[#This Row],[streszczenie]],"*"&amp;$B$1&amp;"*")</f>
        <v>0</v>
      </c>
      <c r="R279" s="9">
        <f>COUNTIFS(SLR479_20231202[[#This Row],[streszczenie]],"*"&amp;$B$1&amp;"*",SLR479_20231202[[#This Row],[streszczenie]],"*"&amp;$E$1&amp;"*")</f>
        <v>0</v>
      </c>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t="s">
        <v>10</v>
      </c>
      <c r="CK279" s="9" t="s">
        <v>11</v>
      </c>
      <c r="CL279" s="9" t="s">
        <v>12</v>
      </c>
    </row>
    <row r="280" spans="1:90" hidden="1" x14ac:dyDescent="0.45">
      <c r="A280" s="9">
        <v>278</v>
      </c>
      <c r="B280" s="9" t="s">
        <v>3329</v>
      </c>
      <c r="C280" s="9" t="s">
        <v>3330</v>
      </c>
      <c r="D280" s="9" t="s">
        <v>3331</v>
      </c>
      <c r="E280" s="9" t="s">
        <v>3332</v>
      </c>
      <c r="F280" s="9">
        <f>COUNTIF(SLR479_20231202[[#This Row],[Tytuł]],"*"&amp;$B$1&amp;"*")</f>
        <v>0</v>
      </c>
      <c r="G280" s="9">
        <f>COUNTIFS(SLR479_20231202[[#This Row],[Tytuł]],"*"&amp;$B$1&amp;"*",SLR479_20231202[[#This Row],[Tytuł]],"*"&amp;$E$1&amp;"*")</f>
        <v>0</v>
      </c>
      <c r="H280" s="9" t="s">
        <v>3333</v>
      </c>
      <c r="I280" s="9">
        <f>MID(SLR479_20231202[[#This Row],[Rok, publikacja, cytowania]],2,4)+0</f>
        <v>2022</v>
      </c>
      <c r="J280" s="9">
        <f>(MID(SLR479_20231202[[#This Row],[Rok, publikacja, cytowania]],FIND(" Cited ",SLR479_20231202[[#This Row],[Rok, publikacja, cytowania]])+7,SLR479_20231202[[#This Row],[IlośćZnakówLCyt]]))+0</f>
        <v>4</v>
      </c>
      <c r="K280" s="9">
        <f>FIND(" Cited ",SLR479_20231202[[#This Row],[Rok, publikacja, cytowania]])+7</f>
        <v>53</v>
      </c>
      <c r="L280" s="9">
        <f>FIND(" times",SLR479_20231202[[#This Row],[Rok, publikacja, cytowania]])</f>
        <v>54</v>
      </c>
      <c r="M280" s="9">
        <f>SLR479_20231202[[#This Row],[koniecLCyt]]-SLR479_20231202[[#This Row],[poczLCyt]]</f>
        <v>1</v>
      </c>
      <c r="N280" s="9" t="s">
        <v>3334</v>
      </c>
      <c r="O280" s="9" t="s">
        <v>3335</v>
      </c>
      <c r="P280" s="9" t="s">
        <v>3336</v>
      </c>
      <c r="Q280" s="9">
        <f>COUNTIF(SLR479_20231202[[#This Row],[streszczenie]],"*"&amp;$B$1&amp;"*")</f>
        <v>0</v>
      </c>
      <c r="R280" s="9">
        <f>COUNTIFS(SLR479_20231202[[#This Row],[streszczenie]],"*"&amp;$B$1&amp;"*",SLR479_20231202[[#This Row],[streszczenie]],"*"&amp;$E$1&amp;"*")</f>
        <v>0</v>
      </c>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8" t="s">
        <v>10</v>
      </c>
      <c r="CK280" s="8" t="s">
        <v>11</v>
      </c>
      <c r="CL280" s="8" t="s">
        <v>12</v>
      </c>
    </row>
    <row r="281" spans="1:90" hidden="1" x14ac:dyDescent="0.45">
      <c r="A281" s="9">
        <v>279</v>
      </c>
      <c r="B281" s="9" t="s">
        <v>3337</v>
      </c>
      <c r="C281" s="9" t="s">
        <v>3338</v>
      </c>
      <c r="D281" s="9" t="s">
        <v>3339</v>
      </c>
      <c r="E281" s="9" t="s">
        <v>3340</v>
      </c>
      <c r="F281" s="9">
        <f>COUNTIF(SLR479_20231202[[#This Row],[Tytuł]],"*"&amp;$B$1&amp;"*")</f>
        <v>0</v>
      </c>
      <c r="G281" s="9">
        <f>COUNTIFS(SLR479_20231202[[#This Row],[Tytuł]],"*"&amp;$B$1&amp;"*",SLR479_20231202[[#This Row],[Tytuł]],"*"&amp;$E$1&amp;"*")</f>
        <v>0</v>
      </c>
      <c r="H281" s="9" t="s">
        <v>3341</v>
      </c>
      <c r="I281" s="9">
        <f>MID(SLR479_20231202[[#This Row],[Rok, publikacja, cytowania]],2,4)+0</f>
        <v>2018</v>
      </c>
      <c r="J281" s="9">
        <f>(MID(SLR479_20231202[[#This Row],[Rok, publikacja, cytowania]],FIND(" Cited ",SLR479_20231202[[#This Row],[Rok, publikacja, cytowania]])+7,SLR479_20231202[[#This Row],[IlośćZnakówLCyt]]))+0</f>
        <v>4</v>
      </c>
      <c r="K281" s="9">
        <f>FIND(" Cited ",SLR479_20231202[[#This Row],[Rok, publikacja, cytowania]])+7</f>
        <v>64</v>
      </c>
      <c r="L281" s="9">
        <f>FIND(" times",SLR479_20231202[[#This Row],[Rok, publikacja, cytowania]])</f>
        <v>65</v>
      </c>
      <c r="M281" s="9">
        <f>SLR479_20231202[[#This Row],[koniecLCyt]]-SLR479_20231202[[#This Row],[poczLCyt]]</f>
        <v>1</v>
      </c>
      <c r="N281" s="9" t="s">
        <v>3342</v>
      </c>
      <c r="O281" s="9" t="s">
        <v>3343</v>
      </c>
      <c r="P281" s="9" t="s">
        <v>3344</v>
      </c>
      <c r="Q281" s="9">
        <f>COUNTIF(SLR479_20231202[[#This Row],[streszczenie]],"*"&amp;$B$1&amp;"*")</f>
        <v>1</v>
      </c>
      <c r="R281" s="9">
        <f>COUNTIFS(SLR479_20231202[[#This Row],[streszczenie]],"*"&amp;$B$1&amp;"*",SLR479_20231202[[#This Row],[streszczenie]],"*"&amp;$E$1&amp;"*")</f>
        <v>1</v>
      </c>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t="s">
        <v>10</v>
      </c>
      <c r="CK281" s="9" t="s">
        <v>11</v>
      </c>
      <c r="CL281" s="9" t="s">
        <v>12</v>
      </c>
    </row>
    <row r="282" spans="1:90" hidden="1" x14ac:dyDescent="0.45">
      <c r="A282" s="9">
        <v>280</v>
      </c>
      <c r="B282" s="9" t="s">
        <v>3345</v>
      </c>
      <c r="C282" s="9" t="s">
        <v>3346</v>
      </c>
      <c r="D282" s="9" t="s">
        <v>3347</v>
      </c>
      <c r="E282" s="9" t="s">
        <v>3348</v>
      </c>
      <c r="F282" s="9">
        <f>COUNTIF(SLR479_20231202[[#This Row],[Tytuł]],"*"&amp;$B$1&amp;"*")</f>
        <v>0</v>
      </c>
      <c r="G282" s="9">
        <f>COUNTIFS(SLR479_20231202[[#This Row],[Tytuł]],"*"&amp;$B$1&amp;"*",SLR479_20231202[[#This Row],[Tytuł]],"*"&amp;$E$1&amp;"*")</f>
        <v>0</v>
      </c>
      <c r="H282" s="9" t="s">
        <v>3349</v>
      </c>
      <c r="I282" s="9">
        <f>MID(SLR479_20231202[[#This Row],[Rok, publikacja, cytowania]],2,4)+0</f>
        <v>2016</v>
      </c>
      <c r="J282" s="9">
        <f>(MID(SLR479_20231202[[#This Row],[Rok, publikacja, cytowania]],FIND(" Cited ",SLR479_20231202[[#This Row],[Rok, publikacja, cytowania]])+7,SLR479_20231202[[#This Row],[IlośćZnakówLCyt]]))+0</f>
        <v>4</v>
      </c>
      <c r="K282" s="9">
        <f>FIND(" Cited ",SLR479_20231202[[#This Row],[Rok, publikacja, cytowania]])+7</f>
        <v>85</v>
      </c>
      <c r="L282" s="9">
        <f>FIND(" times",SLR479_20231202[[#This Row],[Rok, publikacja, cytowania]])</f>
        <v>86</v>
      </c>
      <c r="M282" s="9">
        <f>SLR479_20231202[[#This Row],[koniecLCyt]]-SLR479_20231202[[#This Row],[poczLCyt]]</f>
        <v>1</v>
      </c>
      <c r="N282" s="9">
        <v>0</v>
      </c>
      <c r="O282" s="9" t="s">
        <v>3350</v>
      </c>
      <c r="P282" s="9" t="s">
        <v>3351</v>
      </c>
      <c r="Q282" s="9">
        <f>COUNTIF(SLR479_20231202[[#This Row],[streszczenie]],"*"&amp;$B$1&amp;"*")</f>
        <v>1</v>
      </c>
      <c r="R282" s="9">
        <f>COUNTIFS(SLR479_20231202[[#This Row],[streszczenie]],"*"&amp;$B$1&amp;"*",SLR479_20231202[[#This Row],[streszczenie]],"*"&amp;$E$1&amp;"*")</f>
        <v>1</v>
      </c>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8" t="s">
        <v>10</v>
      </c>
      <c r="CK282" s="8" t="s">
        <v>11</v>
      </c>
      <c r="CL282" s="8" t="s">
        <v>12</v>
      </c>
    </row>
    <row r="283" spans="1:90" hidden="1" x14ac:dyDescent="0.45">
      <c r="A283" s="9">
        <v>281</v>
      </c>
      <c r="B283" s="9" t="s">
        <v>3352</v>
      </c>
      <c r="C283" s="9" t="s">
        <v>3353</v>
      </c>
      <c r="D283" s="9" t="s">
        <v>3354</v>
      </c>
      <c r="E283" s="9" t="s">
        <v>3355</v>
      </c>
      <c r="F283" s="9">
        <f>COUNTIF(SLR479_20231202[[#This Row],[Tytuł]],"*"&amp;$B$1&amp;"*")</f>
        <v>0</v>
      </c>
      <c r="G283" s="9">
        <f>COUNTIFS(SLR479_20231202[[#This Row],[Tytuł]],"*"&amp;$B$1&amp;"*",SLR479_20231202[[#This Row],[Tytuł]],"*"&amp;$E$1&amp;"*")</f>
        <v>0</v>
      </c>
      <c r="H283" s="9" t="s">
        <v>3356</v>
      </c>
      <c r="I283" s="9">
        <f>MID(SLR479_20231202[[#This Row],[Rok, publikacja, cytowania]],2,4)+0</f>
        <v>2023</v>
      </c>
      <c r="J283" s="9">
        <f>(MID(SLR479_20231202[[#This Row],[Rok, publikacja, cytowania]],FIND(" Cited ",SLR479_20231202[[#This Row],[Rok, publikacja, cytowania]])+7,SLR479_20231202[[#This Row],[IlośćZnakówLCyt]]))+0</f>
        <v>3</v>
      </c>
      <c r="K283" s="9">
        <f>FIND(" Cited ",SLR479_20231202[[#This Row],[Rok, publikacja, cytowania]])+7</f>
        <v>78</v>
      </c>
      <c r="L283" s="9">
        <f>FIND(" times",SLR479_20231202[[#This Row],[Rok, publikacja, cytowania]])</f>
        <v>79</v>
      </c>
      <c r="M283" s="9">
        <f>SLR479_20231202[[#This Row],[koniecLCyt]]-SLR479_20231202[[#This Row],[poczLCyt]]</f>
        <v>1</v>
      </c>
      <c r="N283" s="9" t="s">
        <v>3357</v>
      </c>
      <c r="O283" s="9" t="s">
        <v>3358</v>
      </c>
      <c r="P283" s="9" t="s">
        <v>3359</v>
      </c>
      <c r="Q283" s="9">
        <f>COUNTIF(SLR479_20231202[[#This Row],[streszczenie]],"*"&amp;$B$1&amp;"*")</f>
        <v>1</v>
      </c>
      <c r="R283" s="9">
        <f>COUNTIFS(SLR479_20231202[[#This Row],[streszczenie]],"*"&amp;$B$1&amp;"*",SLR479_20231202[[#This Row],[streszczenie]],"*"&amp;$E$1&amp;"*")</f>
        <v>1</v>
      </c>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t="s">
        <v>10</v>
      </c>
      <c r="CK283" s="9" t="s">
        <v>207</v>
      </c>
      <c r="CL283" s="9" t="s">
        <v>12</v>
      </c>
    </row>
    <row r="284" spans="1:90" hidden="1" x14ac:dyDescent="0.45">
      <c r="A284" s="9">
        <v>282</v>
      </c>
      <c r="B284" s="9" t="s">
        <v>709</v>
      </c>
      <c r="C284" s="9" t="s">
        <v>710</v>
      </c>
      <c r="D284" s="9" t="s">
        <v>711</v>
      </c>
      <c r="E284" s="9" t="s">
        <v>712</v>
      </c>
      <c r="F284" s="9">
        <f>COUNTIF(SLR479_20231202[[#This Row],[Tytuł]],"*"&amp;$B$1&amp;"*")</f>
        <v>0</v>
      </c>
      <c r="G284" s="9">
        <f>COUNTIFS(SLR479_20231202[[#This Row],[Tytuł]],"*"&amp;$B$1&amp;"*",SLR479_20231202[[#This Row],[Tytuł]],"*"&amp;$E$1&amp;"*")</f>
        <v>0</v>
      </c>
      <c r="H284" s="9" t="s">
        <v>713</v>
      </c>
      <c r="I284" s="9">
        <f>MID(SLR479_20231202[[#This Row],[Rok, publikacja, cytowania]],2,4)+0</f>
        <v>2011</v>
      </c>
      <c r="J284" s="9">
        <f>(MID(SLR479_20231202[[#This Row],[Rok, publikacja, cytowania]],FIND(" Cited ",SLR479_20231202[[#This Row],[Rok, publikacja, cytowania]])+7,SLR479_20231202[[#This Row],[IlośćZnakówLCyt]]))+0</f>
        <v>6</v>
      </c>
      <c r="K284" s="9">
        <f>FIND(" Cited ",SLR479_20231202[[#This Row],[Rok, publikacja, cytowania]])+7</f>
        <v>121</v>
      </c>
      <c r="L284" s="9">
        <f>FIND(" times",SLR479_20231202[[#This Row],[Rok, publikacja, cytowania]])</f>
        <v>122</v>
      </c>
      <c r="M284" s="9">
        <f>SLR479_20231202[[#This Row],[koniecLCyt]]-SLR479_20231202[[#This Row],[poczLCyt]]</f>
        <v>1</v>
      </c>
      <c r="N284" s="9">
        <v>0</v>
      </c>
      <c r="O284" s="9" t="s">
        <v>714</v>
      </c>
      <c r="P284" s="9" t="s">
        <v>715</v>
      </c>
      <c r="Q284" s="9">
        <f>COUNTIF(SLR479_20231202[[#This Row],[streszczenie]],"*"&amp;$B$1&amp;"*")</f>
        <v>1</v>
      </c>
      <c r="R284" s="9">
        <f>COUNTIFS(SLR479_20231202[[#This Row],[streszczenie]],"*"&amp;$B$1&amp;"*",SLR479_20231202[[#This Row],[streszczenie]],"*"&amp;$E$1&amp;"*")</f>
        <v>1</v>
      </c>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8" t="s">
        <v>10</v>
      </c>
      <c r="CK284" s="8" t="s">
        <v>207</v>
      </c>
      <c r="CL284" s="8" t="s">
        <v>12</v>
      </c>
    </row>
    <row r="285" spans="1:90" hidden="1" x14ac:dyDescent="0.45">
      <c r="A285" s="9">
        <v>283</v>
      </c>
      <c r="B285" s="9" t="s">
        <v>3360</v>
      </c>
      <c r="C285" s="9" t="s">
        <v>3361</v>
      </c>
      <c r="D285" s="9" t="s">
        <v>3362</v>
      </c>
      <c r="E285" s="9" t="s">
        <v>3363</v>
      </c>
      <c r="F285" s="9">
        <f>COUNTIF(SLR479_20231202[[#This Row],[Tytuł]],"*"&amp;$B$1&amp;"*")</f>
        <v>0</v>
      </c>
      <c r="G285" s="9">
        <f>COUNTIFS(SLR479_20231202[[#This Row],[Tytuł]],"*"&amp;$B$1&amp;"*",SLR479_20231202[[#This Row],[Tytuł]],"*"&amp;$E$1&amp;"*")</f>
        <v>0</v>
      </c>
      <c r="H285" s="9" t="s">
        <v>3364</v>
      </c>
      <c r="I285" s="9">
        <f>MID(SLR479_20231202[[#This Row],[Rok, publikacja, cytowania]],2,4)+0</f>
        <v>2019</v>
      </c>
      <c r="J285" s="9">
        <f>(MID(SLR479_20231202[[#This Row],[Rok, publikacja, cytowania]],FIND(" Cited ",SLR479_20231202[[#This Row],[Rok, publikacja, cytowania]])+7,SLR479_20231202[[#This Row],[IlośćZnakówLCyt]]))+0</f>
        <v>4</v>
      </c>
      <c r="K285" s="9">
        <f>FIND(" Cited ",SLR479_20231202[[#This Row],[Rok, publikacja, cytowania]])+7</f>
        <v>160</v>
      </c>
      <c r="L285" s="9">
        <f>FIND(" times",SLR479_20231202[[#This Row],[Rok, publikacja, cytowania]])</f>
        <v>161</v>
      </c>
      <c r="M285" s="9">
        <f>SLR479_20231202[[#This Row],[koniecLCyt]]-SLR479_20231202[[#This Row],[poczLCyt]]</f>
        <v>1</v>
      </c>
      <c r="N285" s="9" t="s">
        <v>3365</v>
      </c>
      <c r="O285" s="9" t="s">
        <v>3366</v>
      </c>
      <c r="P285" s="9" t="s">
        <v>3367</v>
      </c>
      <c r="Q285" s="9">
        <f>COUNTIF(SLR479_20231202[[#This Row],[streszczenie]],"*"&amp;$B$1&amp;"*")</f>
        <v>0</v>
      </c>
      <c r="R285" s="9">
        <f>COUNTIFS(SLR479_20231202[[#This Row],[streszczenie]],"*"&amp;$B$1&amp;"*",SLR479_20231202[[#This Row],[streszczenie]],"*"&amp;$E$1&amp;"*")</f>
        <v>0</v>
      </c>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t="s">
        <v>10</v>
      </c>
      <c r="CK285" s="9" t="s">
        <v>207</v>
      </c>
      <c r="CL285" s="9" t="s">
        <v>12</v>
      </c>
    </row>
    <row r="286" spans="1:90" hidden="1" x14ac:dyDescent="0.45">
      <c r="A286" s="9">
        <v>284</v>
      </c>
      <c r="B286" s="9" t="s">
        <v>3368</v>
      </c>
      <c r="C286" s="9" t="s">
        <v>3369</v>
      </c>
      <c r="D286" s="9" t="s">
        <v>3370</v>
      </c>
      <c r="E286" s="9" t="s">
        <v>3371</v>
      </c>
      <c r="F286" s="9">
        <f>COUNTIF(SLR479_20231202[[#This Row],[Tytuł]],"*"&amp;$B$1&amp;"*")</f>
        <v>0</v>
      </c>
      <c r="G286" s="9">
        <f>COUNTIFS(SLR479_20231202[[#This Row],[Tytuł]],"*"&amp;$B$1&amp;"*",SLR479_20231202[[#This Row],[Tytuł]],"*"&amp;$E$1&amp;"*")</f>
        <v>0</v>
      </c>
      <c r="H286" s="9" t="s">
        <v>3372</v>
      </c>
      <c r="I286" s="9">
        <f>MID(SLR479_20231202[[#This Row],[Rok, publikacja, cytowania]],2,4)+0</f>
        <v>2016</v>
      </c>
      <c r="J286" s="9">
        <f>(MID(SLR479_20231202[[#This Row],[Rok, publikacja, cytowania]],FIND(" Cited ",SLR479_20231202[[#This Row],[Rok, publikacja, cytowania]])+7,SLR479_20231202[[#This Row],[IlośćZnakówLCyt]]))+0</f>
        <v>3</v>
      </c>
      <c r="K286" s="9">
        <f>FIND(" Cited ",SLR479_20231202[[#This Row],[Rok, publikacja, cytowania]])+7</f>
        <v>58</v>
      </c>
      <c r="L286" s="9">
        <f>FIND(" times",SLR479_20231202[[#This Row],[Rok, publikacja, cytowania]])</f>
        <v>59</v>
      </c>
      <c r="M286" s="9">
        <f>SLR479_20231202[[#This Row],[koniecLCyt]]-SLR479_20231202[[#This Row],[poczLCyt]]</f>
        <v>1</v>
      </c>
      <c r="N286" s="9" t="s">
        <v>3373</v>
      </c>
      <c r="O286" s="9" t="s">
        <v>3374</v>
      </c>
      <c r="P286" s="9" t="s">
        <v>3375</v>
      </c>
      <c r="Q286" s="9">
        <f>COUNTIF(SLR479_20231202[[#This Row],[streszczenie]],"*"&amp;$B$1&amp;"*")</f>
        <v>0</v>
      </c>
      <c r="R286" s="9">
        <f>COUNTIFS(SLR479_20231202[[#This Row],[streszczenie]],"*"&amp;$B$1&amp;"*",SLR479_20231202[[#This Row],[streszczenie]],"*"&amp;$E$1&amp;"*")</f>
        <v>0</v>
      </c>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8" t="s">
        <v>10</v>
      </c>
      <c r="CK286" s="8" t="s">
        <v>128</v>
      </c>
      <c r="CL286" s="8" t="s">
        <v>12</v>
      </c>
    </row>
    <row r="287" spans="1:90" hidden="1" x14ac:dyDescent="0.45">
      <c r="A287" s="9">
        <v>285</v>
      </c>
      <c r="B287" s="9" t="s">
        <v>3376</v>
      </c>
      <c r="C287" s="9" t="s">
        <v>3377</v>
      </c>
      <c r="D287" s="9" t="s">
        <v>3378</v>
      </c>
      <c r="E287" s="9" t="s">
        <v>3379</v>
      </c>
      <c r="F287" s="9">
        <f>COUNTIF(SLR479_20231202[[#This Row],[Tytuł]],"*"&amp;$B$1&amp;"*")</f>
        <v>0</v>
      </c>
      <c r="G287" s="9">
        <f>COUNTIFS(SLR479_20231202[[#This Row],[Tytuł]],"*"&amp;$B$1&amp;"*",SLR479_20231202[[#This Row],[Tytuł]],"*"&amp;$E$1&amp;"*")</f>
        <v>0</v>
      </c>
      <c r="H287" s="9" t="s">
        <v>3380</v>
      </c>
      <c r="I287" s="9">
        <f>MID(SLR479_20231202[[#This Row],[Rok, publikacja, cytowania]],2,4)+0</f>
        <v>2015</v>
      </c>
      <c r="J287" s="9">
        <f>(MID(SLR479_20231202[[#This Row],[Rok, publikacja, cytowania]],FIND(" Cited ",SLR479_20231202[[#This Row],[Rok, publikacja, cytowania]])+7,SLR479_20231202[[#This Row],[IlośćZnakówLCyt]]))+0</f>
        <v>5</v>
      </c>
      <c r="K287" s="9">
        <f>FIND(" Cited ",SLR479_20231202[[#This Row],[Rok, publikacja, cytowania]])+7</f>
        <v>47</v>
      </c>
      <c r="L287" s="9">
        <f>FIND(" times",SLR479_20231202[[#This Row],[Rok, publikacja, cytowania]])</f>
        <v>48</v>
      </c>
      <c r="M287" s="9">
        <f>SLR479_20231202[[#This Row],[koniecLCyt]]-SLR479_20231202[[#This Row],[poczLCyt]]</f>
        <v>1</v>
      </c>
      <c r="N287" s="9" t="s">
        <v>3381</v>
      </c>
      <c r="O287" s="9" t="s">
        <v>3382</v>
      </c>
      <c r="P287" s="9" t="s">
        <v>3383</v>
      </c>
      <c r="Q287" s="9">
        <f>COUNTIF(SLR479_20231202[[#This Row],[streszczenie]],"*"&amp;$B$1&amp;"*")</f>
        <v>0</v>
      </c>
      <c r="R287" s="9">
        <f>COUNTIFS(SLR479_20231202[[#This Row],[streszczenie]],"*"&amp;$B$1&amp;"*",SLR479_20231202[[#This Row],[streszczenie]],"*"&amp;$E$1&amp;"*")</f>
        <v>0</v>
      </c>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t="s">
        <v>10</v>
      </c>
      <c r="CK287" s="9" t="s">
        <v>11</v>
      </c>
      <c r="CL287" s="9" t="s">
        <v>12</v>
      </c>
    </row>
    <row r="288" spans="1:90" hidden="1" x14ac:dyDescent="0.45">
      <c r="A288" s="9">
        <v>286</v>
      </c>
      <c r="B288" s="9" t="s">
        <v>1422</v>
      </c>
      <c r="C288" s="9" t="s">
        <v>1423</v>
      </c>
      <c r="D288" s="9">
        <v>25622738900</v>
      </c>
      <c r="E288" s="9" t="s">
        <v>1424</v>
      </c>
      <c r="F288" s="9">
        <f>COUNTIF(SLR479_20231202[[#This Row],[Tytuł]],"*"&amp;$B$1&amp;"*")</f>
        <v>0</v>
      </c>
      <c r="G288" s="9">
        <f>COUNTIFS(SLR479_20231202[[#This Row],[Tytuł]],"*"&amp;$B$1&amp;"*",SLR479_20231202[[#This Row],[Tytuł]],"*"&amp;$E$1&amp;"*")</f>
        <v>0</v>
      </c>
      <c r="H288" s="9" t="s">
        <v>1425</v>
      </c>
      <c r="I288" s="9">
        <f>MID(SLR479_20231202[[#This Row],[Rok, publikacja, cytowania]],2,4)+0</f>
        <v>2023</v>
      </c>
      <c r="J288" s="9">
        <f>(MID(SLR479_20231202[[#This Row],[Rok, publikacja, cytowania]],FIND(" Cited ",SLR479_20231202[[#This Row],[Rok, publikacja, cytowania]])+7,SLR479_20231202[[#This Row],[IlośćZnakówLCyt]]))+0</f>
        <v>2</v>
      </c>
      <c r="K288" s="9">
        <f>FIND(" Cited ",SLR479_20231202[[#This Row],[Rok, publikacja, cytowania]])+7</f>
        <v>71</v>
      </c>
      <c r="L288" s="9">
        <f>FIND(" times",SLR479_20231202[[#This Row],[Rok, publikacja, cytowania]])</f>
        <v>72</v>
      </c>
      <c r="M288" s="9">
        <f>SLR479_20231202[[#This Row],[koniecLCyt]]-SLR479_20231202[[#This Row],[poczLCyt]]</f>
        <v>1</v>
      </c>
      <c r="N288" s="9" t="s">
        <v>1426</v>
      </c>
      <c r="O288" s="9" t="s">
        <v>1427</v>
      </c>
      <c r="P288" s="9" t="s">
        <v>1428</v>
      </c>
      <c r="Q288" s="9">
        <f>COUNTIF(SLR479_20231202[[#This Row],[streszczenie]],"*"&amp;$B$1&amp;"*")</f>
        <v>0</v>
      </c>
      <c r="R288" s="9">
        <f>COUNTIFS(SLR479_20231202[[#This Row],[streszczenie]],"*"&amp;$B$1&amp;"*",SLR479_20231202[[#This Row],[streszczenie]],"*"&amp;$E$1&amp;"*")</f>
        <v>0</v>
      </c>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8" t="s">
        <v>10</v>
      </c>
      <c r="CK288" s="8" t="s">
        <v>11</v>
      </c>
      <c r="CL288" s="8" t="s">
        <v>12</v>
      </c>
    </row>
    <row r="289" spans="1:90" hidden="1" x14ac:dyDescent="0.45">
      <c r="A289" s="9">
        <v>287</v>
      </c>
      <c r="B289" s="9" t="s">
        <v>3384</v>
      </c>
      <c r="C289" s="9" t="s">
        <v>3385</v>
      </c>
      <c r="D289" s="9" t="s">
        <v>3386</v>
      </c>
      <c r="E289" s="9" t="s">
        <v>3387</v>
      </c>
      <c r="F289" s="9">
        <f>COUNTIF(SLR479_20231202[[#This Row],[Tytuł]],"*"&amp;$B$1&amp;"*")</f>
        <v>0</v>
      </c>
      <c r="G289" s="9">
        <f>COUNTIFS(SLR479_20231202[[#This Row],[Tytuł]],"*"&amp;$B$1&amp;"*",SLR479_20231202[[#This Row],[Tytuł]],"*"&amp;$E$1&amp;"*")</f>
        <v>0</v>
      </c>
      <c r="H289" s="9" t="s">
        <v>3388</v>
      </c>
      <c r="I289" s="9">
        <f>MID(SLR479_20231202[[#This Row],[Rok, publikacja, cytowania]],2,4)+0</f>
        <v>2022</v>
      </c>
      <c r="J289" s="9">
        <f>(MID(SLR479_20231202[[#This Row],[Rok, publikacja, cytowania]],FIND(" Cited ",SLR479_20231202[[#This Row],[Rok, publikacja, cytowania]])+7,SLR479_20231202[[#This Row],[IlośćZnakówLCyt]]))+0</f>
        <v>3</v>
      </c>
      <c r="K289" s="9">
        <f>FIND(" Cited ",SLR479_20231202[[#This Row],[Rok, publikacja, cytowania]])+7</f>
        <v>62</v>
      </c>
      <c r="L289" s="9">
        <f>FIND(" times",SLR479_20231202[[#This Row],[Rok, publikacja, cytowania]])</f>
        <v>63</v>
      </c>
      <c r="M289" s="9">
        <f>SLR479_20231202[[#This Row],[koniecLCyt]]-SLR479_20231202[[#This Row],[poczLCyt]]</f>
        <v>1</v>
      </c>
      <c r="N289" s="9" t="s">
        <v>3389</v>
      </c>
      <c r="O289" s="9" t="s">
        <v>3390</v>
      </c>
      <c r="P289" s="9" t="s">
        <v>3391</v>
      </c>
      <c r="Q289" s="9">
        <f>COUNTIF(SLR479_20231202[[#This Row],[streszczenie]],"*"&amp;$B$1&amp;"*")</f>
        <v>0</v>
      </c>
      <c r="R289" s="9">
        <f>COUNTIFS(SLR479_20231202[[#This Row],[streszczenie]],"*"&amp;$B$1&amp;"*",SLR479_20231202[[#This Row],[streszczenie]],"*"&amp;$E$1&amp;"*")</f>
        <v>0</v>
      </c>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t="s">
        <v>10</v>
      </c>
      <c r="CK289" s="9" t="s">
        <v>11</v>
      </c>
      <c r="CL289" s="9" t="s">
        <v>12</v>
      </c>
    </row>
    <row r="290" spans="1:90" hidden="1" x14ac:dyDescent="0.45">
      <c r="A290" s="9">
        <v>288</v>
      </c>
      <c r="B290" s="9" t="s">
        <v>1437</v>
      </c>
      <c r="C290" s="9" t="s">
        <v>1438</v>
      </c>
      <c r="D290" s="9" t="s">
        <v>1439</v>
      </c>
      <c r="E290" s="9" t="s">
        <v>1440</v>
      </c>
      <c r="F290" s="9">
        <f>COUNTIF(SLR479_20231202[[#This Row],[Tytuł]],"*"&amp;$B$1&amp;"*")</f>
        <v>0</v>
      </c>
      <c r="G290" s="9">
        <f>COUNTIFS(SLR479_20231202[[#This Row],[Tytuł]],"*"&amp;$B$1&amp;"*",SLR479_20231202[[#This Row],[Tytuł]],"*"&amp;$E$1&amp;"*")</f>
        <v>0</v>
      </c>
      <c r="H290" s="9" t="s">
        <v>1441</v>
      </c>
      <c r="I290" s="9">
        <f>MID(SLR479_20231202[[#This Row],[Rok, publikacja, cytowania]],2,4)+0</f>
        <v>2020</v>
      </c>
      <c r="J290" s="9">
        <f>(MID(SLR479_20231202[[#This Row],[Rok, publikacja, cytowania]],FIND(" Cited ",SLR479_20231202[[#This Row],[Rok, publikacja, cytowania]])+7,SLR479_20231202[[#This Row],[IlośćZnakówLCyt]]))+0</f>
        <v>5</v>
      </c>
      <c r="K290" s="9">
        <f>FIND(" Cited ",SLR479_20231202[[#This Row],[Rok, publikacja, cytowania]])+7</f>
        <v>111</v>
      </c>
      <c r="L290" s="9">
        <f>FIND(" times",SLR479_20231202[[#This Row],[Rok, publikacja, cytowania]])</f>
        <v>112</v>
      </c>
      <c r="M290" s="9">
        <f>SLR479_20231202[[#This Row],[koniecLCyt]]-SLR479_20231202[[#This Row],[poczLCyt]]</f>
        <v>1</v>
      </c>
      <c r="N290" s="9" t="s">
        <v>1442</v>
      </c>
      <c r="O290" s="9" t="s">
        <v>1443</v>
      </c>
      <c r="P290" s="9" t="s">
        <v>1444</v>
      </c>
      <c r="Q290" s="9">
        <f>COUNTIF(SLR479_20231202[[#This Row],[streszczenie]],"*"&amp;$B$1&amp;"*")</f>
        <v>1</v>
      </c>
      <c r="R290" s="9">
        <f>COUNTIFS(SLR479_20231202[[#This Row],[streszczenie]],"*"&amp;$B$1&amp;"*",SLR479_20231202[[#This Row],[streszczenie]],"*"&amp;$E$1&amp;"*")</f>
        <v>1</v>
      </c>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8" t="s">
        <v>10</v>
      </c>
      <c r="CK290" s="8" t="s">
        <v>11</v>
      </c>
      <c r="CL290" s="8" t="s">
        <v>12</v>
      </c>
    </row>
    <row r="291" spans="1:90" hidden="1" x14ac:dyDescent="0.45">
      <c r="A291" s="9">
        <v>289</v>
      </c>
      <c r="B291" s="9" t="s">
        <v>3392</v>
      </c>
      <c r="C291" s="9" t="s">
        <v>3393</v>
      </c>
      <c r="D291" s="9" t="s">
        <v>3394</v>
      </c>
      <c r="E291" s="9" t="s">
        <v>3395</v>
      </c>
      <c r="F291" s="9">
        <f>COUNTIF(SLR479_20231202[[#This Row],[Tytuł]],"*"&amp;$B$1&amp;"*")</f>
        <v>0</v>
      </c>
      <c r="G291" s="9">
        <f>COUNTIFS(SLR479_20231202[[#This Row],[Tytuł]],"*"&amp;$B$1&amp;"*",SLR479_20231202[[#This Row],[Tytuł]],"*"&amp;$E$1&amp;"*")</f>
        <v>0</v>
      </c>
      <c r="H291" s="9" t="s">
        <v>3396</v>
      </c>
      <c r="I291" s="9">
        <f>MID(SLR479_20231202[[#This Row],[Rok, publikacja, cytowania]],2,4)+0</f>
        <v>2017</v>
      </c>
      <c r="J291" s="9">
        <f>(MID(SLR479_20231202[[#This Row],[Rok, publikacja, cytowania]],FIND(" Cited ",SLR479_20231202[[#This Row],[Rok, publikacja, cytowania]])+7,SLR479_20231202[[#This Row],[IlośćZnakówLCyt]]))+0</f>
        <v>6</v>
      </c>
      <c r="K291" s="9">
        <f>FIND(" Cited ",SLR479_20231202[[#This Row],[Rok, publikacja, cytowania]])+7</f>
        <v>51</v>
      </c>
      <c r="L291" s="9">
        <f>FIND(" times",SLR479_20231202[[#This Row],[Rok, publikacja, cytowania]])</f>
        <v>52</v>
      </c>
      <c r="M291" s="9">
        <f>SLR479_20231202[[#This Row],[koniecLCyt]]-SLR479_20231202[[#This Row],[poczLCyt]]</f>
        <v>1</v>
      </c>
      <c r="N291" s="9" t="s">
        <v>3397</v>
      </c>
      <c r="O291" s="9" t="s">
        <v>3398</v>
      </c>
      <c r="P291" s="9" t="s">
        <v>3399</v>
      </c>
      <c r="Q291" s="9">
        <f>COUNTIF(SLR479_20231202[[#This Row],[streszczenie]],"*"&amp;$B$1&amp;"*")</f>
        <v>0</v>
      </c>
      <c r="R291" s="9">
        <f>COUNTIFS(SLR479_20231202[[#This Row],[streszczenie]],"*"&amp;$B$1&amp;"*",SLR479_20231202[[#This Row],[streszczenie]],"*"&amp;$E$1&amp;"*")</f>
        <v>0</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t="s">
        <v>10</v>
      </c>
      <c r="CK291" s="9" t="s">
        <v>11</v>
      </c>
      <c r="CL291" s="9" t="s">
        <v>12</v>
      </c>
    </row>
    <row r="292" spans="1:90" hidden="1" x14ac:dyDescent="0.45">
      <c r="A292" s="9">
        <v>290</v>
      </c>
      <c r="B292" s="9" t="s">
        <v>3400</v>
      </c>
      <c r="C292" s="9" t="s">
        <v>3401</v>
      </c>
      <c r="D292" s="9" t="s">
        <v>3402</v>
      </c>
      <c r="E292" s="9" t="s">
        <v>3403</v>
      </c>
      <c r="F292" s="9">
        <f>COUNTIF(SLR479_20231202[[#This Row],[Tytuł]],"*"&amp;$B$1&amp;"*")</f>
        <v>0</v>
      </c>
      <c r="G292" s="9">
        <f>COUNTIFS(SLR479_20231202[[#This Row],[Tytuł]],"*"&amp;$B$1&amp;"*",SLR479_20231202[[#This Row],[Tytuł]],"*"&amp;$E$1&amp;"*")</f>
        <v>0</v>
      </c>
      <c r="H292" s="9" t="s">
        <v>3404</v>
      </c>
      <c r="I292" s="9">
        <f>MID(SLR479_20231202[[#This Row],[Rok, publikacja, cytowania]],2,4)+0</f>
        <v>2020</v>
      </c>
      <c r="J292" s="9">
        <f>(MID(SLR479_20231202[[#This Row],[Rok, publikacja, cytowania]],FIND(" Cited ",SLR479_20231202[[#This Row],[Rok, publikacja, cytowania]])+7,SLR479_20231202[[#This Row],[IlośćZnakówLCyt]]))+0</f>
        <v>3</v>
      </c>
      <c r="K292" s="9">
        <f>FIND(" Cited ",SLR479_20231202[[#This Row],[Rok, publikacja, cytowania]])+7</f>
        <v>85</v>
      </c>
      <c r="L292" s="9">
        <f>FIND(" times",SLR479_20231202[[#This Row],[Rok, publikacja, cytowania]])</f>
        <v>86</v>
      </c>
      <c r="M292" s="9">
        <f>SLR479_20231202[[#This Row],[koniecLCyt]]-SLR479_20231202[[#This Row],[poczLCyt]]</f>
        <v>1</v>
      </c>
      <c r="N292" s="9" t="s">
        <v>3405</v>
      </c>
      <c r="O292" s="9" t="s">
        <v>3406</v>
      </c>
      <c r="P292" s="9" t="s">
        <v>3407</v>
      </c>
      <c r="Q292" s="9">
        <f>COUNTIF(SLR479_20231202[[#This Row],[streszczenie]],"*"&amp;$B$1&amp;"*")</f>
        <v>0</v>
      </c>
      <c r="R292" s="9">
        <f>COUNTIFS(SLR479_20231202[[#This Row],[streszczenie]],"*"&amp;$B$1&amp;"*",SLR479_20231202[[#This Row],[streszczenie]],"*"&amp;$E$1&amp;"*")</f>
        <v>0</v>
      </c>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8" t="s">
        <v>10</v>
      </c>
      <c r="CK292" s="8" t="s">
        <v>11</v>
      </c>
      <c r="CL292" s="8" t="s">
        <v>12</v>
      </c>
    </row>
    <row r="293" spans="1:90" hidden="1" x14ac:dyDescent="0.45">
      <c r="A293" s="9">
        <v>291</v>
      </c>
      <c r="B293" s="9" t="s">
        <v>3408</v>
      </c>
      <c r="C293" s="9" t="s">
        <v>3409</v>
      </c>
      <c r="D293" s="9" t="s">
        <v>3410</v>
      </c>
      <c r="E293" s="9" t="s">
        <v>3411</v>
      </c>
      <c r="F293" s="9">
        <f>COUNTIF(SLR479_20231202[[#This Row],[Tytuł]],"*"&amp;$B$1&amp;"*")</f>
        <v>1</v>
      </c>
      <c r="G293" s="9">
        <f>COUNTIFS(SLR479_20231202[[#This Row],[Tytuł]],"*"&amp;$B$1&amp;"*",SLR479_20231202[[#This Row],[Tytuł]],"*"&amp;$E$1&amp;"*")</f>
        <v>0</v>
      </c>
      <c r="H293" s="9" t="s">
        <v>3412</v>
      </c>
      <c r="I293" s="9">
        <f>MID(SLR479_20231202[[#This Row],[Rok, publikacja, cytowania]],2,4)+0</f>
        <v>2021</v>
      </c>
      <c r="J293" s="9">
        <f>(MID(SLR479_20231202[[#This Row],[Rok, publikacja, cytowania]],FIND(" Cited ",SLR479_20231202[[#This Row],[Rok, publikacja, cytowania]])+7,SLR479_20231202[[#This Row],[IlośćZnakówLCyt]]))+0</f>
        <v>3</v>
      </c>
      <c r="K293" s="9">
        <f>FIND(" Cited ",SLR479_20231202[[#This Row],[Rok, publikacja, cytowania]])+7</f>
        <v>65</v>
      </c>
      <c r="L293" s="9">
        <f>FIND(" times",SLR479_20231202[[#This Row],[Rok, publikacja, cytowania]])</f>
        <v>66</v>
      </c>
      <c r="M293" s="9">
        <f>SLR479_20231202[[#This Row],[koniecLCyt]]-SLR479_20231202[[#This Row],[poczLCyt]]</f>
        <v>1</v>
      </c>
      <c r="N293" s="9" t="s">
        <v>3413</v>
      </c>
      <c r="O293" s="9" t="s">
        <v>3414</v>
      </c>
      <c r="P293" s="9" t="s">
        <v>3415</v>
      </c>
      <c r="Q293" s="9">
        <f>COUNTIF(SLR479_20231202[[#This Row],[streszczenie]],"*"&amp;$B$1&amp;"*")</f>
        <v>1</v>
      </c>
      <c r="R293" s="9">
        <f>COUNTIFS(SLR479_20231202[[#This Row],[streszczenie]],"*"&amp;$B$1&amp;"*",SLR479_20231202[[#This Row],[streszczenie]],"*"&amp;$E$1&amp;"*")</f>
        <v>1</v>
      </c>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t="s">
        <v>10</v>
      </c>
      <c r="CK293" s="9" t="s">
        <v>11</v>
      </c>
      <c r="CL293" s="9" t="s">
        <v>12</v>
      </c>
    </row>
    <row r="294" spans="1:90" hidden="1" x14ac:dyDescent="0.45">
      <c r="A294" s="9">
        <v>292</v>
      </c>
      <c r="B294" s="9" t="s">
        <v>1468</v>
      </c>
      <c r="C294" s="9" t="s">
        <v>1469</v>
      </c>
      <c r="D294" s="9">
        <v>57190394096</v>
      </c>
      <c r="E294" s="9" t="s">
        <v>1470</v>
      </c>
      <c r="F294" s="9">
        <f>COUNTIF(SLR479_20231202[[#This Row],[Tytuł]],"*"&amp;$B$1&amp;"*")</f>
        <v>0</v>
      </c>
      <c r="G294" s="9">
        <f>COUNTIFS(SLR479_20231202[[#This Row],[Tytuł]],"*"&amp;$B$1&amp;"*",SLR479_20231202[[#This Row],[Tytuł]],"*"&amp;$E$1&amp;"*")</f>
        <v>0</v>
      </c>
      <c r="H294" s="9" t="s">
        <v>1471</v>
      </c>
      <c r="I294" s="9">
        <f>MID(SLR479_20231202[[#This Row],[Rok, publikacja, cytowania]],2,4)+0</f>
        <v>2020</v>
      </c>
      <c r="J294" s="9">
        <f>(MID(SLR479_20231202[[#This Row],[Rok, publikacja, cytowania]],FIND(" Cited ",SLR479_20231202[[#This Row],[Rok, publikacja, cytowania]])+7,SLR479_20231202[[#This Row],[IlośćZnakówLCyt]]))+0</f>
        <v>3</v>
      </c>
      <c r="K294" s="9">
        <f>FIND(" Cited ",SLR479_20231202[[#This Row],[Rok, publikacja, cytowania]])+7</f>
        <v>81</v>
      </c>
      <c r="L294" s="9">
        <f>FIND(" times",SLR479_20231202[[#This Row],[Rok, publikacja, cytowania]])</f>
        <v>82</v>
      </c>
      <c r="M294" s="9">
        <f>SLR479_20231202[[#This Row],[koniecLCyt]]-SLR479_20231202[[#This Row],[poczLCyt]]</f>
        <v>1</v>
      </c>
      <c r="N294" s="9" t="s">
        <v>1472</v>
      </c>
      <c r="O294" s="9" t="s">
        <v>1473</v>
      </c>
      <c r="P294" s="9" t="s">
        <v>1474</v>
      </c>
      <c r="Q294" s="9">
        <f>COUNTIF(SLR479_20231202[[#This Row],[streszczenie]],"*"&amp;$B$1&amp;"*")</f>
        <v>0</v>
      </c>
      <c r="R294" s="9">
        <f>COUNTIFS(SLR479_20231202[[#This Row],[streszczenie]],"*"&amp;$B$1&amp;"*",SLR479_20231202[[#This Row],[streszczenie]],"*"&amp;$E$1&amp;"*")</f>
        <v>0</v>
      </c>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8" t="s">
        <v>10</v>
      </c>
      <c r="CK294" s="8" t="s">
        <v>207</v>
      </c>
      <c r="CL294" s="8" t="s">
        <v>12</v>
      </c>
    </row>
    <row r="295" spans="1:90" hidden="1" x14ac:dyDescent="0.45">
      <c r="A295" s="9">
        <v>293</v>
      </c>
      <c r="B295" s="9" t="s">
        <v>1475</v>
      </c>
      <c r="C295" s="9" t="s">
        <v>1476</v>
      </c>
      <c r="D295" s="9">
        <v>14036092900</v>
      </c>
      <c r="E295" s="9" t="s">
        <v>1477</v>
      </c>
      <c r="F295" s="9">
        <f>COUNTIF(SLR479_20231202[[#This Row],[Tytuł]],"*"&amp;$B$1&amp;"*")</f>
        <v>0</v>
      </c>
      <c r="G295" s="9">
        <f>COUNTIFS(SLR479_20231202[[#This Row],[Tytuł]],"*"&amp;$B$1&amp;"*",SLR479_20231202[[#This Row],[Tytuł]],"*"&amp;$E$1&amp;"*")</f>
        <v>0</v>
      </c>
      <c r="H295" s="9" t="s">
        <v>1478</v>
      </c>
      <c r="I295" s="9">
        <f>MID(SLR479_20231202[[#This Row],[Rok, publikacja, cytowania]],2,4)+0</f>
        <v>2019</v>
      </c>
      <c r="J295" s="9">
        <f>(MID(SLR479_20231202[[#This Row],[Rok, publikacja, cytowania]],FIND(" Cited ",SLR479_20231202[[#This Row],[Rok, publikacja, cytowania]])+7,SLR479_20231202[[#This Row],[IlośćZnakówLCyt]]))+0</f>
        <v>5</v>
      </c>
      <c r="K295" s="9">
        <f>FIND(" Cited ",SLR479_20231202[[#This Row],[Rok, publikacja, cytowania]])+7</f>
        <v>68</v>
      </c>
      <c r="L295" s="9">
        <f>FIND(" times",SLR479_20231202[[#This Row],[Rok, publikacja, cytowania]])</f>
        <v>69</v>
      </c>
      <c r="M295" s="9">
        <f>SLR479_20231202[[#This Row],[koniecLCyt]]-SLR479_20231202[[#This Row],[poczLCyt]]</f>
        <v>1</v>
      </c>
      <c r="N295" s="9" t="s">
        <v>1479</v>
      </c>
      <c r="O295" s="9" t="s">
        <v>1480</v>
      </c>
      <c r="P295" s="9" t="s">
        <v>1481</v>
      </c>
      <c r="Q295" s="9">
        <f>COUNTIF(SLR479_20231202[[#This Row],[streszczenie]],"*"&amp;$B$1&amp;"*")</f>
        <v>0</v>
      </c>
      <c r="R295" s="9">
        <f>COUNTIFS(SLR479_20231202[[#This Row],[streszczenie]],"*"&amp;$B$1&amp;"*",SLR479_20231202[[#This Row],[streszczenie]],"*"&amp;$E$1&amp;"*")</f>
        <v>0</v>
      </c>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t="s">
        <v>10</v>
      </c>
      <c r="CK295" s="9" t="s">
        <v>11</v>
      </c>
      <c r="CL295" s="9" t="s">
        <v>12</v>
      </c>
    </row>
    <row r="296" spans="1:90" hidden="1"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1</v>
      </c>
      <c r="R296" s="9">
        <f>COUNTIFS(SLR479_20231202[[#This Row],[streszczenie]],"*"&amp;$B$1&amp;"*",SLR479_20231202[[#This Row],[streszczenie]],"*"&amp;$E$1&amp;"*")</f>
        <v>1</v>
      </c>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8" t="s">
        <v>10</v>
      </c>
      <c r="CK296" s="8" t="s">
        <v>11</v>
      </c>
      <c r="CL296" s="8" t="s">
        <v>12</v>
      </c>
    </row>
    <row r="297" spans="1:90" hidden="1" x14ac:dyDescent="0.45">
      <c r="A297" s="9">
        <v>295</v>
      </c>
      <c r="B297" s="9" t="s">
        <v>1489</v>
      </c>
      <c r="C297" s="9" t="s">
        <v>1490</v>
      </c>
      <c r="D297" s="9" t="s">
        <v>1491</v>
      </c>
      <c r="E297" s="9" t="s">
        <v>1492</v>
      </c>
      <c r="F297" s="9">
        <f>COUNTIF(SLR479_20231202[[#This Row],[Tytuł]],"*"&amp;$B$1&amp;"*")</f>
        <v>0</v>
      </c>
      <c r="G297" s="9">
        <f>COUNTIFS(SLR479_20231202[[#This Row],[Tytuł]],"*"&amp;$B$1&amp;"*",SLR479_20231202[[#This Row],[Tytuł]],"*"&amp;$E$1&amp;"*")</f>
        <v>0</v>
      </c>
      <c r="H297" s="9" t="s">
        <v>1493</v>
      </c>
      <c r="I297" s="9">
        <f>MID(SLR479_20231202[[#This Row],[Rok, publikacja, cytowania]],2,4)+0</f>
        <v>2021</v>
      </c>
      <c r="J297" s="9">
        <f>(MID(SLR479_20231202[[#This Row],[Rok, publikacja, cytowania]],FIND(" Cited ",SLR479_20231202[[#This Row],[Rok, publikacja, cytowania]])+7,SLR479_20231202[[#This Row],[IlośćZnakówLCyt]]))+0</f>
        <v>4</v>
      </c>
      <c r="K297" s="9">
        <f>FIND(" Cited ",SLR479_20231202[[#This Row],[Rok, publikacja, cytowania]])+7</f>
        <v>67</v>
      </c>
      <c r="L297" s="9">
        <f>FIND(" times",SLR479_20231202[[#This Row],[Rok, publikacja, cytowania]])</f>
        <v>68</v>
      </c>
      <c r="M297" s="9">
        <f>SLR479_20231202[[#This Row],[koniecLCyt]]-SLR479_20231202[[#This Row],[poczLCyt]]</f>
        <v>1</v>
      </c>
      <c r="N297" s="9" t="s">
        <v>1494</v>
      </c>
      <c r="O297" s="9" t="s">
        <v>1495</v>
      </c>
      <c r="P297" s="9" t="s">
        <v>1496</v>
      </c>
      <c r="Q297" s="9">
        <f>COUNTIF(SLR479_20231202[[#This Row],[streszczenie]],"*"&amp;$B$1&amp;"*")</f>
        <v>1</v>
      </c>
      <c r="R297" s="9">
        <f>COUNTIFS(SLR479_20231202[[#This Row],[streszczenie]],"*"&amp;$B$1&amp;"*",SLR479_20231202[[#This Row],[streszczenie]],"*"&amp;$E$1&amp;"*")</f>
        <v>1</v>
      </c>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t="s">
        <v>10</v>
      </c>
      <c r="CK297" s="9" t="s">
        <v>11</v>
      </c>
      <c r="CL297" s="9" t="s">
        <v>12</v>
      </c>
    </row>
    <row r="298" spans="1:90" hidden="1" x14ac:dyDescent="0.45">
      <c r="A298" s="9">
        <v>296</v>
      </c>
      <c r="B298" s="9" t="s">
        <v>1497</v>
      </c>
      <c r="C298" s="9" t="s">
        <v>1498</v>
      </c>
      <c r="D298" s="9" t="s">
        <v>1499</v>
      </c>
      <c r="E298" s="9" t="s">
        <v>1500</v>
      </c>
      <c r="F298" s="9">
        <f>COUNTIF(SLR479_20231202[[#This Row],[Tytuł]],"*"&amp;$B$1&amp;"*")</f>
        <v>0</v>
      </c>
      <c r="G298" s="9">
        <f>COUNTIFS(SLR479_20231202[[#This Row],[Tytuł]],"*"&amp;$B$1&amp;"*",SLR479_20231202[[#This Row],[Tytuł]],"*"&amp;$E$1&amp;"*")</f>
        <v>0</v>
      </c>
      <c r="H298" s="9" t="s">
        <v>1501</v>
      </c>
      <c r="I298" s="9">
        <f>MID(SLR479_20231202[[#This Row],[Rok, publikacja, cytowania]],2,4)+0</f>
        <v>2020</v>
      </c>
      <c r="J298" s="9">
        <f>(MID(SLR479_20231202[[#This Row],[Rok, publikacja, cytowania]],FIND(" Cited ",SLR479_20231202[[#This Row],[Rok, publikacja, cytowania]])+7,SLR479_20231202[[#This Row],[IlośćZnakówLCyt]]))+0</f>
        <v>4</v>
      </c>
      <c r="K298" s="9">
        <f>FIND(" Cited ",SLR479_20231202[[#This Row],[Rok, publikacja, cytowania]])+7</f>
        <v>70</v>
      </c>
      <c r="L298" s="9">
        <f>FIND(" times",SLR479_20231202[[#This Row],[Rok, publikacja, cytowania]])</f>
        <v>71</v>
      </c>
      <c r="M298" s="9">
        <f>SLR479_20231202[[#This Row],[koniecLCyt]]-SLR479_20231202[[#This Row],[poczLCyt]]</f>
        <v>1</v>
      </c>
      <c r="N298" s="9" t="s">
        <v>1502</v>
      </c>
      <c r="O298" s="9" t="s">
        <v>1503</v>
      </c>
      <c r="P298" s="9" t="s">
        <v>1504</v>
      </c>
      <c r="Q298" s="9">
        <f>COUNTIF(SLR479_20231202[[#This Row],[streszczenie]],"*"&amp;$B$1&amp;"*")</f>
        <v>1</v>
      </c>
      <c r="R298" s="9">
        <f>COUNTIFS(SLR479_20231202[[#This Row],[streszczenie]],"*"&amp;$B$1&amp;"*",SLR479_20231202[[#This Row],[streszczenie]],"*"&amp;$E$1&amp;"*")</f>
        <v>1</v>
      </c>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8" t="s">
        <v>10</v>
      </c>
      <c r="CK298" s="8" t="s">
        <v>11</v>
      </c>
      <c r="CL298" s="8" t="s">
        <v>12</v>
      </c>
    </row>
    <row r="299" spans="1:90" x14ac:dyDescent="0.45">
      <c r="A299" s="9">
        <v>297</v>
      </c>
      <c r="B299" s="9" t="s">
        <v>1505</v>
      </c>
      <c r="C299" s="9" t="s">
        <v>1506</v>
      </c>
      <c r="D299" s="9" t="s">
        <v>1507</v>
      </c>
      <c r="E299" s="9" t="s">
        <v>1508</v>
      </c>
      <c r="F299" s="9">
        <f>COUNTIF(SLR479_20231202[[#This Row],[Tytuł]],"*"&amp;$B$1&amp;"*")</f>
        <v>0</v>
      </c>
      <c r="G299" s="9">
        <f>COUNTIFS(SLR479_20231202[[#This Row],[Tytuł]],"*"&amp;$B$1&amp;"*",SLR479_20231202[[#This Row],[Tytuł]],"*"&amp;$E$1&amp;"*")</f>
        <v>0</v>
      </c>
      <c r="H299" s="9" t="s">
        <v>1509</v>
      </c>
      <c r="I299" s="9">
        <f>MID(SLR479_20231202[[#This Row],[Rok, publikacja, cytowania]],2,4)+0</f>
        <v>2019</v>
      </c>
      <c r="J299" s="9">
        <f>(MID(SLR479_20231202[[#This Row],[Rok, publikacja, cytowania]],FIND(" Cited ",SLR479_20231202[[#This Row],[Rok, publikacja, cytowania]])+7,SLR479_20231202[[#This Row],[IlośćZnakówLCyt]]))+0</f>
        <v>3</v>
      </c>
      <c r="K299" s="9">
        <f>FIND(" Cited ",SLR479_20231202[[#This Row],[Rok, publikacja, cytowania]])+7</f>
        <v>175</v>
      </c>
      <c r="L299" s="9">
        <f>FIND(" times",SLR479_20231202[[#This Row],[Rok, publikacja, cytowania]])</f>
        <v>176</v>
      </c>
      <c r="M299" s="9">
        <f>SLR479_20231202[[#This Row],[koniecLCyt]]-SLR479_20231202[[#This Row],[poczLCyt]]</f>
        <v>1</v>
      </c>
      <c r="N299" s="9" t="s">
        <v>1510</v>
      </c>
      <c r="O299" s="9" t="s">
        <v>1511</v>
      </c>
      <c r="P299" s="9" t="s">
        <v>1512</v>
      </c>
      <c r="Q299" s="9">
        <f>COUNTIF(SLR479_20231202[[#This Row],[streszczenie]],"*"&amp;$B$1&amp;"*")</f>
        <v>1</v>
      </c>
      <c r="R299" s="9">
        <f>COUNTIFS(SLR479_20231202[[#This Row],[streszczenie]],"*"&amp;$B$1&amp;"*",SLR479_20231202[[#This Row],[streszczenie]],"*"&amp;$E$1&amp;"*")</f>
        <v>0</v>
      </c>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t="s">
        <v>10</v>
      </c>
      <c r="CK299" s="9" t="s">
        <v>207</v>
      </c>
      <c r="CL299" s="9" t="s">
        <v>12</v>
      </c>
    </row>
    <row r="300" spans="1:90" hidden="1" x14ac:dyDescent="0.45">
      <c r="A300" s="9">
        <v>298</v>
      </c>
      <c r="B300" s="9" t="s">
        <v>3416</v>
      </c>
      <c r="C300" s="9" t="s">
        <v>3417</v>
      </c>
      <c r="D300" s="9" t="s">
        <v>3418</v>
      </c>
      <c r="E300" s="9" t="s">
        <v>3419</v>
      </c>
      <c r="F300" s="9">
        <f>COUNTIF(SLR479_20231202[[#This Row],[Tytuł]],"*"&amp;$B$1&amp;"*")</f>
        <v>0</v>
      </c>
      <c r="G300" s="9">
        <f>COUNTIFS(SLR479_20231202[[#This Row],[Tytuł]],"*"&amp;$B$1&amp;"*",SLR479_20231202[[#This Row],[Tytuł]],"*"&amp;$E$1&amp;"*")</f>
        <v>0</v>
      </c>
      <c r="H300" s="9" t="s">
        <v>3420</v>
      </c>
      <c r="I300" s="9">
        <f>MID(SLR479_20231202[[#This Row],[Rok, publikacja, cytowania]],2,4)+0</f>
        <v>2016</v>
      </c>
      <c r="J300" s="9">
        <f>(MID(SLR479_20231202[[#This Row],[Rok, publikacja, cytowania]],FIND(" Cited ",SLR479_20231202[[#This Row],[Rok, publikacja, cytowania]])+7,SLR479_20231202[[#This Row],[IlośćZnakówLCyt]]))+0</f>
        <v>5</v>
      </c>
      <c r="K300" s="9">
        <f>FIND(" Cited ",SLR479_20231202[[#This Row],[Rok, publikacja, cytowania]])+7</f>
        <v>86</v>
      </c>
      <c r="L300" s="9">
        <f>FIND(" times",SLR479_20231202[[#This Row],[Rok, publikacja, cytowania]])</f>
        <v>87</v>
      </c>
      <c r="M300" s="9">
        <f>SLR479_20231202[[#This Row],[koniecLCyt]]-SLR479_20231202[[#This Row],[poczLCyt]]</f>
        <v>1</v>
      </c>
      <c r="N300" s="9" t="s">
        <v>3421</v>
      </c>
      <c r="O300" s="9" t="s">
        <v>3422</v>
      </c>
      <c r="P300" s="9" t="s">
        <v>3423</v>
      </c>
      <c r="Q300" s="9">
        <f>COUNTIF(SLR479_20231202[[#This Row],[streszczenie]],"*"&amp;$B$1&amp;"*")</f>
        <v>0</v>
      </c>
      <c r="R300" s="9">
        <f>COUNTIFS(SLR479_20231202[[#This Row],[streszczenie]],"*"&amp;$B$1&amp;"*",SLR479_20231202[[#This Row],[streszczenie]],"*"&amp;$E$1&amp;"*")</f>
        <v>0</v>
      </c>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8" t="s">
        <v>10</v>
      </c>
      <c r="CK300" s="8" t="s">
        <v>207</v>
      </c>
      <c r="CL300" s="8" t="s">
        <v>12</v>
      </c>
    </row>
    <row r="301" spans="1:90" hidden="1" x14ac:dyDescent="0.45">
      <c r="A301" s="9">
        <v>299</v>
      </c>
      <c r="B301" s="9" t="s">
        <v>3424</v>
      </c>
      <c r="C301" s="9" t="s">
        <v>3425</v>
      </c>
      <c r="D301" s="9" t="s">
        <v>3426</v>
      </c>
      <c r="E301" s="9" t="s">
        <v>3427</v>
      </c>
      <c r="F301" s="9">
        <f>COUNTIF(SLR479_20231202[[#This Row],[Tytuł]],"*"&amp;$B$1&amp;"*")</f>
        <v>1</v>
      </c>
      <c r="G301" s="9">
        <f>COUNTIFS(SLR479_20231202[[#This Row],[Tytuł]],"*"&amp;$B$1&amp;"*",SLR479_20231202[[#This Row],[Tytuł]],"*"&amp;$E$1&amp;"*")</f>
        <v>1</v>
      </c>
      <c r="H301" s="9" t="s">
        <v>3428</v>
      </c>
      <c r="I301" s="9">
        <f>MID(SLR479_20231202[[#This Row],[Rok, publikacja, cytowania]],2,4)+0</f>
        <v>2023</v>
      </c>
      <c r="J301" s="9">
        <f>(MID(SLR479_20231202[[#This Row],[Rok, publikacja, cytowania]],FIND(" Cited ",SLR479_20231202[[#This Row],[Rok, publikacja, cytowania]])+7,SLR479_20231202[[#This Row],[IlośćZnakówLCyt]]))+0</f>
        <v>3</v>
      </c>
      <c r="K301" s="9">
        <f>FIND(" Cited ",SLR479_20231202[[#This Row],[Rok, publikacja, cytowania]])+7</f>
        <v>75</v>
      </c>
      <c r="L301" s="9">
        <f>FIND(" times",SLR479_20231202[[#This Row],[Rok, publikacja, cytowania]])</f>
        <v>76</v>
      </c>
      <c r="M301" s="9">
        <f>SLR479_20231202[[#This Row],[koniecLCyt]]-SLR479_20231202[[#This Row],[poczLCyt]]</f>
        <v>1</v>
      </c>
      <c r="N301" s="9" t="s">
        <v>3429</v>
      </c>
      <c r="O301" s="9" t="s">
        <v>3430</v>
      </c>
      <c r="P301" s="9" t="s">
        <v>3431</v>
      </c>
      <c r="Q301" s="9">
        <f>COUNTIF(SLR479_20231202[[#This Row],[streszczenie]],"*"&amp;$B$1&amp;"*")</f>
        <v>1</v>
      </c>
      <c r="R301" s="9">
        <f>COUNTIFS(SLR479_20231202[[#This Row],[streszczenie]],"*"&amp;$B$1&amp;"*",SLR479_20231202[[#This Row],[streszczenie]],"*"&amp;$E$1&amp;"*")</f>
        <v>1</v>
      </c>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t="s">
        <v>10</v>
      </c>
      <c r="CK301" s="9" t="s">
        <v>11</v>
      </c>
      <c r="CL301" s="9" t="s">
        <v>12</v>
      </c>
    </row>
    <row r="302" spans="1:90" hidden="1" x14ac:dyDescent="0.45">
      <c r="A302" s="9">
        <v>300</v>
      </c>
      <c r="B302" s="9" t="s">
        <v>3432</v>
      </c>
      <c r="C302" s="9" t="s">
        <v>3433</v>
      </c>
      <c r="D302" s="9" t="s">
        <v>3434</v>
      </c>
      <c r="E302" s="9" t="s">
        <v>3435</v>
      </c>
      <c r="F302" s="9">
        <f>COUNTIF(SLR479_20231202[[#This Row],[Tytuł]],"*"&amp;$B$1&amp;"*")</f>
        <v>0</v>
      </c>
      <c r="G302" s="9">
        <f>COUNTIFS(SLR479_20231202[[#This Row],[Tytuł]],"*"&amp;$B$1&amp;"*",SLR479_20231202[[#This Row],[Tytuł]],"*"&amp;$E$1&amp;"*")</f>
        <v>0</v>
      </c>
      <c r="H302" s="9" t="s">
        <v>3436</v>
      </c>
      <c r="I302" s="9">
        <f>MID(SLR479_20231202[[#This Row],[Rok, publikacja, cytowania]],2,4)+0</f>
        <v>2018</v>
      </c>
      <c r="J302" s="9">
        <f>(MID(SLR479_20231202[[#This Row],[Rok, publikacja, cytowania]],FIND(" Cited ",SLR479_20231202[[#This Row],[Rok, publikacja, cytowania]])+7,SLR479_20231202[[#This Row],[IlośćZnakówLCyt]]))+0</f>
        <v>1</v>
      </c>
      <c r="K302" s="9">
        <f>FIND(" Cited ",SLR479_20231202[[#This Row],[Rok, publikacja, cytowania]])+7</f>
        <v>88</v>
      </c>
      <c r="L302" s="9">
        <f>FIND(" times",SLR479_20231202[[#This Row],[Rok, publikacja, cytowania]])</f>
        <v>89</v>
      </c>
      <c r="M302" s="9">
        <f>SLR479_20231202[[#This Row],[koniecLCyt]]-SLR479_20231202[[#This Row],[poczLCyt]]</f>
        <v>1</v>
      </c>
      <c r="N302" s="9">
        <v>0</v>
      </c>
      <c r="O302" s="9" t="s">
        <v>3437</v>
      </c>
      <c r="P302" s="9" t="s">
        <v>3438</v>
      </c>
      <c r="Q302" s="9">
        <f>COUNTIF(SLR479_20231202[[#This Row],[streszczenie]],"*"&amp;$B$1&amp;"*")</f>
        <v>1</v>
      </c>
      <c r="R302" s="9">
        <f>COUNTIFS(SLR479_20231202[[#This Row],[streszczenie]],"*"&amp;$B$1&amp;"*",SLR479_20231202[[#This Row],[streszczenie]],"*"&amp;$E$1&amp;"*")</f>
        <v>1</v>
      </c>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8" t="s">
        <v>10</v>
      </c>
      <c r="CK302" s="8" t="s">
        <v>11</v>
      </c>
      <c r="CL302" s="8" t="s">
        <v>12</v>
      </c>
    </row>
    <row r="303" spans="1:90" hidden="1"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1</v>
      </c>
      <c r="R303" s="9">
        <f>COUNTIFS(SLR479_20231202[[#This Row],[streszczenie]],"*"&amp;$B$1&amp;"*",SLR479_20231202[[#This Row],[streszczenie]],"*"&amp;$E$1&amp;"*")</f>
        <v>1</v>
      </c>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t="s">
        <v>10</v>
      </c>
      <c r="CK303" s="9" t="s">
        <v>11</v>
      </c>
      <c r="CL303" s="9" t="s">
        <v>12</v>
      </c>
    </row>
    <row r="304" spans="1:90" hidden="1" x14ac:dyDescent="0.45">
      <c r="A304" s="9">
        <v>302</v>
      </c>
      <c r="B304" s="9" t="s">
        <v>811</v>
      </c>
      <c r="C304" s="9" t="s">
        <v>812</v>
      </c>
      <c r="D304" s="9" t="s">
        <v>813</v>
      </c>
      <c r="E304" s="9" t="s">
        <v>814</v>
      </c>
      <c r="F304" s="9">
        <f>COUNTIF(SLR479_20231202[[#This Row],[Tytuł]],"*"&amp;$B$1&amp;"*")</f>
        <v>1</v>
      </c>
      <c r="G304" s="9">
        <f>COUNTIFS(SLR479_20231202[[#This Row],[Tytuł]],"*"&amp;$B$1&amp;"*",SLR479_20231202[[#This Row],[Tytuł]],"*"&amp;$E$1&amp;"*")</f>
        <v>1</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1</v>
      </c>
      <c r="R304" s="9">
        <f>COUNTIFS(SLR479_20231202[[#This Row],[streszczenie]],"*"&amp;$B$1&amp;"*",SLR479_20231202[[#This Row],[streszczenie]],"*"&amp;$E$1&amp;"*")</f>
        <v>1</v>
      </c>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8" t="s">
        <v>10</v>
      </c>
      <c r="CK304" s="8" t="s">
        <v>11</v>
      </c>
      <c r="CL304" s="8" t="s">
        <v>12</v>
      </c>
    </row>
    <row r="305" spans="1:90" hidden="1" x14ac:dyDescent="0.45">
      <c r="A305" s="9">
        <v>303</v>
      </c>
      <c r="B305" s="9" t="s">
        <v>827</v>
      </c>
      <c r="C305" s="9" t="s">
        <v>828</v>
      </c>
      <c r="D305" s="9" t="s">
        <v>829</v>
      </c>
      <c r="E305" s="9" t="s">
        <v>830</v>
      </c>
      <c r="F305" s="9">
        <f>COUNTIF(SLR479_20231202[[#This Row],[Tytuł]],"*"&amp;$B$1&amp;"*")</f>
        <v>0</v>
      </c>
      <c r="G305" s="9">
        <f>COUNTIFS(SLR479_20231202[[#This Row],[Tytuł]],"*"&amp;$B$1&amp;"*",SLR479_20231202[[#This Row],[Tytuł]],"*"&amp;$E$1&amp;"*")</f>
        <v>0</v>
      </c>
      <c r="H305" s="9" t="s">
        <v>831</v>
      </c>
      <c r="I305" s="9">
        <f>MID(SLR479_20231202[[#This Row],[Rok, publikacja, cytowania]],2,4)+0</f>
        <v>2021</v>
      </c>
      <c r="J305" s="9">
        <f>(MID(SLR479_20231202[[#This Row],[Rok, publikacja, cytowania]],FIND(" Cited ",SLR479_20231202[[#This Row],[Rok, publikacja, cytowania]])+7,SLR479_20231202[[#This Row],[IlośćZnakówLCyt]]))+0</f>
        <v>1</v>
      </c>
      <c r="K305" s="9">
        <f>FIND(" Cited ",SLR479_20231202[[#This Row],[Rok, publikacja, cytowania]])+7</f>
        <v>79</v>
      </c>
      <c r="L305" s="9">
        <f>FIND(" times",SLR479_20231202[[#This Row],[Rok, publikacja, cytowania]])</f>
        <v>80</v>
      </c>
      <c r="M305" s="9">
        <f>SLR479_20231202[[#This Row],[koniecLCyt]]-SLR479_20231202[[#This Row],[poczLCyt]]</f>
        <v>1</v>
      </c>
      <c r="N305" s="9" t="s">
        <v>832</v>
      </c>
      <c r="O305" s="9" t="s">
        <v>833</v>
      </c>
      <c r="P305" s="9" t="s">
        <v>834</v>
      </c>
      <c r="Q305" s="9">
        <f>COUNTIF(SLR479_20231202[[#This Row],[streszczenie]],"*"&amp;$B$1&amp;"*")</f>
        <v>0</v>
      </c>
      <c r="R305" s="9">
        <f>COUNTIFS(SLR479_20231202[[#This Row],[streszczenie]],"*"&amp;$B$1&amp;"*",SLR479_20231202[[#This Row],[streszczenie]],"*"&amp;$E$1&amp;"*")</f>
        <v>0</v>
      </c>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t="s">
        <v>10</v>
      </c>
      <c r="CK305" s="9" t="s">
        <v>11</v>
      </c>
      <c r="CL305" s="9" t="s">
        <v>12</v>
      </c>
    </row>
    <row r="306" spans="1:90" hidden="1" x14ac:dyDescent="0.45">
      <c r="A306" s="9">
        <v>304</v>
      </c>
      <c r="B306" s="9" t="s">
        <v>835</v>
      </c>
      <c r="C306" s="9" t="s">
        <v>836</v>
      </c>
      <c r="D306" s="9" t="s">
        <v>837</v>
      </c>
      <c r="E306" s="9" t="s">
        <v>838</v>
      </c>
      <c r="F306" s="9">
        <f>COUNTIF(SLR479_20231202[[#This Row],[Tytuł]],"*"&amp;$B$1&amp;"*")</f>
        <v>0</v>
      </c>
      <c r="G306" s="9">
        <f>COUNTIFS(SLR479_20231202[[#This Row],[Tytuł]],"*"&amp;$B$1&amp;"*",SLR479_20231202[[#This Row],[Tytuł]],"*"&amp;$E$1&amp;"*")</f>
        <v>0</v>
      </c>
      <c r="H306" s="9" t="s">
        <v>839</v>
      </c>
      <c r="I306" s="9">
        <f>MID(SLR479_20231202[[#This Row],[Rok, publikacja, cytowania]],2,4)+0</f>
        <v>2021</v>
      </c>
      <c r="J306" s="9">
        <f>(MID(SLR479_20231202[[#This Row],[Rok, publikacja, cytowania]],FIND(" Cited ",SLR479_20231202[[#This Row],[Rok, publikacja, cytowania]])+7,SLR479_20231202[[#This Row],[IlośćZnakówLCyt]]))+0</f>
        <v>2</v>
      </c>
      <c r="K306" s="9">
        <f>FIND(" Cited ",SLR479_20231202[[#This Row],[Rok, publikacja, cytowania]])+7</f>
        <v>101</v>
      </c>
      <c r="L306" s="9">
        <f>FIND(" times",SLR479_20231202[[#This Row],[Rok, publikacja, cytowania]])</f>
        <v>102</v>
      </c>
      <c r="M306" s="9">
        <f>SLR479_20231202[[#This Row],[koniecLCyt]]-SLR479_20231202[[#This Row],[poczLCyt]]</f>
        <v>1</v>
      </c>
      <c r="N306" s="9" t="s">
        <v>840</v>
      </c>
      <c r="O306" s="9" t="s">
        <v>841</v>
      </c>
      <c r="P306" s="9" t="s">
        <v>842</v>
      </c>
      <c r="Q306" s="9">
        <f>COUNTIF(SLR479_20231202[[#This Row],[streszczenie]],"*"&amp;$B$1&amp;"*")</f>
        <v>0</v>
      </c>
      <c r="R306" s="9">
        <f>COUNTIFS(SLR479_20231202[[#This Row],[streszczenie]],"*"&amp;$B$1&amp;"*",SLR479_20231202[[#This Row],[streszczenie]],"*"&amp;$E$1&amp;"*")</f>
        <v>0</v>
      </c>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8" t="s">
        <v>10</v>
      </c>
      <c r="CK306" s="8" t="s">
        <v>11</v>
      </c>
      <c r="CL306" s="8" t="s">
        <v>12</v>
      </c>
    </row>
    <row r="307" spans="1:90" hidden="1" x14ac:dyDescent="0.45">
      <c r="A307" s="9">
        <v>305</v>
      </c>
      <c r="B307" s="9" t="s">
        <v>3439</v>
      </c>
      <c r="C307" s="9" t="s">
        <v>3440</v>
      </c>
      <c r="D307" s="9" t="s">
        <v>3441</v>
      </c>
      <c r="E307" s="9" t="s">
        <v>3442</v>
      </c>
      <c r="F307" s="9">
        <f>COUNTIF(SLR479_20231202[[#This Row],[Tytuł]],"*"&amp;$B$1&amp;"*")</f>
        <v>1</v>
      </c>
      <c r="G307" s="9">
        <f>COUNTIFS(SLR479_20231202[[#This Row],[Tytuł]],"*"&amp;$B$1&amp;"*",SLR479_20231202[[#This Row],[Tytuł]],"*"&amp;$E$1&amp;"*")</f>
        <v>1</v>
      </c>
      <c r="H307" s="9" t="s">
        <v>3443</v>
      </c>
      <c r="I307" s="9">
        <f>MID(SLR479_20231202[[#This Row],[Rok, publikacja, cytowania]],2,4)+0</f>
        <v>2021</v>
      </c>
      <c r="J307" s="9">
        <f>(MID(SLR479_20231202[[#This Row],[Rok, publikacja, cytowania]],FIND(" Cited ",SLR479_20231202[[#This Row],[Rok, publikacja, cytowania]])+7,SLR479_20231202[[#This Row],[IlośćZnakówLCyt]]))+0</f>
        <v>1</v>
      </c>
      <c r="K307" s="9">
        <f>FIND(" Cited ",SLR479_20231202[[#This Row],[Rok, publikacja, cytowania]])+7</f>
        <v>111</v>
      </c>
      <c r="L307" s="9">
        <f>FIND(" times",SLR479_20231202[[#This Row],[Rok, publikacja, cytowania]])</f>
        <v>112</v>
      </c>
      <c r="M307" s="9">
        <f>SLR479_20231202[[#This Row],[koniecLCyt]]-SLR479_20231202[[#This Row],[poczLCyt]]</f>
        <v>1</v>
      </c>
      <c r="N307" s="9" t="s">
        <v>3444</v>
      </c>
      <c r="O307" s="9" t="s">
        <v>3445</v>
      </c>
      <c r="P307" s="9" t="s">
        <v>3446</v>
      </c>
      <c r="Q307" s="9">
        <f>COUNTIF(SLR479_20231202[[#This Row],[streszczenie]],"*"&amp;$B$1&amp;"*")</f>
        <v>1</v>
      </c>
      <c r="R307" s="9">
        <f>COUNTIFS(SLR479_20231202[[#This Row],[streszczenie]],"*"&amp;$B$1&amp;"*",SLR479_20231202[[#This Row],[streszczenie]],"*"&amp;$E$1&amp;"*")</f>
        <v>1</v>
      </c>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t="s">
        <v>10</v>
      </c>
      <c r="CK307" s="9" t="s">
        <v>128</v>
      </c>
      <c r="CL307" s="9" t="s">
        <v>12</v>
      </c>
    </row>
    <row r="308" spans="1:90" hidden="1" x14ac:dyDescent="0.45">
      <c r="A308" s="9">
        <v>306</v>
      </c>
      <c r="B308" s="9" t="s">
        <v>3447</v>
      </c>
      <c r="C308" s="9" t="s">
        <v>3448</v>
      </c>
      <c r="D308" s="9" t="s">
        <v>3449</v>
      </c>
      <c r="E308" s="9" t="s">
        <v>3450</v>
      </c>
      <c r="F308" s="9">
        <f>COUNTIF(SLR479_20231202[[#This Row],[Tytuł]],"*"&amp;$B$1&amp;"*")</f>
        <v>0</v>
      </c>
      <c r="G308" s="9">
        <f>COUNTIFS(SLR479_20231202[[#This Row],[Tytuł]],"*"&amp;$B$1&amp;"*",SLR479_20231202[[#This Row],[Tytuł]],"*"&amp;$E$1&amp;"*")</f>
        <v>0</v>
      </c>
      <c r="H308" s="9" t="s">
        <v>3451</v>
      </c>
      <c r="I308" s="9">
        <f>MID(SLR479_20231202[[#This Row],[Rok, publikacja, cytowania]],2,4)+0</f>
        <v>2015</v>
      </c>
      <c r="J308" s="9">
        <f>(MID(SLR479_20231202[[#This Row],[Rok, publikacja, cytowania]],FIND(" Cited ",SLR479_20231202[[#This Row],[Rok, publikacja, cytowania]])+7,SLR479_20231202[[#This Row],[IlośćZnakówLCyt]]))+0</f>
        <v>2</v>
      </c>
      <c r="K308" s="9">
        <f>FIND(" Cited ",SLR479_20231202[[#This Row],[Rok, publikacja, cytowania]])+7</f>
        <v>59</v>
      </c>
      <c r="L308" s="9">
        <f>FIND(" times",SLR479_20231202[[#This Row],[Rok, publikacja, cytowania]])</f>
        <v>60</v>
      </c>
      <c r="M308" s="9">
        <f>SLR479_20231202[[#This Row],[koniecLCyt]]-SLR479_20231202[[#This Row],[poczLCyt]]</f>
        <v>1</v>
      </c>
      <c r="N308" s="9" t="s">
        <v>3452</v>
      </c>
      <c r="O308" s="9" t="s">
        <v>3453</v>
      </c>
      <c r="P308" s="9" t="s">
        <v>3454</v>
      </c>
      <c r="Q308" s="9">
        <f>COUNTIF(SLR479_20231202[[#This Row],[streszczenie]],"*"&amp;$B$1&amp;"*")</f>
        <v>0</v>
      </c>
      <c r="R308" s="9">
        <f>COUNTIFS(SLR479_20231202[[#This Row],[streszczenie]],"*"&amp;$B$1&amp;"*",SLR479_20231202[[#This Row],[streszczenie]],"*"&amp;$E$1&amp;"*")</f>
        <v>0</v>
      </c>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8" t="s">
        <v>3028</v>
      </c>
      <c r="CK308" s="8" t="s">
        <v>11</v>
      </c>
      <c r="CL308" s="8" t="s">
        <v>12</v>
      </c>
    </row>
    <row r="309" spans="1:90" hidden="1" x14ac:dyDescent="0.45">
      <c r="A309" s="9">
        <v>307</v>
      </c>
      <c r="B309" s="9" t="s">
        <v>843</v>
      </c>
      <c r="C309" s="9" t="s">
        <v>844</v>
      </c>
      <c r="D309" s="9" t="s">
        <v>845</v>
      </c>
      <c r="E309" s="9" t="s">
        <v>846</v>
      </c>
      <c r="F309" s="9">
        <f>COUNTIF(SLR479_20231202[[#This Row],[Tytuł]],"*"&amp;$B$1&amp;"*")</f>
        <v>0</v>
      </c>
      <c r="G309" s="9">
        <f>COUNTIFS(SLR479_20231202[[#This Row],[Tytuł]],"*"&amp;$B$1&amp;"*",SLR479_20231202[[#This Row],[Tytuł]],"*"&amp;$E$1&amp;"*")</f>
        <v>0</v>
      </c>
      <c r="H309" s="9" t="s">
        <v>847</v>
      </c>
      <c r="I309" s="9">
        <f>MID(SLR479_20231202[[#This Row],[Rok, publikacja, cytowania]],2,4)+0</f>
        <v>2023</v>
      </c>
      <c r="J309" s="9">
        <f>(MID(SLR479_20231202[[#This Row],[Rok, publikacja, cytowania]],FIND(" Cited ",SLR479_20231202[[#This Row],[Rok, publikacja, cytowania]])+7,SLR479_20231202[[#This Row],[IlośćZnakówLCyt]]))+0</f>
        <v>2</v>
      </c>
      <c r="K309" s="9">
        <f>FIND(" Cited ",SLR479_20231202[[#This Row],[Rok, publikacja, cytowania]])+7</f>
        <v>77</v>
      </c>
      <c r="L309" s="9">
        <f>FIND(" times",SLR479_20231202[[#This Row],[Rok, publikacja, cytowania]])</f>
        <v>78</v>
      </c>
      <c r="M309" s="9">
        <f>SLR479_20231202[[#This Row],[koniecLCyt]]-SLR479_20231202[[#This Row],[poczLCyt]]</f>
        <v>1</v>
      </c>
      <c r="N309" s="9" t="s">
        <v>848</v>
      </c>
      <c r="O309" s="9" t="s">
        <v>849</v>
      </c>
      <c r="P309" s="9" t="s">
        <v>850</v>
      </c>
      <c r="Q309" s="9">
        <f>COUNTIF(SLR479_20231202[[#This Row],[streszczenie]],"*"&amp;$B$1&amp;"*")</f>
        <v>1</v>
      </c>
      <c r="R309" s="9">
        <f>COUNTIFS(SLR479_20231202[[#This Row],[streszczenie]],"*"&amp;$B$1&amp;"*",SLR479_20231202[[#This Row],[streszczenie]],"*"&amp;$E$1&amp;"*")</f>
        <v>1</v>
      </c>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t="s">
        <v>10</v>
      </c>
      <c r="CK309" s="9" t="s">
        <v>11</v>
      </c>
      <c r="CL309" s="9" t="s">
        <v>12</v>
      </c>
    </row>
    <row r="310" spans="1:90" hidden="1" x14ac:dyDescent="0.45">
      <c r="A310" s="9">
        <v>308</v>
      </c>
      <c r="B310" s="9" t="s">
        <v>3455</v>
      </c>
      <c r="C310" s="9" t="s">
        <v>3456</v>
      </c>
      <c r="D310" s="9" t="s">
        <v>3457</v>
      </c>
      <c r="E310" s="9" t="s">
        <v>3458</v>
      </c>
      <c r="F310" s="9">
        <f>COUNTIF(SLR479_20231202[[#This Row],[Tytuł]],"*"&amp;$B$1&amp;"*")</f>
        <v>0</v>
      </c>
      <c r="G310" s="9">
        <f>COUNTIFS(SLR479_20231202[[#This Row],[Tytuł]],"*"&amp;$B$1&amp;"*",SLR479_20231202[[#This Row],[Tytuł]],"*"&amp;$E$1&amp;"*")</f>
        <v>0</v>
      </c>
      <c r="H310" s="9" t="s">
        <v>3459</v>
      </c>
      <c r="I310" s="9">
        <f>MID(SLR479_20231202[[#This Row],[Rok, publikacja, cytowania]],2,4)+0</f>
        <v>2019</v>
      </c>
      <c r="J310" s="9">
        <f>(MID(SLR479_20231202[[#This Row],[Rok, publikacja, cytowania]],FIND(" Cited ",SLR479_20231202[[#This Row],[Rok, publikacja, cytowania]])+7,SLR479_20231202[[#This Row],[IlośćZnakówLCyt]]))+0</f>
        <v>2</v>
      </c>
      <c r="K310" s="9">
        <f>FIND(" Cited ",SLR479_20231202[[#This Row],[Rok, publikacja, cytowania]])+7</f>
        <v>80</v>
      </c>
      <c r="L310" s="9">
        <f>FIND(" times",SLR479_20231202[[#This Row],[Rok, publikacja, cytowania]])</f>
        <v>81</v>
      </c>
      <c r="M310" s="9">
        <f>SLR479_20231202[[#This Row],[koniecLCyt]]-SLR479_20231202[[#This Row],[poczLCyt]]</f>
        <v>1</v>
      </c>
      <c r="N310" s="9" t="s">
        <v>3460</v>
      </c>
      <c r="O310" s="9" t="s">
        <v>3461</v>
      </c>
      <c r="P310" s="9" t="s">
        <v>3462</v>
      </c>
      <c r="Q310" s="9">
        <f>COUNTIF(SLR479_20231202[[#This Row],[streszczenie]],"*"&amp;$B$1&amp;"*")</f>
        <v>0</v>
      </c>
      <c r="R310" s="9">
        <f>COUNTIFS(SLR479_20231202[[#This Row],[streszczenie]],"*"&amp;$B$1&amp;"*",SLR479_20231202[[#This Row],[streszczenie]],"*"&amp;$E$1&amp;"*")</f>
        <v>0</v>
      </c>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8" t="s">
        <v>10</v>
      </c>
      <c r="CK310" s="8" t="s">
        <v>11</v>
      </c>
      <c r="CL310" s="8" t="s">
        <v>12</v>
      </c>
    </row>
    <row r="311" spans="1:90" hidden="1" x14ac:dyDescent="0.45">
      <c r="A311" s="9">
        <v>309</v>
      </c>
      <c r="B311" s="9" t="s">
        <v>3463</v>
      </c>
      <c r="C311" s="9" t="s">
        <v>3464</v>
      </c>
      <c r="D311" s="9" t="s">
        <v>3465</v>
      </c>
      <c r="E311" s="9" t="s">
        <v>3466</v>
      </c>
      <c r="F311" s="9">
        <f>COUNTIF(SLR479_20231202[[#This Row],[Tytuł]],"*"&amp;$B$1&amp;"*")</f>
        <v>0</v>
      </c>
      <c r="G311" s="9">
        <f>COUNTIFS(SLR479_20231202[[#This Row],[Tytuł]],"*"&amp;$B$1&amp;"*",SLR479_20231202[[#This Row],[Tytuł]],"*"&amp;$E$1&amp;"*")</f>
        <v>0</v>
      </c>
      <c r="H311" s="9" t="s">
        <v>3467</v>
      </c>
      <c r="I311" s="9">
        <f>MID(SLR479_20231202[[#This Row],[Rok, publikacja, cytowania]],2,4)+0</f>
        <v>2023</v>
      </c>
      <c r="J311" s="9">
        <f>(MID(SLR479_20231202[[#This Row],[Rok, publikacja, cytowania]],FIND(" Cited ",SLR479_20231202[[#This Row],[Rok, publikacja, cytowania]])+7,SLR479_20231202[[#This Row],[IlośćZnakówLCyt]]))+0</f>
        <v>1</v>
      </c>
      <c r="K311" s="9">
        <f>FIND(" Cited ",SLR479_20231202[[#This Row],[Rok, publikacja, cytowania]])+7</f>
        <v>68</v>
      </c>
      <c r="L311" s="9">
        <f>FIND(" times",SLR479_20231202[[#This Row],[Rok, publikacja, cytowania]])</f>
        <v>69</v>
      </c>
      <c r="M311" s="9">
        <f>SLR479_20231202[[#This Row],[koniecLCyt]]-SLR479_20231202[[#This Row],[poczLCyt]]</f>
        <v>1</v>
      </c>
      <c r="N311" s="9" t="s">
        <v>3468</v>
      </c>
      <c r="O311" s="9" t="s">
        <v>3469</v>
      </c>
      <c r="P311" s="9" t="s">
        <v>3470</v>
      </c>
      <c r="Q311" s="9">
        <f>COUNTIF(SLR479_20231202[[#This Row],[streszczenie]],"*"&amp;$B$1&amp;"*")</f>
        <v>1</v>
      </c>
      <c r="R311" s="9">
        <f>COUNTIFS(SLR479_20231202[[#This Row],[streszczenie]],"*"&amp;$B$1&amp;"*",SLR479_20231202[[#This Row],[streszczenie]],"*"&amp;$E$1&amp;"*")</f>
        <v>1</v>
      </c>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t="s">
        <v>10</v>
      </c>
      <c r="CK311" s="9" t="s">
        <v>11</v>
      </c>
      <c r="CL311" s="9" t="s">
        <v>12</v>
      </c>
    </row>
    <row r="312" spans="1:90" hidden="1" x14ac:dyDescent="0.45">
      <c r="A312" s="9">
        <v>310</v>
      </c>
      <c r="B312" s="9" t="s">
        <v>859</v>
      </c>
      <c r="C312" s="9" t="s">
        <v>860</v>
      </c>
      <c r="D312" s="9" t="s">
        <v>861</v>
      </c>
      <c r="E312" s="9" t="s">
        <v>862</v>
      </c>
      <c r="F312" s="9">
        <f>COUNTIF(SLR479_20231202[[#This Row],[Tytuł]],"*"&amp;$B$1&amp;"*")</f>
        <v>0</v>
      </c>
      <c r="G312" s="9">
        <f>COUNTIFS(SLR479_20231202[[#This Row],[Tytuł]],"*"&amp;$B$1&amp;"*",SLR479_20231202[[#This Row],[Tytuł]],"*"&amp;$E$1&amp;"*")</f>
        <v>0</v>
      </c>
      <c r="H312" s="9" t="s">
        <v>863</v>
      </c>
      <c r="I312" s="9">
        <f>MID(SLR479_20231202[[#This Row],[Rok, publikacja, cytowania]],2,4)+0</f>
        <v>2023</v>
      </c>
      <c r="J312" s="9">
        <f>(MID(SLR479_20231202[[#This Row],[Rok, publikacja, cytowania]],FIND(" Cited ",SLR479_20231202[[#This Row],[Rok, publikacja, cytowania]])+7,SLR479_20231202[[#This Row],[IlośćZnakówLCyt]]))+0</f>
        <v>1</v>
      </c>
      <c r="K312" s="9">
        <f>FIND(" Cited ",SLR479_20231202[[#This Row],[Rok, publikacja, cytowania]])+7</f>
        <v>72</v>
      </c>
      <c r="L312" s="9">
        <f>FIND(" times",SLR479_20231202[[#This Row],[Rok, publikacja, cytowania]])</f>
        <v>73</v>
      </c>
      <c r="M312" s="9">
        <f>SLR479_20231202[[#This Row],[koniecLCyt]]-SLR479_20231202[[#This Row],[poczLCyt]]</f>
        <v>1</v>
      </c>
      <c r="N312" s="9" t="s">
        <v>864</v>
      </c>
      <c r="O312" s="9" t="s">
        <v>865</v>
      </c>
      <c r="P312" s="9" t="s">
        <v>866</v>
      </c>
      <c r="Q312" s="9">
        <f>COUNTIF(SLR479_20231202[[#This Row],[streszczenie]],"*"&amp;$B$1&amp;"*")</f>
        <v>0</v>
      </c>
      <c r="R312" s="9">
        <f>COUNTIFS(SLR479_20231202[[#This Row],[streszczenie]],"*"&amp;$B$1&amp;"*",SLR479_20231202[[#This Row],[streszczenie]],"*"&amp;$E$1&amp;"*")</f>
        <v>0</v>
      </c>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8" t="s">
        <v>10</v>
      </c>
      <c r="CK312" s="8" t="s">
        <v>11</v>
      </c>
      <c r="CL312" s="8" t="s">
        <v>12</v>
      </c>
    </row>
    <row r="313" spans="1:90" hidden="1" x14ac:dyDescent="0.45">
      <c r="A313" s="9">
        <v>311</v>
      </c>
      <c r="B313" s="9" t="s">
        <v>883</v>
      </c>
      <c r="C313" s="9" t="s">
        <v>884</v>
      </c>
      <c r="D313" s="9" t="s">
        <v>885</v>
      </c>
      <c r="E313" s="9" t="s">
        <v>886</v>
      </c>
      <c r="F313" s="9">
        <f>COUNTIF(SLR479_20231202[[#This Row],[Tytuł]],"*"&amp;$B$1&amp;"*")</f>
        <v>0</v>
      </c>
      <c r="G313" s="9">
        <f>COUNTIFS(SLR479_20231202[[#This Row],[Tytuł]],"*"&amp;$B$1&amp;"*",SLR479_20231202[[#This Row],[Tytuł]],"*"&amp;$E$1&amp;"*")</f>
        <v>0</v>
      </c>
      <c r="H313" s="9" t="s">
        <v>887</v>
      </c>
      <c r="I313" s="9">
        <f>MID(SLR479_20231202[[#This Row],[Rok, publikacja, cytowania]],2,4)+0</f>
        <v>2019</v>
      </c>
      <c r="J313" s="9">
        <f>(MID(SLR479_20231202[[#This Row],[Rok, publikacja, cytowania]],FIND(" Cited ",SLR479_20231202[[#This Row],[Rok, publikacja, cytowania]])+7,SLR479_20231202[[#This Row],[IlośćZnakówLCyt]]))+0</f>
        <v>2</v>
      </c>
      <c r="K313" s="9">
        <f>FIND(" Cited ",SLR479_20231202[[#This Row],[Rok, publikacja, cytowania]])+7</f>
        <v>66</v>
      </c>
      <c r="L313" s="9">
        <f>FIND(" times",SLR479_20231202[[#This Row],[Rok, publikacja, cytowania]])</f>
        <v>67</v>
      </c>
      <c r="M313" s="9">
        <f>SLR479_20231202[[#This Row],[koniecLCyt]]-SLR479_20231202[[#This Row],[poczLCyt]]</f>
        <v>1</v>
      </c>
      <c r="N313" s="9" t="s">
        <v>888</v>
      </c>
      <c r="O313" s="9" t="s">
        <v>889</v>
      </c>
      <c r="P313" s="9" t="s">
        <v>890</v>
      </c>
      <c r="Q313" s="9">
        <f>COUNTIF(SLR479_20231202[[#This Row],[streszczenie]],"*"&amp;$B$1&amp;"*")</f>
        <v>0</v>
      </c>
      <c r="R313" s="9">
        <f>COUNTIFS(SLR479_20231202[[#This Row],[streszczenie]],"*"&amp;$B$1&amp;"*",SLR479_20231202[[#This Row],[streszczenie]],"*"&amp;$E$1&amp;"*")</f>
        <v>0</v>
      </c>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t="s">
        <v>10</v>
      </c>
      <c r="CK313" s="9" t="s">
        <v>11</v>
      </c>
      <c r="CL313" s="9" t="s">
        <v>12</v>
      </c>
    </row>
    <row r="314" spans="1:90" hidden="1" x14ac:dyDescent="0.45">
      <c r="A314" s="9">
        <v>312</v>
      </c>
      <c r="B314" s="9" t="s">
        <v>3471</v>
      </c>
      <c r="C314" s="9" t="s">
        <v>3472</v>
      </c>
      <c r="D314" s="9" t="s">
        <v>3473</v>
      </c>
      <c r="E314" s="9" t="s">
        <v>3474</v>
      </c>
      <c r="F314" s="9">
        <f>COUNTIF(SLR479_20231202[[#This Row],[Tytuł]],"*"&amp;$B$1&amp;"*")</f>
        <v>0</v>
      </c>
      <c r="G314" s="9">
        <f>COUNTIFS(SLR479_20231202[[#This Row],[Tytuł]],"*"&amp;$B$1&amp;"*",SLR479_20231202[[#This Row],[Tytuł]],"*"&amp;$E$1&amp;"*")</f>
        <v>0</v>
      </c>
      <c r="H314" s="9" t="s">
        <v>3475</v>
      </c>
      <c r="I314" s="9">
        <f>MID(SLR479_20231202[[#This Row],[Rok, publikacja, cytowania]],2,4)+0</f>
        <v>2022</v>
      </c>
      <c r="J314" s="9">
        <f>(MID(SLR479_20231202[[#This Row],[Rok, publikacja, cytowania]],FIND(" Cited ",SLR479_20231202[[#This Row],[Rok, publikacja, cytowania]])+7,SLR479_20231202[[#This Row],[IlośćZnakówLCyt]]))+0</f>
        <v>1</v>
      </c>
      <c r="K314" s="9">
        <f>FIND(" Cited ",SLR479_20231202[[#This Row],[Rok, publikacja, cytowania]])+7</f>
        <v>61</v>
      </c>
      <c r="L314" s="9">
        <f>FIND(" times",SLR479_20231202[[#This Row],[Rok, publikacja, cytowania]])</f>
        <v>62</v>
      </c>
      <c r="M314" s="9">
        <f>SLR479_20231202[[#This Row],[koniecLCyt]]-SLR479_20231202[[#This Row],[poczLCyt]]</f>
        <v>1</v>
      </c>
      <c r="N314" s="9" t="s">
        <v>3476</v>
      </c>
      <c r="O314" s="9" t="s">
        <v>3477</v>
      </c>
      <c r="P314" s="9" t="s">
        <v>3478</v>
      </c>
      <c r="Q314" s="9">
        <f>COUNTIF(SLR479_20231202[[#This Row],[streszczenie]],"*"&amp;$B$1&amp;"*")</f>
        <v>1</v>
      </c>
      <c r="R314" s="9">
        <f>COUNTIFS(SLR479_20231202[[#This Row],[streszczenie]],"*"&amp;$B$1&amp;"*",SLR479_20231202[[#This Row],[streszczenie]],"*"&amp;$E$1&amp;"*")</f>
        <v>1</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8" t="s">
        <v>10</v>
      </c>
      <c r="CK314" s="8" t="s">
        <v>11</v>
      </c>
      <c r="CL314" s="8" t="s">
        <v>12</v>
      </c>
    </row>
    <row r="315" spans="1:90" hidden="1" x14ac:dyDescent="0.45">
      <c r="A315" s="9">
        <v>313</v>
      </c>
      <c r="B315" s="9" t="s">
        <v>907</v>
      </c>
      <c r="C315" s="9" t="s">
        <v>908</v>
      </c>
      <c r="D315" s="9" t="s">
        <v>909</v>
      </c>
      <c r="E315" s="9" t="s">
        <v>910</v>
      </c>
      <c r="F315" s="9">
        <f>COUNTIF(SLR479_20231202[[#This Row],[Tytuł]],"*"&amp;$B$1&amp;"*")</f>
        <v>0</v>
      </c>
      <c r="G315" s="9">
        <f>COUNTIFS(SLR479_20231202[[#This Row],[Tytuł]],"*"&amp;$B$1&amp;"*",SLR479_20231202[[#This Row],[Tytuł]],"*"&amp;$E$1&amp;"*")</f>
        <v>0</v>
      </c>
      <c r="H315" s="9" t="s">
        <v>911</v>
      </c>
      <c r="I315" s="9">
        <f>MID(SLR479_20231202[[#This Row],[Rok, publikacja, cytowania]],2,4)+0</f>
        <v>2021</v>
      </c>
      <c r="J315" s="9">
        <f>(MID(SLR479_20231202[[#This Row],[Rok, publikacja, cytowania]],FIND(" Cited ",SLR479_20231202[[#This Row],[Rok, publikacja, cytowania]])+7,SLR479_20231202[[#This Row],[IlośćZnakówLCyt]]))+0</f>
        <v>2</v>
      </c>
      <c r="K315" s="9">
        <f>FIND(" Cited ",SLR479_20231202[[#This Row],[Rok, publikacja, cytowania]])+7</f>
        <v>61</v>
      </c>
      <c r="L315" s="9">
        <f>FIND(" times",SLR479_20231202[[#This Row],[Rok, publikacja, cytowania]])</f>
        <v>62</v>
      </c>
      <c r="M315" s="9">
        <f>SLR479_20231202[[#This Row],[koniecLCyt]]-SLR479_20231202[[#This Row],[poczLCyt]]</f>
        <v>1</v>
      </c>
      <c r="N315" s="9" t="s">
        <v>912</v>
      </c>
      <c r="O315" s="9" t="s">
        <v>913</v>
      </c>
      <c r="P315" s="9" t="s">
        <v>914</v>
      </c>
      <c r="Q315" s="9">
        <f>COUNTIF(SLR479_20231202[[#This Row],[streszczenie]],"*"&amp;$B$1&amp;"*")</f>
        <v>1</v>
      </c>
      <c r="R315" s="9">
        <f>COUNTIFS(SLR479_20231202[[#This Row],[streszczenie]],"*"&amp;$B$1&amp;"*",SLR479_20231202[[#This Row],[streszczenie]],"*"&amp;$E$1&amp;"*")</f>
        <v>1</v>
      </c>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t="s">
        <v>10</v>
      </c>
      <c r="CK315" s="9" t="s">
        <v>11</v>
      </c>
      <c r="CL315" s="9" t="s">
        <v>12</v>
      </c>
    </row>
    <row r="316" spans="1:90" hidden="1" x14ac:dyDescent="0.45">
      <c r="A316" s="9">
        <v>314</v>
      </c>
      <c r="B316" s="9" t="s">
        <v>915</v>
      </c>
      <c r="C316" s="9" t="s">
        <v>916</v>
      </c>
      <c r="D316" s="9" t="s">
        <v>917</v>
      </c>
      <c r="E316" s="9" t="s">
        <v>918</v>
      </c>
      <c r="F316" s="9">
        <f>COUNTIF(SLR479_20231202[[#This Row],[Tytuł]],"*"&amp;$B$1&amp;"*")</f>
        <v>1</v>
      </c>
      <c r="G316" s="9">
        <f>COUNTIFS(SLR479_20231202[[#This Row],[Tytuł]],"*"&amp;$B$1&amp;"*",SLR479_20231202[[#This Row],[Tytuł]],"*"&amp;$E$1&amp;"*")</f>
        <v>1</v>
      </c>
      <c r="H316" s="9" t="s">
        <v>919</v>
      </c>
      <c r="I316" s="9">
        <f>MID(SLR479_20231202[[#This Row],[Rok, publikacja, cytowania]],2,4)+0</f>
        <v>2021</v>
      </c>
      <c r="J316" s="9">
        <f>(MID(SLR479_20231202[[#This Row],[Rok, publikacja, cytowania]],FIND(" Cited ",SLR479_20231202[[#This Row],[Rok, publikacja, cytowania]])+7,SLR479_20231202[[#This Row],[IlośćZnakówLCyt]]))+0</f>
        <v>1</v>
      </c>
      <c r="K316" s="9">
        <f>FIND(" Cited ",SLR479_20231202[[#This Row],[Rok, publikacja, cytowania]])+7</f>
        <v>72</v>
      </c>
      <c r="L316" s="9">
        <f>FIND(" times",SLR479_20231202[[#This Row],[Rok, publikacja, cytowania]])</f>
        <v>73</v>
      </c>
      <c r="M316" s="9">
        <f>SLR479_20231202[[#This Row],[koniecLCyt]]-SLR479_20231202[[#This Row],[poczLCyt]]</f>
        <v>1</v>
      </c>
      <c r="N316" s="9" t="s">
        <v>920</v>
      </c>
      <c r="O316" s="9" t="s">
        <v>921</v>
      </c>
      <c r="P316" s="9" t="s">
        <v>922</v>
      </c>
      <c r="Q316" s="9">
        <f>COUNTIF(SLR479_20231202[[#This Row],[streszczenie]],"*"&amp;$B$1&amp;"*")</f>
        <v>1</v>
      </c>
      <c r="R316" s="9">
        <f>COUNTIFS(SLR479_20231202[[#This Row],[streszczenie]],"*"&amp;$B$1&amp;"*",SLR479_20231202[[#This Row],[streszczenie]],"*"&amp;$E$1&amp;"*")</f>
        <v>1</v>
      </c>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8" t="s">
        <v>10</v>
      </c>
      <c r="CK316" s="8" t="s">
        <v>11</v>
      </c>
      <c r="CL316" s="8" t="s">
        <v>12</v>
      </c>
    </row>
    <row r="317" spans="1:90" hidden="1" x14ac:dyDescent="0.45">
      <c r="A317" s="9">
        <v>315</v>
      </c>
      <c r="B317" s="9" t="s">
        <v>930</v>
      </c>
      <c r="C317" s="9" t="s">
        <v>931</v>
      </c>
      <c r="D317" s="9">
        <v>57190816203</v>
      </c>
      <c r="E317" s="9" t="s">
        <v>932</v>
      </c>
      <c r="F317" s="9">
        <f>COUNTIF(SLR479_20231202[[#This Row],[Tytuł]],"*"&amp;$B$1&amp;"*")</f>
        <v>1</v>
      </c>
      <c r="G317" s="9">
        <f>COUNTIFS(SLR479_20231202[[#This Row],[Tytuł]],"*"&amp;$B$1&amp;"*",SLR479_20231202[[#This Row],[Tytuł]],"*"&amp;$E$1&amp;"*")</f>
        <v>0</v>
      </c>
      <c r="H317" s="9" t="s">
        <v>933</v>
      </c>
      <c r="I317" s="9">
        <f>MID(SLR479_20231202[[#This Row],[Rok, publikacja, cytowania]],2,4)+0</f>
        <v>2021</v>
      </c>
      <c r="J317" s="9">
        <f>(MID(SLR479_20231202[[#This Row],[Rok, publikacja, cytowania]],FIND(" Cited ",SLR479_20231202[[#This Row],[Rok, publikacja, cytowania]])+7,SLR479_20231202[[#This Row],[IlośćZnakówLCyt]]))+0</f>
        <v>1</v>
      </c>
      <c r="K317" s="9">
        <f>FIND(" Cited ",SLR479_20231202[[#This Row],[Rok, publikacja, cytowania]])+7</f>
        <v>77</v>
      </c>
      <c r="L317" s="9">
        <f>FIND(" times",SLR479_20231202[[#This Row],[Rok, publikacja, cytowania]])</f>
        <v>78</v>
      </c>
      <c r="M317" s="9">
        <f>SLR479_20231202[[#This Row],[koniecLCyt]]-SLR479_20231202[[#This Row],[poczLCyt]]</f>
        <v>1</v>
      </c>
      <c r="N317" s="9">
        <v>0</v>
      </c>
      <c r="O317" s="9" t="s">
        <v>934</v>
      </c>
      <c r="P317" s="9" t="s">
        <v>935</v>
      </c>
      <c r="Q317" s="9">
        <f>COUNTIF(SLR479_20231202[[#This Row],[streszczenie]],"*"&amp;$B$1&amp;"*")</f>
        <v>1</v>
      </c>
      <c r="R317" s="9">
        <f>COUNTIFS(SLR479_20231202[[#This Row],[streszczenie]],"*"&amp;$B$1&amp;"*",SLR479_20231202[[#This Row],[streszczenie]],"*"&amp;$E$1&amp;"*")</f>
        <v>1</v>
      </c>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t="s">
        <v>10</v>
      </c>
      <c r="CK317" s="9" t="s">
        <v>207</v>
      </c>
      <c r="CL317" s="9" t="s">
        <v>12</v>
      </c>
    </row>
    <row r="318" spans="1:90" hidden="1" x14ac:dyDescent="0.45">
      <c r="A318" s="9">
        <v>316</v>
      </c>
      <c r="B318" s="9" t="s">
        <v>3479</v>
      </c>
      <c r="C318" s="9" t="s">
        <v>3480</v>
      </c>
      <c r="D318" s="9" t="s">
        <v>3481</v>
      </c>
      <c r="E318" s="9" t="s">
        <v>3482</v>
      </c>
      <c r="F318" s="9">
        <f>COUNTIF(SLR479_20231202[[#This Row],[Tytuł]],"*"&amp;$B$1&amp;"*")</f>
        <v>1</v>
      </c>
      <c r="G318" s="9">
        <f>COUNTIFS(SLR479_20231202[[#This Row],[Tytuł]],"*"&amp;$B$1&amp;"*",SLR479_20231202[[#This Row],[Tytuł]],"*"&amp;$E$1&amp;"*")</f>
        <v>1</v>
      </c>
      <c r="H318" s="9" t="s">
        <v>3483</v>
      </c>
      <c r="I318" s="9">
        <f>MID(SLR479_20231202[[#This Row],[Rok, publikacja, cytowania]],2,4)+0</f>
        <v>2017</v>
      </c>
      <c r="J318" s="9">
        <f>(MID(SLR479_20231202[[#This Row],[Rok, publikacja, cytowania]],FIND(" Cited ",SLR479_20231202[[#This Row],[Rok, publikacja, cytowania]])+7,SLR479_20231202[[#This Row],[IlośćZnakówLCyt]]))+0</f>
        <v>2</v>
      </c>
      <c r="K318" s="9">
        <f>FIND(" Cited ",SLR479_20231202[[#This Row],[Rok, publikacja, cytowania]])+7</f>
        <v>82</v>
      </c>
      <c r="L318" s="9">
        <f>FIND(" times",SLR479_20231202[[#This Row],[Rok, publikacja, cytowania]])</f>
        <v>83</v>
      </c>
      <c r="M318" s="9">
        <f>SLR479_20231202[[#This Row],[koniecLCyt]]-SLR479_20231202[[#This Row],[poczLCyt]]</f>
        <v>1</v>
      </c>
      <c r="N318" s="9" t="s">
        <v>3484</v>
      </c>
      <c r="O318" s="9" t="s">
        <v>3485</v>
      </c>
      <c r="P318" s="9" t="s">
        <v>3486</v>
      </c>
      <c r="Q318" s="9">
        <f>COUNTIF(SLR479_20231202[[#This Row],[streszczenie]],"*"&amp;$B$1&amp;"*")</f>
        <v>1</v>
      </c>
      <c r="R318" s="9">
        <f>COUNTIFS(SLR479_20231202[[#This Row],[streszczenie]],"*"&amp;$B$1&amp;"*",SLR479_20231202[[#This Row],[streszczenie]],"*"&amp;$E$1&amp;"*")</f>
        <v>1</v>
      </c>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t="s">
        <v>10</v>
      </c>
      <c r="CK318" s="9" t="s">
        <v>11</v>
      </c>
      <c r="CL318" s="9" t="s">
        <v>12</v>
      </c>
    </row>
    <row r="319" spans="1:90" hidden="1" x14ac:dyDescent="0.45">
      <c r="A319" s="9">
        <v>317</v>
      </c>
      <c r="B319" s="9" t="s">
        <v>3487</v>
      </c>
      <c r="C319" s="9" t="s">
        <v>3488</v>
      </c>
      <c r="D319" s="9" t="s">
        <v>3489</v>
      </c>
      <c r="E319" s="9" t="s">
        <v>3490</v>
      </c>
      <c r="F319" s="9">
        <f>COUNTIF(SLR479_20231202[[#This Row],[Tytuł]],"*"&amp;$B$1&amp;"*")</f>
        <v>0</v>
      </c>
      <c r="G319" s="9">
        <f>COUNTIFS(SLR479_20231202[[#This Row],[Tytuł]],"*"&amp;$B$1&amp;"*",SLR479_20231202[[#This Row],[Tytuł]],"*"&amp;$E$1&amp;"*")</f>
        <v>0</v>
      </c>
      <c r="H319" s="9" t="s">
        <v>3491</v>
      </c>
      <c r="I319" s="9">
        <f>MID(SLR479_20231202[[#This Row],[Rok, publikacja, cytowania]],2,4)+0</f>
        <v>2020</v>
      </c>
      <c r="J319" s="9">
        <f>(MID(SLR479_20231202[[#This Row],[Rok, publikacja, cytowania]],FIND(" Cited ",SLR479_20231202[[#This Row],[Rok, publikacja, cytowania]])+7,SLR479_20231202[[#This Row],[IlośćZnakówLCyt]]))+0</f>
        <v>2</v>
      </c>
      <c r="K319" s="9">
        <f>FIND(" Cited ",SLR479_20231202[[#This Row],[Rok, publikacja, cytowania]])+7</f>
        <v>80</v>
      </c>
      <c r="L319" s="9">
        <f>FIND(" times",SLR479_20231202[[#This Row],[Rok, publikacja, cytowania]])</f>
        <v>81</v>
      </c>
      <c r="M319" s="9">
        <f>SLR479_20231202[[#This Row],[koniecLCyt]]-SLR479_20231202[[#This Row],[poczLCyt]]</f>
        <v>1</v>
      </c>
      <c r="N319" s="9" t="s">
        <v>3492</v>
      </c>
      <c r="O319" s="9" t="s">
        <v>3493</v>
      </c>
      <c r="P319" s="9" t="s">
        <v>3494</v>
      </c>
      <c r="Q319" s="9">
        <f>COUNTIF(SLR479_20231202[[#This Row],[streszczenie]],"*"&amp;$B$1&amp;"*")</f>
        <v>0</v>
      </c>
      <c r="R319" s="9">
        <f>COUNTIFS(SLR479_20231202[[#This Row],[streszczenie]],"*"&amp;$B$1&amp;"*",SLR479_20231202[[#This Row],[streszczenie]],"*"&amp;$E$1&amp;"*")</f>
        <v>0</v>
      </c>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8" t="s">
        <v>10</v>
      </c>
      <c r="CK319" s="8" t="s">
        <v>128</v>
      </c>
      <c r="CL319" s="8" t="s">
        <v>12</v>
      </c>
    </row>
    <row r="320" spans="1:90" hidden="1" x14ac:dyDescent="0.45">
      <c r="A320" s="9">
        <v>318</v>
      </c>
      <c r="B320" s="9" t="s">
        <v>3495</v>
      </c>
      <c r="C320" s="9" t="s">
        <v>3496</v>
      </c>
      <c r="D320" s="9">
        <v>55337847800</v>
      </c>
      <c r="E320" s="9" t="s">
        <v>3497</v>
      </c>
      <c r="F320" s="9">
        <f>COUNTIF(SLR479_20231202[[#This Row],[Tytuł]],"*"&amp;$B$1&amp;"*")</f>
        <v>0</v>
      </c>
      <c r="G320" s="9">
        <f>COUNTIFS(SLR479_20231202[[#This Row],[Tytuł]],"*"&amp;$B$1&amp;"*",SLR479_20231202[[#This Row],[Tytuł]],"*"&amp;$E$1&amp;"*")</f>
        <v>0</v>
      </c>
      <c r="H320" s="9" t="s">
        <v>3498</v>
      </c>
      <c r="I320" s="9">
        <f>MID(SLR479_20231202[[#This Row],[Rok, publikacja, cytowania]],2,4)+0</f>
        <v>2007</v>
      </c>
      <c r="J320" s="9">
        <f>(MID(SLR479_20231202[[#This Row],[Rok, publikacja, cytowania]],FIND(" Cited ",SLR479_20231202[[#This Row],[Rok, publikacja, cytowania]])+7,SLR479_20231202[[#This Row],[IlośćZnakówLCyt]]))+0</f>
        <v>2</v>
      </c>
      <c r="K320" s="9">
        <f>FIND(" Cited ",SLR479_20231202[[#This Row],[Rok, publikacja, cytowania]])+7</f>
        <v>69</v>
      </c>
      <c r="L320" s="9">
        <f>FIND(" times",SLR479_20231202[[#This Row],[Rok, publikacja, cytowania]])</f>
        <v>70</v>
      </c>
      <c r="M320" s="9">
        <f>SLR479_20231202[[#This Row],[koniecLCyt]]-SLR479_20231202[[#This Row],[poczLCyt]]</f>
        <v>1</v>
      </c>
      <c r="N320" s="9">
        <v>0</v>
      </c>
      <c r="O320" s="9" t="s">
        <v>3499</v>
      </c>
      <c r="P320" s="9" t="s">
        <v>3500</v>
      </c>
      <c r="Q320" s="9">
        <f>COUNTIF(SLR479_20231202[[#This Row],[streszczenie]],"*"&amp;$B$1&amp;"*")</f>
        <v>0</v>
      </c>
      <c r="R320" s="9">
        <f>COUNTIFS(SLR479_20231202[[#This Row],[streszczenie]],"*"&amp;$B$1&amp;"*",SLR479_20231202[[#This Row],[streszczenie]],"*"&amp;$E$1&amp;"*")</f>
        <v>0</v>
      </c>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t="s">
        <v>10</v>
      </c>
      <c r="CK320" s="9" t="s">
        <v>11</v>
      </c>
      <c r="CL320" s="9" t="s">
        <v>12</v>
      </c>
    </row>
    <row r="321" spans="1:90" hidden="1" x14ac:dyDescent="0.45">
      <c r="A321" s="9">
        <v>319</v>
      </c>
      <c r="B321" s="9" t="s">
        <v>3501</v>
      </c>
      <c r="C321" s="9" t="s">
        <v>3502</v>
      </c>
      <c r="D321" s="9">
        <v>35077098600</v>
      </c>
      <c r="E321" s="9" t="s">
        <v>3503</v>
      </c>
      <c r="F321" s="9">
        <f>COUNTIF(SLR479_20231202[[#This Row],[Tytuł]],"*"&amp;$B$1&amp;"*")</f>
        <v>0</v>
      </c>
      <c r="G321" s="9">
        <f>COUNTIFS(SLR479_20231202[[#This Row],[Tytuł]],"*"&amp;$B$1&amp;"*",SLR479_20231202[[#This Row],[Tytuł]],"*"&amp;$E$1&amp;"*")</f>
        <v>0</v>
      </c>
      <c r="H321" s="9" t="s">
        <v>3504</v>
      </c>
      <c r="I321" s="9">
        <f>MID(SLR479_20231202[[#This Row],[Rok, publikacja, cytowania]],2,4)+0</f>
        <v>2022</v>
      </c>
      <c r="J321" s="9">
        <f>(MID(SLR479_20231202[[#This Row],[Rok, publikacja, cytowania]],FIND(" Cited ",SLR479_20231202[[#This Row],[Rok, publikacja, cytowania]])+7,SLR479_20231202[[#This Row],[IlośćZnakówLCyt]]))+0</f>
        <v>2</v>
      </c>
      <c r="K321" s="9">
        <f>FIND(" Cited ",SLR479_20231202[[#This Row],[Rok, publikacja, cytowania]])+7</f>
        <v>67</v>
      </c>
      <c r="L321" s="9">
        <f>FIND(" times",SLR479_20231202[[#This Row],[Rok, publikacja, cytowania]])</f>
        <v>68</v>
      </c>
      <c r="M321" s="9">
        <f>SLR479_20231202[[#This Row],[koniecLCyt]]-SLR479_20231202[[#This Row],[poczLCyt]]</f>
        <v>1</v>
      </c>
      <c r="N321" s="9" t="s">
        <v>3505</v>
      </c>
      <c r="O321" s="9" t="s">
        <v>3506</v>
      </c>
      <c r="P321" s="9" t="s">
        <v>3507</v>
      </c>
      <c r="Q321" s="9">
        <f>COUNTIF(SLR479_20231202[[#This Row],[streszczenie]],"*"&amp;$B$1&amp;"*")</f>
        <v>0</v>
      </c>
      <c r="R321" s="9">
        <f>COUNTIFS(SLR479_20231202[[#This Row],[streszczenie]],"*"&amp;$B$1&amp;"*",SLR479_20231202[[#This Row],[streszczenie]],"*"&amp;$E$1&amp;"*")</f>
        <v>0</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8" t="s">
        <v>10</v>
      </c>
      <c r="CK321" s="8" t="s">
        <v>11</v>
      </c>
      <c r="CL321" s="8" t="s">
        <v>12</v>
      </c>
    </row>
    <row r="322" spans="1:90" hidden="1" x14ac:dyDescent="0.45">
      <c r="A322" s="9">
        <v>320</v>
      </c>
      <c r="B322" s="9" t="s">
        <v>3508</v>
      </c>
      <c r="C322" s="9" t="s">
        <v>3509</v>
      </c>
      <c r="D322" s="9" t="s">
        <v>3510</v>
      </c>
      <c r="E322" s="9" t="s">
        <v>3511</v>
      </c>
      <c r="F322" s="9">
        <f>COUNTIF(SLR479_20231202[[#This Row],[Tytuł]],"*"&amp;$B$1&amp;"*")</f>
        <v>0</v>
      </c>
      <c r="G322" s="9">
        <f>COUNTIFS(SLR479_20231202[[#This Row],[Tytuł]],"*"&amp;$B$1&amp;"*",SLR479_20231202[[#This Row],[Tytuł]],"*"&amp;$E$1&amp;"*")</f>
        <v>0</v>
      </c>
      <c r="H322" s="9" t="s">
        <v>3512</v>
      </c>
      <c r="I322" s="9">
        <f>MID(SLR479_20231202[[#This Row],[Rok, publikacja, cytowania]],2,4)+0</f>
        <v>2021</v>
      </c>
      <c r="J322" s="9">
        <f>(MID(SLR479_20231202[[#This Row],[Rok, publikacja, cytowania]],FIND(" Cited ",SLR479_20231202[[#This Row],[Rok, publikacja, cytowania]])+7,SLR479_20231202[[#This Row],[IlośćZnakówLCyt]]))+0</f>
        <v>1</v>
      </c>
      <c r="K322" s="9">
        <f>FIND(" Cited ",SLR479_20231202[[#This Row],[Rok, publikacja, cytowania]])+7</f>
        <v>84</v>
      </c>
      <c r="L322" s="9">
        <f>FIND(" times",SLR479_20231202[[#This Row],[Rok, publikacja, cytowania]])</f>
        <v>85</v>
      </c>
      <c r="M322" s="9">
        <f>SLR479_20231202[[#This Row],[koniecLCyt]]-SLR479_20231202[[#This Row],[poczLCyt]]</f>
        <v>1</v>
      </c>
      <c r="N322" s="9" t="s">
        <v>3513</v>
      </c>
      <c r="O322" s="9" t="s">
        <v>3514</v>
      </c>
      <c r="P322" s="9" t="s">
        <v>3515</v>
      </c>
      <c r="Q322" s="9">
        <f>COUNTIF(SLR479_20231202[[#This Row],[streszczenie]],"*"&amp;$B$1&amp;"*")</f>
        <v>0</v>
      </c>
      <c r="R322" s="9">
        <f>COUNTIFS(SLR479_20231202[[#This Row],[streszczenie]],"*"&amp;$B$1&amp;"*",SLR479_20231202[[#This Row],[streszczenie]],"*"&amp;$E$1&amp;"*")</f>
        <v>0</v>
      </c>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t="s">
        <v>10</v>
      </c>
      <c r="CK322" s="9" t="s">
        <v>207</v>
      </c>
      <c r="CL322" s="9" t="s">
        <v>12</v>
      </c>
    </row>
    <row r="323" spans="1:90" hidden="1" x14ac:dyDescent="0.45">
      <c r="A323" s="9">
        <v>321</v>
      </c>
      <c r="B323" s="9" t="s">
        <v>3516</v>
      </c>
      <c r="C323" s="9" t="s">
        <v>3517</v>
      </c>
      <c r="D323" s="9" t="s">
        <v>3518</v>
      </c>
      <c r="E323" s="9" t="s">
        <v>3519</v>
      </c>
      <c r="F323" s="9">
        <f>COUNTIF(SLR479_20231202[[#This Row],[Tytuł]],"*"&amp;$B$1&amp;"*")</f>
        <v>0</v>
      </c>
      <c r="G323" s="9">
        <f>COUNTIFS(SLR479_20231202[[#This Row],[Tytuł]],"*"&amp;$B$1&amp;"*",SLR479_20231202[[#This Row],[Tytuł]],"*"&amp;$E$1&amp;"*")</f>
        <v>0</v>
      </c>
      <c r="H323" s="9" t="s">
        <v>3520</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70</v>
      </c>
      <c r="L323" s="9">
        <f>FIND(" times",SLR479_20231202[[#This Row],[Rok, publikacja, cytowania]])</f>
        <v>71</v>
      </c>
      <c r="M323" s="9">
        <f>SLR479_20231202[[#This Row],[koniecLCyt]]-SLR479_20231202[[#This Row],[poczLCyt]]</f>
        <v>1</v>
      </c>
      <c r="N323" s="9" t="s">
        <v>3521</v>
      </c>
      <c r="O323" s="9" t="s">
        <v>3522</v>
      </c>
      <c r="P323" s="9" t="s">
        <v>3523</v>
      </c>
      <c r="Q323" s="9">
        <f>COUNTIF(SLR479_20231202[[#This Row],[streszczenie]],"*"&amp;$B$1&amp;"*")</f>
        <v>0</v>
      </c>
      <c r="R323" s="9">
        <f>COUNTIFS(SLR479_20231202[[#This Row],[streszczenie]],"*"&amp;$B$1&amp;"*",SLR479_20231202[[#This Row],[streszczenie]],"*"&amp;$E$1&amp;"*")</f>
        <v>0</v>
      </c>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8" t="s">
        <v>10</v>
      </c>
      <c r="CK323" s="8" t="s">
        <v>11</v>
      </c>
      <c r="CL323" s="8" t="s">
        <v>12</v>
      </c>
    </row>
    <row r="324" spans="1:90" hidden="1" x14ac:dyDescent="0.45">
      <c r="A324" s="9">
        <v>322</v>
      </c>
      <c r="B324" s="9" t="s">
        <v>3524</v>
      </c>
      <c r="C324" s="9" t="s">
        <v>3525</v>
      </c>
      <c r="D324" s="9" t="s">
        <v>3526</v>
      </c>
      <c r="E324" s="9" t="s">
        <v>3527</v>
      </c>
      <c r="F324" s="9">
        <f>COUNTIF(SLR479_20231202[[#This Row],[Tytuł]],"*"&amp;$B$1&amp;"*")</f>
        <v>0</v>
      </c>
      <c r="G324" s="9">
        <f>COUNTIFS(SLR479_20231202[[#This Row],[Tytuł]],"*"&amp;$B$1&amp;"*",SLR479_20231202[[#This Row],[Tytuł]],"*"&amp;$E$1&amp;"*")</f>
        <v>0</v>
      </c>
      <c r="H324" s="9" t="s">
        <v>3528</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75</v>
      </c>
      <c r="L324" s="9">
        <f>FIND(" times",SLR479_20231202[[#This Row],[Rok, publikacja, cytowania]])</f>
        <v>76</v>
      </c>
      <c r="M324" s="9">
        <f>SLR479_20231202[[#This Row],[koniecLCyt]]-SLR479_20231202[[#This Row],[poczLCyt]]</f>
        <v>1</v>
      </c>
      <c r="N324" s="9" t="s">
        <v>3529</v>
      </c>
      <c r="O324" s="9" t="s">
        <v>3530</v>
      </c>
      <c r="P324" s="9" t="s">
        <v>3531</v>
      </c>
      <c r="Q324" s="9">
        <f>COUNTIF(SLR479_20231202[[#This Row],[streszczenie]],"*"&amp;$B$1&amp;"*")</f>
        <v>0</v>
      </c>
      <c r="R324" s="9">
        <f>COUNTIFS(SLR479_20231202[[#This Row],[streszczenie]],"*"&amp;$B$1&amp;"*",SLR479_20231202[[#This Row],[streszczenie]],"*"&amp;$E$1&amp;"*")</f>
        <v>0</v>
      </c>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t="s">
        <v>10</v>
      </c>
      <c r="CK324" s="9" t="s">
        <v>11</v>
      </c>
      <c r="CL324" s="9" t="s">
        <v>12</v>
      </c>
    </row>
    <row r="325" spans="1:90" hidden="1" x14ac:dyDescent="0.45">
      <c r="A325" s="9">
        <v>323</v>
      </c>
      <c r="B325" s="9" t="s">
        <v>973</v>
      </c>
      <c r="C325" s="9" t="s">
        <v>974</v>
      </c>
      <c r="D325" s="9">
        <v>56053529500</v>
      </c>
      <c r="E325" s="9" t="s">
        <v>975</v>
      </c>
      <c r="F325" s="9">
        <f>COUNTIF(SLR479_20231202[[#This Row],[Tytuł]],"*"&amp;$B$1&amp;"*")</f>
        <v>0</v>
      </c>
      <c r="G325" s="9">
        <f>COUNTIFS(SLR479_20231202[[#This Row],[Tytuł]],"*"&amp;$B$1&amp;"*",SLR479_20231202[[#This Row],[Tytuł]],"*"&amp;$E$1&amp;"*")</f>
        <v>0</v>
      </c>
      <c r="H325" s="9" t="s">
        <v>976</v>
      </c>
      <c r="I325" s="9">
        <f>MID(SLR479_20231202[[#This Row],[Rok, publikacja, cytowania]],2,4)+0</f>
        <v>2019</v>
      </c>
      <c r="J325" s="9">
        <f>(MID(SLR479_20231202[[#This Row],[Rok, publikacja, cytowania]],FIND(" Cited ",SLR479_20231202[[#This Row],[Rok, publikacja, cytowania]])+7,SLR479_20231202[[#This Row],[IlośćZnakówLCyt]]))+0</f>
        <v>2</v>
      </c>
      <c r="K325" s="9">
        <f>FIND(" Cited ",SLR479_20231202[[#This Row],[Rok, publikacja, cytowania]])+7</f>
        <v>90</v>
      </c>
      <c r="L325" s="9">
        <f>FIND(" times",SLR479_20231202[[#This Row],[Rok, publikacja, cytowania]])</f>
        <v>91</v>
      </c>
      <c r="M325" s="9">
        <f>SLR479_20231202[[#This Row],[koniecLCyt]]-SLR479_20231202[[#This Row],[poczLCyt]]</f>
        <v>1</v>
      </c>
      <c r="N325" s="9" t="s">
        <v>977</v>
      </c>
      <c r="O325" s="9" t="s">
        <v>978</v>
      </c>
      <c r="P325" s="9" t="s">
        <v>979</v>
      </c>
      <c r="Q325" s="9">
        <f>COUNTIF(SLR479_20231202[[#This Row],[streszczenie]],"*"&amp;$B$1&amp;"*")</f>
        <v>0</v>
      </c>
      <c r="R325" s="9">
        <f>COUNTIFS(SLR479_20231202[[#This Row],[streszczenie]],"*"&amp;$B$1&amp;"*",SLR479_20231202[[#This Row],[streszczenie]],"*"&amp;$E$1&amp;"*")</f>
        <v>0</v>
      </c>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8" t="s">
        <v>10</v>
      </c>
      <c r="CK325" s="8" t="s">
        <v>11</v>
      </c>
      <c r="CL325" s="8" t="s">
        <v>12</v>
      </c>
    </row>
    <row r="326" spans="1:90" hidden="1" x14ac:dyDescent="0.45">
      <c r="A326" s="9">
        <v>324</v>
      </c>
      <c r="B326" s="9" t="s">
        <v>980</v>
      </c>
      <c r="C326" s="9" t="s">
        <v>981</v>
      </c>
      <c r="D326" s="9" t="s">
        <v>982</v>
      </c>
      <c r="E326" s="9" t="s">
        <v>983</v>
      </c>
      <c r="F326" s="9">
        <f>COUNTIF(SLR479_20231202[[#This Row],[Tytuł]],"*"&amp;$B$1&amp;"*")</f>
        <v>0</v>
      </c>
      <c r="G326" s="9">
        <f>COUNTIFS(SLR479_20231202[[#This Row],[Tytuł]],"*"&amp;$B$1&amp;"*",SLR479_20231202[[#This Row],[Tytuł]],"*"&amp;$E$1&amp;"*")</f>
        <v>0</v>
      </c>
      <c r="H326" s="9" t="s">
        <v>984</v>
      </c>
      <c r="I326" s="9">
        <f>MID(SLR479_20231202[[#This Row],[Rok, publikacja, cytowania]],2,4)+0</f>
        <v>2014</v>
      </c>
      <c r="J326" s="9">
        <f>(MID(SLR479_20231202[[#This Row],[Rok, publikacja, cytowania]],FIND(" Cited ",SLR479_20231202[[#This Row],[Rok, publikacja, cytowania]])+7,SLR479_20231202[[#This Row],[IlośćZnakówLCyt]]))+0</f>
        <v>2</v>
      </c>
      <c r="K326" s="9">
        <f>FIND(" Cited ",SLR479_20231202[[#This Row],[Rok, publikacja, cytowania]])+7</f>
        <v>68</v>
      </c>
      <c r="L326" s="9">
        <f>FIND(" times",SLR479_20231202[[#This Row],[Rok, publikacja, cytowania]])</f>
        <v>69</v>
      </c>
      <c r="M326" s="9">
        <f>SLR479_20231202[[#This Row],[koniecLCyt]]-SLR479_20231202[[#This Row],[poczLCyt]]</f>
        <v>1</v>
      </c>
      <c r="N326" s="9">
        <v>0</v>
      </c>
      <c r="O326" s="9" t="s">
        <v>985</v>
      </c>
      <c r="P326" s="9" t="s">
        <v>986</v>
      </c>
      <c r="Q326" s="9">
        <f>COUNTIF(SLR479_20231202[[#This Row],[streszczenie]],"*"&amp;$B$1&amp;"*")</f>
        <v>1</v>
      </c>
      <c r="R326" s="9">
        <f>COUNTIFS(SLR479_20231202[[#This Row],[streszczenie]],"*"&amp;$B$1&amp;"*",SLR479_20231202[[#This Row],[streszczenie]],"*"&amp;$E$1&amp;"*")</f>
        <v>1</v>
      </c>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t="s">
        <v>10</v>
      </c>
      <c r="CK326" s="9" t="s">
        <v>207</v>
      </c>
      <c r="CL326" s="9" t="s">
        <v>12</v>
      </c>
    </row>
    <row r="327" spans="1:90" hidden="1" x14ac:dyDescent="0.45">
      <c r="A327" s="9">
        <v>325</v>
      </c>
      <c r="B327" s="9" t="s">
        <v>1003</v>
      </c>
      <c r="C327" s="9" t="s">
        <v>1004</v>
      </c>
      <c r="D327" s="9">
        <v>57212407660</v>
      </c>
      <c r="E327" s="9" t="s">
        <v>1005</v>
      </c>
      <c r="F327" s="9">
        <f>COUNTIF(SLR479_20231202[[#This Row],[Tytuł]],"*"&amp;$B$1&amp;"*")</f>
        <v>0</v>
      </c>
      <c r="G327" s="9">
        <f>COUNTIFS(SLR479_20231202[[#This Row],[Tytuł]],"*"&amp;$B$1&amp;"*",SLR479_20231202[[#This Row],[Tytuł]],"*"&amp;$E$1&amp;"*")</f>
        <v>0</v>
      </c>
      <c r="H327" s="9" t="s">
        <v>1006</v>
      </c>
      <c r="I327" s="9">
        <f>MID(SLR479_20231202[[#This Row],[Rok, publikacja, cytowania]],2,4)+0</f>
        <v>2019</v>
      </c>
      <c r="J327" s="9">
        <f>(MID(SLR479_20231202[[#This Row],[Rok, publikacja, cytowania]],FIND(" Cited ",SLR479_20231202[[#This Row],[Rok, publikacja, cytowania]])+7,SLR479_20231202[[#This Row],[IlośćZnakówLCyt]]))+0</f>
        <v>1</v>
      </c>
      <c r="K327" s="9">
        <f>FIND(" Cited ",SLR479_20231202[[#This Row],[Rok, publikacja, cytowania]])+7</f>
        <v>62</v>
      </c>
      <c r="L327" s="9">
        <f>FIND(" times",SLR479_20231202[[#This Row],[Rok, publikacja, cytowania]])</f>
        <v>63</v>
      </c>
      <c r="M327" s="9">
        <f>SLR479_20231202[[#This Row],[koniecLCyt]]-SLR479_20231202[[#This Row],[poczLCyt]]</f>
        <v>1</v>
      </c>
      <c r="N327" s="9" t="s">
        <v>1007</v>
      </c>
      <c r="O327" s="9" t="s">
        <v>1008</v>
      </c>
      <c r="P327" s="9" t="s">
        <v>1009</v>
      </c>
      <c r="Q327" s="9">
        <f>COUNTIF(SLR479_20231202[[#This Row],[streszczenie]],"*"&amp;$B$1&amp;"*")</f>
        <v>1</v>
      </c>
      <c r="R327" s="9">
        <f>COUNTIFS(SLR479_20231202[[#This Row],[streszczenie]],"*"&amp;$B$1&amp;"*",SLR479_20231202[[#This Row],[streszczenie]],"*"&amp;$E$1&amp;"*")</f>
        <v>1</v>
      </c>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8" t="s">
        <v>10</v>
      </c>
      <c r="CK327" s="8" t="s">
        <v>11</v>
      </c>
      <c r="CL327" s="8" t="s">
        <v>12</v>
      </c>
    </row>
    <row r="328" spans="1:90" x14ac:dyDescent="0.45">
      <c r="A328" s="9">
        <v>326</v>
      </c>
      <c r="B328" s="9" t="s">
        <v>3532</v>
      </c>
      <c r="C328" s="9" t="s">
        <v>3533</v>
      </c>
      <c r="D328" s="9" t="s">
        <v>3534</v>
      </c>
      <c r="E328" s="9" t="s">
        <v>3535</v>
      </c>
      <c r="F328" s="9">
        <f>COUNTIF(SLR479_20231202[[#This Row],[Tytuł]],"*"&amp;$B$1&amp;"*")</f>
        <v>1</v>
      </c>
      <c r="G328" s="9">
        <f>COUNTIFS(SLR479_20231202[[#This Row],[Tytuł]],"*"&amp;$B$1&amp;"*",SLR479_20231202[[#This Row],[Tytuł]],"*"&amp;$E$1&amp;"*")</f>
        <v>0</v>
      </c>
      <c r="H328" s="9" t="s">
        <v>3536</v>
      </c>
      <c r="I328" s="9">
        <f>MID(SLR479_20231202[[#This Row],[Rok, publikacja, cytowania]],2,4)+0</f>
        <v>2022</v>
      </c>
      <c r="J328" s="9">
        <f>(MID(SLR479_20231202[[#This Row],[Rok, publikacja, cytowania]],FIND(" Cited ",SLR479_20231202[[#This Row],[Rok, publikacja, cytowania]])+7,SLR479_20231202[[#This Row],[IlośćZnakówLCyt]]))+0</f>
        <v>2</v>
      </c>
      <c r="K328" s="9">
        <f>FIND(" Cited ",SLR479_20231202[[#This Row],[Rok, publikacja, cytowania]])+7</f>
        <v>64</v>
      </c>
      <c r="L328" s="9">
        <f>FIND(" times",SLR479_20231202[[#This Row],[Rok, publikacja, cytowania]])</f>
        <v>65</v>
      </c>
      <c r="M328" s="9">
        <f>SLR479_20231202[[#This Row],[koniecLCyt]]-SLR479_20231202[[#This Row],[poczLCyt]]</f>
        <v>1</v>
      </c>
      <c r="N328" s="9" t="s">
        <v>3537</v>
      </c>
      <c r="O328" s="9" t="s">
        <v>3538</v>
      </c>
      <c r="P328" s="9" t="s">
        <v>3539</v>
      </c>
      <c r="Q328" s="9">
        <f>COUNTIF(SLR479_20231202[[#This Row],[streszczenie]],"*"&amp;$B$1&amp;"*")</f>
        <v>1</v>
      </c>
      <c r="R328" s="9">
        <f>COUNTIFS(SLR479_20231202[[#This Row],[streszczenie]],"*"&amp;$B$1&amp;"*",SLR479_20231202[[#This Row],[streszczenie]],"*"&amp;$E$1&amp;"*")</f>
        <v>0</v>
      </c>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t="s">
        <v>10</v>
      </c>
      <c r="CK328" s="9" t="s">
        <v>11</v>
      </c>
      <c r="CL328" s="9" t="s">
        <v>12</v>
      </c>
    </row>
    <row r="329" spans="1:90" hidden="1" x14ac:dyDescent="0.45">
      <c r="A329" s="9">
        <v>327</v>
      </c>
      <c r="B329" s="9" t="s">
        <v>1025</v>
      </c>
      <c r="C329" s="9" t="s">
        <v>1026</v>
      </c>
      <c r="D329" s="9">
        <v>57203561050</v>
      </c>
      <c r="E329" s="9" t="s">
        <v>1027</v>
      </c>
      <c r="F329" s="9">
        <f>COUNTIF(SLR479_20231202[[#This Row],[Tytuł]],"*"&amp;$B$1&amp;"*")</f>
        <v>0</v>
      </c>
      <c r="G329" s="9">
        <f>COUNTIFS(SLR479_20231202[[#This Row],[Tytuł]],"*"&amp;$B$1&amp;"*",SLR479_20231202[[#This Row],[Tytuł]],"*"&amp;$E$1&amp;"*")</f>
        <v>0</v>
      </c>
      <c r="H329" s="9" t="s">
        <v>1028</v>
      </c>
      <c r="I329" s="9">
        <f>MID(SLR479_20231202[[#This Row],[Rok, publikacja, cytowania]],2,4)+0</f>
        <v>2023</v>
      </c>
      <c r="J329" s="9">
        <f>(MID(SLR479_20231202[[#This Row],[Rok, publikacja, cytowania]],FIND(" Cited ",SLR479_20231202[[#This Row],[Rok, publikacja, cytowania]])+7,SLR479_20231202[[#This Row],[IlośćZnakówLCyt]]))+0</f>
        <v>1</v>
      </c>
      <c r="K329" s="9">
        <f>FIND(" Cited ",SLR479_20231202[[#This Row],[Rok, publikacja, cytowania]])+7</f>
        <v>34</v>
      </c>
      <c r="L329" s="9">
        <f>FIND(" times",SLR479_20231202[[#This Row],[Rok, publikacja, cytowania]])</f>
        <v>35</v>
      </c>
      <c r="M329" s="9">
        <f>SLR479_20231202[[#This Row],[koniecLCyt]]-SLR479_20231202[[#This Row],[poczLCyt]]</f>
        <v>1</v>
      </c>
      <c r="N329" s="9" t="s">
        <v>1029</v>
      </c>
      <c r="O329" s="9" t="s">
        <v>1030</v>
      </c>
      <c r="P329" s="9" t="s">
        <v>1031</v>
      </c>
      <c r="Q329" s="9">
        <f>COUNTIF(SLR479_20231202[[#This Row],[streszczenie]],"*"&amp;$B$1&amp;"*")</f>
        <v>0</v>
      </c>
      <c r="R329" s="9">
        <f>COUNTIFS(SLR479_20231202[[#This Row],[streszczenie]],"*"&amp;$B$1&amp;"*",SLR479_20231202[[#This Row],[streszczenie]],"*"&amp;$E$1&amp;"*")</f>
        <v>0</v>
      </c>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8" t="s">
        <v>10</v>
      </c>
      <c r="CK329" s="8" t="s">
        <v>11</v>
      </c>
      <c r="CL329" s="8" t="s">
        <v>12</v>
      </c>
    </row>
    <row r="330" spans="1:90" hidden="1" x14ac:dyDescent="0.45">
      <c r="A330" s="9">
        <v>328</v>
      </c>
      <c r="B330" s="9" t="s">
        <v>3540</v>
      </c>
      <c r="C330" s="9" t="s">
        <v>3541</v>
      </c>
      <c r="D330" s="9" t="s">
        <v>3542</v>
      </c>
      <c r="E330" s="9" t="s">
        <v>3543</v>
      </c>
      <c r="F330" s="9">
        <f>COUNTIF(SLR479_20231202[[#This Row],[Tytuł]],"*"&amp;$B$1&amp;"*")</f>
        <v>0</v>
      </c>
      <c r="G330" s="9">
        <f>COUNTIFS(SLR479_20231202[[#This Row],[Tytuł]],"*"&amp;$B$1&amp;"*",SLR479_20231202[[#This Row],[Tytuł]],"*"&amp;$E$1&amp;"*")</f>
        <v>0</v>
      </c>
      <c r="H330" s="9" t="s">
        <v>3544</v>
      </c>
      <c r="I330" s="9">
        <f>MID(SLR479_20231202[[#This Row],[Rok, publikacja, cytowania]],2,4)+0</f>
        <v>2016</v>
      </c>
      <c r="J330" s="9">
        <f>(MID(SLR479_20231202[[#This Row],[Rok, publikacja, cytowania]],FIND(" Cited ",SLR479_20231202[[#This Row],[Rok, publikacja, cytowania]])+7,SLR479_20231202[[#This Row],[IlośćZnakówLCyt]]))+0</f>
        <v>2</v>
      </c>
      <c r="K330" s="9">
        <f>FIND(" Cited ",SLR479_20231202[[#This Row],[Rok, publikacja, cytowania]])+7</f>
        <v>70</v>
      </c>
      <c r="L330" s="9">
        <f>FIND(" times",SLR479_20231202[[#This Row],[Rok, publikacja, cytowania]])</f>
        <v>71</v>
      </c>
      <c r="M330" s="9">
        <f>SLR479_20231202[[#This Row],[koniecLCyt]]-SLR479_20231202[[#This Row],[poczLCyt]]</f>
        <v>1</v>
      </c>
      <c r="N330" s="9" t="s">
        <v>3545</v>
      </c>
      <c r="O330" s="9" t="s">
        <v>3546</v>
      </c>
      <c r="P330" s="9" t="s">
        <v>3547</v>
      </c>
      <c r="Q330" s="9">
        <f>COUNTIF(SLR479_20231202[[#This Row],[streszczenie]],"*"&amp;$B$1&amp;"*")</f>
        <v>0</v>
      </c>
      <c r="R330" s="9">
        <f>COUNTIFS(SLR479_20231202[[#This Row],[streszczenie]],"*"&amp;$B$1&amp;"*",SLR479_20231202[[#This Row],[streszczenie]],"*"&amp;$E$1&amp;"*")</f>
        <v>0</v>
      </c>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t="s">
        <v>10</v>
      </c>
      <c r="CK330" s="9" t="s">
        <v>11</v>
      </c>
      <c r="CL330" s="9" t="s">
        <v>12</v>
      </c>
    </row>
    <row r="331" spans="1:90" hidden="1" x14ac:dyDescent="0.45">
      <c r="A331" s="9">
        <v>329</v>
      </c>
      <c r="B331" s="9" t="s">
        <v>1047</v>
      </c>
      <c r="C331" s="9" t="s">
        <v>1048</v>
      </c>
      <c r="D331" s="9" t="s">
        <v>1049</v>
      </c>
      <c r="E331" s="9" t="s">
        <v>1050</v>
      </c>
      <c r="F331" s="9">
        <f>COUNTIF(SLR479_20231202[[#This Row],[Tytuł]],"*"&amp;$B$1&amp;"*")</f>
        <v>0</v>
      </c>
      <c r="G331" s="9">
        <f>COUNTIFS(SLR479_20231202[[#This Row],[Tytuł]],"*"&amp;$B$1&amp;"*",SLR479_20231202[[#This Row],[Tytuł]],"*"&amp;$E$1&amp;"*")</f>
        <v>0</v>
      </c>
      <c r="H331" s="9" t="s">
        <v>1051</v>
      </c>
      <c r="I331" s="9">
        <f>MID(SLR479_20231202[[#This Row],[Rok, publikacja, cytowania]],2,4)+0</f>
        <v>2020</v>
      </c>
      <c r="J331" s="9">
        <f>(MID(SLR479_20231202[[#This Row],[Rok, publikacja, cytowania]],FIND(" Cited ",SLR479_20231202[[#This Row],[Rok, publikacja, cytowania]])+7,SLR479_20231202[[#This Row],[IlośćZnakówLCyt]]))+0</f>
        <v>1</v>
      </c>
      <c r="K331" s="9">
        <f>FIND(" Cited ",SLR479_20231202[[#This Row],[Rok, publikacja, cytowania]])+7</f>
        <v>114</v>
      </c>
      <c r="L331" s="9">
        <f>FIND(" times",SLR479_20231202[[#This Row],[Rok, publikacja, cytowania]])</f>
        <v>115</v>
      </c>
      <c r="M331" s="9">
        <f>SLR479_20231202[[#This Row],[koniecLCyt]]-SLR479_20231202[[#This Row],[poczLCyt]]</f>
        <v>1</v>
      </c>
      <c r="N331" s="9" t="s">
        <v>1052</v>
      </c>
      <c r="O331" s="9" t="s">
        <v>1053</v>
      </c>
      <c r="P331" s="9" t="s">
        <v>1054</v>
      </c>
      <c r="Q331" s="9">
        <f>COUNTIF(SLR479_20231202[[#This Row],[streszczenie]],"*"&amp;$B$1&amp;"*")</f>
        <v>1</v>
      </c>
      <c r="R331" s="9">
        <f>COUNTIFS(SLR479_20231202[[#This Row],[streszczenie]],"*"&amp;$B$1&amp;"*",SLR479_20231202[[#This Row],[streszczenie]],"*"&amp;$E$1&amp;"*")</f>
        <v>1</v>
      </c>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8" t="s">
        <v>10</v>
      </c>
      <c r="CK331" s="8" t="s">
        <v>207</v>
      </c>
      <c r="CL331" s="8" t="s">
        <v>12</v>
      </c>
    </row>
    <row r="332" spans="1:90" hidden="1" x14ac:dyDescent="0.45">
      <c r="A332" s="9">
        <v>330</v>
      </c>
      <c r="B332" s="9" t="s">
        <v>3548</v>
      </c>
      <c r="C332" s="9" t="s">
        <v>3549</v>
      </c>
      <c r="D332" s="9" t="s">
        <v>3550</v>
      </c>
      <c r="E332" s="9" t="s">
        <v>3551</v>
      </c>
      <c r="F332" s="9">
        <f>COUNTIF(SLR479_20231202[[#This Row],[Tytuł]],"*"&amp;$B$1&amp;"*")</f>
        <v>0</v>
      </c>
      <c r="G332" s="9">
        <f>COUNTIFS(SLR479_20231202[[#This Row],[Tytuł]],"*"&amp;$B$1&amp;"*",SLR479_20231202[[#This Row],[Tytuł]],"*"&amp;$E$1&amp;"*")</f>
        <v>0</v>
      </c>
      <c r="H332" s="9" t="s">
        <v>3552</v>
      </c>
      <c r="I332" s="9">
        <f>MID(SLR479_20231202[[#This Row],[Rok, publikacja, cytowania]],2,4)+0</f>
        <v>2021</v>
      </c>
      <c r="J332" s="9">
        <f>(MID(SLR479_20231202[[#This Row],[Rok, publikacja, cytowania]],FIND(" Cited ",SLR479_20231202[[#This Row],[Rok, publikacja, cytowania]])+7,SLR479_20231202[[#This Row],[IlośćZnakówLCyt]]))+0</f>
        <v>2</v>
      </c>
      <c r="K332" s="9">
        <f>FIND(" Cited ",SLR479_20231202[[#This Row],[Rok, publikacja, cytowania]])+7</f>
        <v>86</v>
      </c>
      <c r="L332" s="9">
        <f>FIND(" times",SLR479_20231202[[#This Row],[Rok, publikacja, cytowania]])</f>
        <v>87</v>
      </c>
      <c r="M332" s="9">
        <f>SLR479_20231202[[#This Row],[koniecLCyt]]-SLR479_20231202[[#This Row],[poczLCyt]]</f>
        <v>1</v>
      </c>
      <c r="N332" s="9" t="s">
        <v>3553</v>
      </c>
      <c r="O332" s="9" t="s">
        <v>3554</v>
      </c>
      <c r="P332" s="9" t="s">
        <v>3555</v>
      </c>
      <c r="Q332" s="9">
        <f>COUNTIF(SLR479_20231202[[#This Row],[streszczenie]],"*"&amp;$B$1&amp;"*")</f>
        <v>0</v>
      </c>
      <c r="R332" s="9">
        <f>COUNTIFS(SLR479_20231202[[#This Row],[streszczenie]],"*"&amp;$B$1&amp;"*",SLR479_20231202[[#This Row],[streszczenie]],"*"&amp;$E$1&amp;"*")</f>
        <v>0</v>
      </c>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t="s">
        <v>10</v>
      </c>
      <c r="CK332" s="9" t="s">
        <v>11</v>
      </c>
      <c r="CL332" s="9" t="s">
        <v>12</v>
      </c>
    </row>
    <row r="333" spans="1:90" x14ac:dyDescent="0.45">
      <c r="A333" s="9">
        <v>331</v>
      </c>
      <c r="B333" s="9" t="s">
        <v>1078</v>
      </c>
      <c r="C333" s="9" t="s">
        <v>1079</v>
      </c>
      <c r="D333" s="9">
        <v>7005149607</v>
      </c>
      <c r="E333" s="9" t="s">
        <v>1080</v>
      </c>
      <c r="F333" s="9">
        <f>COUNTIF(SLR479_20231202[[#This Row],[Tytuł]],"*"&amp;$B$1&amp;"*")</f>
        <v>1</v>
      </c>
      <c r="G333" s="9">
        <f>COUNTIFS(SLR479_20231202[[#This Row],[Tytuł]],"*"&amp;$B$1&amp;"*",SLR479_20231202[[#This Row],[Tytuł]],"*"&amp;$E$1&amp;"*")</f>
        <v>0</v>
      </c>
      <c r="H333" s="9" t="s">
        <v>1081</v>
      </c>
      <c r="I333" s="9">
        <f>MID(SLR479_20231202[[#This Row],[Rok, publikacja, cytowania]],2,4)+0</f>
        <v>2017</v>
      </c>
      <c r="J333" s="9">
        <f>(MID(SLR479_20231202[[#This Row],[Rok, publikacja, cytowania]],FIND(" Cited ",SLR479_20231202[[#This Row],[Rok, publikacja, cytowania]])+7,SLR479_20231202[[#This Row],[IlośćZnakówLCyt]]))+0</f>
        <v>1</v>
      </c>
      <c r="K333" s="9">
        <f>FIND(" Cited ",SLR479_20231202[[#This Row],[Rok, publikacja, cytowania]])+7</f>
        <v>53</v>
      </c>
      <c r="L333" s="9">
        <f>FIND(" times",SLR479_20231202[[#This Row],[Rok, publikacja, cytowania]])</f>
        <v>54</v>
      </c>
      <c r="M333" s="9">
        <f>SLR479_20231202[[#This Row],[koniecLCyt]]-SLR479_20231202[[#This Row],[poczLCyt]]</f>
        <v>1</v>
      </c>
      <c r="N333" s="9" t="s">
        <v>1082</v>
      </c>
      <c r="O333" s="9" t="s">
        <v>1083</v>
      </c>
      <c r="P333" s="9" t="s">
        <v>1084</v>
      </c>
      <c r="Q333" s="9">
        <f>COUNTIF(SLR479_20231202[[#This Row],[streszczenie]],"*"&amp;$B$1&amp;"*")</f>
        <v>1</v>
      </c>
      <c r="R333" s="9">
        <f>COUNTIFS(SLR479_20231202[[#This Row],[streszczenie]],"*"&amp;$B$1&amp;"*",SLR479_20231202[[#This Row],[streszczenie]],"*"&amp;$E$1&amp;"*")</f>
        <v>0</v>
      </c>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8" t="s">
        <v>10</v>
      </c>
      <c r="CK333" s="8" t="s">
        <v>11</v>
      </c>
      <c r="CL333" s="8" t="s">
        <v>12</v>
      </c>
    </row>
    <row r="334" spans="1:90" hidden="1" x14ac:dyDescent="0.45">
      <c r="A334" s="9">
        <v>332</v>
      </c>
      <c r="B334" s="9" t="s">
        <v>1093</v>
      </c>
      <c r="C334" s="9" t="s">
        <v>1094</v>
      </c>
      <c r="D334" s="9" t="s">
        <v>1095</v>
      </c>
      <c r="E334" s="9" t="s">
        <v>1096</v>
      </c>
      <c r="F334" s="9">
        <f>COUNTIF(SLR479_20231202[[#This Row],[Tytuł]],"*"&amp;$B$1&amp;"*")</f>
        <v>0</v>
      </c>
      <c r="G334" s="9">
        <f>COUNTIFS(SLR479_20231202[[#This Row],[Tytuł]],"*"&amp;$B$1&amp;"*",SLR479_20231202[[#This Row],[Tytuł]],"*"&amp;$E$1&amp;"*")</f>
        <v>0</v>
      </c>
      <c r="H334" s="9" t="s">
        <v>1097</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71</v>
      </c>
      <c r="L334" s="9">
        <f>FIND(" times",SLR479_20231202[[#This Row],[Rok, publikacja, cytowania]])</f>
        <v>72</v>
      </c>
      <c r="M334" s="9">
        <f>SLR479_20231202[[#This Row],[koniecLCyt]]-SLR479_20231202[[#This Row],[poczLCyt]]</f>
        <v>1</v>
      </c>
      <c r="N334" s="9" t="s">
        <v>1098</v>
      </c>
      <c r="O334" s="9" t="s">
        <v>1099</v>
      </c>
      <c r="P334" s="9" t="s">
        <v>1100</v>
      </c>
      <c r="Q334" s="9">
        <f>COUNTIF(SLR479_20231202[[#This Row],[streszczenie]],"*"&amp;$B$1&amp;"*")</f>
        <v>0</v>
      </c>
      <c r="R334" s="9">
        <f>COUNTIFS(SLR479_20231202[[#This Row],[streszczenie]],"*"&amp;$B$1&amp;"*",SLR479_20231202[[#This Row],[streszczenie]],"*"&amp;$E$1&amp;"*")</f>
        <v>0</v>
      </c>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8" t="s">
        <v>10</v>
      </c>
      <c r="CK334" s="8" t="s">
        <v>11</v>
      </c>
      <c r="CL334" s="8" t="s">
        <v>12</v>
      </c>
    </row>
    <row r="335" spans="1:90" hidden="1" x14ac:dyDescent="0.45">
      <c r="A335" s="9">
        <v>333</v>
      </c>
      <c r="B335" s="9" t="s">
        <v>1122</v>
      </c>
      <c r="C335" s="9" t="s">
        <v>1123</v>
      </c>
      <c r="D335" s="9" t="s">
        <v>1124</v>
      </c>
      <c r="E335" s="9" t="s">
        <v>1125</v>
      </c>
      <c r="F335" s="9">
        <f>COUNTIF(SLR479_20231202[[#This Row],[Tytuł]],"*"&amp;$B$1&amp;"*")</f>
        <v>0</v>
      </c>
      <c r="G335" s="9">
        <f>COUNTIFS(SLR479_20231202[[#This Row],[Tytuł]],"*"&amp;$B$1&amp;"*",SLR479_20231202[[#This Row],[Tytuł]],"*"&amp;$E$1&amp;"*")</f>
        <v>0</v>
      </c>
      <c r="H335" s="9" t="s">
        <v>1126</v>
      </c>
      <c r="I335" s="9">
        <f>MID(SLR479_20231202[[#This Row],[Rok, publikacja, cytowania]],2,4)+0</f>
        <v>2018</v>
      </c>
      <c r="J335" s="9">
        <f>(MID(SLR479_20231202[[#This Row],[Rok, publikacja, cytowania]],FIND(" Cited ",SLR479_20231202[[#This Row],[Rok, publikacja, cytowania]])+7,SLR479_20231202[[#This Row],[IlośćZnakówLCyt]]))+0</f>
        <v>1</v>
      </c>
      <c r="K335" s="9">
        <f>FIND(" Cited ",SLR479_20231202[[#This Row],[Rok, publikacja, cytowania]])+7</f>
        <v>77</v>
      </c>
      <c r="L335" s="9">
        <f>FIND(" times",SLR479_20231202[[#This Row],[Rok, publikacja, cytowania]])</f>
        <v>78</v>
      </c>
      <c r="M335" s="9">
        <f>SLR479_20231202[[#This Row],[koniecLCyt]]-SLR479_20231202[[#This Row],[poczLCyt]]</f>
        <v>1</v>
      </c>
      <c r="N335" s="9" t="s">
        <v>1127</v>
      </c>
      <c r="O335" s="9" t="s">
        <v>1128</v>
      </c>
      <c r="P335" s="9" t="s">
        <v>1129</v>
      </c>
      <c r="Q335" s="9">
        <f>COUNTIF(SLR479_20231202[[#This Row],[streszczenie]],"*"&amp;$B$1&amp;"*")</f>
        <v>1</v>
      </c>
      <c r="R335" s="9">
        <f>COUNTIFS(SLR479_20231202[[#This Row],[streszczenie]],"*"&amp;$B$1&amp;"*",SLR479_20231202[[#This Row],[streszczenie]],"*"&amp;$E$1&amp;"*")</f>
        <v>1</v>
      </c>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t="s">
        <v>10</v>
      </c>
      <c r="CK335" s="9" t="s">
        <v>11</v>
      </c>
      <c r="CL335" s="9" t="s">
        <v>12</v>
      </c>
    </row>
    <row r="336" spans="1:90" hidden="1" x14ac:dyDescent="0.45">
      <c r="A336" s="9">
        <v>334</v>
      </c>
      <c r="B336" s="9" t="s">
        <v>1138</v>
      </c>
      <c r="C336" s="9" t="s">
        <v>1139</v>
      </c>
      <c r="D336" s="9" t="s">
        <v>1140</v>
      </c>
      <c r="E336" s="9" t="s">
        <v>1141</v>
      </c>
      <c r="F336" s="9">
        <f>COUNTIF(SLR479_20231202[[#This Row],[Tytuł]],"*"&amp;$B$1&amp;"*")</f>
        <v>0</v>
      </c>
      <c r="G336" s="9">
        <f>COUNTIFS(SLR479_20231202[[#This Row],[Tytuł]],"*"&amp;$B$1&amp;"*",SLR479_20231202[[#This Row],[Tytuł]],"*"&amp;$E$1&amp;"*")</f>
        <v>0</v>
      </c>
      <c r="H336" s="9" t="s">
        <v>1142</v>
      </c>
      <c r="I336" s="9">
        <f>MID(SLR479_20231202[[#This Row],[Rok, publikacja, cytowania]],2,4)+0</f>
        <v>2022</v>
      </c>
      <c r="J336" s="9">
        <f>(MID(SLR479_20231202[[#This Row],[Rok, publikacja, cytowania]],FIND(" Cited ",SLR479_20231202[[#This Row],[Rok, publikacja, cytowania]])+7,SLR479_20231202[[#This Row],[IlośćZnakówLCyt]]))+0</f>
        <v>2</v>
      </c>
      <c r="K336" s="9">
        <f>FIND(" Cited ",SLR479_20231202[[#This Row],[Rok, publikacja, cytowania]])+7</f>
        <v>100</v>
      </c>
      <c r="L336" s="9">
        <f>FIND(" times",SLR479_20231202[[#This Row],[Rok, publikacja, cytowania]])</f>
        <v>101</v>
      </c>
      <c r="M336" s="9">
        <f>SLR479_20231202[[#This Row],[koniecLCyt]]-SLR479_20231202[[#This Row],[poczLCyt]]</f>
        <v>1</v>
      </c>
      <c r="N336" s="9" t="s">
        <v>1143</v>
      </c>
      <c r="O336" s="9" t="s">
        <v>1144</v>
      </c>
      <c r="P336" s="9" t="s">
        <v>1145</v>
      </c>
      <c r="Q336" s="9">
        <f>COUNTIF(SLR479_20231202[[#This Row],[streszczenie]],"*"&amp;$B$1&amp;"*")</f>
        <v>1</v>
      </c>
      <c r="R336" s="9">
        <f>COUNTIFS(SLR479_20231202[[#This Row],[streszczenie]],"*"&amp;$B$1&amp;"*",SLR479_20231202[[#This Row],[streszczenie]],"*"&amp;$E$1&amp;"*")</f>
        <v>1</v>
      </c>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8" t="s">
        <v>10</v>
      </c>
      <c r="CK336" s="8" t="s">
        <v>11</v>
      </c>
      <c r="CL336" s="8" t="s">
        <v>12</v>
      </c>
    </row>
    <row r="337" spans="1:90" hidden="1" x14ac:dyDescent="0.45">
      <c r="A337" s="9">
        <v>335</v>
      </c>
      <c r="B337" s="9" t="s">
        <v>3562</v>
      </c>
      <c r="C337" s="9" t="s">
        <v>3563</v>
      </c>
      <c r="D337" s="9" t="s">
        <v>3564</v>
      </c>
      <c r="E337" s="9" t="s">
        <v>3565</v>
      </c>
      <c r="F337" s="9">
        <f>COUNTIF(SLR479_20231202[[#This Row],[Tytuł]],"*"&amp;$B$1&amp;"*")</f>
        <v>1</v>
      </c>
      <c r="G337" s="9">
        <f>COUNTIFS(SLR479_20231202[[#This Row],[Tytuł]],"*"&amp;$B$1&amp;"*",SLR479_20231202[[#This Row],[Tytuł]],"*"&amp;$E$1&amp;"*")</f>
        <v>1</v>
      </c>
      <c r="H337" s="9" t="s">
        <v>3566</v>
      </c>
      <c r="I337" s="9">
        <f>MID(SLR479_20231202[[#This Row],[Rok, publikacja, cytowania]],2,4)+0</f>
        <v>2022</v>
      </c>
      <c r="J337" s="9">
        <f>(MID(SLR479_20231202[[#This Row],[Rok, publikacja, cytowania]],FIND(" Cited ",SLR479_20231202[[#This Row],[Rok, publikacja, cytowania]])+7,SLR479_20231202[[#This Row],[IlośćZnakówLCyt]]))+0</f>
        <v>1</v>
      </c>
      <c r="K337" s="9">
        <f>FIND(" Cited ",SLR479_20231202[[#This Row],[Rok, publikacja, cytowania]])+7</f>
        <v>45</v>
      </c>
      <c r="L337" s="9">
        <f>FIND(" times",SLR479_20231202[[#This Row],[Rok, publikacja, cytowania]])</f>
        <v>46</v>
      </c>
      <c r="M337" s="9">
        <f>SLR479_20231202[[#This Row],[koniecLCyt]]-SLR479_20231202[[#This Row],[poczLCyt]]</f>
        <v>1</v>
      </c>
      <c r="N337" s="9" t="s">
        <v>3567</v>
      </c>
      <c r="O337" s="9" t="s">
        <v>3568</v>
      </c>
      <c r="P337" s="9" t="s">
        <v>3569</v>
      </c>
      <c r="Q337" s="9">
        <f>COUNTIF(SLR479_20231202[[#This Row],[streszczenie]],"*"&amp;$B$1&amp;"*")</f>
        <v>1</v>
      </c>
      <c r="R337" s="9">
        <f>COUNTIFS(SLR479_20231202[[#This Row],[streszczenie]],"*"&amp;$B$1&amp;"*",SLR479_20231202[[#This Row],[streszczenie]],"*"&amp;$E$1&amp;"*")</f>
        <v>1</v>
      </c>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t="s">
        <v>10</v>
      </c>
      <c r="CK337" s="9" t="s">
        <v>11</v>
      </c>
      <c r="CL337" s="9" t="s">
        <v>12</v>
      </c>
    </row>
    <row r="338" spans="1:90" hidden="1" x14ac:dyDescent="0.45">
      <c r="A338" s="9">
        <v>336</v>
      </c>
      <c r="B338" s="9" t="s">
        <v>3570</v>
      </c>
      <c r="C338" s="9" t="s">
        <v>3571</v>
      </c>
      <c r="D338" s="9" t="s">
        <v>3572</v>
      </c>
      <c r="E338" s="9" t="s">
        <v>3573</v>
      </c>
      <c r="F338" s="9">
        <f>COUNTIF(SLR479_20231202[[#This Row],[Tytuł]],"*"&amp;$B$1&amp;"*")</f>
        <v>0</v>
      </c>
      <c r="G338" s="9">
        <f>COUNTIFS(SLR479_20231202[[#This Row],[Tytuł]],"*"&amp;$B$1&amp;"*",SLR479_20231202[[#This Row],[Tytuł]],"*"&amp;$E$1&amp;"*")</f>
        <v>0</v>
      </c>
      <c r="H338" s="9" t="s">
        <v>3574</v>
      </c>
      <c r="I338" s="9">
        <f>MID(SLR479_20231202[[#This Row],[Rok, publikacja, cytowania]],2,4)+0</f>
        <v>2021</v>
      </c>
      <c r="J338" s="9">
        <f>(MID(SLR479_20231202[[#This Row],[Rok, publikacja, cytowania]],FIND(" Cited ",SLR479_20231202[[#This Row],[Rok, publikacja, cytowania]])+7,SLR479_20231202[[#This Row],[IlośćZnakówLCyt]]))+0</f>
        <v>1</v>
      </c>
      <c r="K338" s="9">
        <f>FIND(" Cited ",SLR479_20231202[[#This Row],[Rok, publikacja, cytowania]])+7</f>
        <v>75</v>
      </c>
      <c r="L338" s="9">
        <f>FIND(" times",SLR479_20231202[[#This Row],[Rok, publikacja, cytowania]])</f>
        <v>76</v>
      </c>
      <c r="M338" s="9">
        <f>SLR479_20231202[[#This Row],[koniecLCyt]]-SLR479_20231202[[#This Row],[poczLCyt]]</f>
        <v>1</v>
      </c>
      <c r="N338" s="9" t="s">
        <v>3575</v>
      </c>
      <c r="O338" s="9" t="s">
        <v>3576</v>
      </c>
      <c r="P338" s="9" t="s">
        <v>3577</v>
      </c>
      <c r="Q338" s="9">
        <f>COUNTIF(SLR479_20231202[[#This Row],[streszczenie]],"*"&amp;$B$1&amp;"*")</f>
        <v>1</v>
      </c>
      <c r="R338" s="9">
        <f>COUNTIFS(SLR479_20231202[[#This Row],[streszczenie]],"*"&amp;$B$1&amp;"*",SLR479_20231202[[#This Row],[streszczenie]],"*"&amp;$E$1&amp;"*")</f>
        <v>1</v>
      </c>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8" t="s">
        <v>10</v>
      </c>
      <c r="CK338" s="8" t="s">
        <v>11</v>
      </c>
      <c r="CL338" s="8" t="s">
        <v>12</v>
      </c>
    </row>
    <row r="339" spans="1:90" hidden="1" x14ac:dyDescent="0.45">
      <c r="A339" s="9">
        <v>337</v>
      </c>
      <c r="B339" s="9" t="s">
        <v>1169</v>
      </c>
      <c r="C339" s="9" t="s">
        <v>1170</v>
      </c>
      <c r="D339" s="9">
        <v>57242946100</v>
      </c>
      <c r="E339" s="9" t="s">
        <v>1171</v>
      </c>
      <c r="F339" s="9">
        <f>COUNTIF(SLR479_20231202[[#This Row],[Tytuł]],"*"&amp;$B$1&amp;"*")</f>
        <v>0</v>
      </c>
      <c r="G339" s="9">
        <f>COUNTIFS(SLR479_20231202[[#This Row],[Tytuł]],"*"&amp;$B$1&amp;"*",SLR479_20231202[[#This Row],[Tytuł]],"*"&amp;$E$1&amp;"*")</f>
        <v>0</v>
      </c>
      <c r="H339" s="9" t="s">
        <v>1172</v>
      </c>
      <c r="I339" s="9">
        <f>MID(SLR479_20231202[[#This Row],[Rok, publikacja, cytowania]],2,4)+0</f>
        <v>2022</v>
      </c>
      <c r="J339" s="9">
        <f>(MID(SLR479_20231202[[#This Row],[Rok, publikacja, cytowania]],FIND(" Cited ",SLR479_20231202[[#This Row],[Rok, publikacja, cytowania]])+7,SLR479_20231202[[#This Row],[IlośćZnakówLCyt]]))+0</f>
        <v>2</v>
      </c>
      <c r="K339" s="9">
        <f>FIND(" Cited ",SLR479_20231202[[#This Row],[Rok, publikacja, cytowania]])+7</f>
        <v>106</v>
      </c>
      <c r="L339" s="9">
        <f>FIND(" times",SLR479_20231202[[#This Row],[Rok, publikacja, cytowania]])</f>
        <v>107</v>
      </c>
      <c r="M339" s="9">
        <f>SLR479_20231202[[#This Row],[koniecLCyt]]-SLR479_20231202[[#This Row],[poczLCyt]]</f>
        <v>1</v>
      </c>
      <c r="N339" s="9" t="s">
        <v>1173</v>
      </c>
      <c r="O339" s="9" t="s">
        <v>1174</v>
      </c>
      <c r="P339" s="9" t="s">
        <v>1175</v>
      </c>
      <c r="Q339" s="9">
        <f>COUNTIF(SLR479_20231202[[#This Row],[streszczenie]],"*"&amp;$B$1&amp;"*")</f>
        <v>1</v>
      </c>
      <c r="R339" s="9">
        <f>COUNTIFS(SLR479_20231202[[#This Row],[streszczenie]],"*"&amp;$B$1&amp;"*",SLR479_20231202[[#This Row],[streszczenie]],"*"&amp;$E$1&amp;"*")</f>
        <v>1</v>
      </c>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t="s">
        <v>10</v>
      </c>
      <c r="CK339" s="9" t="s">
        <v>11</v>
      </c>
      <c r="CL339" s="9" t="s">
        <v>12</v>
      </c>
    </row>
    <row r="340" spans="1:90" hidden="1" x14ac:dyDescent="0.45">
      <c r="A340" s="9">
        <v>338</v>
      </c>
      <c r="B340" s="9" t="s">
        <v>3578</v>
      </c>
      <c r="C340" s="9" t="s">
        <v>3579</v>
      </c>
      <c r="D340" s="9">
        <v>36490772300</v>
      </c>
      <c r="E340" s="9" t="s">
        <v>3580</v>
      </c>
      <c r="F340" s="9">
        <f>COUNTIF(SLR479_20231202[[#This Row],[Tytuł]],"*"&amp;$B$1&amp;"*")</f>
        <v>0</v>
      </c>
      <c r="G340" s="9">
        <f>COUNTIFS(SLR479_20231202[[#This Row],[Tytuł]],"*"&amp;$B$1&amp;"*",SLR479_20231202[[#This Row],[Tytuł]],"*"&amp;$E$1&amp;"*")</f>
        <v>0</v>
      </c>
      <c r="H340" s="9" t="s">
        <v>3581</v>
      </c>
      <c r="I340" s="9">
        <f>MID(SLR479_20231202[[#This Row],[Rok, publikacja, cytowania]],2,4)+0</f>
        <v>2014</v>
      </c>
      <c r="J340" s="9">
        <f>(MID(SLR479_20231202[[#This Row],[Rok, publikacja, cytowania]],FIND(" Cited ",SLR479_20231202[[#This Row],[Rok, publikacja, cytowania]])+7,SLR479_20231202[[#This Row],[IlośćZnakówLCyt]]))+0</f>
        <v>2</v>
      </c>
      <c r="K340" s="9">
        <f>FIND(" Cited ",SLR479_20231202[[#This Row],[Rok, publikacja, cytowania]])+7</f>
        <v>64</v>
      </c>
      <c r="L340" s="9">
        <f>FIND(" times",SLR479_20231202[[#This Row],[Rok, publikacja, cytowania]])</f>
        <v>65</v>
      </c>
      <c r="M340" s="9">
        <f>SLR479_20231202[[#This Row],[koniecLCyt]]-SLR479_20231202[[#This Row],[poczLCyt]]</f>
        <v>1</v>
      </c>
      <c r="N340" s="9" t="s">
        <v>3582</v>
      </c>
      <c r="O340" s="9" t="s">
        <v>3583</v>
      </c>
      <c r="P340" s="9" t="s">
        <v>3584</v>
      </c>
      <c r="Q340" s="9">
        <f>COUNTIF(SLR479_20231202[[#This Row],[streszczenie]],"*"&amp;$B$1&amp;"*")</f>
        <v>1</v>
      </c>
      <c r="R340" s="9">
        <f>COUNTIFS(SLR479_20231202[[#This Row],[streszczenie]],"*"&amp;$B$1&amp;"*",SLR479_20231202[[#This Row],[streszczenie]],"*"&amp;$E$1&amp;"*")</f>
        <v>1</v>
      </c>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8" t="s">
        <v>10</v>
      </c>
      <c r="CK340" s="8" t="s">
        <v>11</v>
      </c>
      <c r="CL340" s="8" t="s">
        <v>12</v>
      </c>
    </row>
    <row r="341" spans="1:90" hidden="1" x14ac:dyDescent="0.45">
      <c r="A341" s="9">
        <v>339</v>
      </c>
      <c r="B341" s="9" t="s">
        <v>3585</v>
      </c>
      <c r="C341" s="9" t="s">
        <v>3586</v>
      </c>
      <c r="D341" s="9" t="s">
        <v>3587</v>
      </c>
      <c r="E341" s="9" t="s">
        <v>3588</v>
      </c>
      <c r="F341" s="9">
        <f>COUNTIF(SLR479_20231202[[#This Row],[Tytuł]],"*"&amp;$B$1&amp;"*")</f>
        <v>1</v>
      </c>
      <c r="G341" s="9">
        <f>COUNTIFS(SLR479_20231202[[#This Row],[Tytuł]],"*"&amp;$B$1&amp;"*",SLR479_20231202[[#This Row],[Tytuł]],"*"&amp;$E$1&amp;"*")</f>
        <v>1</v>
      </c>
      <c r="H341" s="9" t="s">
        <v>3589</v>
      </c>
      <c r="I341" s="9">
        <f>MID(SLR479_20231202[[#This Row],[Rok, publikacja, cytowania]],2,4)+0</f>
        <v>2022</v>
      </c>
      <c r="J341" s="9">
        <f>(MID(SLR479_20231202[[#This Row],[Rok, publikacja, cytowania]],FIND(" Cited ",SLR479_20231202[[#This Row],[Rok, publikacja, cytowania]])+7,SLR479_20231202[[#This Row],[IlośćZnakówLCyt]]))+0</f>
        <v>1</v>
      </c>
      <c r="K341" s="9">
        <f>FIND(" Cited ",SLR479_20231202[[#This Row],[Rok, publikacja, cytowania]])+7</f>
        <v>41</v>
      </c>
      <c r="L341" s="9">
        <f>FIND(" times",SLR479_20231202[[#This Row],[Rok, publikacja, cytowania]])</f>
        <v>42</v>
      </c>
      <c r="M341" s="9">
        <f>SLR479_20231202[[#This Row],[koniecLCyt]]-SLR479_20231202[[#This Row],[poczLCyt]]</f>
        <v>1</v>
      </c>
      <c r="N341" s="9" t="s">
        <v>3590</v>
      </c>
      <c r="O341" s="9" t="s">
        <v>3591</v>
      </c>
      <c r="P341" s="9" t="s">
        <v>3592</v>
      </c>
      <c r="Q341" s="9">
        <f>COUNTIF(SLR479_20231202[[#This Row],[streszczenie]],"*"&amp;$B$1&amp;"*")</f>
        <v>1</v>
      </c>
      <c r="R341" s="9">
        <f>COUNTIFS(SLR479_20231202[[#This Row],[streszczenie]],"*"&amp;$B$1&amp;"*",SLR479_20231202[[#This Row],[streszczenie]],"*"&amp;$E$1&amp;"*")</f>
        <v>1</v>
      </c>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t="s">
        <v>10</v>
      </c>
      <c r="CK341" s="9" t="s">
        <v>11</v>
      </c>
      <c r="CL341" s="9" t="s">
        <v>12</v>
      </c>
    </row>
    <row r="342" spans="1:90" hidden="1" x14ac:dyDescent="0.45">
      <c r="A342" s="9">
        <v>340</v>
      </c>
      <c r="B342" s="9" t="s">
        <v>3593</v>
      </c>
      <c r="C342" s="9" t="s">
        <v>3594</v>
      </c>
      <c r="D342" s="9" t="s">
        <v>3595</v>
      </c>
      <c r="E342" s="9" t="s">
        <v>3596</v>
      </c>
      <c r="F342" s="9">
        <f>COUNTIF(SLR479_20231202[[#This Row],[Tytuł]],"*"&amp;$B$1&amp;"*")</f>
        <v>0</v>
      </c>
      <c r="G342" s="9">
        <f>COUNTIFS(SLR479_20231202[[#This Row],[Tytuł]],"*"&amp;$B$1&amp;"*",SLR479_20231202[[#This Row],[Tytuł]],"*"&amp;$E$1&amp;"*")</f>
        <v>0</v>
      </c>
      <c r="H342" s="9" t="s">
        <v>3597</v>
      </c>
      <c r="I342" s="9">
        <f>MID(SLR479_20231202[[#This Row],[Rok, publikacja, cytowania]],2,4)+0</f>
        <v>2022</v>
      </c>
      <c r="J342" s="9">
        <f>(MID(SLR479_20231202[[#This Row],[Rok, publikacja, cytowania]],FIND(" Cited ",SLR479_20231202[[#This Row],[Rok, publikacja, cytowania]])+7,SLR479_20231202[[#This Row],[IlośćZnakówLCyt]]))+0</f>
        <v>2</v>
      </c>
      <c r="K342" s="9">
        <f>FIND(" Cited ",SLR479_20231202[[#This Row],[Rok, publikacja, cytowania]])+7</f>
        <v>82</v>
      </c>
      <c r="L342" s="9">
        <f>FIND(" times",SLR479_20231202[[#This Row],[Rok, publikacja, cytowania]])</f>
        <v>83</v>
      </c>
      <c r="M342" s="9">
        <f>SLR479_20231202[[#This Row],[koniecLCyt]]-SLR479_20231202[[#This Row],[poczLCyt]]</f>
        <v>1</v>
      </c>
      <c r="N342" s="9" t="s">
        <v>3598</v>
      </c>
      <c r="O342" s="9" t="s">
        <v>3599</v>
      </c>
      <c r="P342" s="9" t="s">
        <v>3600</v>
      </c>
      <c r="Q342" s="9">
        <f>COUNTIF(SLR479_20231202[[#This Row],[streszczenie]],"*"&amp;$B$1&amp;"*")</f>
        <v>0</v>
      </c>
      <c r="R342" s="9">
        <f>COUNTIFS(SLR479_20231202[[#This Row],[streszczenie]],"*"&amp;$B$1&amp;"*",SLR479_20231202[[#This Row],[streszczenie]],"*"&amp;$E$1&amp;"*")</f>
        <v>0</v>
      </c>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8" t="s">
        <v>10</v>
      </c>
      <c r="CK342" s="8" t="s">
        <v>11</v>
      </c>
      <c r="CL342" s="8" t="s">
        <v>12</v>
      </c>
    </row>
    <row r="343" spans="1:90" hidden="1" x14ac:dyDescent="0.45">
      <c r="A343" s="9">
        <v>341</v>
      </c>
      <c r="B343" s="9" t="s">
        <v>1176</v>
      </c>
      <c r="C343" s="9" t="s">
        <v>1177</v>
      </c>
      <c r="D343" s="9">
        <v>57347497900</v>
      </c>
      <c r="E343" s="9" t="s">
        <v>1178</v>
      </c>
      <c r="F343" s="9">
        <f>COUNTIF(SLR479_20231202[[#This Row],[Tytuł]],"*"&amp;$B$1&amp;"*")</f>
        <v>0</v>
      </c>
      <c r="G343" s="9">
        <f>COUNTIFS(SLR479_20231202[[#This Row],[Tytuł]],"*"&amp;$B$1&amp;"*",SLR479_20231202[[#This Row],[Tytuł]],"*"&amp;$E$1&amp;"*")</f>
        <v>0</v>
      </c>
      <c r="H343" s="9" t="s">
        <v>1179</v>
      </c>
      <c r="I343" s="9">
        <f>MID(SLR479_20231202[[#This Row],[Rok, publikacja, cytowania]],2,4)+0</f>
        <v>2021</v>
      </c>
      <c r="J343" s="9">
        <f>(MID(SLR479_20231202[[#This Row],[Rok, publikacja, cytowania]],FIND(" Cited ",SLR479_20231202[[#This Row],[Rok, publikacja, cytowania]])+7,SLR479_20231202[[#This Row],[IlośćZnakówLCyt]]))+0</f>
        <v>2</v>
      </c>
      <c r="K343" s="9">
        <f>FIND(" Cited ",SLR479_20231202[[#This Row],[Rok, publikacja, cytowania]])+7</f>
        <v>81</v>
      </c>
      <c r="L343" s="9">
        <f>FIND(" times",SLR479_20231202[[#This Row],[Rok, publikacja, cytowania]])</f>
        <v>82</v>
      </c>
      <c r="M343" s="9">
        <f>SLR479_20231202[[#This Row],[koniecLCyt]]-SLR479_20231202[[#This Row],[poczLCyt]]</f>
        <v>1</v>
      </c>
      <c r="N343" s="9" t="s">
        <v>1180</v>
      </c>
      <c r="O343" s="9" t="s">
        <v>1181</v>
      </c>
      <c r="P343" s="9" t="s">
        <v>1182</v>
      </c>
      <c r="Q343" s="9">
        <f>COUNTIF(SLR479_20231202[[#This Row],[streszczenie]],"*"&amp;$B$1&amp;"*")</f>
        <v>1</v>
      </c>
      <c r="R343" s="9">
        <f>COUNTIFS(SLR479_20231202[[#This Row],[streszczenie]],"*"&amp;$B$1&amp;"*",SLR479_20231202[[#This Row],[streszczenie]],"*"&amp;$E$1&amp;"*")</f>
        <v>1</v>
      </c>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t="s">
        <v>10</v>
      </c>
      <c r="CK343" s="9" t="s">
        <v>11</v>
      </c>
      <c r="CL343" s="9" t="s">
        <v>12</v>
      </c>
    </row>
    <row r="344" spans="1:90" hidden="1" x14ac:dyDescent="0.45">
      <c r="A344" s="9">
        <v>342</v>
      </c>
      <c r="B344" s="9" t="s">
        <v>1183</v>
      </c>
      <c r="C344" s="9" t="s">
        <v>1184</v>
      </c>
      <c r="D344" s="9">
        <v>57212106870</v>
      </c>
      <c r="E344" s="9" t="s">
        <v>1185</v>
      </c>
      <c r="F344" s="9">
        <f>COUNTIF(SLR479_20231202[[#This Row],[Tytuł]],"*"&amp;$B$1&amp;"*")</f>
        <v>0</v>
      </c>
      <c r="G344" s="9">
        <f>COUNTIFS(SLR479_20231202[[#This Row],[Tytuł]],"*"&amp;$B$1&amp;"*",SLR479_20231202[[#This Row],[Tytuł]],"*"&amp;$E$1&amp;"*")</f>
        <v>0</v>
      </c>
      <c r="H344" s="9" t="s">
        <v>1186</v>
      </c>
      <c r="I344" s="9">
        <f>MID(SLR479_20231202[[#This Row],[Rok, publikacja, cytowania]],2,4)+0</f>
        <v>2020</v>
      </c>
      <c r="J344" s="9">
        <f>(MID(SLR479_20231202[[#This Row],[Rok, publikacja, cytowania]],FIND(" Cited ",SLR479_20231202[[#This Row],[Rok, publikacja, cytowania]])+7,SLR479_20231202[[#This Row],[IlośćZnakówLCyt]]))+0</f>
        <v>2</v>
      </c>
      <c r="K344" s="9">
        <f>FIND(" Cited ",SLR479_20231202[[#This Row],[Rok, publikacja, cytowania]])+7</f>
        <v>59</v>
      </c>
      <c r="L344" s="9">
        <f>FIND(" times",SLR479_20231202[[#This Row],[Rok, publikacja, cytowania]])</f>
        <v>60</v>
      </c>
      <c r="M344" s="9">
        <f>SLR479_20231202[[#This Row],[koniecLCyt]]-SLR479_20231202[[#This Row],[poczLCyt]]</f>
        <v>1</v>
      </c>
      <c r="N344" s="9" t="s">
        <v>1187</v>
      </c>
      <c r="O344" s="9" t="s">
        <v>1188</v>
      </c>
      <c r="P344" s="9" t="s">
        <v>1189</v>
      </c>
      <c r="Q344" s="9">
        <f>COUNTIF(SLR479_20231202[[#This Row],[streszczenie]],"*"&amp;$B$1&amp;"*")</f>
        <v>1</v>
      </c>
      <c r="R344" s="9">
        <f>COUNTIFS(SLR479_20231202[[#This Row],[streszczenie]],"*"&amp;$B$1&amp;"*",SLR479_20231202[[#This Row],[streszczenie]],"*"&amp;$E$1&amp;"*")</f>
        <v>1</v>
      </c>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8" t="s">
        <v>10</v>
      </c>
      <c r="CK344" s="8" t="s">
        <v>11</v>
      </c>
      <c r="CL344" s="8" t="s">
        <v>12</v>
      </c>
    </row>
    <row r="345" spans="1:90" hidden="1" x14ac:dyDescent="0.45">
      <c r="A345" s="9">
        <v>343</v>
      </c>
      <c r="B345" s="9" t="s">
        <v>3601</v>
      </c>
      <c r="C345" s="9" t="s">
        <v>3602</v>
      </c>
      <c r="D345" s="9">
        <v>16039990800</v>
      </c>
      <c r="E345" s="9" t="s">
        <v>3603</v>
      </c>
      <c r="F345" s="9">
        <f>COUNTIF(SLR479_20231202[[#This Row],[Tytuł]],"*"&amp;$B$1&amp;"*")</f>
        <v>0</v>
      </c>
      <c r="G345" s="9">
        <f>COUNTIFS(SLR479_20231202[[#This Row],[Tytuł]],"*"&amp;$B$1&amp;"*",SLR479_20231202[[#This Row],[Tytuł]],"*"&amp;$E$1&amp;"*")</f>
        <v>0</v>
      </c>
      <c r="H345" s="9" t="s">
        <v>3604</v>
      </c>
      <c r="I345" s="9">
        <f>MID(SLR479_20231202[[#This Row],[Rok, publikacja, cytowania]],2,4)+0</f>
        <v>2018</v>
      </c>
      <c r="J345" s="9">
        <f>(MID(SLR479_20231202[[#This Row],[Rok, publikacja, cytowania]],FIND(" Cited ",SLR479_20231202[[#This Row],[Rok, publikacja, cytowania]])+7,SLR479_20231202[[#This Row],[IlośćZnakówLCyt]]))+0</f>
        <v>2</v>
      </c>
      <c r="K345" s="9">
        <f>FIND(" Cited ",SLR479_20231202[[#This Row],[Rok, publikacja, cytowania]])+7</f>
        <v>66</v>
      </c>
      <c r="L345" s="9">
        <f>FIND(" times",SLR479_20231202[[#This Row],[Rok, publikacja, cytowania]])</f>
        <v>67</v>
      </c>
      <c r="M345" s="9">
        <f>SLR479_20231202[[#This Row],[koniecLCyt]]-SLR479_20231202[[#This Row],[poczLCyt]]</f>
        <v>1</v>
      </c>
      <c r="N345" s="9" t="s">
        <v>3605</v>
      </c>
      <c r="O345" s="9" t="s">
        <v>3606</v>
      </c>
      <c r="P345" s="9" t="s">
        <v>3607</v>
      </c>
      <c r="Q345" s="9">
        <f>COUNTIF(SLR479_20231202[[#This Row],[streszczenie]],"*"&amp;$B$1&amp;"*")</f>
        <v>1</v>
      </c>
      <c r="R345" s="9">
        <f>COUNTIFS(SLR479_20231202[[#This Row],[streszczenie]],"*"&amp;$B$1&amp;"*",SLR479_20231202[[#This Row],[streszczenie]],"*"&amp;$E$1&amp;"*")</f>
        <v>1</v>
      </c>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t="s">
        <v>3028</v>
      </c>
      <c r="CK345" s="9" t="s">
        <v>11</v>
      </c>
      <c r="CL345" s="9" t="s">
        <v>12</v>
      </c>
    </row>
    <row r="346" spans="1:90" hidden="1" x14ac:dyDescent="0.45">
      <c r="A346" s="9">
        <v>344</v>
      </c>
      <c r="B346" s="9" t="s">
        <v>1205</v>
      </c>
      <c r="C346" s="9" t="s">
        <v>1206</v>
      </c>
      <c r="D346" s="9" t="s">
        <v>1207</v>
      </c>
      <c r="E346" s="9" t="s">
        <v>1208</v>
      </c>
      <c r="F346" s="9">
        <f>COUNTIF(SLR479_20231202[[#This Row],[Tytuł]],"*"&amp;$B$1&amp;"*")</f>
        <v>0</v>
      </c>
      <c r="G346" s="9">
        <f>COUNTIFS(SLR479_20231202[[#This Row],[Tytuł]],"*"&amp;$B$1&amp;"*",SLR479_20231202[[#This Row],[Tytuł]],"*"&amp;$E$1&amp;"*")</f>
        <v>0</v>
      </c>
      <c r="H346" s="9" t="s">
        <v>1209</v>
      </c>
      <c r="I346" s="9">
        <f>MID(SLR479_20231202[[#This Row],[Rok, publikacja, cytowania]],2,4)+0</f>
        <v>2022</v>
      </c>
      <c r="J346" s="9">
        <f>(MID(SLR479_20231202[[#This Row],[Rok, publikacja, cytowania]],FIND(" Cited ",SLR479_20231202[[#This Row],[Rok, publikacja, cytowania]])+7,SLR479_20231202[[#This Row],[IlośćZnakówLCyt]]))+0</f>
        <v>2</v>
      </c>
      <c r="K346" s="9">
        <f>FIND(" Cited ",SLR479_20231202[[#This Row],[Rok, publikacja, cytowania]])+7</f>
        <v>75</v>
      </c>
      <c r="L346" s="9">
        <f>FIND(" times",SLR479_20231202[[#This Row],[Rok, publikacja, cytowania]])</f>
        <v>76</v>
      </c>
      <c r="M346" s="9">
        <f>SLR479_20231202[[#This Row],[koniecLCyt]]-SLR479_20231202[[#This Row],[poczLCyt]]</f>
        <v>1</v>
      </c>
      <c r="N346" s="9" t="s">
        <v>1210</v>
      </c>
      <c r="O346" s="9" t="s">
        <v>1211</v>
      </c>
      <c r="P346" s="9" t="s">
        <v>1212</v>
      </c>
      <c r="Q346" s="9">
        <f>COUNTIF(SLR479_20231202[[#This Row],[streszczenie]],"*"&amp;$B$1&amp;"*")</f>
        <v>0</v>
      </c>
      <c r="R346" s="9">
        <f>COUNTIFS(SLR479_20231202[[#This Row],[streszczenie]],"*"&amp;$B$1&amp;"*",SLR479_20231202[[#This Row],[streszczenie]],"*"&amp;$E$1&amp;"*")</f>
        <v>0</v>
      </c>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8" t="s">
        <v>10</v>
      </c>
      <c r="CK346" s="8" t="s">
        <v>11</v>
      </c>
      <c r="CL346" s="8" t="s">
        <v>12</v>
      </c>
    </row>
    <row r="347" spans="1:90" hidden="1" x14ac:dyDescent="0.45">
      <c r="A347" s="9">
        <v>345</v>
      </c>
      <c r="B347" s="9" t="s">
        <v>1213</v>
      </c>
      <c r="C347" s="9" t="s">
        <v>1214</v>
      </c>
      <c r="D347" s="9" t="s">
        <v>1215</v>
      </c>
      <c r="E347" s="9" t="s">
        <v>1216</v>
      </c>
      <c r="F347" s="9">
        <f>COUNTIF(SLR479_20231202[[#This Row],[Tytuł]],"*"&amp;$B$1&amp;"*")</f>
        <v>0</v>
      </c>
      <c r="G347" s="9">
        <f>COUNTIFS(SLR479_20231202[[#This Row],[Tytuł]],"*"&amp;$B$1&amp;"*",SLR479_20231202[[#This Row],[Tytuł]],"*"&amp;$E$1&amp;"*")</f>
        <v>0</v>
      </c>
      <c r="H347" s="9" t="s">
        <v>1217</v>
      </c>
      <c r="I347" s="9">
        <f>MID(SLR479_20231202[[#This Row],[Rok, publikacja, cytowania]],2,4)+0</f>
        <v>2023</v>
      </c>
      <c r="J347" s="9">
        <f>(MID(SLR479_20231202[[#This Row],[Rok, publikacja, cytowania]],FIND(" Cited ",SLR479_20231202[[#This Row],[Rok, publikacja, cytowania]])+7,SLR479_20231202[[#This Row],[IlośćZnakówLCyt]]))+0</f>
        <v>1</v>
      </c>
      <c r="K347" s="9">
        <f>FIND(" Cited ",SLR479_20231202[[#This Row],[Rok, publikacja, cytowania]])+7</f>
        <v>106</v>
      </c>
      <c r="L347" s="9">
        <f>FIND(" times",SLR479_20231202[[#This Row],[Rok, publikacja, cytowania]])</f>
        <v>107</v>
      </c>
      <c r="M347" s="9">
        <f>SLR479_20231202[[#This Row],[koniecLCyt]]-SLR479_20231202[[#This Row],[poczLCyt]]</f>
        <v>1</v>
      </c>
      <c r="N347" s="9" t="s">
        <v>1218</v>
      </c>
      <c r="O347" s="9" t="s">
        <v>1219</v>
      </c>
      <c r="P347" s="9" t="s">
        <v>1220</v>
      </c>
      <c r="Q347" s="9">
        <f>COUNTIF(SLR479_20231202[[#This Row],[streszczenie]],"*"&amp;$B$1&amp;"*")</f>
        <v>0</v>
      </c>
      <c r="R347" s="9">
        <f>COUNTIFS(SLR479_20231202[[#This Row],[streszczenie]],"*"&amp;$B$1&amp;"*",SLR479_20231202[[#This Row],[streszczenie]],"*"&amp;$E$1&amp;"*")</f>
        <v>0</v>
      </c>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t="s">
        <v>10</v>
      </c>
      <c r="CK347" s="9" t="s">
        <v>11</v>
      </c>
      <c r="CL347" s="9" t="s">
        <v>12</v>
      </c>
    </row>
    <row r="348" spans="1:90" hidden="1" x14ac:dyDescent="0.45">
      <c r="A348" s="9">
        <v>346</v>
      </c>
      <c r="B348" s="9" t="s">
        <v>1468</v>
      </c>
      <c r="C348" s="9" t="s">
        <v>1469</v>
      </c>
      <c r="D348" s="9">
        <v>57190394096</v>
      </c>
      <c r="E348" s="9" t="s">
        <v>3608</v>
      </c>
      <c r="F348" s="9">
        <f>COUNTIF(SLR479_20231202[[#This Row],[Tytuł]],"*"&amp;$B$1&amp;"*")</f>
        <v>0</v>
      </c>
      <c r="G348" s="9">
        <f>COUNTIFS(SLR479_20231202[[#This Row],[Tytuł]],"*"&amp;$B$1&amp;"*",SLR479_20231202[[#This Row],[Tytuł]],"*"&amp;$E$1&amp;"*")</f>
        <v>0</v>
      </c>
      <c r="H348" s="9" t="s">
        <v>3609</v>
      </c>
      <c r="I348" s="9">
        <f>MID(SLR479_20231202[[#This Row],[Rok, publikacja, cytowania]],2,4)+0</f>
        <v>2017</v>
      </c>
      <c r="J348" s="9">
        <f>(MID(SLR479_20231202[[#This Row],[Rok, publikacja, cytowania]],FIND(" Cited ",SLR479_20231202[[#This Row],[Rok, publikacja, cytowania]])+7,SLR479_20231202[[#This Row],[IlośćZnakówLCyt]]))+0</f>
        <v>1</v>
      </c>
      <c r="K348" s="9">
        <f>FIND(" Cited ",SLR479_20231202[[#This Row],[Rok, publikacja, cytowania]])+7</f>
        <v>81</v>
      </c>
      <c r="L348" s="9">
        <f>FIND(" times",SLR479_20231202[[#This Row],[Rok, publikacja, cytowania]])</f>
        <v>82</v>
      </c>
      <c r="M348" s="9">
        <f>SLR479_20231202[[#This Row],[koniecLCyt]]-SLR479_20231202[[#This Row],[poczLCyt]]</f>
        <v>1</v>
      </c>
      <c r="N348" s="9" t="s">
        <v>3610</v>
      </c>
      <c r="O348" s="9" t="s">
        <v>3611</v>
      </c>
      <c r="P348" s="9" t="s">
        <v>3612</v>
      </c>
      <c r="Q348" s="9">
        <f>COUNTIF(SLR479_20231202[[#This Row],[streszczenie]],"*"&amp;$B$1&amp;"*")</f>
        <v>0</v>
      </c>
      <c r="R348" s="9">
        <f>COUNTIFS(SLR479_20231202[[#This Row],[streszczenie]],"*"&amp;$B$1&amp;"*",SLR479_20231202[[#This Row],[streszczenie]],"*"&amp;$E$1&amp;"*")</f>
        <v>0</v>
      </c>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8" t="s">
        <v>10</v>
      </c>
      <c r="CK348" s="8" t="s">
        <v>207</v>
      </c>
      <c r="CL348" s="8" t="s">
        <v>12</v>
      </c>
    </row>
    <row r="349" spans="1:90" hidden="1" x14ac:dyDescent="0.45">
      <c r="A349" s="9">
        <v>347</v>
      </c>
      <c r="B349" s="9" t="s">
        <v>1236</v>
      </c>
      <c r="C349" s="9" t="s">
        <v>1237</v>
      </c>
      <c r="D349" s="9" t="s">
        <v>1238</v>
      </c>
      <c r="E349" s="9" t="s">
        <v>1239</v>
      </c>
      <c r="F349" s="9">
        <f>COUNTIF(SLR479_20231202[[#This Row],[Tytuł]],"*"&amp;$B$1&amp;"*")</f>
        <v>0</v>
      </c>
      <c r="G349" s="9">
        <f>COUNTIFS(SLR479_20231202[[#This Row],[Tytuł]],"*"&amp;$B$1&amp;"*",SLR479_20231202[[#This Row],[Tytuł]],"*"&amp;$E$1&amp;"*")</f>
        <v>0</v>
      </c>
      <c r="H349" s="9" t="s">
        <v>1240</v>
      </c>
      <c r="I349" s="9">
        <f>MID(SLR479_20231202[[#This Row],[Rok, publikacja, cytowania]],2,4)+0</f>
        <v>2023</v>
      </c>
      <c r="J349" s="9">
        <f>(MID(SLR479_20231202[[#This Row],[Rok, publikacja, cytowania]],FIND(" Cited ",SLR479_20231202[[#This Row],[Rok, publikacja, cytowania]])+7,SLR479_20231202[[#This Row],[IlośćZnakówLCyt]]))+0</f>
        <v>2</v>
      </c>
      <c r="K349" s="9">
        <f>FIND(" Cited ",SLR479_20231202[[#This Row],[Rok, publikacja, cytowania]])+7</f>
        <v>82</v>
      </c>
      <c r="L349" s="9">
        <f>FIND(" times",SLR479_20231202[[#This Row],[Rok, publikacja, cytowania]])</f>
        <v>83</v>
      </c>
      <c r="M349" s="9">
        <f>SLR479_20231202[[#This Row],[koniecLCyt]]-SLR479_20231202[[#This Row],[poczLCyt]]</f>
        <v>1</v>
      </c>
      <c r="N349" s="9" t="s">
        <v>1241</v>
      </c>
      <c r="O349" s="9" t="s">
        <v>1242</v>
      </c>
      <c r="P349" s="9" t="s">
        <v>1243</v>
      </c>
      <c r="Q349" s="9">
        <f>COUNTIF(SLR479_20231202[[#This Row],[streszczenie]],"*"&amp;$B$1&amp;"*")</f>
        <v>0</v>
      </c>
      <c r="R349" s="9">
        <f>COUNTIFS(SLR479_20231202[[#This Row],[streszczenie]],"*"&amp;$B$1&amp;"*",SLR479_20231202[[#This Row],[streszczenie]],"*"&amp;$E$1&amp;"*")</f>
        <v>0</v>
      </c>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t="s">
        <v>10</v>
      </c>
      <c r="CK349" s="9" t="s">
        <v>11</v>
      </c>
      <c r="CL349" s="9" t="s">
        <v>12</v>
      </c>
    </row>
    <row r="350" spans="1:90" hidden="1" x14ac:dyDescent="0.45">
      <c r="A350" s="9">
        <v>348</v>
      </c>
      <c r="B350" s="9" t="s">
        <v>3613</v>
      </c>
      <c r="C350" s="9" t="s">
        <v>3614</v>
      </c>
      <c r="D350" s="9">
        <v>55310822500</v>
      </c>
      <c r="E350" s="9" t="s">
        <v>3615</v>
      </c>
      <c r="F350" s="9">
        <f>COUNTIF(SLR479_20231202[[#This Row],[Tytuł]],"*"&amp;$B$1&amp;"*")</f>
        <v>0</v>
      </c>
      <c r="G350" s="9">
        <f>COUNTIFS(SLR479_20231202[[#This Row],[Tytuł]],"*"&amp;$B$1&amp;"*",SLR479_20231202[[#This Row],[Tytuł]],"*"&amp;$E$1&amp;"*")</f>
        <v>0</v>
      </c>
      <c r="H350" s="9" t="s">
        <v>3616</v>
      </c>
      <c r="I350" s="9">
        <f>MID(SLR479_20231202[[#This Row],[Rok, publikacja, cytowania]],2,4)+0</f>
        <v>2015</v>
      </c>
      <c r="J350" s="9">
        <f>(MID(SLR479_20231202[[#This Row],[Rok, publikacja, cytowania]],FIND(" Cited ",SLR479_20231202[[#This Row],[Rok, publikacja, cytowania]])+7,SLR479_20231202[[#This Row],[IlośćZnakówLCyt]]))+0</f>
        <v>2</v>
      </c>
      <c r="K350" s="9">
        <f>FIND(" Cited ",SLR479_20231202[[#This Row],[Rok, publikacja, cytowania]])+7</f>
        <v>60</v>
      </c>
      <c r="L350" s="9">
        <f>FIND(" times",SLR479_20231202[[#This Row],[Rok, publikacja, cytowania]])</f>
        <v>61</v>
      </c>
      <c r="M350" s="9">
        <f>SLR479_20231202[[#This Row],[koniecLCyt]]-SLR479_20231202[[#This Row],[poczLCyt]]</f>
        <v>1</v>
      </c>
      <c r="N350" s="9" t="s">
        <v>3617</v>
      </c>
      <c r="O350" s="9" t="s">
        <v>3618</v>
      </c>
      <c r="P350" s="9" t="s">
        <v>3619</v>
      </c>
      <c r="Q350" s="9">
        <f>COUNTIF(SLR479_20231202[[#This Row],[streszczenie]],"*"&amp;$B$1&amp;"*")</f>
        <v>1</v>
      </c>
      <c r="R350" s="9">
        <f>COUNTIFS(SLR479_20231202[[#This Row],[streszczenie]],"*"&amp;$B$1&amp;"*",SLR479_20231202[[#This Row],[streszczenie]],"*"&amp;$E$1&amp;"*")</f>
        <v>1</v>
      </c>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8" t="s">
        <v>10</v>
      </c>
      <c r="CK350" s="8" t="s">
        <v>128</v>
      </c>
      <c r="CL350" s="8" t="s">
        <v>12</v>
      </c>
    </row>
    <row r="351" spans="1:90" x14ac:dyDescent="0.45">
      <c r="A351" s="9">
        <v>349</v>
      </c>
      <c r="B351" s="9" t="s">
        <v>1244</v>
      </c>
      <c r="C351" s="9" t="s">
        <v>1245</v>
      </c>
      <c r="D351" s="9" t="s">
        <v>1246</v>
      </c>
      <c r="E351" s="9" t="s">
        <v>1247</v>
      </c>
      <c r="F351" s="9">
        <f>COUNTIF(SLR479_20231202[[#This Row],[Tytuł]],"*"&amp;$B$1&amp;"*")</f>
        <v>0</v>
      </c>
      <c r="G351" s="9">
        <f>COUNTIFS(SLR479_20231202[[#This Row],[Tytuł]],"*"&amp;$B$1&amp;"*",SLR479_20231202[[#This Row],[Tytuł]],"*"&amp;$E$1&amp;"*")</f>
        <v>0</v>
      </c>
      <c r="H351" s="9" t="s">
        <v>1248</v>
      </c>
      <c r="I351" s="9">
        <f>MID(SLR479_20231202[[#This Row],[Rok, publikacja, cytowania]],2,4)+0</f>
        <v>2021</v>
      </c>
      <c r="J351" s="9">
        <f>(MID(SLR479_20231202[[#This Row],[Rok, publikacja, cytowania]],FIND(" Cited ",SLR479_20231202[[#This Row],[Rok, publikacja, cytowania]])+7,SLR479_20231202[[#This Row],[IlośćZnakówLCyt]]))+0</f>
        <v>1</v>
      </c>
      <c r="K351" s="9">
        <f>FIND(" Cited ",SLR479_20231202[[#This Row],[Rok, publikacja, cytowania]])+7</f>
        <v>98</v>
      </c>
      <c r="L351" s="9">
        <f>FIND(" times",SLR479_20231202[[#This Row],[Rok, publikacja, cytowania]])</f>
        <v>99</v>
      </c>
      <c r="M351" s="9">
        <f>SLR479_20231202[[#This Row],[koniecLCyt]]-SLR479_20231202[[#This Row],[poczLCyt]]</f>
        <v>1</v>
      </c>
      <c r="N351" s="9" t="s">
        <v>1249</v>
      </c>
      <c r="O351" s="9" t="s">
        <v>1250</v>
      </c>
      <c r="P351" s="9" t="s">
        <v>1251</v>
      </c>
      <c r="Q351" s="9">
        <f>COUNTIF(SLR479_20231202[[#This Row],[streszczenie]],"*"&amp;$B$1&amp;"*")</f>
        <v>1</v>
      </c>
      <c r="R351" s="9">
        <f>COUNTIFS(SLR479_20231202[[#This Row],[streszczenie]],"*"&amp;$B$1&amp;"*",SLR479_20231202[[#This Row],[streszczenie]],"*"&amp;$E$1&amp;"*")</f>
        <v>0</v>
      </c>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t="s">
        <v>10</v>
      </c>
      <c r="CK351" s="9" t="s">
        <v>11</v>
      </c>
      <c r="CL351" s="9" t="s">
        <v>12</v>
      </c>
    </row>
    <row r="352" spans="1:90" hidden="1" x14ac:dyDescent="0.45">
      <c r="A352" s="9">
        <v>350</v>
      </c>
      <c r="B352" s="9" t="s">
        <v>3620</v>
      </c>
      <c r="C352" s="9" t="s">
        <v>3621</v>
      </c>
      <c r="D352" s="9" t="s">
        <v>3622</v>
      </c>
      <c r="E352" s="9" t="s">
        <v>3623</v>
      </c>
      <c r="F352" s="9">
        <f>COUNTIF(SLR479_20231202[[#This Row],[Tytuł]],"*"&amp;$B$1&amp;"*")</f>
        <v>1</v>
      </c>
      <c r="G352" s="9">
        <f>COUNTIFS(SLR479_20231202[[#This Row],[Tytuł]],"*"&amp;$B$1&amp;"*",SLR479_20231202[[#This Row],[Tytuł]],"*"&amp;$E$1&amp;"*")</f>
        <v>0</v>
      </c>
      <c r="H352" s="9" t="s">
        <v>3624</v>
      </c>
      <c r="I352" s="9">
        <f>MID(SLR479_20231202[[#This Row],[Rok, publikacja, cytowania]],2,4)+0</f>
        <v>2020</v>
      </c>
      <c r="J352" s="9">
        <f>(MID(SLR479_20231202[[#This Row],[Rok, publikacja, cytowania]],FIND(" Cited ",SLR479_20231202[[#This Row],[Rok, publikacja, cytowania]])+7,SLR479_20231202[[#This Row],[IlośćZnakówLCyt]]))+0</f>
        <v>2</v>
      </c>
      <c r="K352" s="9">
        <f>FIND(" Cited ",SLR479_20231202[[#This Row],[Rok, publikacja, cytowania]])+7</f>
        <v>55</v>
      </c>
      <c r="L352" s="9">
        <f>FIND(" times",SLR479_20231202[[#This Row],[Rok, publikacja, cytowania]])</f>
        <v>56</v>
      </c>
      <c r="M352" s="9">
        <f>SLR479_20231202[[#This Row],[koniecLCyt]]-SLR479_20231202[[#This Row],[poczLCyt]]</f>
        <v>1</v>
      </c>
      <c r="N352" s="9" t="s">
        <v>3625</v>
      </c>
      <c r="O352" s="9" t="s">
        <v>3626</v>
      </c>
      <c r="P352" s="9" t="s">
        <v>3627</v>
      </c>
      <c r="Q352" s="9">
        <f>COUNTIF(SLR479_20231202[[#This Row],[streszczenie]],"*"&amp;$B$1&amp;"*")</f>
        <v>1</v>
      </c>
      <c r="R352" s="9">
        <f>COUNTIFS(SLR479_20231202[[#This Row],[streszczenie]],"*"&amp;$B$1&amp;"*",SLR479_20231202[[#This Row],[streszczenie]],"*"&amp;$E$1&amp;"*")</f>
        <v>1</v>
      </c>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8" t="s">
        <v>10</v>
      </c>
      <c r="CK352" s="8" t="s">
        <v>11</v>
      </c>
      <c r="CL352" s="8" t="s">
        <v>12</v>
      </c>
    </row>
    <row r="353" spans="1:90" hidden="1" x14ac:dyDescent="0.45">
      <c r="A353" s="9">
        <v>351</v>
      </c>
      <c r="B353" s="9" t="s">
        <v>1252</v>
      </c>
      <c r="C353" s="9" t="s">
        <v>1253</v>
      </c>
      <c r="D353" s="9" t="s">
        <v>1254</v>
      </c>
      <c r="E353" s="9" t="s">
        <v>1255</v>
      </c>
      <c r="F353" s="9">
        <f>COUNTIF(SLR479_20231202[[#This Row],[Tytuł]],"*"&amp;$B$1&amp;"*")</f>
        <v>0</v>
      </c>
      <c r="G353" s="9">
        <f>COUNTIFS(SLR479_20231202[[#This Row],[Tytuł]],"*"&amp;$B$1&amp;"*",SLR479_20231202[[#This Row],[Tytuł]],"*"&amp;$E$1&amp;"*")</f>
        <v>0</v>
      </c>
      <c r="H353" s="9" t="s">
        <v>1256</v>
      </c>
      <c r="I353" s="9">
        <f>MID(SLR479_20231202[[#This Row],[Rok, publikacja, cytowania]],2,4)+0</f>
        <v>2021</v>
      </c>
      <c r="J353" s="9">
        <f>(MID(SLR479_20231202[[#This Row],[Rok, publikacja, cytowania]],FIND(" Cited ",SLR479_20231202[[#This Row],[Rok, publikacja, cytowania]])+7,SLR479_20231202[[#This Row],[IlośćZnakówLCyt]]))+0</f>
        <v>2</v>
      </c>
      <c r="K353" s="9">
        <f>FIND(" Cited ",SLR479_20231202[[#This Row],[Rok, publikacja, cytowania]])+7</f>
        <v>78</v>
      </c>
      <c r="L353" s="9">
        <f>FIND(" times",SLR479_20231202[[#This Row],[Rok, publikacja, cytowania]])</f>
        <v>79</v>
      </c>
      <c r="M353" s="9">
        <f>SLR479_20231202[[#This Row],[koniecLCyt]]-SLR479_20231202[[#This Row],[poczLCyt]]</f>
        <v>1</v>
      </c>
      <c r="N353" s="9">
        <v>0</v>
      </c>
      <c r="O353" s="9" t="s">
        <v>1257</v>
      </c>
      <c r="P353" s="9" t="s">
        <v>1258</v>
      </c>
      <c r="Q353" s="9">
        <f>COUNTIF(SLR479_20231202[[#This Row],[streszczenie]],"*"&amp;$B$1&amp;"*")</f>
        <v>0</v>
      </c>
      <c r="R353" s="9">
        <f>COUNTIFS(SLR479_20231202[[#This Row],[streszczenie]],"*"&amp;$B$1&amp;"*",SLR479_20231202[[#This Row],[streszczenie]],"*"&amp;$E$1&amp;"*")</f>
        <v>0</v>
      </c>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t="s">
        <v>10</v>
      </c>
      <c r="CK353" s="9" t="s">
        <v>11</v>
      </c>
      <c r="CL353" s="9" t="s">
        <v>12</v>
      </c>
    </row>
    <row r="354" spans="1:90" hidden="1" x14ac:dyDescent="0.45">
      <c r="A354" s="9">
        <v>352</v>
      </c>
      <c r="B354" s="9" t="s">
        <v>1259</v>
      </c>
      <c r="C354" s="9" t="s">
        <v>1260</v>
      </c>
      <c r="D354" s="9" t="s">
        <v>1261</v>
      </c>
      <c r="E354" s="9" t="s">
        <v>1262</v>
      </c>
      <c r="F354" s="9">
        <f>COUNTIF(SLR479_20231202[[#This Row],[Tytuł]],"*"&amp;$B$1&amp;"*")</f>
        <v>0</v>
      </c>
      <c r="G354" s="9">
        <f>COUNTIFS(SLR479_20231202[[#This Row],[Tytuł]],"*"&amp;$B$1&amp;"*",SLR479_20231202[[#This Row],[Tytuł]],"*"&amp;$E$1&amp;"*")</f>
        <v>0</v>
      </c>
      <c r="H354" s="9" t="s">
        <v>1263</v>
      </c>
      <c r="I354" s="9">
        <f>MID(SLR479_20231202[[#This Row],[Rok, publikacja, cytowania]],2,4)+0</f>
        <v>2018</v>
      </c>
      <c r="J354" s="9">
        <f>(MID(SLR479_20231202[[#This Row],[Rok, publikacja, cytowania]],FIND(" Cited ",SLR479_20231202[[#This Row],[Rok, publikacja, cytowania]])+7,SLR479_20231202[[#This Row],[IlośćZnakówLCyt]]))+0</f>
        <v>2</v>
      </c>
      <c r="K354" s="9">
        <f>FIND(" Cited ",SLR479_20231202[[#This Row],[Rok, publikacja, cytowania]])+7</f>
        <v>62</v>
      </c>
      <c r="L354" s="9">
        <f>FIND(" times",SLR479_20231202[[#This Row],[Rok, publikacja, cytowania]])</f>
        <v>63</v>
      </c>
      <c r="M354" s="9">
        <f>SLR479_20231202[[#This Row],[koniecLCyt]]-SLR479_20231202[[#This Row],[poczLCyt]]</f>
        <v>1</v>
      </c>
      <c r="N354" s="9" t="s">
        <v>1264</v>
      </c>
      <c r="O354" s="9" t="s">
        <v>1265</v>
      </c>
      <c r="P354" s="9" t="s">
        <v>1266</v>
      </c>
      <c r="Q354" s="9">
        <f>COUNTIF(SLR479_20231202[[#This Row],[streszczenie]],"*"&amp;$B$1&amp;"*")</f>
        <v>0</v>
      </c>
      <c r="R354" s="9">
        <f>COUNTIFS(SLR479_20231202[[#This Row],[streszczenie]],"*"&amp;$B$1&amp;"*",SLR479_20231202[[#This Row],[streszczenie]],"*"&amp;$E$1&amp;"*")</f>
        <v>0</v>
      </c>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8" t="s">
        <v>10</v>
      </c>
      <c r="CK354" s="8" t="s">
        <v>11</v>
      </c>
      <c r="CL354" s="8" t="s">
        <v>12</v>
      </c>
    </row>
    <row r="355" spans="1:90" hidden="1" x14ac:dyDescent="0.45">
      <c r="A355" s="9">
        <v>353</v>
      </c>
      <c r="B355" s="9" t="s">
        <v>1267</v>
      </c>
      <c r="C355" s="9" t="s">
        <v>1268</v>
      </c>
      <c r="D355" s="9" t="s">
        <v>1269</v>
      </c>
      <c r="E355" s="9" t="s">
        <v>1270</v>
      </c>
      <c r="F355" s="9">
        <f>COUNTIF(SLR479_20231202[[#This Row],[Tytuł]],"*"&amp;$B$1&amp;"*")</f>
        <v>1</v>
      </c>
      <c r="G355" s="9">
        <f>COUNTIFS(SLR479_20231202[[#This Row],[Tytuł]],"*"&amp;$B$1&amp;"*",SLR479_20231202[[#This Row],[Tytuł]],"*"&amp;$E$1&amp;"*")</f>
        <v>0</v>
      </c>
      <c r="H355" s="9" t="s">
        <v>1271</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129</v>
      </c>
      <c r="L355" s="9">
        <f>FIND(" times",SLR479_20231202[[#This Row],[Rok, publikacja, cytowania]])</f>
        <v>130</v>
      </c>
      <c r="M355" s="9">
        <f>SLR479_20231202[[#This Row],[koniecLCyt]]-SLR479_20231202[[#This Row],[poczLCyt]]</f>
        <v>1</v>
      </c>
      <c r="N355" s="9" t="s">
        <v>1272</v>
      </c>
      <c r="O355" s="9" t="s">
        <v>1273</v>
      </c>
      <c r="P355" s="9" t="s">
        <v>1274</v>
      </c>
      <c r="Q355" s="9">
        <f>COUNTIF(SLR479_20231202[[#This Row],[streszczenie]],"*"&amp;$B$1&amp;"*")</f>
        <v>1</v>
      </c>
      <c r="R355" s="9">
        <f>COUNTIFS(SLR479_20231202[[#This Row],[streszczenie]],"*"&amp;$B$1&amp;"*",SLR479_20231202[[#This Row],[streszczenie]],"*"&amp;$E$1&amp;"*")</f>
        <v>1</v>
      </c>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t="s">
        <v>10</v>
      </c>
      <c r="CK355" s="9" t="s">
        <v>338</v>
      </c>
      <c r="CL355" s="9" t="s">
        <v>12</v>
      </c>
    </row>
    <row r="356" spans="1:90" hidden="1" x14ac:dyDescent="0.45">
      <c r="A356" s="9">
        <v>354</v>
      </c>
      <c r="B356" s="9" t="s">
        <v>3628</v>
      </c>
      <c r="C356" s="9" t="s">
        <v>3629</v>
      </c>
      <c r="D356" s="9">
        <v>25927794900</v>
      </c>
      <c r="E356" s="9" t="s">
        <v>3630</v>
      </c>
      <c r="F356" s="9">
        <f>COUNTIF(SLR479_20231202[[#This Row],[Tytuł]],"*"&amp;$B$1&amp;"*")</f>
        <v>0</v>
      </c>
      <c r="G356" s="9">
        <f>COUNTIFS(SLR479_20231202[[#This Row],[Tytuł]],"*"&amp;$B$1&amp;"*",SLR479_20231202[[#This Row],[Tytuł]],"*"&amp;$E$1&amp;"*")</f>
        <v>0</v>
      </c>
      <c r="H356" s="9" t="s">
        <v>3631</v>
      </c>
      <c r="I356" s="9">
        <f>MID(SLR479_20231202[[#This Row],[Rok, publikacja, cytowania]],2,4)+0</f>
        <v>2022</v>
      </c>
      <c r="J356" s="9">
        <f>(MID(SLR479_20231202[[#This Row],[Rok, publikacja, cytowania]],FIND(" Cited ",SLR479_20231202[[#This Row],[Rok, publikacja, cytowania]])+7,SLR479_20231202[[#This Row],[IlośćZnakówLCyt]]))+0</f>
        <v>1</v>
      </c>
      <c r="K356" s="9">
        <f>FIND(" Cited ",SLR479_20231202[[#This Row],[Rok, publikacja, cytowania]])+7</f>
        <v>102</v>
      </c>
      <c r="L356" s="9">
        <f>FIND(" times",SLR479_20231202[[#This Row],[Rok, publikacja, cytowania]])</f>
        <v>103</v>
      </c>
      <c r="M356" s="9">
        <f>SLR479_20231202[[#This Row],[koniecLCyt]]-SLR479_20231202[[#This Row],[poczLCyt]]</f>
        <v>1</v>
      </c>
      <c r="N356" s="9" t="s">
        <v>3632</v>
      </c>
      <c r="O356" s="9" t="s">
        <v>3633</v>
      </c>
      <c r="P356" s="9" t="s">
        <v>3634</v>
      </c>
      <c r="Q356" s="9">
        <f>COUNTIF(SLR479_20231202[[#This Row],[streszczenie]],"*"&amp;$B$1&amp;"*")</f>
        <v>0</v>
      </c>
      <c r="R356" s="9">
        <f>COUNTIFS(SLR479_20231202[[#This Row],[streszczenie]],"*"&amp;$B$1&amp;"*",SLR479_20231202[[#This Row],[streszczenie]],"*"&amp;$E$1&amp;"*")</f>
        <v>0</v>
      </c>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8" t="s">
        <v>10</v>
      </c>
      <c r="CK356" s="8" t="s">
        <v>11</v>
      </c>
      <c r="CL356" s="8" t="s">
        <v>12</v>
      </c>
    </row>
    <row r="357" spans="1:90" x14ac:dyDescent="0.45">
      <c r="A357" s="9">
        <v>355</v>
      </c>
      <c r="B357" s="9" t="s">
        <v>1282</v>
      </c>
      <c r="C357" s="9" t="s">
        <v>1283</v>
      </c>
      <c r="D357" s="9" t="s">
        <v>1284</v>
      </c>
      <c r="E357" s="9" t="s">
        <v>1285</v>
      </c>
      <c r="F357" s="9">
        <f>COUNTIF(SLR479_20231202[[#This Row],[Tytuł]],"*"&amp;$B$1&amp;"*")</f>
        <v>1</v>
      </c>
      <c r="G357" s="9">
        <f>COUNTIFS(SLR479_20231202[[#This Row],[Tytuł]],"*"&amp;$B$1&amp;"*",SLR479_20231202[[#This Row],[Tytuł]],"*"&amp;$E$1&amp;"*")</f>
        <v>0</v>
      </c>
      <c r="H357" s="9" t="s">
        <v>1286</v>
      </c>
      <c r="I357" s="9">
        <f>MID(SLR479_20231202[[#This Row],[Rok, publikacja, cytowania]],2,4)+0</f>
        <v>2023</v>
      </c>
      <c r="J357" s="9">
        <f>(MID(SLR479_20231202[[#This Row],[Rok, publikacja, cytowania]],FIND(" Cited ",SLR479_20231202[[#This Row],[Rok, publikacja, cytowania]])+7,SLR479_20231202[[#This Row],[IlośćZnakówLCyt]]))+0</f>
        <v>2</v>
      </c>
      <c r="K357" s="9">
        <f>FIND(" Cited ",SLR479_20231202[[#This Row],[Rok, publikacja, cytowania]])+7</f>
        <v>72</v>
      </c>
      <c r="L357" s="9">
        <f>FIND(" times",SLR479_20231202[[#This Row],[Rok, publikacja, cytowania]])</f>
        <v>73</v>
      </c>
      <c r="M357" s="9">
        <f>SLR479_20231202[[#This Row],[koniecLCyt]]-SLR479_20231202[[#This Row],[poczLCyt]]</f>
        <v>1</v>
      </c>
      <c r="N357" s="9" t="s">
        <v>1287</v>
      </c>
      <c r="O357" s="9" t="s">
        <v>1288</v>
      </c>
      <c r="P357" s="9" t="s">
        <v>1289</v>
      </c>
      <c r="Q357" s="9">
        <f>COUNTIF(SLR479_20231202[[#This Row],[streszczenie]],"*"&amp;$B$1&amp;"*")</f>
        <v>1</v>
      </c>
      <c r="R357" s="9">
        <f>COUNTIFS(SLR479_20231202[[#This Row],[streszczenie]],"*"&amp;$B$1&amp;"*",SLR479_20231202[[#This Row],[streszczenie]],"*"&amp;$E$1&amp;"*")</f>
        <v>0</v>
      </c>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t="s">
        <v>10</v>
      </c>
      <c r="CK357" s="9" t="s">
        <v>11</v>
      </c>
      <c r="CL357" s="9" t="s">
        <v>12</v>
      </c>
    </row>
    <row r="358" spans="1:90" hidden="1" x14ac:dyDescent="0.45">
      <c r="A358" s="9">
        <v>356</v>
      </c>
      <c r="B358" s="9" t="s">
        <v>1290</v>
      </c>
      <c r="C358" s="9" t="s">
        <v>1291</v>
      </c>
      <c r="D358" s="9" t="s">
        <v>1292</v>
      </c>
      <c r="E358" s="9" t="s">
        <v>1293</v>
      </c>
      <c r="F358" s="9">
        <f>COUNTIF(SLR479_20231202[[#This Row],[Tytuł]],"*"&amp;$B$1&amp;"*")</f>
        <v>0</v>
      </c>
      <c r="G358" s="9">
        <f>COUNTIFS(SLR479_20231202[[#This Row],[Tytuł]],"*"&amp;$B$1&amp;"*",SLR479_20231202[[#This Row],[Tytuł]],"*"&amp;$E$1&amp;"*")</f>
        <v>0</v>
      </c>
      <c r="H358" s="9" t="s">
        <v>1294</v>
      </c>
      <c r="I358" s="9">
        <f>MID(SLR479_20231202[[#This Row],[Rok, publikacja, cytowania]],2,4)+0</f>
        <v>2020</v>
      </c>
      <c r="J358" s="9">
        <f>(MID(SLR479_20231202[[#This Row],[Rok, publikacja, cytowania]],FIND(" Cited ",SLR479_20231202[[#This Row],[Rok, publikacja, cytowania]])+7,SLR479_20231202[[#This Row],[IlośćZnakówLCyt]]))+0</f>
        <v>1</v>
      </c>
      <c r="K358" s="9">
        <f>FIND(" Cited ",SLR479_20231202[[#This Row],[Rok, publikacja, cytowania]])+7</f>
        <v>86</v>
      </c>
      <c r="L358" s="9">
        <f>FIND(" times",SLR479_20231202[[#This Row],[Rok, publikacja, cytowania]])</f>
        <v>87</v>
      </c>
      <c r="M358" s="9">
        <f>SLR479_20231202[[#This Row],[koniecLCyt]]-SLR479_20231202[[#This Row],[poczLCyt]]</f>
        <v>1</v>
      </c>
      <c r="N358" s="9" t="s">
        <v>1295</v>
      </c>
      <c r="O358" s="9" t="s">
        <v>1296</v>
      </c>
      <c r="P358" s="9" t="s">
        <v>1297</v>
      </c>
      <c r="Q358" s="9">
        <f>COUNTIF(SLR479_20231202[[#This Row],[streszczenie]],"*"&amp;$B$1&amp;"*")</f>
        <v>0</v>
      </c>
      <c r="R358" s="9">
        <f>COUNTIFS(SLR479_20231202[[#This Row],[streszczenie]],"*"&amp;$B$1&amp;"*",SLR479_20231202[[#This Row],[streszczenie]],"*"&amp;$E$1&amp;"*")</f>
        <v>0</v>
      </c>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8" t="s">
        <v>10</v>
      </c>
      <c r="CK358" s="8" t="s">
        <v>11</v>
      </c>
      <c r="CL358" s="8" t="s">
        <v>12</v>
      </c>
    </row>
    <row r="359" spans="1:90" hidden="1" x14ac:dyDescent="0.45">
      <c r="A359" s="9">
        <v>357</v>
      </c>
      <c r="B359" s="9" t="s">
        <v>3635</v>
      </c>
      <c r="C359" s="9" t="s">
        <v>3636</v>
      </c>
      <c r="D359" s="9" t="s">
        <v>3637</v>
      </c>
      <c r="E359" s="9" t="s">
        <v>3638</v>
      </c>
      <c r="F359" s="9">
        <f>COUNTIF(SLR479_20231202[[#This Row],[Tytuł]],"*"&amp;$B$1&amp;"*")</f>
        <v>0</v>
      </c>
      <c r="G359" s="9">
        <f>COUNTIFS(SLR479_20231202[[#This Row],[Tytuł]],"*"&amp;$B$1&amp;"*",SLR479_20231202[[#This Row],[Tytuł]],"*"&amp;$E$1&amp;"*")</f>
        <v>0</v>
      </c>
      <c r="H359" s="9" t="s">
        <v>3639</v>
      </c>
      <c r="I359" s="9">
        <f>MID(SLR479_20231202[[#This Row],[Rok, publikacja, cytowania]],2,4)+0</f>
        <v>2022</v>
      </c>
      <c r="J359" s="9">
        <f>(MID(SLR479_20231202[[#This Row],[Rok, publikacja, cytowania]],FIND(" Cited ",SLR479_20231202[[#This Row],[Rok, publikacja, cytowania]])+7,SLR479_20231202[[#This Row],[IlośćZnakówLCyt]]))+0</f>
        <v>1</v>
      </c>
      <c r="K359" s="9">
        <f>FIND(" Cited ",SLR479_20231202[[#This Row],[Rok, publikacja, cytowania]])+7</f>
        <v>102</v>
      </c>
      <c r="L359" s="9">
        <f>FIND(" times",SLR479_20231202[[#This Row],[Rok, publikacja, cytowania]])</f>
        <v>103</v>
      </c>
      <c r="M359" s="9">
        <f>SLR479_20231202[[#This Row],[koniecLCyt]]-SLR479_20231202[[#This Row],[poczLCyt]]</f>
        <v>1</v>
      </c>
      <c r="N359" s="9" t="s">
        <v>3640</v>
      </c>
      <c r="O359" s="9" t="s">
        <v>3641</v>
      </c>
      <c r="P359" s="9" t="s">
        <v>3642</v>
      </c>
      <c r="Q359" s="9">
        <f>COUNTIF(SLR479_20231202[[#This Row],[streszczenie]],"*"&amp;$B$1&amp;"*")</f>
        <v>1</v>
      </c>
      <c r="R359" s="9">
        <f>COUNTIFS(SLR479_20231202[[#This Row],[streszczenie]],"*"&amp;$B$1&amp;"*",SLR479_20231202[[#This Row],[streszczenie]],"*"&amp;$E$1&amp;"*")</f>
        <v>1</v>
      </c>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t="s">
        <v>10</v>
      </c>
      <c r="CK359" s="9" t="s">
        <v>11</v>
      </c>
      <c r="CL359" s="9" t="s">
        <v>12</v>
      </c>
    </row>
    <row r="360" spans="1:90" hidden="1" x14ac:dyDescent="0.45">
      <c r="A360" s="9">
        <v>358</v>
      </c>
      <c r="B360" s="9" t="s">
        <v>3643</v>
      </c>
      <c r="C360" s="9" t="s">
        <v>3644</v>
      </c>
      <c r="D360" s="9" t="s">
        <v>3645</v>
      </c>
      <c r="E360" s="9" t="s">
        <v>3646</v>
      </c>
      <c r="F360" s="9">
        <f>COUNTIF(SLR479_20231202[[#This Row],[Tytuł]],"*"&amp;$B$1&amp;"*")</f>
        <v>0</v>
      </c>
      <c r="G360" s="9">
        <f>COUNTIFS(SLR479_20231202[[#This Row],[Tytuł]],"*"&amp;$B$1&amp;"*",SLR479_20231202[[#This Row],[Tytuł]],"*"&amp;$E$1&amp;"*")</f>
        <v>0</v>
      </c>
      <c r="H360" s="9" t="s">
        <v>3647</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87</v>
      </c>
      <c r="L360" s="9">
        <f>FIND(" times",SLR479_20231202[[#This Row],[Rok, publikacja, cytowania]])</f>
        <v>88</v>
      </c>
      <c r="M360" s="9">
        <f>SLR479_20231202[[#This Row],[koniecLCyt]]-SLR479_20231202[[#This Row],[poczLCyt]]</f>
        <v>1</v>
      </c>
      <c r="N360" s="9">
        <v>0</v>
      </c>
      <c r="O360" s="9" t="s">
        <v>3648</v>
      </c>
      <c r="P360" s="9" t="s">
        <v>3649</v>
      </c>
      <c r="Q360" s="9">
        <f>COUNTIF(SLR479_20231202[[#This Row],[streszczenie]],"*"&amp;$B$1&amp;"*")</f>
        <v>0</v>
      </c>
      <c r="R360" s="9">
        <f>COUNTIFS(SLR479_20231202[[#This Row],[streszczenie]],"*"&amp;$B$1&amp;"*",SLR479_20231202[[#This Row],[streszczenie]],"*"&amp;$E$1&amp;"*")</f>
        <v>0</v>
      </c>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8" t="s">
        <v>10</v>
      </c>
      <c r="CK360" s="8" t="s">
        <v>11</v>
      </c>
      <c r="CL360" s="8" t="s">
        <v>12</v>
      </c>
    </row>
    <row r="361" spans="1:90" hidden="1" x14ac:dyDescent="0.45">
      <c r="A361" s="9">
        <v>359</v>
      </c>
      <c r="B361" s="9" t="s">
        <v>1298</v>
      </c>
      <c r="C361" s="9" t="s">
        <v>1299</v>
      </c>
      <c r="D361" s="9" t="s">
        <v>1300</v>
      </c>
      <c r="E361" s="9" t="s">
        <v>1301</v>
      </c>
      <c r="F361" s="9">
        <f>COUNTIF(SLR479_20231202[[#This Row],[Tytuł]],"*"&amp;$B$1&amp;"*")</f>
        <v>1</v>
      </c>
      <c r="G361" s="9">
        <f>COUNTIFS(SLR479_20231202[[#This Row],[Tytuł]],"*"&amp;$B$1&amp;"*",SLR479_20231202[[#This Row],[Tytuł]],"*"&amp;$E$1&amp;"*")</f>
        <v>1</v>
      </c>
      <c r="H361" s="9" t="s">
        <v>1302</v>
      </c>
      <c r="I361" s="9">
        <f>MID(SLR479_20231202[[#This Row],[Rok, publikacja, cytowania]],2,4)+0</f>
        <v>2011</v>
      </c>
      <c r="J361" s="9">
        <f>(MID(SLR479_20231202[[#This Row],[Rok, publikacja, cytowania]],FIND(" Cited ",SLR479_20231202[[#This Row],[Rok, publikacja, cytowania]])+7,SLR479_20231202[[#This Row],[IlośćZnakówLCyt]]))+0</f>
        <v>2</v>
      </c>
      <c r="K361" s="9">
        <f>FIND(" Cited ",SLR479_20231202[[#This Row],[Rok, publikacja, cytowania]])+7</f>
        <v>72</v>
      </c>
      <c r="L361" s="9">
        <f>FIND(" times",SLR479_20231202[[#This Row],[Rok, publikacja, cytowania]])</f>
        <v>73</v>
      </c>
      <c r="M361" s="9">
        <f>SLR479_20231202[[#This Row],[koniecLCyt]]-SLR479_20231202[[#This Row],[poczLCyt]]</f>
        <v>1</v>
      </c>
      <c r="N361" s="9" t="s">
        <v>1303</v>
      </c>
      <c r="O361" s="9" t="s">
        <v>1304</v>
      </c>
      <c r="P361" s="9" t="s">
        <v>1305</v>
      </c>
      <c r="Q361" s="9">
        <f>COUNTIF(SLR479_20231202[[#This Row],[streszczenie]],"*"&amp;$B$1&amp;"*")</f>
        <v>1</v>
      </c>
      <c r="R361" s="9">
        <f>COUNTIFS(SLR479_20231202[[#This Row],[streszczenie]],"*"&amp;$B$1&amp;"*",SLR479_20231202[[#This Row],[streszczenie]],"*"&amp;$E$1&amp;"*")</f>
        <v>1</v>
      </c>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t="s">
        <v>10</v>
      </c>
      <c r="CK361" s="9" t="s">
        <v>11</v>
      </c>
      <c r="CL361" s="9" t="s">
        <v>12</v>
      </c>
    </row>
    <row r="362" spans="1:90" hidden="1" x14ac:dyDescent="0.45">
      <c r="A362" s="9">
        <v>360</v>
      </c>
      <c r="B362" s="9" t="s">
        <v>3113</v>
      </c>
      <c r="C362" s="9" t="s">
        <v>3114</v>
      </c>
      <c r="D362" s="9">
        <v>57204286919</v>
      </c>
      <c r="E362" s="9" t="s">
        <v>3650</v>
      </c>
      <c r="F362" s="9">
        <f>COUNTIF(SLR479_20231202[[#This Row],[Tytuł]],"*"&amp;$B$1&amp;"*")</f>
        <v>0</v>
      </c>
      <c r="G362" s="9">
        <f>COUNTIFS(SLR479_20231202[[#This Row],[Tytuł]],"*"&amp;$B$1&amp;"*",SLR479_20231202[[#This Row],[Tytuł]],"*"&amp;$E$1&amp;"*")</f>
        <v>0</v>
      </c>
      <c r="H362" s="9" t="s">
        <v>3651</v>
      </c>
      <c r="I362" s="9">
        <f>MID(SLR479_20231202[[#This Row],[Rok, publikacja, cytowania]],2,4)+0</f>
        <v>2023</v>
      </c>
      <c r="J362" s="9">
        <f>(MID(SLR479_20231202[[#This Row],[Rok, publikacja, cytowania]],FIND(" Cited ",SLR479_20231202[[#This Row],[Rok, publikacja, cytowania]])+7,SLR479_20231202[[#This Row],[IlośćZnakówLCyt]]))+0</f>
        <v>2</v>
      </c>
      <c r="K362" s="9">
        <f>FIND(" Cited ",SLR479_20231202[[#This Row],[Rok, publikacja, cytowania]])+7</f>
        <v>75</v>
      </c>
      <c r="L362" s="9">
        <f>FIND(" times",SLR479_20231202[[#This Row],[Rok, publikacja, cytowania]])</f>
        <v>76</v>
      </c>
      <c r="M362" s="9">
        <f>SLR479_20231202[[#This Row],[koniecLCyt]]-SLR479_20231202[[#This Row],[poczLCyt]]</f>
        <v>1</v>
      </c>
      <c r="N362" s="9" t="s">
        <v>3652</v>
      </c>
      <c r="O362" s="9" t="s">
        <v>3653</v>
      </c>
      <c r="P362" s="9" t="s">
        <v>3654</v>
      </c>
      <c r="Q362" s="9">
        <f>COUNTIF(SLR479_20231202[[#This Row],[streszczenie]],"*"&amp;$B$1&amp;"*")</f>
        <v>0</v>
      </c>
      <c r="R362" s="9">
        <f>COUNTIFS(SLR479_20231202[[#This Row],[streszczenie]],"*"&amp;$B$1&amp;"*",SLR479_20231202[[#This Row],[streszczenie]],"*"&amp;$E$1&amp;"*")</f>
        <v>0</v>
      </c>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8" t="s">
        <v>10</v>
      </c>
      <c r="CK362" s="8" t="s">
        <v>11</v>
      </c>
      <c r="CL362" s="8" t="s">
        <v>12</v>
      </c>
    </row>
    <row r="363" spans="1:90" hidden="1" x14ac:dyDescent="0.45">
      <c r="A363" s="9">
        <v>361</v>
      </c>
      <c r="B363" s="9" t="s">
        <v>1313</v>
      </c>
      <c r="C363" s="9" t="s">
        <v>1314</v>
      </c>
      <c r="D363" s="9">
        <v>25961148100</v>
      </c>
      <c r="E363" s="9" t="s">
        <v>1315</v>
      </c>
      <c r="F363" s="9">
        <f>COUNTIF(SLR479_20231202[[#This Row],[Tytuł]],"*"&amp;$B$1&amp;"*")</f>
        <v>0</v>
      </c>
      <c r="G363" s="9">
        <f>COUNTIFS(SLR479_20231202[[#This Row],[Tytuł]],"*"&amp;$B$1&amp;"*",SLR479_20231202[[#This Row],[Tytuł]],"*"&amp;$E$1&amp;"*")</f>
        <v>0</v>
      </c>
      <c r="H363" s="9" t="s">
        <v>1316</v>
      </c>
      <c r="I363" s="9">
        <f>MID(SLR479_20231202[[#This Row],[Rok, publikacja, cytowania]],2,4)+0</f>
        <v>2010</v>
      </c>
      <c r="J363" s="9">
        <f>(MID(SLR479_20231202[[#This Row],[Rok, publikacja, cytowania]],FIND(" Cited ",SLR479_20231202[[#This Row],[Rok, publikacja, cytowania]])+7,SLR479_20231202[[#This Row],[IlośćZnakówLCyt]]))+0</f>
        <v>2</v>
      </c>
      <c r="K363" s="9">
        <f>FIND(" Cited ",SLR479_20231202[[#This Row],[Rok, publikacja, cytowania]])+7</f>
        <v>121</v>
      </c>
      <c r="L363" s="9">
        <f>FIND(" times",SLR479_20231202[[#This Row],[Rok, publikacja, cytowania]])</f>
        <v>122</v>
      </c>
      <c r="M363" s="9">
        <f>SLR479_20231202[[#This Row],[koniecLCyt]]-SLR479_20231202[[#This Row],[poczLCyt]]</f>
        <v>1</v>
      </c>
      <c r="N363" s="9" t="s">
        <v>1317</v>
      </c>
      <c r="O363" s="9" t="s">
        <v>1318</v>
      </c>
      <c r="P363" s="9" t="s">
        <v>1319</v>
      </c>
      <c r="Q363" s="9">
        <f>COUNTIF(SLR479_20231202[[#This Row],[streszczenie]],"*"&amp;$B$1&amp;"*")</f>
        <v>0</v>
      </c>
      <c r="R363" s="9">
        <f>COUNTIFS(SLR479_20231202[[#This Row],[streszczenie]],"*"&amp;$B$1&amp;"*",SLR479_20231202[[#This Row],[streszczenie]],"*"&amp;$E$1&amp;"*")</f>
        <v>0</v>
      </c>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t="s">
        <v>10</v>
      </c>
      <c r="CK363" s="9" t="s">
        <v>11</v>
      </c>
      <c r="CL363" s="9" t="s">
        <v>12</v>
      </c>
    </row>
    <row r="364" spans="1:90" hidden="1" x14ac:dyDescent="0.45">
      <c r="A364" s="9">
        <v>362</v>
      </c>
      <c r="B364" s="9" t="s">
        <v>1320</v>
      </c>
      <c r="C364" s="9" t="s">
        <v>1321</v>
      </c>
      <c r="D364" s="9" t="s">
        <v>1322</v>
      </c>
      <c r="E364" s="9" t="s">
        <v>1323</v>
      </c>
      <c r="F364" s="9">
        <f>COUNTIF(SLR479_20231202[[#This Row],[Tytuł]],"*"&amp;$B$1&amp;"*")</f>
        <v>0</v>
      </c>
      <c r="G364" s="9">
        <f>COUNTIFS(SLR479_20231202[[#This Row],[Tytuł]],"*"&amp;$B$1&amp;"*",SLR479_20231202[[#This Row],[Tytuł]],"*"&amp;$E$1&amp;"*")</f>
        <v>0</v>
      </c>
      <c r="H364" s="9" t="s">
        <v>1324</v>
      </c>
      <c r="I364" s="9">
        <f>MID(SLR479_20231202[[#This Row],[Rok, publikacja, cytowania]],2,4)+0</f>
        <v>2022</v>
      </c>
      <c r="J364" s="9">
        <f>(MID(SLR479_20231202[[#This Row],[Rok, publikacja, cytowania]],FIND(" Cited ",SLR479_20231202[[#This Row],[Rok, publikacja, cytowania]])+7,SLR479_20231202[[#This Row],[IlośćZnakówLCyt]]))+0</f>
        <v>1</v>
      </c>
      <c r="K364" s="9">
        <f>FIND(" Cited ",SLR479_20231202[[#This Row],[Rok, publikacja, cytowania]])+7</f>
        <v>61</v>
      </c>
      <c r="L364" s="9">
        <f>FIND(" times",SLR479_20231202[[#This Row],[Rok, publikacja, cytowania]])</f>
        <v>62</v>
      </c>
      <c r="M364" s="9">
        <f>SLR479_20231202[[#This Row],[koniecLCyt]]-SLR479_20231202[[#This Row],[poczLCyt]]</f>
        <v>1</v>
      </c>
      <c r="N364" s="9" t="s">
        <v>1325</v>
      </c>
      <c r="O364" s="9" t="s">
        <v>1326</v>
      </c>
      <c r="P364" s="9" t="s">
        <v>1327</v>
      </c>
      <c r="Q364" s="9">
        <f>COUNTIF(SLR479_20231202[[#This Row],[streszczenie]],"*"&amp;$B$1&amp;"*")</f>
        <v>0</v>
      </c>
      <c r="R364" s="9">
        <f>COUNTIFS(SLR479_20231202[[#This Row],[streszczenie]],"*"&amp;$B$1&amp;"*",SLR479_20231202[[#This Row],[streszczenie]],"*"&amp;$E$1&amp;"*")</f>
        <v>0</v>
      </c>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t="s">
        <v>10</v>
      </c>
      <c r="CK364" s="9" t="s">
        <v>11</v>
      </c>
      <c r="CL364" s="9" t="s">
        <v>12</v>
      </c>
    </row>
    <row r="365" spans="1:90" hidden="1" x14ac:dyDescent="0.45">
      <c r="A365" s="9">
        <v>363</v>
      </c>
      <c r="B365" s="9" t="s">
        <v>1328</v>
      </c>
      <c r="C365" s="9" t="s">
        <v>1329</v>
      </c>
      <c r="D365" s="9" t="s">
        <v>1330</v>
      </c>
      <c r="E365" s="9" t="s">
        <v>1331</v>
      </c>
      <c r="F365" s="9">
        <f>COUNTIF(SLR479_20231202[[#This Row],[Tytuł]],"*"&amp;$B$1&amp;"*")</f>
        <v>0</v>
      </c>
      <c r="G365" s="9">
        <f>COUNTIFS(SLR479_20231202[[#This Row],[Tytuł]],"*"&amp;$B$1&amp;"*",SLR479_20231202[[#This Row],[Tytuł]],"*"&amp;$E$1&amp;"*")</f>
        <v>0</v>
      </c>
      <c r="H365" s="9" t="s">
        <v>1332</v>
      </c>
      <c r="I365" s="9">
        <f>MID(SLR479_20231202[[#This Row],[Rok, publikacja, cytowania]],2,4)+0</f>
        <v>2022</v>
      </c>
      <c r="J365" s="9">
        <f>(MID(SLR479_20231202[[#This Row],[Rok, publikacja, cytowania]],FIND(" Cited ",SLR479_20231202[[#This Row],[Rok, publikacja, cytowania]])+7,SLR479_20231202[[#This Row],[IlośćZnakówLCyt]]))+0</f>
        <v>1</v>
      </c>
      <c r="K365" s="9">
        <f>FIND(" Cited ",SLR479_20231202[[#This Row],[Rok, publikacja, cytowania]])+7</f>
        <v>73</v>
      </c>
      <c r="L365" s="9">
        <f>FIND(" times",SLR479_20231202[[#This Row],[Rok, publikacja, cytowania]])</f>
        <v>74</v>
      </c>
      <c r="M365" s="9">
        <f>SLR479_20231202[[#This Row],[koniecLCyt]]-SLR479_20231202[[#This Row],[poczLCyt]]</f>
        <v>1</v>
      </c>
      <c r="N365" s="9" t="s">
        <v>1333</v>
      </c>
      <c r="O365" s="9" t="s">
        <v>1334</v>
      </c>
      <c r="P365" s="9" t="s">
        <v>1335</v>
      </c>
      <c r="Q365" s="9">
        <f>COUNTIF(SLR479_20231202[[#This Row],[streszczenie]],"*"&amp;$B$1&amp;"*")</f>
        <v>0</v>
      </c>
      <c r="R365" s="9">
        <f>COUNTIFS(SLR479_20231202[[#This Row],[streszczenie]],"*"&amp;$B$1&amp;"*",SLR479_20231202[[#This Row],[streszczenie]],"*"&amp;$E$1&amp;"*")</f>
        <v>0</v>
      </c>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8" t="s">
        <v>10</v>
      </c>
      <c r="CK365" s="8" t="s">
        <v>207</v>
      </c>
      <c r="CL365" s="8" t="s">
        <v>12</v>
      </c>
    </row>
    <row r="366" spans="1:90" hidden="1" x14ac:dyDescent="0.45">
      <c r="A366" s="9">
        <v>364</v>
      </c>
      <c r="B366" s="9" t="s">
        <v>3660</v>
      </c>
      <c r="C366" s="9" t="s">
        <v>3661</v>
      </c>
      <c r="D366" s="9" t="s">
        <v>3662</v>
      </c>
      <c r="E366" s="9" t="s">
        <v>3663</v>
      </c>
      <c r="F366" s="9">
        <f>COUNTIF(SLR479_20231202[[#This Row],[Tytuł]],"*"&amp;$B$1&amp;"*")</f>
        <v>0</v>
      </c>
      <c r="G366" s="9">
        <f>COUNTIFS(SLR479_20231202[[#This Row],[Tytuł]],"*"&amp;$B$1&amp;"*",SLR479_20231202[[#This Row],[Tytuł]],"*"&amp;$E$1&amp;"*")</f>
        <v>0</v>
      </c>
      <c r="H366" s="9" t="s">
        <v>3664</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59</v>
      </c>
      <c r="L366" s="9">
        <f>FIND(" times",SLR479_20231202[[#This Row],[Rok, publikacja, cytowania]])</f>
        <v>60</v>
      </c>
      <c r="M366" s="9">
        <f>SLR479_20231202[[#This Row],[koniecLCyt]]-SLR479_20231202[[#This Row],[poczLCyt]]</f>
        <v>1</v>
      </c>
      <c r="N366" s="9" t="s">
        <v>3665</v>
      </c>
      <c r="O366" s="9" t="s">
        <v>3666</v>
      </c>
      <c r="P366" s="9" t="s">
        <v>3667</v>
      </c>
      <c r="Q366" s="9">
        <f>COUNTIF(SLR479_20231202[[#This Row],[streszczenie]],"*"&amp;$B$1&amp;"*")</f>
        <v>1</v>
      </c>
      <c r="R366" s="9">
        <f>COUNTIFS(SLR479_20231202[[#This Row],[streszczenie]],"*"&amp;$B$1&amp;"*",SLR479_20231202[[#This Row],[streszczenie]],"*"&amp;$E$1&amp;"*")</f>
        <v>1</v>
      </c>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t="s">
        <v>10</v>
      </c>
      <c r="CK366" s="9" t="s">
        <v>11</v>
      </c>
      <c r="CL366" s="9" t="s">
        <v>12</v>
      </c>
    </row>
    <row r="367" spans="1:90" hidden="1" x14ac:dyDescent="0.45">
      <c r="A367" s="9">
        <v>365</v>
      </c>
      <c r="B367" s="9" t="s">
        <v>1336</v>
      </c>
      <c r="C367" s="9" t="s">
        <v>1337</v>
      </c>
      <c r="D367" s="9" t="s">
        <v>1338</v>
      </c>
      <c r="E367" s="9" t="s">
        <v>1339</v>
      </c>
      <c r="F367" s="9">
        <f>COUNTIF(SLR479_20231202[[#This Row],[Tytuł]],"*"&amp;$B$1&amp;"*")</f>
        <v>0</v>
      </c>
      <c r="G367" s="9">
        <f>COUNTIFS(SLR479_20231202[[#This Row],[Tytuł]],"*"&amp;$B$1&amp;"*",SLR479_20231202[[#This Row],[Tytuł]],"*"&amp;$E$1&amp;"*")</f>
        <v>0</v>
      </c>
      <c r="H367" s="9" t="s">
        <v>1340</v>
      </c>
      <c r="I367" s="9">
        <f>MID(SLR479_20231202[[#This Row],[Rok, publikacja, cytowania]],2,4)+0</f>
        <v>2019</v>
      </c>
      <c r="J367" s="9">
        <f>(MID(SLR479_20231202[[#This Row],[Rok, publikacja, cytowania]],FIND(" Cited ",SLR479_20231202[[#This Row],[Rok, publikacja, cytowania]])+7,SLR479_20231202[[#This Row],[IlośćZnakówLCyt]]))+0</f>
        <v>2</v>
      </c>
      <c r="K367" s="9">
        <f>FIND(" Cited ",SLR479_20231202[[#This Row],[Rok, publikacja, cytowania]])+7</f>
        <v>100</v>
      </c>
      <c r="L367" s="9">
        <f>FIND(" times",SLR479_20231202[[#This Row],[Rok, publikacja, cytowania]])</f>
        <v>101</v>
      </c>
      <c r="M367" s="9">
        <f>SLR479_20231202[[#This Row],[koniecLCyt]]-SLR479_20231202[[#This Row],[poczLCyt]]</f>
        <v>1</v>
      </c>
      <c r="N367" s="9" t="s">
        <v>1341</v>
      </c>
      <c r="O367" s="9" t="s">
        <v>1342</v>
      </c>
      <c r="P367" s="9" t="s">
        <v>1343</v>
      </c>
      <c r="Q367" s="9">
        <f>COUNTIF(SLR479_20231202[[#This Row],[streszczenie]],"*"&amp;$B$1&amp;"*")</f>
        <v>1</v>
      </c>
      <c r="R367" s="9">
        <f>COUNTIFS(SLR479_20231202[[#This Row],[streszczenie]],"*"&amp;$B$1&amp;"*",SLR479_20231202[[#This Row],[streszczenie]],"*"&amp;$E$1&amp;"*")</f>
        <v>1</v>
      </c>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8" t="s">
        <v>10</v>
      </c>
      <c r="CK367" s="8" t="s">
        <v>11</v>
      </c>
      <c r="CL367" s="8" t="s">
        <v>12</v>
      </c>
    </row>
    <row r="368" spans="1:90" hidden="1" x14ac:dyDescent="0.45">
      <c r="A368" s="9">
        <v>366</v>
      </c>
      <c r="B368" s="9" t="s">
        <v>3668</v>
      </c>
      <c r="C368" s="9" t="s">
        <v>3669</v>
      </c>
      <c r="D368" s="9">
        <v>8338419500</v>
      </c>
      <c r="E368" s="9" t="s">
        <v>3670</v>
      </c>
      <c r="F368" s="9">
        <f>COUNTIF(SLR479_20231202[[#This Row],[Tytuł]],"*"&amp;$B$1&amp;"*")</f>
        <v>1</v>
      </c>
      <c r="G368" s="9">
        <f>COUNTIFS(SLR479_20231202[[#This Row],[Tytuł]],"*"&amp;$B$1&amp;"*",SLR479_20231202[[#This Row],[Tytuł]],"*"&amp;$E$1&amp;"*")</f>
        <v>0</v>
      </c>
      <c r="H368" s="9" t="s">
        <v>3671</v>
      </c>
      <c r="I368" s="9">
        <f>MID(SLR479_20231202[[#This Row],[Rok, publikacja, cytowania]],2,4)+0</f>
        <v>2023</v>
      </c>
      <c r="J368" s="9">
        <f>(MID(SLR479_20231202[[#This Row],[Rok, publikacja, cytowania]],FIND(" Cited ",SLR479_20231202[[#This Row],[Rok, publikacja, cytowania]])+7,SLR479_20231202[[#This Row],[IlośćZnakówLCyt]]))+0</f>
        <v>1</v>
      </c>
      <c r="K368" s="9">
        <f>FIND(" Cited ",SLR479_20231202[[#This Row],[Rok, publikacja, cytowania]])+7</f>
        <v>60</v>
      </c>
      <c r="L368" s="9">
        <f>FIND(" times",SLR479_20231202[[#This Row],[Rok, publikacja, cytowania]])</f>
        <v>61</v>
      </c>
      <c r="M368" s="9">
        <f>SLR479_20231202[[#This Row],[koniecLCyt]]-SLR479_20231202[[#This Row],[poczLCyt]]</f>
        <v>1</v>
      </c>
      <c r="N368" s="9" t="s">
        <v>3672</v>
      </c>
      <c r="O368" s="9" t="s">
        <v>3673</v>
      </c>
      <c r="P368" s="9" t="s">
        <v>3674</v>
      </c>
      <c r="Q368" s="9">
        <f>COUNTIF(SLR479_20231202[[#This Row],[streszczenie]],"*"&amp;$B$1&amp;"*")</f>
        <v>1</v>
      </c>
      <c r="R368" s="9">
        <f>COUNTIFS(SLR479_20231202[[#This Row],[streszczenie]],"*"&amp;$B$1&amp;"*",SLR479_20231202[[#This Row],[streszczenie]],"*"&amp;$E$1&amp;"*")</f>
        <v>1</v>
      </c>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t="s">
        <v>10</v>
      </c>
      <c r="CK368" s="9" t="s">
        <v>11</v>
      </c>
      <c r="CL368" s="9" t="s">
        <v>12</v>
      </c>
    </row>
    <row r="369" spans="1:90" hidden="1" x14ac:dyDescent="0.45">
      <c r="A369" s="9">
        <v>367</v>
      </c>
      <c r="B369" s="9" t="s">
        <v>1344</v>
      </c>
      <c r="C369" s="9" t="s">
        <v>1345</v>
      </c>
      <c r="D369" s="9" t="s">
        <v>1346</v>
      </c>
      <c r="E369" s="9" t="s">
        <v>1347</v>
      </c>
      <c r="F369" s="9">
        <f>COUNTIF(SLR479_20231202[[#This Row],[Tytuł]],"*"&amp;$B$1&amp;"*")</f>
        <v>1</v>
      </c>
      <c r="G369" s="9">
        <f>COUNTIFS(SLR479_20231202[[#This Row],[Tytuł]],"*"&amp;$B$1&amp;"*",SLR479_20231202[[#This Row],[Tytuł]],"*"&amp;$E$1&amp;"*")</f>
        <v>1</v>
      </c>
      <c r="H369" s="9" t="s">
        <v>1348</v>
      </c>
      <c r="I369" s="9">
        <f>MID(SLR479_20231202[[#This Row],[Rok, publikacja, cytowania]],2,4)+0</f>
        <v>2019</v>
      </c>
      <c r="J369" s="9">
        <f>(MID(SLR479_20231202[[#This Row],[Rok, publikacja, cytowania]],FIND(" Cited ",SLR479_20231202[[#This Row],[Rok, publikacja, cytowania]])+7,SLR479_20231202[[#This Row],[IlośćZnakówLCyt]]))+0</f>
        <v>1</v>
      </c>
      <c r="K369" s="9">
        <f>FIND(" Cited ",SLR479_20231202[[#This Row],[Rok, publikacja, cytowania]])+7</f>
        <v>81</v>
      </c>
      <c r="L369" s="9">
        <f>FIND(" times",SLR479_20231202[[#This Row],[Rok, publikacja, cytowania]])</f>
        <v>82</v>
      </c>
      <c r="M369" s="9">
        <f>SLR479_20231202[[#This Row],[koniecLCyt]]-SLR479_20231202[[#This Row],[poczLCyt]]</f>
        <v>1</v>
      </c>
      <c r="N369" s="9" t="s">
        <v>1349</v>
      </c>
      <c r="O369" s="9" t="s">
        <v>1350</v>
      </c>
      <c r="P369" s="9" t="s">
        <v>1351</v>
      </c>
      <c r="Q369" s="9">
        <f>COUNTIF(SLR479_20231202[[#This Row],[streszczenie]],"*"&amp;$B$1&amp;"*")</f>
        <v>1</v>
      </c>
      <c r="R369" s="9">
        <f>COUNTIFS(SLR479_20231202[[#This Row],[streszczenie]],"*"&amp;$B$1&amp;"*",SLR479_20231202[[#This Row],[streszczenie]],"*"&amp;$E$1&amp;"*")</f>
        <v>1</v>
      </c>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8" t="s">
        <v>10</v>
      </c>
      <c r="CK369" s="8" t="s">
        <v>207</v>
      </c>
      <c r="CL369" s="8" t="s">
        <v>12</v>
      </c>
    </row>
    <row r="370" spans="1:90" x14ac:dyDescent="0.45">
      <c r="A370" s="9">
        <v>368</v>
      </c>
      <c r="B370" s="9" t="s">
        <v>3675</v>
      </c>
      <c r="C370" s="9" t="s">
        <v>3676</v>
      </c>
      <c r="D370" s="9" t="s">
        <v>3677</v>
      </c>
      <c r="E370" s="9" t="s">
        <v>3678</v>
      </c>
      <c r="F370" s="9">
        <f>COUNTIF(SLR479_20231202[[#This Row],[Tytuł]],"*"&amp;$B$1&amp;"*")</f>
        <v>0</v>
      </c>
      <c r="G370" s="9">
        <f>COUNTIFS(SLR479_20231202[[#This Row],[Tytuł]],"*"&amp;$B$1&amp;"*",SLR479_20231202[[#This Row],[Tytuł]],"*"&amp;$E$1&amp;"*")</f>
        <v>0</v>
      </c>
      <c r="H370" s="9" t="s">
        <v>3679</v>
      </c>
      <c r="I370" s="9">
        <f>MID(SLR479_20231202[[#This Row],[Rok, publikacja, cytowania]],2,4)+0</f>
        <v>2023</v>
      </c>
      <c r="J370" s="9">
        <f>(MID(SLR479_20231202[[#This Row],[Rok, publikacja, cytowania]],FIND(" Cited ",SLR479_20231202[[#This Row],[Rok, publikacja, cytowania]])+7,SLR479_20231202[[#This Row],[IlośćZnakówLCyt]]))+0</f>
        <v>1</v>
      </c>
      <c r="K370" s="9">
        <f>FIND(" Cited ",SLR479_20231202[[#This Row],[Rok, publikacja, cytowania]])+7</f>
        <v>71</v>
      </c>
      <c r="L370" s="9">
        <f>FIND(" times",SLR479_20231202[[#This Row],[Rok, publikacja, cytowania]])</f>
        <v>72</v>
      </c>
      <c r="M370" s="9">
        <f>SLR479_20231202[[#This Row],[koniecLCyt]]-SLR479_20231202[[#This Row],[poczLCyt]]</f>
        <v>1</v>
      </c>
      <c r="N370" s="9" t="s">
        <v>3680</v>
      </c>
      <c r="O370" s="9" t="s">
        <v>3681</v>
      </c>
      <c r="P370" s="9" t="s">
        <v>3682</v>
      </c>
      <c r="Q370" s="9">
        <f>COUNTIF(SLR479_20231202[[#This Row],[streszczenie]],"*"&amp;$B$1&amp;"*")</f>
        <v>1</v>
      </c>
      <c r="R370" s="9">
        <f>COUNTIFS(SLR479_20231202[[#This Row],[streszczenie]],"*"&amp;$B$1&amp;"*",SLR479_20231202[[#This Row],[streszczenie]],"*"&amp;$E$1&amp;"*")</f>
        <v>0</v>
      </c>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t="s">
        <v>10</v>
      </c>
      <c r="CK370" s="9" t="s">
        <v>11</v>
      </c>
      <c r="CL370" s="9" t="s">
        <v>12</v>
      </c>
    </row>
    <row r="371" spans="1:90" hidden="1" x14ac:dyDescent="0.45">
      <c r="A371" s="9">
        <v>369</v>
      </c>
      <c r="B371" s="9" t="s">
        <v>3683</v>
      </c>
      <c r="C371" s="9" t="s">
        <v>3684</v>
      </c>
      <c r="D371" s="9" t="s">
        <v>3685</v>
      </c>
      <c r="E371" s="9" t="s">
        <v>3686</v>
      </c>
      <c r="F371" s="9">
        <f>COUNTIF(SLR479_20231202[[#This Row],[Tytuł]],"*"&amp;$B$1&amp;"*")</f>
        <v>1</v>
      </c>
      <c r="G371" s="9">
        <f>COUNTIFS(SLR479_20231202[[#This Row],[Tytuł]],"*"&amp;$B$1&amp;"*",SLR479_20231202[[#This Row],[Tytuł]],"*"&amp;$E$1&amp;"*")</f>
        <v>1</v>
      </c>
      <c r="H371" s="9" t="s">
        <v>3687</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175</v>
      </c>
      <c r="L371" s="9">
        <f>FIND(" times",SLR479_20231202[[#This Row],[Rok, publikacja, cytowania]])</f>
        <v>176</v>
      </c>
      <c r="M371" s="9">
        <f>SLR479_20231202[[#This Row],[koniecLCyt]]-SLR479_20231202[[#This Row],[poczLCyt]]</f>
        <v>1</v>
      </c>
      <c r="N371" s="9" t="s">
        <v>3688</v>
      </c>
      <c r="O371" s="9" t="s">
        <v>3689</v>
      </c>
      <c r="P371" s="9" t="s">
        <v>3690</v>
      </c>
      <c r="Q371" s="9">
        <f>COUNTIF(SLR479_20231202[[#This Row],[streszczenie]],"*"&amp;$B$1&amp;"*")</f>
        <v>1</v>
      </c>
      <c r="R371" s="9">
        <f>COUNTIFS(SLR479_20231202[[#This Row],[streszczenie]],"*"&amp;$B$1&amp;"*",SLR479_20231202[[#This Row],[streszczenie]],"*"&amp;$E$1&amp;"*")</f>
        <v>1</v>
      </c>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8" t="s">
        <v>10</v>
      </c>
      <c r="CK371" s="8" t="s">
        <v>207</v>
      </c>
      <c r="CL371" s="8" t="s">
        <v>12</v>
      </c>
    </row>
    <row r="372" spans="1:90" hidden="1" x14ac:dyDescent="0.45">
      <c r="A372" s="9">
        <v>370</v>
      </c>
      <c r="B372" s="9" t="s">
        <v>1376</v>
      </c>
      <c r="C372" s="9" t="s">
        <v>1377</v>
      </c>
      <c r="D372" s="9" t="s">
        <v>1378</v>
      </c>
      <c r="E372" s="9" t="s">
        <v>1379</v>
      </c>
      <c r="F372" s="9">
        <f>COUNTIF(SLR479_20231202[[#This Row],[Tytuł]],"*"&amp;$B$1&amp;"*")</f>
        <v>0</v>
      </c>
      <c r="G372" s="9">
        <f>COUNTIFS(SLR479_20231202[[#This Row],[Tytuł]],"*"&amp;$B$1&amp;"*",SLR479_20231202[[#This Row],[Tytuł]],"*"&amp;$E$1&amp;"*")</f>
        <v>0</v>
      </c>
      <c r="H372" s="9" t="s">
        <v>1380</v>
      </c>
      <c r="I372" s="9">
        <f>MID(SLR479_20231202[[#This Row],[Rok, publikacja, cytowania]],2,4)+0</f>
        <v>2020</v>
      </c>
      <c r="J372" s="9">
        <f>(MID(SLR479_20231202[[#This Row],[Rok, publikacja, cytowania]],FIND(" Cited ",SLR479_20231202[[#This Row],[Rok, publikacja, cytowania]])+7,SLR479_20231202[[#This Row],[IlośćZnakówLCyt]]))+0</f>
        <v>1</v>
      </c>
      <c r="K372" s="9">
        <f>FIND(" Cited ",SLR479_20231202[[#This Row],[Rok, publikacja, cytowania]])+7</f>
        <v>121</v>
      </c>
      <c r="L372" s="9">
        <f>FIND(" times",SLR479_20231202[[#This Row],[Rok, publikacja, cytowania]])</f>
        <v>122</v>
      </c>
      <c r="M372" s="9">
        <f>SLR479_20231202[[#This Row],[koniecLCyt]]-SLR479_20231202[[#This Row],[poczLCyt]]</f>
        <v>1</v>
      </c>
      <c r="N372" s="9" t="s">
        <v>1381</v>
      </c>
      <c r="O372" s="9" t="s">
        <v>1382</v>
      </c>
      <c r="P372" s="9" t="s">
        <v>1383</v>
      </c>
      <c r="Q372" s="9">
        <f>COUNTIF(SLR479_20231202[[#This Row],[streszczenie]],"*"&amp;$B$1&amp;"*")</f>
        <v>1</v>
      </c>
      <c r="R372" s="9">
        <f>COUNTIFS(SLR479_20231202[[#This Row],[streszczenie]],"*"&amp;$B$1&amp;"*",SLR479_20231202[[#This Row],[streszczenie]],"*"&amp;$E$1&amp;"*")</f>
        <v>1</v>
      </c>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t="s">
        <v>10</v>
      </c>
      <c r="CK372" s="9" t="s">
        <v>338</v>
      </c>
      <c r="CL372" s="9" t="s">
        <v>12</v>
      </c>
    </row>
    <row r="373" spans="1:90" hidden="1" x14ac:dyDescent="0.45">
      <c r="A373" s="9">
        <v>371</v>
      </c>
      <c r="B373" s="9" t="s">
        <v>3691</v>
      </c>
      <c r="C373" s="9" t="s">
        <v>3692</v>
      </c>
      <c r="D373" s="9" t="s">
        <v>3693</v>
      </c>
      <c r="E373" s="9" t="s">
        <v>3694</v>
      </c>
      <c r="F373" s="9">
        <f>COUNTIF(SLR479_20231202[[#This Row],[Tytuł]],"*"&amp;$B$1&amp;"*")</f>
        <v>1</v>
      </c>
      <c r="G373" s="9">
        <f>COUNTIFS(SLR479_20231202[[#This Row],[Tytuł]],"*"&amp;$B$1&amp;"*",SLR479_20231202[[#This Row],[Tytuł]],"*"&amp;$E$1&amp;"*")</f>
        <v>1</v>
      </c>
      <c r="H373" s="9" t="s">
        <v>3695</v>
      </c>
      <c r="I373" s="9">
        <f>MID(SLR479_20231202[[#This Row],[Rok, publikacja, cytowania]],2,4)+0</f>
        <v>2021</v>
      </c>
      <c r="J373" s="9">
        <f>(MID(SLR479_20231202[[#This Row],[Rok, publikacja, cytowania]],FIND(" Cited ",SLR479_20231202[[#This Row],[Rok, publikacja, cytowania]])+7,SLR479_20231202[[#This Row],[IlośćZnakówLCyt]]))+0</f>
        <v>1</v>
      </c>
      <c r="K373" s="9">
        <f>FIND(" Cited ",SLR479_20231202[[#This Row],[Rok, publikacja, cytowania]])+7</f>
        <v>107</v>
      </c>
      <c r="L373" s="9">
        <f>FIND(" times",SLR479_20231202[[#This Row],[Rok, publikacja, cytowania]])</f>
        <v>108</v>
      </c>
      <c r="M373" s="9">
        <f>SLR479_20231202[[#This Row],[koniecLCyt]]-SLR479_20231202[[#This Row],[poczLCyt]]</f>
        <v>1</v>
      </c>
      <c r="N373" s="9" t="s">
        <v>3696</v>
      </c>
      <c r="O373" s="9" t="s">
        <v>3697</v>
      </c>
      <c r="P373" s="9" t="s">
        <v>3698</v>
      </c>
      <c r="Q373" s="9">
        <f>COUNTIF(SLR479_20231202[[#This Row],[streszczenie]],"*"&amp;$B$1&amp;"*")</f>
        <v>1</v>
      </c>
      <c r="R373" s="9">
        <f>COUNTIFS(SLR479_20231202[[#This Row],[streszczenie]],"*"&amp;$B$1&amp;"*",SLR479_20231202[[#This Row],[streszczenie]],"*"&amp;$E$1&amp;"*")</f>
        <v>1</v>
      </c>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8" t="s">
        <v>10</v>
      </c>
      <c r="CK373" s="8" t="s">
        <v>11</v>
      </c>
      <c r="CL373" s="8" t="s">
        <v>12</v>
      </c>
    </row>
    <row r="374" spans="1:90" hidden="1" x14ac:dyDescent="0.45">
      <c r="A374" s="9">
        <v>372</v>
      </c>
      <c r="B374" s="9" t="s">
        <v>3699</v>
      </c>
      <c r="C374" s="9" t="s">
        <v>3700</v>
      </c>
      <c r="D374" s="9" t="s">
        <v>3701</v>
      </c>
      <c r="E374" s="9" t="s">
        <v>3702</v>
      </c>
      <c r="F374" s="9">
        <f>COUNTIF(SLR479_20231202[[#This Row],[Tytuł]],"*"&amp;$B$1&amp;"*")</f>
        <v>0</v>
      </c>
      <c r="G374" s="9">
        <f>COUNTIFS(SLR479_20231202[[#This Row],[Tytuł]],"*"&amp;$B$1&amp;"*",SLR479_20231202[[#This Row],[Tytuł]],"*"&amp;$E$1&amp;"*")</f>
        <v>0</v>
      </c>
      <c r="H374" s="9" t="s">
        <v>3703</v>
      </c>
      <c r="I374" s="9">
        <f>MID(SLR479_20231202[[#This Row],[Rok, publikacja, cytowania]],2,4)+0</f>
        <v>2022</v>
      </c>
      <c r="J374" s="9">
        <f>(MID(SLR479_20231202[[#This Row],[Rok, publikacja, cytowania]],FIND(" Cited ",SLR479_20231202[[#This Row],[Rok, publikacja, cytowania]])+7,SLR479_20231202[[#This Row],[IlośćZnakówLCyt]]))+0</f>
        <v>1</v>
      </c>
      <c r="K374" s="9">
        <f>FIND(" Cited ",SLR479_20231202[[#This Row],[Rok, publikacja, cytowania]])+7</f>
        <v>90</v>
      </c>
      <c r="L374" s="9">
        <f>FIND(" times",SLR479_20231202[[#This Row],[Rok, publikacja, cytowania]])</f>
        <v>91</v>
      </c>
      <c r="M374" s="9">
        <f>SLR479_20231202[[#This Row],[koniecLCyt]]-SLR479_20231202[[#This Row],[poczLCyt]]</f>
        <v>1</v>
      </c>
      <c r="N374" s="9" t="s">
        <v>3704</v>
      </c>
      <c r="O374" s="9" t="s">
        <v>3705</v>
      </c>
      <c r="P374" s="9" t="s">
        <v>3706</v>
      </c>
      <c r="Q374" s="9">
        <f>COUNTIF(SLR479_20231202[[#This Row],[streszczenie]],"*"&amp;$B$1&amp;"*")</f>
        <v>0</v>
      </c>
      <c r="R374" s="9">
        <f>COUNTIFS(SLR479_20231202[[#This Row],[streszczenie]],"*"&amp;$B$1&amp;"*",SLR479_20231202[[#This Row],[streszczenie]],"*"&amp;$E$1&amp;"*")</f>
        <v>0</v>
      </c>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t="s">
        <v>10</v>
      </c>
      <c r="CK374" s="9" t="s">
        <v>207</v>
      </c>
      <c r="CL374" s="9" t="s">
        <v>12</v>
      </c>
    </row>
    <row r="375" spans="1:90" hidden="1" x14ac:dyDescent="0.45">
      <c r="A375" s="9">
        <v>373</v>
      </c>
      <c r="B375" s="9" t="s">
        <v>3707</v>
      </c>
      <c r="C375" s="9" t="s">
        <v>3708</v>
      </c>
      <c r="D375" s="9" t="s">
        <v>3709</v>
      </c>
      <c r="E375" s="9" t="s">
        <v>3710</v>
      </c>
      <c r="F375" s="9">
        <f>COUNTIF(SLR479_20231202[[#This Row],[Tytuł]],"*"&amp;$B$1&amp;"*")</f>
        <v>0</v>
      </c>
      <c r="G375" s="9">
        <f>COUNTIFS(SLR479_20231202[[#This Row],[Tytuł]],"*"&amp;$B$1&amp;"*",SLR479_20231202[[#This Row],[Tytuł]],"*"&amp;$E$1&amp;"*")</f>
        <v>0</v>
      </c>
      <c r="H375" s="9" t="s">
        <v>3711</v>
      </c>
      <c r="I375" s="9">
        <f>MID(SLR479_20231202[[#This Row],[Rok, publikacja, cytowania]],2,4)+0</f>
        <v>2014</v>
      </c>
      <c r="J375" s="9">
        <f>(MID(SLR479_20231202[[#This Row],[Rok, publikacja, cytowania]],FIND(" Cited ",SLR479_20231202[[#This Row],[Rok, publikacja, cytowania]])+7,SLR479_20231202[[#This Row],[IlośćZnakówLCyt]]))+0</f>
        <v>2</v>
      </c>
      <c r="K375" s="9">
        <f>FIND(" Cited ",SLR479_20231202[[#This Row],[Rok, publikacja, cytowania]])+7</f>
        <v>127</v>
      </c>
      <c r="L375" s="9">
        <f>FIND(" times",SLR479_20231202[[#This Row],[Rok, publikacja, cytowania]])</f>
        <v>128</v>
      </c>
      <c r="M375" s="9">
        <f>SLR479_20231202[[#This Row],[koniecLCyt]]-SLR479_20231202[[#This Row],[poczLCyt]]</f>
        <v>1</v>
      </c>
      <c r="N375" s="9" t="s">
        <v>3712</v>
      </c>
      <c r="O375" s="9" t="s">
        <v>3713</v>
      </c>
      <c r="P375" s="9" t="s">
        <v>3714</v>
      </c>
      <c r="Q375" s="9">
        <f>COUNTIF(SLR479_20231202[[#This Row],[streszczenie]],"*"&amp;$B$1&amp;"*")</f>
        <v>1</v>
      </c>
      <c r="R375" s="9">
        <f>COUNTIFS(SLR479_20231202[[#This Row],[streszczenie]],"*"&amp;$B$1&amp;"*",SLR479_20231202[[#This Row],[streszczenie]],"*"&amp;$E$1&amp;"*")</f>
        <v>1</v>
      </c>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8" t="s">
        <v>10</v>
      </c>
      <c r="CK375" s="8" t="s">
        <v>207</v>
      </c>
      <c r="CL375" s="8" t="s">
        <v>12</v>
      </c>
    </row>
    <row r="376" spans="1:90" hidden="1" x14ac:dyDescent="0.45">
      <c r="A376" s="9">
        <v>374</v>
      </c>
      <c r="B376" s="9" t="s">
        <v>3715</v>
      </c>
      <c r="C376" s="9" t="s">
        <v>3716</v>
      </c>
      <c r="D376" s="9" t="s">
        <v>3717</v>
      </c>
      <c r="E376" s="9" t="s">
        <v>3718</v>
      </c>
      <c r="F376" s="9">
        <f>COUNTIF(SLR479_20231202[[#This Row],[Tytuł]],"*"&amp;$B$1&amp;"*")</f>
        <v>0</v>
      </c>
      <c r="G376" s="9">
        <f>COUNTIFS(SLR479_20231202[[#This Row],[Tytuł]],"*"&amp;$B$1&amp;"*",SLR479_20231202[[#This Row],[Tytuł]],"*"&amp;$E$1&amp;"*")</f>
        <v>0</v>
      </c>
      <c r="H376" s="9" t="s">
        <v>3719</v>
      </c>
      <c r="I376" s="9">
        <f>MID(SLR479_20231202[[#This Row],[Rok, publikacja, cytowania]],2,4)+0</f>
        <v>2013</v>
      </c>
      <c r="J376" s="9">
        <f>(MID(SLR479_20231202[[#This Row],[Rok, publikacja, cytowania]],FIND(" Cited ",SLR479_20231202[[#This Row],[Rok, publikacja, cytowania]])+7,SLR479_20231202[[#This Row],[IlośćZnakówLCyt]]))+0</f>
        <v>2</v>
      </c>
      <c r="K376" s="9">
        <f>FIND(" Cited ",SLR479_20231202[[#This Row],[Rok, publikacja, cytowania]])+7</f>
        <v>102</v>
      </c>
      <c r="L376" s="9">
        <f>FIND(" times",SLR479_20231202[[#This Row],[Rok, publikacja, cytowania]])</f>
        <v>103</v>
      </c>
      <c r="M376" s="9">
        <f>SLR479_20231202[[#This Row],[koniecLCyt]]-SLR479_20231202[[#This Row],[poczLCyt]]</f>
        <v>1</v>
      </c>
      <c r="N376" s="9">
        <v>0</v>
      </c>
      <c r="O376" s="9" t="s">
        <v>3720</v>
      </c>
      <c r="P376" s="9" t="s">
        <v>3721</v>
      </c>
      <c r="Q376" s="9">
        <f>COUNTIF(SLR479_20231202[[#This Row],[streszczenie]],"*"&amp;$B$1&amp;"*")</f>
        <v>0</v>
      </c>
      <c r="R376" s="9">
        <f>COUNTIFS(SLR479_20231202[[#This Row],[streszczenie]],"*"&amp;$B$1&amp;"*",SLR479_20231202[[#This Row],[streszczenie]],"*"&amp;$E$1&amp;"*")</f>
        <v>0</v>
      </c>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t="s">
        <v>10</v>
      </c>
      <c r="CK376" s="9" t="s">
        <v>207</v>
      </c>
      <c r="CL376" s="9" t="s">
        <v>12</v>
      </c>
    </row>
    <row r="377" spans="1:90" hidden="1" x14ac:dyDescent="0.45">
      <c r="A377" s="9">
        <v>375</v>
      </c>
      <c r="B377" s="9" t="s">
        <v>3722</v>
      </c>
      <c r="C377" s="9" t="s">
        <v>3723</v>
      </c>
      <c r="D377" s="9">
        <v>6508126366</v>
      </c>
      <c r="E377" s="9" t="s">
        <v>3724</v>
      </c>
      <c r="F377" s="9">
        <f>COUNTIF(SLR479_20231202[[#This Row],[Tytuł]],"*"&amp;$B$1&amp;"*")</f>
        <v>0</v>
      </c>
      <c r="G377" s="9">
        <f>COUNTIFS(SLR479_20231202[[#This Row],[Tytuł]],"*"&amp;$B$1&amp;"*",SLR479_20231202[[#This Row],[Tytuł]],"*"&amp;$E$1&amp;"*")</f>
        <v>0</v>
      </c>
      <c r="H377" s="9" t="s">
        <v>3725</v>
      </c>
      <c r="I377" s="9">
        <f>MID(SLR479_20231202[[#This Row],[Rok, publikacja, cytowania]],2,4)+0</f>
        <v>2020</v>
      </c>
      <c r="J377" s="9">
        <f>(MID(SLR479_20231202[[#This Row],[Rok, publikacja, cytowania]],FIND(" Cited ",SLR479_20231202[[#This Row],[Rok, publikacja, cytowania]])+7,SLR479_20231202[[#This Row],[IlośćZnakówLCyt]]))+0</f>
        <v>2</v>
      </c>
      <c r="K377" s="9">
        <f>FIND(" Cited ",SLR479_20231202[[#This Row],[Rok, publikacja, cytowania]])+7</f>
        <v>122</v>
      </c>
      <c r="L377" s="9">
        <f>FIND(" times",SLR479_20231202[[#This Row],[Rok, publikacja, cytowania]])</f>
        <v>123</v>
      </c>
      <c r="M377" s="9">
        <f>SLR479_20231202[[#This Row],[koniecLCyt]]-SLR479_20231202[[#This Row],[poczLCyt]]</f>
        <v>1</v>
      </c>
      <c r="N377" s="9" t="s">
        <v>3726</v>
      </c>
      <c r="O377" s="9" t="s">
        <v>3727</v>
      </c>
      <c r="P377" s="9" t="s">
        <v>3728</v>
      </c>
      <c r="Q377" s="9">
        <f>COUNTIF(SLR479_20231202[[#This Row],[streszczenie]],"*"&amp;$B$1&amp;"*")</f>
        <v>1</v>
      </c>
      <c r="R377" s="9">
        <f>COUNTIFS(SLR479_20231202[[#This Row],[streszczenie]],"*"&amp;$B$1&amp;"*",SLR479_20231202[[#This Row],[streszczenie]],"*"&amp;$E$1&amp;"*")</f>
        <v>1</v>
      </c>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8" t="s">
        <v>10</v>
      </c>
      <c r="CK377" s="8" t="s">
        <v>207</v>
      </c>
      <c r="CL377" s="8" t="s">
        <v>12</v>
      </c>
    </row>
    <row r="378" spans="1:90" hidden="1" x14ac:dyDescent="0.45">
      <c r="A378" s="9">
        <v>376</v>
      </c>
      <c r="B378" s="9" t="s">
        <v>1391</v>
      </c>
      <c r="C378" s="9" t="s">
        <v>1392</v>
      </c>
      <c r="D378" s="9" t="s">
        <v>1393</v>
      </c>
      <c r="E378" s="9" t="s">
        <v>1394</v>
      </c>
      <c r="F378" s="9">
        <f>COUNTIF(SLR479_20231202[[#This Row],[Tytuł]],"*"&amp;$B$1&amp;"*")</f>
        <v>0</v>
      </c>
      <c r="G378" s="9">
        <f>COUNTIFS(SLR479_20231202[[#This Row],[Tytuł]],"*"&amp;$B$1&amp;"*",SLR479_20231202[[#This Row],[Tytuł]],"*"&amp;$E$1&amp;"*")</f>
        <v>0</v>
      </c>
      <c r="H378" s="9" t="s">
        <v>1395</v>
      </c>
      <c r="I378" s="9">
        <f>MID(SLR479_20231202[[#This Row],[Rok, publikacja, cytowania]],2,4)+0</f>
        <v>2023</v>
      </c>
      <c r="J378" s="9">
        <f>(MID(SLR479_20231202[[#This Row],[Rok, publikacja, cytowania]],FIND(" Cited ",SLR479_20231202[[#This Row],[Rok, publikacja, cytowania]])+7,SLR479_20231202[[#This Row],[IlośćZnakówLCyt]]))+0</f>
        <v>1</v>
      </c>
      <c r="K378" s="9">
        <f>FIND(" Cited ",SLR479_20231202[[#This Row],[Rok, publikacja, cytowania]])+7</f>
        <v>49</v>
      </c>
      <c r="L378" s="9">
        <f>FIND(" times",SLR479_20231202[[#This Row],[Rok, publikacja, cytowania]])</f>
        <v>50</v>
      </c>
      <c r="M378" s="9">
        <f>SLR479_20231202[[#This Row],[koniecLCyt]]-SLR479_20231202[[#This Row],[poczLCyt]]</f>
        <v>1</v>
      </c>
      <c r="N378" s="9" t="s">
        <v>1396</v>
      </c>
      <c r="O378" s="9" t="s">
        <v>1397</v>
      </c>
      <c r="P378" s="9" t="s">
        <v>1398</v>
      </c>
      <c r="Q378" s="9">
        <f>COUNTIF(SLR479_20231202[[#This Row],[streszczenie]],"*"&amp;$B$1&amp;"*")</f>
        <v>1</v>
      </c>
      <c r="R378" s="9">
        <f>COUNTIFS(SLR479_20231202[[#This Row],[streszczenie]],"*"&amp;$B$1&amp;"*",SLR479_20231202[[#This Row],[streszczenie]],"*"&amp;$E$1&amp;"*")</f>
        <v>1</v>
      </c>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t="s">
        <v>10</v>
      </c>
      <c r="CK378" s="9" t="s">
        <v>11</v>
      </c>
      <c r="CL378" s="9" t="s">
        <v>12</v>
      </c>
    </row>
    <row r="379" spans="1:90" hidden="1" x14ac:dyDescent="0.45">
      <c r="A379" s="9">
        <v>377</v>
      </c>
      <c r="B379" s="9" t="s">
        <v>3729</v>
      </c>
      <c r="C379" s="9" t="s">
        <v>3730</v>
      </c>
      <c r="D379" s="9" t="s">
        <v>3731</v>
      </c>
      <c r="E379" s="9" t="s">
        <v>3732</v>
      </c>
      <c r="F379" s="9">
        <f>COUNTIF(SLR479_20231202[[#This Row],[Tytuł]],"*"&amp;$B$1&amp;"*")</f>
        <v>0</v>
      </c>
      <c r="G379" s="9">
        <f>COUNTIFS(SLR479_20231202[[#This Row],[Tytuł]],"*"&amp;$B$1&amp;"*",SLR479_20231202[[#This Row],[Tytuł]],"*"&amp;$E$1&amp;"*")</f>
        <v>0</v>
      </c>
      <c r="H379" s="9" t="s">
        <v>3733</v>
      </c>
      <c r="I379" s="9">
        <f>MID(SLR479_20231202[[#This Row],[Rok, publikacja, cytowania]],2,4)+0</f>
        <v>2023</v>
      </c>
      <c r="J379" s="9">
        <f>(MID(SLR479_20231202[[#This Row],[Rok, publikacja, cytowania]],FIND(" Cited ",SLR479_20231202[[#This Row],[Rok, publikacja, cytowania]])+7,SLR479_20231202[[#This Row],[IlośćZnakówLCyt]]))+0</f>
        <v>1</v>
      </c>
      <c r="K379" s="9">
        <f>FIND(" Cited ",SLR479_20231202[[#This Row],[Rok, publikacja, cytowania]])+7</f>
        <v>32</v>
      </c>
      <c r="L379" s="9">
        <f>FIND(" times",SLR479_20231202[[#This Row],[Rok, publikacja, cytowania]])</f>
        <v>33</v>
      </c>
      <c r="M379" s="9">
        <f>SLR479_20231202[[#This Row],[koniecLCyt]]-SLR479_20231202[[#This Row],[poczLCyt]]</f>
        <v>1</v>
      </c>
      <c r="N379" s="9" t="s">
        <v>3734</v>
      </c>
      <c r="O379" s="9" t="s">
        <v>3735</v>
      </c>
      <c r="P379" s="9" t="s">
        <v>3736</v>
      </c>
      <c r="Q379" s="9">
        <f>COUNTIF(SLR479_20231202[[#This Row],[streszczenie]],"*"&amp;$B$1&amp;"*")</f>
        <v>1</v>
      </c>
      <c r="R379" s="9">
        <f>COUNTIFS(SLR479_20231202[[#This Row],[streszczenie]],"*"&amp;$B$1&amp;"*",SLR479_20231202[[#This Row],[streszczenie]],"*"&amp;$E$1&amp;"*")</f>
        <v>1</v>
      </c>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8" t="s">
        <v>10</v>
      </c>
      <c r="CK379" s="8" t="s">
        <v>11</v>
      </c>
      <c r="CL379" s="8" t="s">
        <v>12</v>
      </c>
    </row>
    <row r="380" spans="1:90" hidden="1" x14ac:dyDescent="0.45">
      <c r="A380" s="9">
        <v>378</v>
      </c>
      <c r="B380" s="9" t="s">
        <v>3737</v>
      </c>
      <c r="C380" s="9" t="s">
        <v>3738</v>
      </c>
      <c r="D380" s="9" t="s">
        <v>3739</v>
      </c>
      <c r="E380" s="9" t="s">
        <v>3740</v>
      </c>
      <c r="F380" s="9">
        <f>COUNTIF(SLR479_20231202[[#This Row],[Tytuł]],"*"&amp;$B$1&amp;"*")</f>
        <v>0</v>
      </c>
      <c r="G380" s="9">
        <f>COUNTIFS(SLR479_20231202[[#This Row],[Tytuł]],"*"&amp;$B$1&amp;"*",SLR479_20231202[[#This Row],[Tytuł]],"*"&amp;$E$1&amp;"*")</f>
        <v>0</v>
      </c>
      <c r="H380" s="9" t="s">
        <v>3741</v>
      </c>
      <c r="I380" s="9">
        <f>MID(SLR479_20231202[[#This Row],[Rok, publikacja, cytowania]],2,4)+0</f>
        <v>2020</v>
      </c>
      <c r="J380" s="9">
        <f>(MID(SLR479_20231202[[#This Row],[Rok, publikacja, cytowania]],FIND(" Cited ",SLR479_20231202[[#This Row],[Rok, publikacja, cytowania]])+7,SLR479_20231202[[#This Row],[IlośćZnakówLCyt]]))+0</f>
        <v>1</v>
      </c>
      <c r="K380" s="9">
        <f>FIND(" Cited ",SLR479_20231202[[#This Row],[Rok, publikacja, cytowania]])+7</f>
        <v>135</v>
      </c>
      <c r="L380" s="9">
        <f>FIND(" times",SLR479_20231202[[#This Row],[Rok, publikacja, cytowania]])</f>
        <v>136</v>
      </c>
      <c r="M380" s="9">
        <f>SLR479_20231202[[#This Row],[koniecLCyt]]-SLR479_20231202[[#This Row],[poczLCyt]]</f>
        <v>1</v>
      </c>
      <c r="N380" s="9" t="s">
        <v>3742</v>
      </c>
      <c r="O380" s="9" t="s">
        <v>3743</v>
      </c>
      <c r="P380" s="9" t="s">
        <v>3744</v>
      </c>
      <c r="Q380" s="9">
        <f>COUNTIF(SLR479_20231202[[#This Row],[streszczenie]],"*"&amp;$B$1&amp;"*")</f>
        <v>1</v>
      </c>
      <c r="R380" s="9">
        <f>COUNTIFS(SLR479_20231202[[#This Row],[streszczenie]],"*"&amp;$B$1&amp;"*",SLR479_20231202[[#This Row],[streszczenie]],"*"&amp;$E$1&amp;"*")</f>
        <v>1</v>
      </c>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t="s">
        <v>10</v>
      </c>
      <c r="CK380" s="9" t="s">
        <v>207</v>
      </c>
      <c r="CL380" s="9" t="s">
        <v>12</v>
      </c>
    </row>
    <row r="381" spans="1:90" hidden="1" x14ac:dyDescent="0.45">
      <c r="A381" s="9">
        <v>379</v>
      </c>
      <c r="B381" s="9" t="s">
        <v>3745</v>
      </c>
      <c r="C381" s="9" t="s">
        <v>3746</v>
      </c>
      <c r="D381" s="9">
        <v>57608534700</v>
      </c>
      <c r="E381" s="9" t="s">
        <v>3747</v>
      </c>
      <c r="F381" s="9">
        <f>COUNTIF(SLR479_20231202[[#This Row],[Tytuł]],"*"&amp;$B$1&amp;"*")</f>
        <v>0</v>
      </c>
      <c r="G381" s="9">
        <f>COUNTIFS(SLR479_20231202[[#This Row],[Tytuł]],"*"&amp;$B$1&amp;"*",SLR479_20231202[[#This Row],[Tytuł]],"*"&amp;$E$1&amp;"*")</f>
        <v>0</v>
      </c>
      <c r="H381" s="9" t="s">
        <v>3748</v>
      </c>
      <c r="I381" s="9">
        <f>MID(SLR479_20231202[[#This Row],[Rok, publikacja, cytowania]],2,4)+0</f>
        <v>2022</v>
      </c>
      <c r="J381" s="9">
        <f>(MID(SLR479_20231202[[#This Row],[Rok, publikacja, cytowania]],FIND(" Cited ",SLR479_20231202[[#This Row],[Rok, publikacja, cytowania]])+7,SLR479_20231202[[#This Row],[IlośćZnakówLCyt]]))+0</f>
        <v>2</v>
      </c>
      <c r="K381" s="9">
        <f>FIND(" Cited ",SLR479_20231202[[#This Row],[Rok, publikacja, cytowania]])+7</f>
        <v>98</v>
      </c>
      <c r="L381" s="9">
        <f>FIND(" times",SLR479_20231202[[#This Row],[Rok, publikacja, cytowania]])</f>
        <v>99</v>
      </c>
      <c r="M381" s="9">
        <f>SLR479_20231202[[#This Row],[koniecLCyt]]-SLR479_20231202[[#This Row],[poczLCyt]]</f>
        <v>1</v>
      </c>
      <c r="N381" s="9" t="s">
        <v>3749</v>
      </c>
      <c r="O381" s="9" t="s">
        <v>3750</v>
      </c>
      <c r="P381" s="9" t="s">
        <v>3751</v>
      </c>
      <c r="Q381" s="9">
        <f>COUNTIF(SLR479_20231202[[#This Row],[streszczenie]],"*"&amp;$B$1&amp;"*")</f>
        <v>0</v>
      </c>
      <c r="R381" s="9">
        <f>COUNTIFS(SLR479_20231202[[#This Row],[streszczenie]],"*"&amp;$B$1&amp;"*",SLR479_20231202[[#This Row],[streszczenie]],"*"&amp;$E$1&amp;"*")</f>
        <v>0</v>
      </c>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8" t="s">
        <v>10</v>
      </c>
      <c r="CK381" s="8" t="s">
        <v>11</v>
      </c>
      <c r="CL381" s="8" t="s">
        <v>12</v>
      </c>
    </row>
    <row r="382" spans="1:90" hidden="1" x14ac:dyDescent="0.45">
      <c r="A382" s="9">
        <v>380</v>
      </c>
      <c r="B382" s="9" t="s">
        <v>3752</v>
      </c>
      <c r="C382" s="9" t="s">
        <v>3753</v>
      </c>
      <c r="D382" s="9">
        <v>57212196201</v>
      </c>
      <c r="E382" s="9" t="s">
        <v>3754</v>
      </c>
      <c r="F382" s="9">
        <f>COUNTIF(SLR479_20231202[[#This Row],[Tytuł]],"*"&amp;$B$1&amp;"*")</f>
        <v>1</v>
      </c>
      <c r="G382" s="9">
        <f>COUNTIFS(SLR479_20231202[[#This Row],[Tytuł]],"*"&amp;$B$1&amp;"*",SLR479_20231202[[#This Row],[Tytuł]],"*"&amp;$E$1&amp;"*")</f>
        <v>0</v>
      </c>
      <c r="H382" s="9" t="s">
        <v>3755</v>
      </c>
      <c r="I382" s="9">
        <f>MID(SLR479_20231202[[#This Row],[Rok, publikacja, cytowania]],2,4)+0</f>
        <v>2022</v>
      </c>
      <c r="J382" s="9">
        <f>(MID(SLR479_20231202[[#This Row],[Rok, publikacja, cytowania]],FIND(" Cited ",SLR479_20231202[[#This Row],[Rok, publikacja, cytowania]])+7,SLR479_20231202[[#This Row],[IlośćZnakówLCyt]]))+0</f>
        <v>2</v>
      </c>
      <c r="K382" s="9">
        <f>FIND(" Cited ",SLR479_20231202[[#This Row],[Rok, publikacja, cytowania]])+7</f>
        <v>83</v>
      </c>
      <c r="L382" s="9">
        <f>FIND(" times",SLR479_20231202[[#This Row],[Rok, publikacja, cytowania]])</f>
        <v>84</v>
      </c>
      <c r="M382" s="9">
        <f>SLR479_20231202[[#This Row],[koniecLCyt]]-SLR479_20231202[[#This Row],[poczLCyt]]</f>
        <v>1</v>
      </c>
      <c r="N382" s="9" t="s">
        <v>3756</v>
      </c>
      <c r="O382" s="9" t="s">
        <v>3757</v>
      </c>
      <c r="P382" s="9" t="s">
        <v>3758</v>
      </c>
      <c r="Q382" s="9">
        <f>COUNTIF(SLR479_20231202[[#This Row],[streszczenie]],"*"&amp;$B$1&amp;"*")</f>
        <v>1</v>
      </c>
      <c r="R382" s="9">
        <f>COUNTIFS(SLR479_20231202[[#This Row],[streszczenie]],"*"&amp;$B$1&amp;"*",SLR479_20231202[[#This Row],[streszczenie]],"*"&amp;$E$1&amp;"*")</f>
        <v>1</v>
      </c>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t="s">
        <v>10</v>
      </c>
      <c r="CK382" s="9" t="s">
        <v>175</v>
      </c>
      <c r="CL382" s="9" t="s">
        <v>12</v>
      </c>
    </row>
    <row r="383" spans="1:90" hidden="1" x14ac:dyDescent="0.45">
      <c r="A383" s="9">
        <v>381</v>
      </c>
      <c r="B383" s="9" t="s">
        <v>3759</v>
      </c>
      <c r="C383" s="9" t="s">
        <v>3760</v>
      </c>
      <c r="D383" s="9" t="s">
        <v>3761</v>
      </c>
      <c r="E383" s="9" t="s">
        <v>3762</v>
      </c>
      <c r="F383" s="9">
        <f>COUNTIF(SLR479_20231202[[#This Row],[Tytuł]],"*"&amp;$B$1&amp;"*")</f>
        <v>1</v>
      </c>
      <c r="G383" s="9">
        <f>COUNTIFS(SLR479_20231202[[#This Row],[Tytuł]],"*"&amp;$B$1&amp;"*",SLR479_20231202[[#This Row],[Tytuł]],"*"&amp;$E$1&amp;"*")</f>
        <v>1</v>
      </c>
      <c r="H383" s="9" t="s">
        <v>3763</v>
      </c>
      <c r="I383" s="9">
        <f>MID(SLR479_20231202[[#This Row],[Rok, publikacja, cytowania]],2,4)+0</f>
        <v>2023</v>
      </c>
      <c r="J383" s="9">
        <f>(MID(SLR479_20231202[[#This Row],[Rok, publikacja, cytowania]],FIND(" Cited ",SLR479_20231202[[#This Row],[Rok, publikacja, cytowania]])+7,SLR479_20231202[[#This Row],[IlośćZnakówLCyt]]))+0</f>
        <v>1</v>
      </c>
      <c r="K383" s="9">
        <f>FIND(" Cited ",SLR479_20231202[[#This Row],[Rok, publikacja, cytowania]])+7</f>
        <v>104</v>
      </c>
      <c r="L383" s="9">
        <f>FIND(" times",SLR479_20231202[[#This Row],[Rok, publikacja, cytowania]])</f>
        <v>105</v>
      </c>
      <c r="M383" s="9">
        <f>SLR479_20231202[[#This Row],[koniecLCyt]]-SLR479_20231202[[#This Row],[poczLCyt]]</f>
        <v>1</v>
      </c>
      <c r="N383" s="9" t="s">
        <v>3764</v>
      </c>
      <c r="O383" s="9" t="s">
        <v>3765</v>
      </c>
      <c r="P383" s="9" t="s">
        <v>3766</v>
      </c>
      <c r="Q383" s="9">
        <f>COUNTIF(SLR479_20231202[[#This Row],[streszczenie]],"*"&amp;$B$1&amp;"*")</f>
        <v>1</v>
      </c>
      <c r="R383" s="9">
        <f>COUNTIFS(SLR479_20231202[[#This Row],[streszczenie]],"*"&amp;$B$1&amp;"*",SLR479_20231202[[#This Row],[streszczenie]],"*"&amp;$E$1&amp;"*")</f>
        <v>1</v>
      </c>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8" t="s">
        <v>10</v>
      </c>
      <c r="CK383" s="8" t="s">
        <v>11</v>
      </c>
      <c r="CL383" s="8" t="s">
        <v>12</v>
      </c>
    </row>
    <row r="384" spans="1:90" hidden="1" x14ac:dyDescent="0.45">
      <c r="A384" s="9">
        <v>382</v>
      </c>
      <c r="B384" s="9" t="s">
        <v>1399</v>
      </c>
      <c r="C384" s="9" t="s">
        <v>1400</v>
      </c>
      <c r="D384" s="9" t="s">
        <v>1401</v>
      </c>
      <c r="E384" s="9" t="s">
        <v>1402</v>
      </c>
      <c r="F384" s="9">
        <f>COUNTIF(SLR479_20231202[[#This Row],[Tytuł]],"*"&amp;$B$1&amp;"*")</f>
        <v>0</v>
      </c>
      <c r="G384" s="9">
        <f>COUNTIFS(SLR479_20231202[[#This Row],[Tytuł]],"*"&amp;$B$1&amp;"*",SLR479_20231202[[#This Row],[Tytuł]],"*"&amp;$E$1&amp;"*")</f>
        <v>0</v>
      </c>
      <c r="H384" s="9" t="s">
        <v>1403</v>
      </c>
      <c r="I384" s="9">
        <f>MID(SLR479_20231202[[#This Row],[Rok, publikacja, cytowania]],2,4)+0</f>
        <v>2022</v>
      </c>
      <c r="J384" s="9">
        <f>(MID(SLR479_20231202[[#This Row],[Rok, publikacja, cytowania]],FIND(" Cited ",SLR479_20231202[[#This Row],[Rok, publikacja, cytowania]])+7,SLR479_20231202[[#This Row],[IlośćZnakówLCyt]]))+0</f>
        <v>1</v>
      </c>
      <c r="K384" s="9">
        <f>FIND(" Cited ",SLR479_20231202[[#This Row],[Rok, publikacja, cytowania]])+7</f>
        <v>114</v>
      </c>
      <c r="L384" s="9">
        <f>FIND(" times",SLR479_20231202[[#This Row],[Rok, publikacja, cytowania]])</f>
        <v>115</v>
      </c>
      <c r="M384" s="9">
        <f>SLR479_20231202[[#This Row],[koniecLCyt]]-SLR479_20231202[[#This Row],[poczLCyt]]</f>
        <v>1</v>
      </c>
      <c r="N384" s="9" t="s">
        <v>1404</v>
      </c>
      <c r="O384" s="9" t="s">
        <v>1405</v>
      </c>
      <c r="P384" s="9" t="s">
        <v>1406</v>
      </c>
      <c r="Q384" s="9">
        <f>COUNTIF(SLR479_20231202[[#This Row],[streszczenie]],"*"&amp;$B$1&amp;"*")</f>
        <v>0</v>
      </c>
      <c r="R384" s="9">
        <f>COUNTIFS(SLR479_20231202[[#This Row],[streszczenie]],"*"&amp;$B$1&amp;"*",SLR479_20231202[[#This Row],[streszczenie]],"*"&amp;$E$1&amp;"*")</f>
        <v>0</v>
      </c>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t="s">
        <v>10</v>
      </c>
      <c r="CK384" s="9" t="s">
        <v>128</v>
      </c>
      <c r="CL384" s="9" t="s">
        <v>12</v>
      </c>
    </row>
    <row r="385" spans="1:90" hidden="1" x14ac:dyDescent="0.45">
      <c r="A385" s="9">
        <v>383</v>
      </c>
      <c r="B385" s="9" t="s">
        <v>3767</v>
      </c>
      <c r="C385" s="9" t="s">
        <v>3768</v>
      </c>
      <c r="D385" s="9" t="s">
        <v>3769</v>
      </c>
      <c r="E385" s="9" t="s">
        <v>3770</v>
      </c>
      <c r="F385" s="9">
        <f>COUNTIF(SLR479_20231202[[#This Row],[Tytuł]],"*"&amp;$B$1&amp;"*")</f>
        <v>0</v>
      </c>
      <c r="G385" s="9">
        <f>COUNTIFS(SLR479_20231202[[#This Row],[Tytuł]],"*"&amp;$B$1&amp;"*",SLR479_20231202[[#This Row],[Tytuł]],"*"&amp;$E$1&amp;"*")</f>
        <v>0</v>
      </c>
      <c r="H385" s="9" t="s">
        <v>3771</v>
      </c>
      <c r="I385" s="9">
        <f>MID(SLR479_20231202[[#This Row],[Rok, publikacja, cytowania]],2,4)+0</f>
        <v>2023</v>
      </c>
      <c r="J385" s="9">
        <f>(MID(SLR479_20231202[[#This Row],[Rok, publikacja, cytowania]],FIND(" Cited ",SLR479_20231202[[#This Row],[Rok, publikacja, cytowania]])+7,SLR479_20231202[[#This Row],[IlośćZnakówLCyt]]))+0</f>
        <v>2</v>
      </c>
      <c r="K385" s="9">
        <f>FIND(" Cited ",SLR479_20231202[[#This Row],[Rok, publikacja, cytowania]])+7</f>
        <v>66</v>
      </c>
      <c r="L385" s="9">
        <f>FIND(" times",SLR479_20231202[[#This Row],[Rok, publikacja, cytowania]])</f>
        <v>67</v>
      </c>
      <c r="M385" s="9">
        <f>SLR479_20231202[[#This Row],[koniecLCyt]]-SLR479_20231202[[#This Row],[poczLCyt]]</f>
        <v>1</v>
      </c>
      <c r="N385" s="9" t="s">
        <v>3772</v>
      </c>
      <c r="O385" s="9" t="s">
        <v>3773</v>
      </c>
      <c r="P385" s="9" t="s">
        <v>3774</v>
      </c>
      <c r="Q385" s="9">
        <f>COUNTIF(SLR479_20231202[[#This Row],[streszczenie]],"*"&amp;$B$1&amp;"*")</f>
        <v>1</v>
      </c>
      <c r="R385" s="9">
        <f>COUNTIFS(SLR479_20231202[[#This Row],[streszczenie]],"*"&amp;$B$1&amp;"*",SLR479_20231202[[#This Row],[streszczenie]],"*"&amp;$E$1&amp;"*")</f>
        <v>1</v>
      </c>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8" t="s">
        <v>10</v>
      </c>
      <c r="CK385" s="8" t="s">
        <v>11</v>
      </c>
      <c r="CL385" s="8" t="s">
        <v>12</v>
      </c>
    </row>
    <row r="386" spans="1:90" hidden="1" x14ac:dyDescent="0.45">
      <c r="A386" s="9">
        <v>384</v>
      </c>
      <c r="B386" s="9" t="s">
        <v>3775</v>
      </c>
      <c r="C386" s="9" t="s">
        <v>3776</v>
      </c>
      <c r="D386" s="9" t="s">
        <v>3777</v>
      </c>
      <c r="E386" s="9" t="s">
        <v>3778</v>
      </c>
      <c r="F386" s="9">
        <f>COUNTIF(SLR479_20231202[[#This Row],[Tytuł]],"*"&amp;$B$1&amp;"*")</f>
        <v>0</v>
      </c>
      <c r="G386" s="9">
        <f>COUNTIFS(SLR479_20231202[[#This Row],[Tytuł]],"*"&amp;$B$1&amp;"*",SLR479_20231202[[#This Row],[Tytuł]],"*"&amp;$E$1&amp;"*")</f>
        <v>0</v>
      </c>
      <c r="H386" s="9" t="s">
        <v>3779</v>
      </c>
      <c r="I386" s="9">
        <f>MID(SLR479_20231202[[#This Row],[Rok, publikacja, cytowania]],2,4)+0</f>
        <v>2011</v>
      </c>
      <c r="J386" s="9">
        <f>(MID(SLR479_20231202[[#This Row],[Rok, publikacja, cytowania]],FIND(" Cited ",SLR479_20231202[[#This Row],[Rok, publikacja, cytowania]])+7,SLR479_20231202[[#This Row],[IlośćZnakówLCyt]]))+0</f>
        <v>2</v>
      </c>
      <c r="K386" s="9">
        <f>FIND(" Cited ",SLR479_20231202[[#This Row],[Rok, publikacja, cytowania]])+7</f>
        <v>77</v>
      </c>
      <c r="L386" s="9">
        <f>FIND(" times",SLR479_20231202[[#This Row],[Rok, publikacja, cytowania]])</f>
        <v>78</v>
      </c>
      <c r="M386" s="9">
        <f>SLR479_20231202[[#This Row],[koniecLCyt]]-SLR479_20231202[[#This Row],[poczLCyt]]</f>
        <v>1</v>
      </c>
      <c r="N386" s="9">
        <v>0</v>
      </c>
      <c r="O386" s="9" t="s">
        <v>3780</v>
      </c>
      <c r="P386" s="9" t="s">
        <v>3781</v>
      </c>
      <c r="Q386" s="9">
        <f>COUNTIF(SLR479_20231202[[#This Row],[streszczenie]],"*"&amp;$B$1&amp;"*")</f>
        <v>1</v>
      </c>
      <c r="R386" s="9">
        <f>COUNTIFS(SLR479_20231202[[#This Row],[streszczenie]],"*"&amp;$B$1&amp;"*",SLR479_20231202[[#This Row],[streszczenie]],"*"&amp;$E$1&amp;"*")</f>
        <v>1</v>
      </c>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t="s">
        <v>10</v>
      </c>
      <c r="CK386" s="9" t="s">
        <v>207</v>
      </c>
      <c r="CL386" s="9" t="s">
        <v>12</v>
      </c>
    </row>
    <row r="387" spans="1:90" hidden="1" x14ac:dyDescent="0.45">
      <c r="A387" s="9">
        <v>385</v>
      </c>
      <c r="B387" s="9" t="s">
        <v>3782</v>
      </c>
      <c r="C387" s="9" t="s">
        <v>3783</v>
      </c>
      <c r="D387" s="9" t="s">
        <v>3784</v>
      </c>
      <c r="E387" s="9" t="s">
        <v>3785</v>
      </c>
      <c r="F387" s="9">
        <f>COUNTIF(SLR479_20231202[[#This Row],[Tytuł]],"*"&amp;$B$1&amp;"*")</f>
        <v>0</v>
      </c>
      <c r="G387" s="9">
        <f>COUNTIFS(SLR479_20231202[[#This Row],[Tytuł]],"*"&amp;$B$1&amp;"*",SLR479_20231202[[#This Row],[Tytuł]],"*"&amp;$E$1&amp;"*")</f>
        <v>0</v>
      </c>
      <c r="H387" s="9" t="s">
        <v>3786</v>
      </c>
      <c r="I387" s="9">
        <f>MID(SLR479_20231202[[#This Row],[Rok, publikacja, cytowania]],2,4)+0</f>
        <v>2021</v>
      </c>
      <c r="J387" s="9">
        <f>(MID(SLR479_20231202[[#This Row],[Rok, publikacja, cytowania]],FIND(" Cited ",SLR479_20231202[[#This Row],[Rok, publikacja, cytowania]])+7,SLR479_20231202[[#This Row],[IlośćZnakówLCyt]]))+0</f>
        <v>1</v>
      </c>
      <c r="K387" s="9">
        <f>FIND(" Cited ",SLR479_20231202[[#This Row],[Rok, publikacja, cytowania]])+7</f>
        <v>111</v>
      </c>
      <c r="L387" s="9">
        <f>FIND(" times",SLR479_20231202[[#This Row],[Rok, publikacja, cytowania]])</f>
        <v>112</v>
      </c>
      <c r="M387" s="9">
        <f>SLR479_20231202[[#This Row],[koniecLCyt]]-SLR479_20231202[[#This Row],[poczLCyt]]</f>
        <v>1</v>
      </c>
      <c r="N387" s="9" t="s">
        <v>3787</v>
      </c>
      <c r="O387" s="9" t="s">
        <v>3788</v>
      </c>
      <c r="P387" s="9" t="s">
        <v>3789</v>
      </c>
      <c r="Q387" s="9">
        <f>COUNTIF(SLR479_20231202[[#This Row],[streszczenie]],"*"&amp;$B$1&amp;"*")</f>
        <v>0</v>
      </c>
      <c r="R387" s="9">
        <f>COUNTIFS(SLR479_20231202[[#This Row],[streszczenie]],"*"&amp;$B$1&amp;"*",SLR479_20231202[[#This Row],[streszczenie]],"*"&amp;$E$1&amp;"*")</f>
        <v>0</v>
      </c>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8" t="s">
        <v>10</v>
      </c>
      <c r="CK387" s="8" t="s">
        <v>11</v>
      </c>
      <c r="CL387" s="8" t="s">
        <v>12</v>
      </c>
    </row>
    <row r="388" spans="1:90" hidden="1" x14ac:dyDescent="0.45">
      <c r="A388" s="9">
        <v>386</v>
      </c>
      <c r="B388" s="9" t="s">
        <v>3790</v>
      </c>
      <c r="C388" s="9" t="s">
        <v>3791</v>
      </c>
      <c r="D388" s="9" t="s">
        <v>3792</v>
      </c>
      <c r="E388" s="9" t="s">
        <v>3793</v>
      </c>
      <c r="F388" s="9">
        <f>COUNTIF(SLR479_20231202[[#This Row],[Tytuł]],"*"&amp;$B$1&amp;"*")</f>
        <v>1</v>
      </c>
      <c r="G388" s="9">
        <f>COUNTIFS(SLR479_20231202[[#This Row],[Tytuł]],"*"&amp;$B$1&amp;"*",SLR479_20231202[[#This Row],[Tytuł]],"*"&amp;$E$1&amp;"*")</f>
        <v>1</v>
      </c>
      <c r="H388" s="9" t="s">
        <v>3794</v>
      </c>
      <c r="I388" s="9">
        <f>MID(SLR479_20231202[[#This Row],[Rok, publikacja, cytowania]],2,4)+0</f>
        <v>2021</v>
      </c>
      <c r="J388" s="9">
        <f>(MID(SLR479_20231202[[#This Row],[Rok, publikacja, cytowania]],FIND(" Cited ",SLR479_20231202[[#This Row],[Rok, publikacja, cytowania]])+7,SLR479_20231202[[#This Row],[IlośćZnakówLCyt]]))+0</f>
        <v>1</v>
      </c>
      <c r="K388" s="9">
        <f>FIND(" Cited ",SLR479_20231202[[#This Row],[Rok, publikacja, cytowania]])+7</f>
        <v>73</v>
      </c>
      <c r="L388" s="9">
        <f>FIND(" times",SLR479_20231202[[#This Row],[Rok, publikacja, cytowania]])</f>
        <v>74</v>
      </c>
      <c r="M388" s="9">
        <f>SLR479_20231202[[#This Row],[koniecLCyt]]-SLR479_20231202[[#This Row],[poczLCyt]]</f>
        <v>1</v>
      </c>
      <c r="N388" s="9" t="s">
        <v>3795</v>
      </c>
      <c r="O388" s="9" t="s">
        <v>3796</v>
      </c>
      <c r="P388" s="9" t="s">
        <v>3797</v>
      </c>
      <c r="Q388" s="9">
        <f>COUNTIF(SLR479_20231202[[#This Row],[streszczenie]],"*"&amp;$B$1&amp;"*")</f>
        <v>1</v>
      </c>
      <c r="R388" s="9">
        <f>COUNTIFS(SLR479_20231202[[#This Row],[streszczenie]],"*"&amp;$B$1&amp;"*",SLR479_20231202[[#This Row],[streszczenie]],"*"&amp;$E$1&amp;"*")</f>
        <v>1</v>
      </c>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t="s">
        <v>10</v>
      </c>
      <c r="CK388" s="9" t="s">
        <v>207</v>
      </c>
      <c r="CL388" s="9" t="s">
        <v>12</v>
      </c>
    </row>
    <row r="389" spans="1:90" x14ac:dyDescent="0.45">
      <c r="A389" s="9">
        <v>387</v>
      </c>
      <c r="B389" s="9" t="s">
        <v>1445</v>
      </c>
      <c r="C389" s="9" t="s">
        <v>1446</v>
      </c>
      <c r="D389" s="9" t="s">
        <v>1447</v>
      </c>
      <c r="E389" s="9" t="s">
        <v>1448</v>
      </c>
      <c r="F389" s="9">
        <f>COUNTIF(SLR479_20231202[[#This Row],[Tytuł]],"*"&amp;$B$1&amp;"*")</f>
        <v>0</v>
      </c>
      <c r="G389" s="9">
        <f>COUNTIFS(SLR479_20231202[[#This Row],[Tytuł]],"*"&amp;$B$1&amp;"*",SLR479_20231202[[#This Row],[Tytuł]],"*"&amp;$E$1&amp;"*")</f>
        <v>0</v>
      </c>
      <c r="H389" s="9" t="s">
        <v>1449</v>
      </c>
      <c r="I389" s="9">
        <f>MID(SLR479_20231202[[#This Row],[Rok, publikacja, cytowania]],2,4)+0</f>
        <v>2021</v>
      </c>
      <c r="J389" s="9">
        <f>(MID(SLR479_20231202[[#This Row],[Rok, publikacja, cytowania]],FIND(" Cited ",SLR479_20231202[[#This Row],[Rok, publikacja, cytowania]])+7,SLR479_20231202[[#This Row],[IlośćZnakówLCyt]]))+0</f>
        <v>1</v>
      </c>
      <c r="K389" s="9">
        <f>FIND(" Cited ",SLR479_20231202[[#This Row],[Rok, publikacja, cytowania]])+7</f>
        <v>100</v>
      </c>
      <c r="L389" s="9">
        <f>FIND(" times",SLR479_20231202[[#This Row],[Rok, publikacja, cytowania]])</f>
        <v>101</v>
      </c>
      <c r="M389" s="9">
        <f>SLR479_20231202[[#This Row],[koniecLCyt]]-SLR479_20231202[[#This Row],[poczLCyt]]</f>
        <v>1</v>
      </c>
      <c r="N389" s="9" t="s">
        <v>1450</v>
      </c>
      <c r="O389" s="9" t="s">
        <v>1451</v>
      </c>
      <c r="P389" s="9" t="s">
        <v>1452</v>
      </c>
      <c r="Q389" s="9">
        <f>COUNTIF(SLR479_20231202[[#This Row],[streszczenie]],"*"&amp;$B$1&amp;"*")</f>
        <v>1</v>
      </c>
      <c r="R389" s="9">
        <f>COUNTIFS(SLR479_20231202[[#This Row],[streszczenie]],"*"&amp;$B$1&amp;"*",SLR479_20231202[[#This Row],[streszczenie]],"*"&amp;$E$1&amp;"*")</f>
        <v>0</v>
      </c>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8" t="s">
        <v>10</v>
      </c>
      <c r="CK389" s="8" t="s">
        <v>11</v>
      </c>
      <c r="CL389" s="8" t="s">
        <v>12</v>
      </c>
    </row>
    <row r="390" spans="1:90" hidden="1" x14ac:dyDescent="0.45">
      <c r="A390" s="9">
        <v>388</v>
      </c>
      <c r="B390" s="9" t="s">
        <v>3798</v>
      </c>
      <c r="C390" s="9" t="s">
        <v>3799</v>
      </c>
      <c r="D390" s="9" t="s">
        <v>3800</v>
      </c>
      <c r="E390" s="9" t="s">
        <v>3801</v>
      </c>
      <c r="F390" s="9">
        <f>COUNTIF(SLR479_20231202[[#This Row],[Tytuł]],"*"&amp;$B$1&amp;"*")</f>
        <v>0</v>
      </c>
      <c r="G390" s="9">
        <f>COUNTIFS(SLR479_20231202[[#This Row],[Tytuł]],"*"&amp;$B$1&amp;"*",SLR479_20231202[[#This Row],[Tytuł]],"*"&amp;$E$1&amp;"*")</f>
        <v>0</v>
      </c>
      <c r="H390" s="9" t="s">
        <v>3802</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71</v>
      </c>
      <c r="L390" s="9">
        <f>FIND(" times",SLR479_20231202[[#This Row],[Rok, publikacja, cytowania]])</f>
        <v>72</v>
      </c>
      <c r="M390" s="9">
        <f>SLR479_20231202[[#This Row],[koniecLCyt]]-SLR479_20231202[[#This Row],[poczLCyt]]</f>
        <v>1</v>
      </c>
      <c r="N390" s="9" t="s">
        <v>3803</v>
      </c>
      <c r="O390" s="9" t="s">
        <v>3804</v>
      </c>
      <c r="P390" s="9" t="s">
        <v>3805</v>
      </c>
      <c r="Q390" s="9">
        <f>COUNTIF(SLR479_20231202[[#This Row],[streszczenie]],"*"&amp;$B$1&amp;"*")</f>
        <v>0</v>
      </c>
      <c r="R390" s="9">
        <f>COUNTIFS(SLR479_20231202[[#This Row],[streszczenie]],"*"&amp;$B$1&amp;"*",SLR479_20231202[[#This Row],[streszczenie]],"*"&amp;$E$1&amp;"*")</f>
        <v>0</v>
      </c>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t="s">
        <v>10</v>
      </c>
      <c r="CK390" s="9" t="s">
        <v>11</v>
      </c>
      <c r="CL390" s="9" t="s">
        <v>12</v>
      </c>
    </row>
    <row r="391" spans="1:90" hidden="1" x14ac:dyDescent="0.45">
      <c r="A391" s="9">
        <v>389</v>
      </c>
      <c r="B391" s="9" t="s">
        <v>1461</v>
      </c>
      <c r="C391" s="9" t="s">
        <v>1462</v>
      </c>
      <c r="D391" s="9" t="s">
        <v>1463</v>
      </c>
      <c r="E391" s="9" t="s">
        <v>1464</v>
      </c>
      <c r="F391" s="9">
        <f>COUNTIF(SLR479_20231202[[#This Row],[Tytuł]],"*"&amp;$B$1&amp;"*")</f>
        <v>0</v>
      </c>
      <c r="G391" s="9">
        <f>COUNTIFS(SLR479_20231202[[#This Row],[Tytuł]],"*"&amp;$B$1&amp;"*",SLR479_20231202[[#This Row],[Tytuł]],"*"&amp;$E$1&amp;"*")</f>
        <v>0</v>
      </c>
      <c r="H391" s="9" t="s">
        <v>1465</v>
      </c>
      <c r="I391" s="9">
        <f>MID(SLR479_20231202[[#This Row],[Rok, publikacja, cytowania]],2,4)+0</f>
        <v>2017</v>
      </c>
      <c r="J391" s="9">
        <f>(MID(SLR479_20231202[[#This Row],[Rok, publikacja, cytowania]],FIND(" Cited ",SLR479_20231202[[#This Row],[Rok, publikacja, cytowania]])+7,SLR479_20231202[[#This Row],[IlośćZnakówLCyt]]))+0</f>
        <v>1</v>
      </c>
      <c r="K391" s="9">
        <f>FIND(" Cited ",SLR479_20231202[[#This Row],[Rok, publikacja, cytowania]])+7</f>
        <v>92</v>
      </c>
      <c r="L391" s="9">
        <f>FIND(" times",SLR479_20231202[[#This Row],[Rok, publikacja, cytowania]])</f>
        <v>93</v>
      </c>
      <c r="M391" s="9">
        <f>SLR479_20231202[[#This Row],[koniecLCyt]]-SLR479_20231202[[#This Row],[poczLCyt]]</f>
        <v>1</v>
      </c>
      <c r="N391" s="9">
        <v>0</v>
      </c>
      <c r="O391" s="9" t="s">
        <v>1466</v>
      </c>
      <c r="P391" s="9" t="s">
        <v>1467</v>
      </c>
      <c r="Q391" s="9">
        <f>COUNTIF(SLR479_20231202[[#This Row],[streszczenie]],"*"&amp;$B$1&amp;"*")</f>
        <v>1</v>
      </c>
      <c r="R391" s="9">
        <f>COUNTIFS(SLR479_20231202[[#This Row],[streszczenie]],"*"&amp;$B$1&amp;"*",SLR479_20231202[[#This Row],[streszczenie]],"*"&amp;$E$1&amp;"*")</f>
        <v>1</v>
      </c>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8" t="s">
        <v>10</v>
      </c>
      <c r="CK391" s="8" t="s">
        <v>11</v>
      </c>
      <c r="CL391" s="8" t="s">
        <v>12</v>
      </c>
    </row>
    <row r="392" spans="1:90" hidden="1" x14ac:dyDescent="0.45">
      <c r="A392" s="9">
        <v>390</v>
      </c>
      <c r="B392" s="9" t="s">
        <v>3806</v>
      </c>
      <c r="C392" s="9" t="s">
        <v>3807</v>
      </c>
      <c r="D392" s="9" t="s">
        <v>3808</v>
      </c>
      <c r="E392" s="9" t="s">
        <v>3809</v>
      </c>
      <c r="F392" s="9">
        <f>COUNTIF(SLR479_20231202[[#This Row],[Tytuł]],"*"&amp;$B$1&amp;"*")</f>
        <v>0</v>
      </c>
      <c r="G392" s="9">
        <f>COUNTIFS(SLR479_20231202[[#This Row],[Tytuł]],"*"&amp;$B$1&amp;"*",SLR479_20231202[[#This Row],[Tytuł]],"*"&amp;$E$1&amp;"*")</f>
        <v>0</v>
      </c>
      <c r="H392" s="9" t="s">
        <v>3810</v>
      </c>
      <c r="I392" s="9">
        <f>MID(SLR479_20231202[[#This Row],[Rok, publikacja, cytowania]],2,4)+0</f>
        <v>2017</v>
      </c>
      <c r="J392" s="9">
        <f>(MID(SLR479_20231202[[#This Row],[Rok, publikacja, cytowania]],FIND(" Cited ",SLR479_20231202[[#This Row],[Rok, publikacja, cytowania]])+7,SLR479_20231202[[#This Row],[IlośćZnakówLCyt]]))+0</f>
        <v>2</v>
      </c>
      <c r="K392" s="9">
        <f>FIND(" Cited ",SLR479_20231202[[#This Row],[Rok, publikacja, cytowania]])+7</f>
        <v>75</v>
      </c>
      <c r="L392" s="9">
        <f>FIND(" times",SLR479_20231202[[#This Row],[Rok, publikacja, cytowania]])</f>
        <v>76</v>
      </c>
      <c r="M392" s="9">
        <f>SLR479_20231202[[#This Row],[koniecLCyt]]-SLR479_20231202[[#This Row],[poczLCyt]]</f>
        <v>1</v>
      </c>
      <c r="N392" s="9">
        <v>0</v>
      </c>
      <c r="O392" s="9" t="s">
        <v>3811</v>
      </c>
      <c r="P392" s="9" t="s">
        <v>3812</v>
      </c>
      <c r="Q392" s="9">
        <f>COUNTIF(SLR479_20231202[[#This Row],[streszczenie]],"*"&amp;$B$1&amp;"*")</f>
        <v>1</v>
      </c>
      <c r="R392" s="9">
        <f>COUNTIFS(SLR479_20231202[[#This Row],[streszczenie]],"*"&amp;$B$1&amp;"*",SLR479_20231202[[#This Row],[streszczenie]],"*"&amp;$E$1&amp;"*")</f>
        <v>1</v>
      </c>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t="s">
        <v>10</v>
      </c>
      <c r="CK392" s="9" t="s">
        <v>11</v>
      </c>
      <c r="CL392" s="9" t="s">
        <v>12</v>
      </c>
    </row>
    <row r="393" spans="1:90" hidden="1" x14ac:dyDescent="0.45">
      <c r="A393" s="9">
        <v>391</v>
      </c>
      <c r="B393" s="9" t="s">
        <v>1513</v>
      </c>
      <c r="C393" s="9" t="s">
        <v>1514</v>
      </c>
      <c r="D393" s="9" t="s">
        <v>1515</v>
      </c>
      <c r="E393" s="9" t="s">
        <v>1516</v>
      </c>
      <c r="F393" s="9">
        <f>COUNTIF(SLR479_20231202[[#This Row],[Tytuł]],"*"&amp;$B$1&amp;"*")</f>
        <v>0</v>
      </c>
      <c r="G393" s="9">
        <f>COUNTIFS(SLR479_20231202[[#This Row],[Tytuł]],"*"&amp;$B$1&amp;"*",SLR479_20231202[[#This Row],[Tytuł]],"*"&amp;$E$1&amp;"*")</f>
        <v>0</v>
      </c>
      <c r="H393" s="9" t="s">
        <v>1517</v>
      </c>
      <c r="I393" s="9">
        <f>MID(SLR479_20231202[[#This Row],[Rok, publikacja, cytowania]],2,4)+0</f>
        <v>2022</v>
      </c>
      <c r="J393" s="9">
        <f>(MID(SLR479_20231202[[#This Row],[Rok, publikacja, cytowania]],FIND(" Cited ",SLR479_20231202[[#This Row],[Rok, publikacja, cytowania]])+7,SLR479_20231202[[#This Row],[IlośćZnakówLCyt]]))+0</f>
        <v>2</v>
      </c>
      <c r="K393" s="9">
        <f>FIND(" Cited ",SLR479_20231202[[#This Row],[Rok, publikacja, cytowania]])+7</f>
        <v>55</v>
      </c>
      <c r="L393" s="9">
        <f>FIND(" times",SLR479_20231202[[#This Row],[Rok, publikacja, cytowania]])</f>
        <v>56</v>
      </c>
      <c r="M393" s="9">
        <f>SLR479_20231202[[#This Row],[koniecLCyt]]-SLR479_20231202[[#This Row],[poczLCyt]]</f>
        <v>1</v>
      </c>
      <c r="N393" s="9" t="s">
        <v>1518</v>
      </c>
      <c r="O393" s="9" t="s">
        <v>1519</v>
      </c>
      <c r="P393" s="9" t="s">
        <v>1520</v>
      </c>
      <c r="Q393" s="9">
        <f>COUNTIF(SLR479_20231202[[#This Row],[streszczenie]],"*"&amp;$B$1&amp;"*")</f>
        <v>1</v>
      </c>
      <c r="R393" s="9">
        <f>COUNTIFS(SLR479_20231202[[#This Row],[streszczenie]],"*"&amp;$B$1&amp;"*",SLR479_20231202[[#This Row],[streszczenie]],"*"&amp;$E$1&amp;"*")</f>
        <v>1</v>
      </c>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8" t="s">
        <v>10</v>
      </c>
      <c r="CK393" s="8" t="s">
        <v>11</v>
      </c>
      <c r="CL393" s="8" t="s">
        <v>12</v>
      </c>
    </row>
    <row r="394" spans="1:90" hidden="1" x14ac:dyDescent="0.45">
      <c r="A394" s="9">
        <v>392</v>
      </c>
      <c r="B394" s="9" t="s">
        <v>1521</v>
      </c>
      <c r="C394" s="9" t="s">
        <v>1522</v>
      </c>
      <c r="D394" s="9" t="s">
        <v>1523</v>
      </c>
      <c r="E394" s="9" t="s">
        <v>1524</v>
      </c>
      <c r="F394" s="9">
        <f>COUNTIF(SLR479_20231202[[#This Row],[Tytuł]],"*"&amp;$B$1&amp;"*")</f>
        <v>0</v>
      </c>
      <c r="G394" s="9">
        <f>COUNTIFS(SLR479_20231202[[#This Row],[Tytuł]],"*"&amp;$B$1&amp;"*",SLR479_20231202[[#This Row],[Tytuł]],"*"&amp;$E$1&amp;"*")</f>
        <v>0</v>
      </c>
      <c r="H394" s="9" t="s">
        <v>1525</v>
      </c>
      <c r="I394" s="9">
        <f>MID(SLR479_20231202[[#This Row],[Rok, publikacja, cytowania]],2,4)+0</f>
        <v>2023</v>
      </c>
      <c r="J394" s="9">
        <f>(MID(SLR479_20231202[[#This Row],[Rok, publikacja, cytowania]],FIND(" Cited ",SLR479_20231202[[#This Row],[Rok, publikacja, cytowania]])+7,SLR479_20231202[[#This Row],[IlośćZnakówLCyt]]))+0</f>
        <v>1</v>
      </c>
      <c r="K394" s="9">
        <f>FIND(" Cited ",SLR479_20231202[[#This Row],[Rok, publikacja, cytowania]])+7</f>
        <v>56</v>
      </c>
      <c r="L394" s="9">
        <f>FIND(" times",SLR479_20231202[[#This Row],[Rok, publikacja, cytowania]])</f>
        <v>57</v>
      </c>
      <c r="M394" s="9">
        <f>SLR479_20231202[[#This Row],[koniecLCyt]]-SLR479_20231202[[#This Row],[poczLCyt]]</f>
        <v>1</v>
      </c>
      <c r="N394" s="9" t="s">
        <v>1526</v>
      </c>
      <c r="O394" s="9" t="s">
        <v>1527</v>
      </c>
      <c r="P394" s="9" t="s">
        <v>1528</v>
      </c>
      <c r="Q394" s="9">
        <f>COUNTIF(SLR479_20231202[[#This Row],[streszczenie]],"*"&amp;$B$1&amp;"*")</f>
        <v>1</v>
      </c>
      <c r="R394" s="9">
        <f>COUNTIFS(SLR479_20231202[[#This Row],[streszczenie]],"*"&amp;$B$1&amp;"*",SLR479_20231202[[#This Row],[streszczenie]],"*"&amp;$E$1&amp;"*")</f>
        <v>1</v>
      </c>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t="s">
        <v>10</v>
      </c>
      <c r="CK394" s="9" t="s">
        <v>11</v>
      </c>
      <c r="CL394" s="9" t="s">
        <v>12</v>
      </c>
    </row>
    <row r="395" spans="1:90" hidden="1" x14ac:dyDescent="0.45">
      <c r="A395" s="9">
        <v>393</v>
      </c>
      <c r="B395" s="9" t="s">
        <v>1529</v>
      </c>
      <c r="C395" s="9" t="s">
        <v>1530</v>
      </c>
      <c r="D395" s="9">
        <v>57201992873</v>
      </c>
      <c r="E395" s="9" t="s">
        <v>1531</v>
      </c>
      <c r="F395" s="9">
        <f>COUNTIF(SLR479_20231202[[#This Row],[Tytuł]],"*"&amp;$B$1&amp;"*")</f>
        <v>0</v>
      </c>
      <c r="G395" s="9">
        <f>COUNTIFS(SLR479_20231202[[#This Row],[Tytuł]],"*"&amp;$B$1&amp;"*",SLR479_20231202[[#This Row],[Tytuł]],"*"&amp;$E$1&amp;"*")</f>
        <v>0</v>
      </c>
      <c r="H395" s="9" t="s">
        <v>1532</v>
      </c>
      <c r="I395" s="9">
        <f>MID(SLR479_20231202[[#This Row],[Rok, publikacja, cytowania]],2,4)+0</f>
        <v>2021</v>
      </c>
      <c r="J395" s="9">
        <f>(MID(SLR479_20231202[[#This Row],[Rok, publikacja, cytowania]],FIND(" Cited ",SLR479_20231202[[#This Row],[Rok, publikacja, cytowania]])+7,SLR479_20231202[[#This Row],[IlośćZnakówLCyt]]))+0</f>
        <v>2</v>
      </c>
      <c r="K395" s="9">
        <f>FIND(" Cited ",SLR479_20231202[[#This Row],[Rok, publikacja, cytowania]])+7</f>
        <v>68</v>
      </c>
      <c r="L395" s="9">
        <f>FIND(" times",SLR479_20231202[[#This Row],[Rok, publikacja, cytowania]])</f>
        <v>69</v>
      </c>
      <c r="M395" s="9">
        <f>SLR479_20231202[[#This Row],[koniecLCyt]]-SLR479_20231202[[#This Row],[poczLCyt]]</f>
        <v>1</v>
      </c>
      <c r="N395" s="9" t="s">
        <v>1533</v>
      </c>
      <c r="O395" s="9" t="s">
        <v>1534</v>
      </c>
      <c r="P395" s="9" t="s">
        <v>1535</v>
      </c>
      <c r="Q395" s="9">
        <f>COUNTIF(SLR479_20231202[[#This Row],[streszczenie]],"*"&amp;$B$1&amp;"*")</f>
        <v>1</v>
      </c>
      <c r="R395" s="9">
        <f>COUNTIFS(SLR479_20231202[[#This Row],[streszczenie]],"*"&amp;$B$1&amp;"*",SLR479_20231202[[#This Row],[streszczenie]],"*"&amp;$E$1&amp;"*")</f>
        <v>1</v>
      </c>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8" t="s">
        <v>10</v>
      </c>
      <c r="CK395" s="8" t="s">
        <v>11</v>
      </c>
      <c r="CL395" s="8" t="s">
        <v>12</v>
      </c>
    </row>
    <row r="396" spans="1:90" hidden="1" x14ac:dyDescent="0.45">
      <c r="A396" s="9">
        <v>394</v>
      </c>
      <c r="B396" s="9" t="s">
        <v>3813</v>
      </c>
      <c r="C396" s="9" t="s">
        <v>3814</v>
      </c>
      <c r="D396" s="9">
        <v>36744662800</v>
      </c>
      <c r="E396" s="9" t="s">
        <v>3815</v>
      </c>
      <c r="F396" s="9">
        <f>COUNTIF(SLR479_20231202[[#This Row],[Tytuł]],"*"&amp;$B$1&amp;"*")</f>
        <v>0</v>
      </c>
      <c r="G396" s="9">
        <f>COUNTIFS(SLR479_20231202[[#This Row],[Tytuł]],"*"&amp;$B$1&amp;"*",SLR479_20231202[[#This Row],[Tytuł]],"*"&amp;$E$1&amp;"*")</f>
        <v>0</v>
      </c>
      <c r="H396" s="9" t="s">
        <v>3816</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105</v>
      </c>
      <c r="L396" s="9">
        <f>FIND(" times",SLR479_20231202[[#This Row],[Rok, publikacja, cytowania]])</f>
        <v>106</v>
      </c>
      <c r="M396" s="9">
        <f>SLR479_20231202[[#This Row],[koniecLCyt]]-SLR479_20231202[[#This Row],[poczLCyt]]</f>
        <v>1</v>
      </c>
      <c r="N396" s="9" t="s">
        <v>3817</v>
      </c>
      <c r="O396" s="9" t="s">
        <v>3818</v>
      </c>
      <c r="P396" s="9" t="s">
        <v>3819</v>
      </c>
      <c r="Q396" s="9">
        <f>COUNTIF(SLR479_20231202[[#This Row],[streszczenie]],"*"&amp;$B$1&amp;"*")</f>
        <v>0</v>
      </c>
      <c r="R396" s="9">
        <f>COUNTIFS(SLR479_20231202[[#This Row],[streszczenie]],"*"&amp;$B$1&amp;"*",SLR479_20231202[[#This Row],[streszczenie]],"*"&amp;$E$1&amp;"*")</f>
        <v>0</v>
      </c>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t="s">
        <v>10</v>
      </c>
      <c r="CK396" s="9" t="s">
        <v>128</v>
      </c>
      <c r="CL396" s="9" t="s">
        <v>12</v>
      </c>
    </row>
    <row r="397" spans="1:90" hidden="1" x14ac:dyDescent="0.45">
      <c r="A397" s="9">
        <v>395</v>
      </c>
      <c r="B397" s="9" t="s">
        <v>3820</v>
      </c>
      <c r="C397" s="9" t="s">
        <v>3821</v>
      </c>
      <c r="D397" s="9" t="s">
        <v>3822</v>
      </c>
      <c r="E397" s="9" t="s">
        <v>3823</v>
      </c>
      <c r="F397" s="9">
        <f>COUNTIF(SLR479_20231202[[#This Row],[Tytuł]],"*"&amp;$B$1&amp;"*")</f>
        <v>1</v>
      </c>
      <c r="G397" s="9">
        <f>COUNTIFS(SLR479_20231202[[#This Row],[Tytuł]],"*"&amp;$B$1&amp;"*",SLR479_20231202[[#This Row],[Tytuł]],"*"&amp;$E$1&amp;"*")</f>
        <v>0</v>
      </c>
      <c r="H397" s="9" t="s">
        <v>3824</v>
      </c>
      <c r="I397" s="9">
        <f>MID(SLR479_20231202[[#This Row],[Rok, publikacja, cytowania]],2,4)+0</f>
        <v>2020</v>
      </c>
      <c r="J397" s="9">
        <f>(MID(SLR479_20231202[[#This Row],[Rok, publikacja, cytowania]],FIND(" Cited ",SLR479_20231202[[#This Row],[Rok, publikacja, cytowania]])+7,SLR479_20231202[[#This Row],[IlośćZnakówLCyt]]))+0</f>
        <v>2</v>
      </c>
      <c r="K397" s="9">
        <f>FIND(" Cited ",SLR479_20231202[[#This Row],[Rok, publikacja, cytowania]])+7</f>
        <v>65</v>
      </c>
      <c r="L397" s="9">
        <f>FIND(" times",SLR479_20231202[[#This Row],[Rok, publikacja, cytowania]])</f>
        <v>66</v>
      </c>
      <c r="M397" s="9">
        <f>SLR479_20231202[[#This Row],[koniecLCyt]]-SLR479_20231202[[#This Row],[poczLCyt]]</f>
        <v>1</v>
      </c>
      <c r="N397" s="9">
        <v>0</v>
      </c>
      <c r="O397" s="9" t="s">
        <v>3825</v>
      </c>
      <c r="P397" s="9" t="s">
        <v>3826</v>
      </c>
      <c r="Q397" s="9">
        <f>COUNTIF(SLR479_20231202[[#This Row],[streszczenie]],"*"&amp;$B$1&amp;"*")</f>
        <v>1</v>
      </c>
      <c r="R397" s="9">
        <f>COUNTIFS(SLR479_20231202[[#This Row],[streszczenie]],"*"&amp;$B$1&amp;"*",SLR479_20231202[[#This Row],[streszczenie]],"*"&amp;$E$1&amp;"*")</f>
        <v>1</v>
      </c>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8" t="s">
        <v>10</v>
      </c>
      <c r="CK397" s="8" t="s">
        <v>11</v>
      </c>
      <c r="CL397" s="8" t="s">
        <v>12</v>
      </c>
    </row>
    <row r="398" spans="1:90" hidden="1" x14ac:dyDescent="0.45">
      <c r="A398" s="9">
        <v>396</v>
      </c>
      <c r="B398" s="9" t="s">
        <v>1536</v>
      </c>
      <c r="C398" s="9" t="s">
        <v>1537</v>
      </c>
      <c r="D398" s="9" t="s">
        <v>1538</v>
      </c>
      <c r="E398" s="9" t="s">
        <v>1539</v>
      </c>
      <c r="F398" s="9">
        <f>COUNTIF(SLR479_20231202[[#This Row],[Tytuł]],"*"&amp;$B$1&amp;"*")</f>
        <v>0</v>
      </c>
      <c r="G398" s="9">
        <f>COUNTIFS(SLR479_20231202[[#This Row],[Tytuł]],"*"&amp;$B$1&amp;"*",SLR479_20231202[[#This Row],[Tytuł]],"*"&amp;$E$1&amp;"*")</f>
        <v>0</v>
      </c>
      <c r="H398" s="9" t="s">
        <v>1540</v>
      </c>
      <c r="I398" s="9">
        <f>MID(SLR479_20231202[[#This Row],[Rok, publikacja, cytowania]],2,4)+0</f>
        <v>2023</v>
      </c>
      <c r="J398" s="9">
        <f>(MID(SLR479_20231202[[#This Row],[Rok, publikacja, cytowania]],FIND(" Cited ",SLR479_20231202[[#This Row],[Rok, publikacja, cytowania]])+7,SLR479_20231202[[#This Row],[IlośćZnakówLCyt]]))+0</f>
        <v>0</v>
      </c>
      <c r="K398" s="9">
        <f>FIND(" Cited ",SLR479_20231202[[#This Row],[Rok, publikacja, cytowania]])+7</f>
        <v>84</v>
      </c>
      <c r="L398" s="9">
        <f>FIND(" times",SLR479_20231202[[#This Row],[Rok, publikacja, cytowania]])</f>
        <v>85</v>
      </c>
      <c r="M398" s="9">
        <f>SLR479_20231202[[#This Row],[koniecLCyt]]-SLR479_20231202[[#This Row],[poczLCyt]]</f>
        <v>1</v>
      </c>
      <c r="N398" s="9" t="s">
        <v>1541</v>
      </c>
      <c r="O398" s="9" t="s">
        <v>1542</v>
      </c>
      <c r="P398" s="9" t="s">
        <v>1543</v>
      </c>
      <c r="Q398" s="9">
        <f>COUNTIF(SLR479_20231202[[#This Row],[streszczenie]],"*"&amp;$B$1&amp;"*")</f>
        <v>1</v>
      </c>
      <c r="R398" s="9">
        <f>COUNTIFS(SLR479_20231202[[#This Row],[streszczenie]],"*"&amp;$B$1&amp;"*",SLR479_20231202[[#This Row],[streszczenie]],"*"&amp;$E$1&amp;"*")</f>
        <v>1</v>
      </c>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8" t="s">
        <v>10</v>
      </c>
      <c r="CK398" s="8" t="s">
        <v>207</v>
      </c>
      <c r="CL398" s="8" t="s">
        <v>12</v>
      </c>
    </row>
    <row r="399" spans="1:90" hidden="1" x14ac:dyDescent="0.45">
      <c r="A399" s="9">
        <v>397</v>
      </c>
      <c r="B399" s="9" t="s">
        <v>3830</v>
      </c>
      <c r="C399" s="9" t="s">
        <v>3831</v>
      </c>
      <c r="D399" s="9" t="s">
        <v>3832</v>
      </c>
      <c r="E399" s="9" t="s">
        <v>3833</v>
      </c>
      <c r="F399" s="9">
        <f>COUNTIF(SLR479_20231202[[#This Row],[Tytuł]],"*"&amp;$B$1&amp;"*")</f>
        <v>1</v>
      </c>
      <c r="G399" s="9">
        <f>COUNTIFS(SLR479_20231202[[#This Row],[Tytuł]],"*"&amp;$B$1&amp;"*",SLR479_20231202[[#This Row],[Tytuł]],"*"&amp;$E$1&amp;"*")</f>
        <v>1</v>
      </c>
      <c r="H399" s="9" t="s">
        <v>3834</v>
      </c>
      <c r="I399" s="9">
        <f>MID(SLR479_20231202[[#This Row],[Rok, publikacja, cytowania]],2,4)+0</f>
        <v>2023</v>
      </c>
      <c r="J399" s="9">
        <f>(MID(SLR479_20231202[[#This Row],[Rok, publikacja, cytowania]],FIND(" Cited ",SLR479_20231202[[#This Row],[Rok, publikacja, cytowania]])+7,SLR479_20231202[[#This Row],[IlośćZnakówLCyt]]))+0</f>
        <v>0</v>
      </c>
      <c r="K399" s="9">
        <f>FIND(" Cited ",SLR479_20231202[[#This Row],[Rok, publikacja, cytowania]])+7</f>
        <v>84</v>
      </c>
      <c r="L399" s="9">
        <f>FIND(" times",SLR479_20231202[[#This Row],[Rok, publikacja, cytowania]])</f>
        <v>85</v>
      </c>
      <c r="M399" s="9">
        <f>SLR479_20231202[[#This Row],[koniecLCyt]]-SLR479_20231202[[#This Row],[poczLCyt]]</f>
        <v>1</v>
      </c>
      <c r="N399" s="9" t="s">
        <v>3835</v>
      </c>
      <c r="O399" s="9" t="s">
        <v>3836</v>
      </c>
      <c r="P399" s="9" t="s">
        <v>3837</v>
      </c>
      <c r="Q399" s="9">
        <f>COUNTIF(SLR479_20231202[[#This Row],[streszczenie]],"*"&amp;$B$1&amp;"*")</f>
        <v>1</v>
      </c>
      <c r="R399" s="9">
        <f>COUNTIFS(SLR479_20231202[[#This Row],[streszczenie]],"*"&amp;$B$1&amp;"*",SLR479_20231202[[#This Row],[streszczenie]],"*"&amp;$E$1&amp;"*")</f>
        <v>1</v>
      </c>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t="s">
        <v>10</v>
      </c>
      <c r="CK399" s="9" t="s">
        <v>11</v>
      </c>
      <c r="CL399" s="9" t="s">
        <v>12</v>
      </c>
    </row>
    <row r="400" spans="1:90" hidden="1" x14ac:dyDescent="0.45">
      <c r="A400" s="9">
        <v>398</v>
      </c>
      <c r="B400" s="9" t="s">
        <v>1552</v>
      </c>
      <c r="C400" s="9" t="s">
        <v>1553</v>
      </c>
      <c r="D400" s="9" t="s">
        <v>1554</v>
      </c>
      <c r="E400" s="9" t="s">
        <v>1555</v>
      </c>
      <c r="F400" s="9">
        <f>COUNTIF(SLR479_20231202[[#This Row],[Tytuł]],"*"&amp;$B$1&amp;"*")</f>
        <v>1</v>
      </c>
      <c r="G400" s="9">
        <f>COUNTIFS(SLR479_20231202[[#This Row],[Tytuł]],"*"&amp;$B$1&amp;"*",SLR479_20231202[[#This Row],[Tytuł]],"*"&amp;$E$1&amp;"*")</f>
        <v>1</v>
      </c>
      <c r="H400" s="9" t="s">
        <v>1556</v>
      </c>
      <c r="I400" s="9">
        <f>MID(SLR479_20231202[[#This Row],[Rok, publikacja, cytowania]],2,4)+0</f>
        <v>2022</v>
      </c>
      <c r="J400" s="9">
        <f>(MID(SLR479_20231202[[#This Row],[Rok, publikacja, cytowania]],FIND(" Cited ",SLR479_20231202[[#This Row],[Rok, publikacja, cytowania]])+7,SLR479_20231202[[#This Row],[IlośćZnakówLCyt]]))+0</f>
        <v>0</v>
      </c>
      <c r="K400" s="9">
        <f>FIND(" Cited ",SLR479_20231202[[#This Row],[Rok, publikacja, cytowania]])+7</f>
        <v>108</v>
      </c>
      <c r="L400" s="9">
        <f>FIND(" times",SLR479_20231202[[#This Row],[Rok, publikacja, cytowania]])</f>
        <v>109</v>
      </c>
      <c r="M400" s="9">
        <f>SLR479_20231202[[#This Row],[koniecLCyt]]-SLR479_20231202[[#This Row],[poczLCyt]]</f>
        <v>1</v>
      </c>
      <c r="N400" s="9" t="s">
        <v>1557</v>
      </c>
      <c r="O400" s="9" t="s">
        <v>1558</v>
      </c>
      <c r="P400" s="9" t="s">
        <v>1559</v>
      </c>
      <c r="Q400" s="9">
        <f>COUNTIF(SLR479_20231202[[#This Row],[streszczenie]],"*"&amp;$B$1&amp;"*")</f>
        <v>1</v>
      </c>
      <c r="R400" s="9">
        <f>COUNTIFS(SLR479_20231202[[#This Row],[streszczenie]],"*"&amp;$B$1&amp;"*",SLR479_20231202[[#This Row],[streszczenie]],"*"&amp;$E$1&amp;"*")</f>
        <v>1</v>
      </c>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8" t="s">
        <v>10</v>
      </c>
      <c r="CK400" s="8" t="s">
        <v>128</v>
      </c>
      <c r="CL400" s="8" t="s">
        <v>12</v>
      </c>
    </row>
    <row r="401" spans="1:90" hidden="1" x14ac:dyDescent="0.45">
      <c r="A401" s="9">
        <v>399</v>
      </c>
      <c r="B401" s="9" t="s">
        <v>3838</v>
      </c>
      <c r="C401" s="9" t="s">
        <v>3839</v>
      </c>
      <c r="D401" s="9" t="s">
        <v>3840</v>
      </c>
      <c r="E401" s="9" t="s">
        <v>3841</v>
      </c>
      <c r="F401" s="9">
        <f>COUNTIF(SLR479_20231202[[#This Row],[Tytuł]],"*"&amp;$B$1&amp;"*")</f>
        <v>1</v>
      </c>
      <c r="G401" s="9">
        <f>COUNTIFS(SLR479_20231202[[#This Row],[Tytuł]],"*"&amp;$B$1&amp;"*",SLR479_20231202[[#This Row],[Tytuł]],"*"&amp;$E$1&amp;"*")</f>
        <v>0</v>
      </c>
      <c r="H401" s="9" t="s">
        <v>3842</v>
      </c>
      <c r="I401" s="9">
        <f>MID(SLR479_20231202[[#This Row],[Rok, publikacja, cytowania]],2,4)+0</f>
        <v>2023</v>
      </c>
      <c r="J401" s="9">
        <f>(MID(SLR479_20231202[[#This Row],[Rok, publikacja, cytowania]],FIND(" Cited ",SLR479_20231202[[#This Row],[Rok, publikacja, cytowania]])+7,SLR479_20231202[[#This Row],[IlośćZnakówLCyt]]))+0</f>
        <v>0</v>
      </c>
      <c r="K401" s="9">
        <f>FIND(" Cited ",SLR479_20231202[[#This Row],[Rok, publikacja, cytowania]])+7</f>
        <v>95</v>
      </c>
      <c r="L401" s="9">
        <f>FIND(" times",SLR479_20231202[[#This Row],[Rok, publikacja, cytowania]])</f>
        <v>96</v>
      </c>
      <c r="M401" s="9">
        <f>SLR479_20231202[[#This Row],[koniecLCyt]]-SLR479_20231202[[#This Row],[poczLCyt]]</f>
        <v>1</v>
      </c>
      <c r="N401" s="9" t="s">
        <v>3843</v>
      </c>
      <c r="O401" s="9" t="s">
        <v>3844</v>
      </c>
      <c r="P401" s="9" t="s">
        <v>3845</v>
      </c>
      <c r="Q401" s="9">
        <f>COUNTIF(SLR479_20231202[[#This Row],[streszczenie]],"*"&amp;$B$1&amp;"*")</f>
        <v>1</v>
      </c>
      <c r="R401" s="9">
        <f>COUNTIFS(SLR479_20231202[[#This Row],[streszczenie]],"*"&amp;$B$1&amp;"*",SLR479_20231202[[#This Row],[streszczenie]],"*"&amp;$E$1&amp;"*")</f>
        <v>1</v>
      </c>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t="s">
        <v>10</v>
      </c>
      <c r="CK401" s="9" t="s">
        <v>11</v>
      </c>
      <c r="CL401" s="9" t="s">
        <v>12</v>
      </c>
    </row>
    <row r="402" spans="1:90" hidden="1" x14ac:dyDescent="0.45">
      <c r="A402" s="9">
        <v>400</v>
      </c>
      <c r="B402" s="9" t="s">
        <v>3846</v>
      </c>
      <c r="C402" s="9" t="s">
        <v>3847</v>
      </c>
      <c r="D402" s="9" t="s">
        <v>3848</v>
      </c>
      <c r="E402" s="9" t="s">
        <v>3849</v>
      </c>
      <c r="F402" s="9">
        <f>COUNTIF(SLR479_20231202[[#This Row],[Tytuł]],"*"&amp;$B$1&amp;"*")</f>
        <v>1</v>
      </c>
      <c r="G402" s="9">
        <f>COUNTIFS(SLR479_20231202[[#This Row],[Tytuł]],"*"&amp;$B$1&amp;"*",SLR479_20231202[[#This Row],[Tytuł]],"*"&amp;$E$1&amp;"*")</f>
        <v>1</v>
      </c>
      <c r="H402" s="9" t="s">
        <v>3850</v>
      </c>
      <c r="I402" s="9">
        <f>MID(SLR479_20231202[[#This Row],[Rok, publikacja, cytowania]],2,4)+0</f>
        <v>2023</v>
      </c>
      <c r="J402" s="9">
        <f>(MID(SLR479_20231202[[#This Row],[Rok, publikacja, cytowania]],FIND(" Cited ",SLR479_20231202[[#This Row],[Rok, publikacja, cytowania]])+7,SLR479_20231202[[#This Row],[IlośćZnakówLCyt]]))+0</f>
        <v>0</v>
      </c>
      <c r="K402" s="9">
        <f>FIND(" Cited ",SLR479_20231202[[#This Row],[Rok, publikacja, cytowania]])+7</f>
        <v>103</v>
      </c>
      <c r="L402" s="9">
        <f>FIND(" times",SLR479_20231202[[#This Row],[Rok, publikacja, cytowania]])</f>
        <v>104</v>
      </c>
      <c r="M402" s="9">
        <f>SLR479_20231202[[#This Row],[koniecLCyt]]-SLR479_20231202[[#This Row],[poczLCyt]]</f>
        <v>1</v>
      </c>
      <c r="N402" s="9" t="s">
        <v>3851</v>
      </c>
      <c r="O402" s="9" t="s">
        <v>3852</v>
      </c>
      <c r="P402" s="9" t="s">
        <v>3853</v>
      </c>
      <c r="Q402" s="9">
        <f>COUNTIF(SLR479_20231202[[#This Row],[streszczenie]],"*"&amp;$B$1&amp;"*")</f>
        <v>1</v>
      </c>
      <c r="R402" s="9">
        <f>COUNTIFS(SLR479_20231202[[#This Row],[streszczenie]],"*"&amp;$B$1&amp;"*",SLR479_20231202[[#This Row],[streszczenie]],"*"&amp;$E$1&amp;"*")</f>
        <v>1</v>
      </c>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8" t="s">
        <v>10</v>
      </c>
      <c r="CK402" s="8" t="s">
        <v>11</v>
      </c>
      <c r="CL402" s="8" t="s">
        <v>12</v>
      </c>
    </row>
    <row r="403" spans="1:90" hidden="1" x14ac:dyDescent="0.45">
      <c r="A403" s="9">
        <v>401</v>
      </c>
      <c r="B403" s="9" t="s">
        <v>1568</v>
      </c>
      <c r="C403" s="9" t="s">
        <v>1569</v>
      </c>
      <c r="D403" s="9" t="s">
        <v>1570</v>
      </c>
      <c r="E403" s="9" t="s">
        <v>1571</v>
      </c>
      <c r="F403" s="9">
        <f>COUNTIF(SLR479_20231202[[#This Row],[Tytuł]],"*"&amp;$B$1&amp;"*")</f>
        <v>1</v>
      </c>
      <c r="G403" s="9">
        <f>COUNTIFS(SLR479_20231202[[#This Row],[Tytuł]],"*"&amp;$B$1&amp;"*",SLR479_20231202[[#This Row],[Tytuł]],"*"&amp;$E$1&amp;"*")</f>
        <v>1</v>
      </c>
      <c r="H403" s="9" t="s">
        <v>1572</v>
      </c>
      <c r="I403" s="9">
        <f>MID(SLR479_20231202[[#This Row],[Rok, publikacja, cytowania]],2,4)+0</f>
        <v>2023</v>
      </c>
      <c r="J403" s="9">
        <f>(MID(SLR479_20231202[[#This Row],[Rok, publikacja, cytowania]],FIND(" Cited ",SLR479_20231202[[#This Row],[Rok, publikacja, cytowania]])+7,SLR479_20231202[[#This Row],[IlośćZnakówLCyt]]))+0</f>
        <v>0</v>
      </c>
      <c r="K403" s="9">
        <f>FIND(" Cited ",SLR479_20231202[[#This Row],[Rok, publikacja, cytowania]])+7</f>
        <v>77</v>
      </c>
      <c r="L403" s="9">
        <f>FIND(" times",SLR479_20231202[[#This Row],[Rok, publikacja, cytowania]])</f>
        <v>78</v>
      </c>
      <c r="M403" s="9">
        <f>SLR479_20231202[[#This Row],[koniecLCyt]]-SLR479_20231202[[#This Row],[poczLCyt]]</f>
        <v>1</v>
      </c>
      <c r="N403" s="9">
        <v>0</v>
      </c>
      <c r="O403" s="9" t="s">
        <v>1573</v>
      </c>
      <c r="P403" s="9" t="s">
        <v>1574</v>
      </c>
      <c r="Q403" s="9">
        <f>COUNTIF(SLR479_20231202[[#This Row],[streszczenie]],"*"&amp;$B$1&amp;"*")</f>
        <v>1</v>
      </c>
      <c r="R403" s="9">
        <f>COUNTIFS(SLR479_20231202[[#This Row],[streszczenie]],"*"&amp;$B$1&amp;"*",SLR479_20231202[[#This Row],[streszczenie]],"*"&amp;$E$1&amp;"*")</f>
        <v>1</v>
      </c>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t="s">
        <v>10</v>
      </c>
      <c r="CK403" s="9" t="s">
        <v>207</v>
      </c>
      <c r="CL403" s="9" t="s">
        <v>12</v>
      </c>
    </row>
    <row r="404" spans="1:90" hidden="1" x14ac:dyDescent="0.45">
      <c r="A404" s="9">
        <v>402</v>
      </c>
      <c r="B404" s="9" t="s">
        <v>3854</v>
      </c>
      <c r="C404" s="9" t="s">
        <v>3855</v>
      </c>
      <c r="D404" s="9" t="s">
        <v>3856</v>
      </c>
      <c r="E404" s="9" t="s">
        <v>3857</v>
      </c>
      <c r="F404" s="9">
        <f>COUNTIF(SLR479_20231202[[#This Row],[Tytuł]],"*"&amp;$B$1&amp;"*")</f>
        <v>1</v>
      </c>
      <c r="G404" s="9">
        <f>COUNTIFS(SLR479_20231202[[#This Row],[Tytuł]],"*"&amp;$B$1&amp;"*",SLR479_20231202[[#This Row],[Tytuł]],"*"&amp;$E$1&amp;"*")</f>
        <v>1</v>
      </c>
      <c r="H404" s="9" t="s">
        <v>3858</v>
      </c>
      <c r="I404" s="9">
        <f>MID(SLR479_20231202[[#This Row],[Rok, publikacja, cytowania]],2,4)+0</f>
        <v>2023</v>
      </c>
      <c r="J404" s="9">
        <f>(MID(SLR479_20231202[[#This Row],[Rok, publikacja, cytowania]],FIND(" Cited ",SLR479_20231202[[#This Row],[Rok, publikacja, cytowania]])+7,SLR479_20231202[[#This Row],[IlośćZnakówLCyt]]))+0</f>
        <v>0</v>
      </c>
      <c r="K404" s="9">
        <f>FIND(" Cited ",SLR479_20231202[[#This Row],[Rok, publikacja, cytowania]])+7</f>
        <v>92</v>
      </c>
      <c r="L404" s="9">
        <f>FIND(" times",SLR479_20231202[[#This Row],[Rok, publikacja, cytowania]])</f>
        <v>93</v>
      </c>
      <c r="M404" s="9">
        <f>SLR479_20231202[[#This Row],[koniecLCyt]]-SLR479_20231202[[#This Row],[poczLCyt]]</f>
        <v>1</v>
      </c>
      <c r="N404" s="9" t="s">
        <v>3859</v>
      </c>
      <c r="O404" s="9" t="s">
        <v>3860</v>
      </c>
      <c r="P404" s="9" t="s">
        <v>3861</v>
      </c>
      <c r="Q404" s="9">
        <f>COUNTIF(SLR479_20231202[[#This Row],[streszczenie]],"*"&amp;$B$1&amp;"*")</f>
        <v>1</v>
      </c>
      <c r="R404" s="9">
        <f>COUNTIFS(SLR479_20231202[[#This Row],[streszczenie]],"*"&amp;$B$1&amp;"*",SLR479_20231202[[#This Row],[streszczenie]],"*"&amp;$E$1&amp;"*")</f>
        <v>1</v>
      </c>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8" t="s">
        <v>10</v>
      </c>
      <c r="CK404" s="8" t="s">
        <v>11</v>
      </c>
      <c r="CL404" s="8" t="s">
        <v>12</v>
      </c>
    </row>
    <row r="405" spans="1:90" hidden="1" x14ac:dyDescent="0.45">
      <c r="A405" s="9">
        <v>403</v>
      </c>
      <c r="B405" s="9" t="s">
        <v>3862</v>
      </c>
      <c r="C405" s="9" t="s">
        <v>3863</v>
      </c>
      <c r="D405" s="9">
        <v>57474127200</v>
      </c>
      <c r="E405" s="9" t="s">
        <v>3864</v>
      </c>
      <c r="F405" s="9">
        <f>COUNTIF(SLR479_20231202[[#This Row],[Tytuł]],"*"&amp;$B$1&amp;"*")</f>
        <v>1</v>
      </c>
      <c r="G405" s="9">
        <f>COUNTIFS(SLR479_20231202[[#This Row],[Tytuł]],"*"&amp;$B$1&amp;"*",SLR479_20231202[[#This Row],[Tytuł]],"*"&amp;$E$1&amp;"*")</f>
        <v>1</v>
      </c>
      <c r="H405" s="9" t="s">
        <v>3865</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69</v>
      </c>
      <c r="L405" s="9">
        <f>FIND(" times",SLR479_20231202[[#This Row],[Rok, publikacja, cytowania]])</f>
        <v>70</v>
      </c>
      <c r="M405" s="9">
        <f>SLR479_20231202[[#This Row],[koniecLCyt]]-SLR479_20231202[[#This Row],[poczLCyt]]</f>
        <v>1</v>
      </c>
      <c r="N405" s="9" t="s">
        <v>3866</v>
      </c>
      <c r="O405" s="9" t="s">
        <v>3867</v>
      </c>
      <c r="P405" s="9" t="s">
        <v>3868</v>
      </c>
      <c r="Q405" s="9">
        <f>COUNTIF(SLR479_20231202[[#This Row],[streszczenie]],"*"&amp;$B$1&amp;"*")</f>
        <v>1</v>
      </c>
      <c r="R405" s="9">
        <f>COUNTIFS(SLR479_20231202[[#This Row],[streszczenie]],"*"&amp;$B$1&amp;"*",SLR479_20231202[[#This Row],[streszczenie]],"*"&amp;$E$1&amp;"*")</f>
        <v>1</v>
      </c>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t="s">
        <v>10</v>
      </c>
      <c r="CK405" s="9" t="s">
        <v>11</v>
      </c>
      <c r="CL405" s="9" t="s">
        <v>12</v>
      </c>
    </row>
    <row r="406" spans="1:90" hidden="1" x14ac:dyDescent="0.45">
      <c r="A406" s="9">
        <v>404</v>
      </c>
      <c r="B406" s="9" t="s">
        <v>1626</v>
      </c>
      <c r="C406" s="9" t="s">
        <v>1627</v>
      </c>
      <c r="D406" s="9">
        <v>57189076696</v>
      </c>
      <c r="E406" s="9" t="s">
        <v>1628</v>
      </c>
      <c r="F406" s="9">
        <f>COUNTIF(SLR479_20231202[[#This Row],[Tytuł]],"*"&amp;$B$1&amp;"*")</f>
        <v>1</v>
      </c>
      <c r="G406" s="9">
        <f>COUNTIFS(SLR479_20231202[[#This Row],[Tytuł]],"*"&amp;$B$1&amp;"*",SLR479_20231202[[#This Row],[Tytuł]],"*"&amp;$E$1&amp;"*")</f>
        <v>0</v>
      </c>
      <c r="H406" s="9" t="s">
        <v>1629</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82</v>
      </c>
      <c r="L406" s="9">
        <f>FIND(" times",SLR479_20231202[[#This Row],[Rok, publikacja, cytowania]])</f>
        <v>83</v>
      </c>
      <c r="M406" s="9">
        <f>SLR479_20231202[[#This Row],[koniecLCyt]]-SLR479_20231202[[#This Row],[poczLCyt]]</f>
        <v>1</v>
      </c>
      <c r="N406" s="9" t="s">
        <v>1630</v>
      </c>
      <c r="O406" s="9" t="s">
        <v>1631</v>
      </c>
      <c r="P406" s="9" t="s">
        <v>1632</v>
      </c>
      <c r="Q406" s="9">
        <f>COUNTIF(SLR479_20231202[[#This Row],[streszczenie]],"*"&amp;$B$1&amp;"*")</f>
        <v>1</v>
      </c>
      <c r="R406" s="9">
        <f>COUNTIFS(SLR479_20231202[[#This Row],[streszczenie]],"*"&amp;$B$1&amp;"*",SLR479_20231202[[#This Row],[streszczenie]],"*"&amp;$E$1&amp;"*")</f>
        <v>1</v>
      </c>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8" t="s">
        <v>10</v>
      </c>
      <c r="CK406" s="8" t="s">
        <v>128</v>
      </c>
      <c r="CL406" s="8" t="s">
        <v>12</v>
      </c>
    </row>
    <row r="407" spans="1:90" hidden="1" x14ac:dyDescent="0.45">
      <c r="A407" s="9">
        <v>405</v>
      </c>
      <c r="B407" s="9" t="s">
        <v>1633</v>
      </c>
      <c r="C407" s="9" t="s">
        <v>1634</v>
      </c>
      <c r="D407" s="9">
        <v>35574334300</v>
      </c>
      <c r="E407" s="9" t="s">
        <v>1635</v>
      </c>
      <c r="F407" s="9">
        <f>COUNTIF(SLR479_20231202[[#This Row],[Tytuł]],"*"&amp;$B$1&amp;"*")</f>
        <v>0</v>
      </c>
      <c r="G407" s="9">
        <f>COUNTIFS(SLR479_20231202[[#This Row],[Tytuł]],"*"&amp;$B$1&amp;"*",SLR479_20231202[[#This Row],[Tytuł]],"*"&amp;$E$1&amp;"*")</f>
        <v>0</v>
      </c>
      <c r="H407" s="9" t="s">
        <v>1636</v>
      </c>
      <c r="I407" s="9">
        <f>MID(SLR479_20231202[[#This Row],[Rok, publikacja, cytowania]],2,4)+0</f>
        <v>2023</v>
      </c>
      <c r="J407" s="9">
        <f>(MID(SLR479_20231202[[#This Row],[Rok, publikacja, cytowania]],FIND(" Cited ",SLR479_20231202[[#This Row],[Rok, publikacja, cytowania]])+7,SLR479_20231202[[#This Row],[IlośćZnakówLCyt]]))+0</f>
        <v>0</v>
      </c>
      <c r="K407" s="9">
        <f>FIND(" Cited ",SLR479_20231202[[#This Row],[Rok, publikacja, cytowania]])+7</f>
        <v>83</v>
      </c>
      <c r="L407" s="9">
        <f>FIND(" times",SLR479_20231202[[#This Row],[Rok, publikacja, cytowania]])</f>
        <v>84</v>
      </c>
      <c r="M407" s="9">
        <f>SLR479_20231202[[#This Row],[koniecLCyt]]-SLR479_20231202[[#This Row],[poczLCyt]]</f>
        <v>1</v>
      </c>
      <c r="N407" s="9" t="s">
        <v>1637</v>
      </c>
      <c r="O407" s="9" t="s">
        <v>1638</v>
      </c>
      <c r="P407" s="9" t="s">
        <v>1639</v>
      </c>
      <c r="Q407" s="9">
        <f>COUNTIF(SLR479_20231202[[#This Row],[streszczenie]],"*"&amp;$B$1&amp;"*")</f>
        <v>0</v>
      </c>
      <c r="R407" s="9">
        <f>COUNTIFS(SLR479_20231202[[#This Row],[streszczenie]],"*"&amp;$B$1&amp;"*",SLR479_20231202[[#This Row],[streszczenie]],"*"&amp;$E$1&amp;"*")</f>
        <v>0</v>
      </c>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t="s">
        <v>10</v>
      </c>
      <c r="CK407" s="9" t="s">
        <v>11</v>
      </c>
      <c r="CL407" s="9" t="s">
        <v>12</v>
      </c>
    </row>
    <row r="408" spans="1:90" hidden="1" x14ac:dyDescent="0.45">
      <c r="A408" s="9">
        <v>406</v>
      </c>
      <c r="B408" s="9" t="s">
        <v>1644</v>
      </c>
      <c r="C408" s="9" t="s">
        <v>1645</v>
      </c>
      <c r="D408" s="9" t="s">
        <v>1646</v>
      </c>
      <c r="E408" s="9" t="s">
        <v>1647</v>
      </c>
      <c r="F408" s="9">
        <f>COUNTIF(SLR479_20231202[[#This Row],[Tytuł]],"*"&amp;$B$1&amp;"*")</f>
        <v>0</v>
      </c>
      <c r="G408" s="9">
        <f>COUNTIFS(SLR479_20231202[[#This Row],[Tytuł]],"*"&amp;$B$1&amp;"*",SLR479_20231202[[#This Row],[Tytuł]],"*"&amp;$E$1&amp;"*")</f>
        <v>0</v>
      </c>
      <c r="H408" s="9" t="s">
        <v>1648</v>
      </c>
      <c r="I408" s="9">
        <f>MID(SLR479_20231202[[#This Row],[Rok, publikacja, cytowania]],2,4)+0</f>
        <v>2022</v>
      </c>
      <c r="J408" s="9">
        <f>(MID(SLR479_20231202[[#This Row],[Rok, publikacja, cytowania]],FIND(" Cited ",SLR479_20231202[[#This Row],[Rok, publikacja, cytowania]])+7,SLR479_20231202[[#This Row],[IlośćZnakówLCyt]]))+0</f>
        <v>0</v>
      </c>
      <c r="K408" s="9">
        <f>FIND(" Cited ",SLR479_20231202[[#This Row],[Rok, publikacja, cytowania]])+7</f>
        <v>51</v>
      </c>
      <c r="L408" s="9">
        <f>FIND(" times",SLR479_20231202[[#This Row],[Rok, publikacja, cytowania]])</f>
        <v>52</v>
      </c>
      <c r="M408" s="9">
        <f>SLR479_20231202[[#This Row],[koniecLCyt]]-SLR479_20231202[[#This Row],[poczLCyt]]</f>
        <v>1</v>
      </c>
      <c r="N408" s="9" t="s">
        <v>1649</v>
      </c>
      <c r="O408" s="9" t="s">
        <v>1650</v>
      </c>
      <c r="P408" s="9" t="s">
        <v>1651</v>
      </c>
      <c r="Q408" s="9">
        <f>COUNTIF(SLR479_20231202[[#This Row],[streszczenie]],"*"&amp;$B$1&amp;"*")</f>
        <v>1</v>
      </c>
      <c r="R408" s="9">
        <f>COUNTIFS(SLR479_20231202[[#This Row],[streszczenie]],"*"&amp;$B$1&amp;"*",SLR479_20231202[[#This Row],[streszczenie]],"*"&amp;$E$1&amp;"*")</f>
        <v>1</v>
      </c>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8" t="s">
        <v>10</v>
      </c>
      <c r="CK408" s="8" t="s">
        <v>11</v>
      </c>
      <c r="CL408" s="8" t="s">
        <v>12</v>
      </c>
    </row>
    <row r="409" spans="1:90" hidden="1" x14ac:dyDescent="0.45">
      <c r="A409" s="9">
        <v>407</v>
      </c>
      <c r="B409" s="9" t="s">
        <v>3447</v>
      </c>
      <c r="C409" s="9" t="s">
        <v>3448</v>
      </c>
      <c r="D409" s="9" t="s">
        <v>3449</v>
      </c>
      <c r="E409" s="9" t="s">
        <v>3869</v>
      </c>
      <c r="F409" s="9">
        <f>COUNTIF(SLR479_20231202[[#This Row],[Tytuł]],"*"&amp;$B$1&amp;"*")</f>
        <v>0</v>
      </c>
      <c r="G409" s="9">
        <f>COUNTIFS(SLR479_20231202[[#This Row],[Tytuł]],"*"&amp;$B$1&amp;"*",SLR479_20231202[[#This Row],[Tytuł]],"*"&amp;$E$1&amp;"*")</f>
        <v>0</v>
      </c>
      <c r="H409" s="9" t="s">
        <v>3870</v>
      </c>
      <c r="I409" s="9">
        <f>MID(SLR479_20231202[[#This Row],[Rok, publikacja, cytowania]],2,4)+0</f>
        <v>2016</v>
      </c>
      <c r="J409" s="9">
        <f>(MID(SLR479_20231202[[#This Row],[Rok, publikacja, cytowania]],FIND(" Cited ",SLR479_20231202[[#This Row],[Rok, publikacja, cytowania]])+7,SLR479_20231202[[#This Row],[IlośćZnakówLCyt]]))+0</f>
        <v>1</v>
      </c>
      <c r="K409" s="9">
        <f>FIND(" Cited ",SLR479_20231202[[#This Row],[Rok, publikacja, cytowania]])+7</f>
        <v>83</v>
      </c>
      <c r="L409" s="9">
        <f>FIND(" times",SLR479_20231202[[#This Row],[Rok, publikacja, cytowania]])</f>
        <v>84</v>
      </c>
      <c r="M409" s="9">
        <f>SLR479_20231202[[#This Row],[koniecLCyt]]-SLR479_20231202[[#This Row],[poczLCyt]]</f>
        <v>1</v>
      </c>
      <c r="N409" s="9">
        <v>0</v>
      </c>
      <c r="O409" s="9" t="s">
        <v>3871</v>
      </c>
      <c r="P409" s="9" t="s">
        <v>3872</v>
      </c>
      <c r="Q409" s="9">
        <f>COUNTIF(SLR479_20231202[[#This Row],[streszczenie]],"*"&amp;$B$1&amp;"*")</f>
        <v>0</v>
      </c>
      <c r="R409" s="9">
        <f>COUNTIFS(SLR479_20231202[[#This Row],[streszczenie]],"*"&amp;$B$1&amp;"*",SLR479_20231202[[#This Row],[streszczenie]],"*"&amp;$E$1&amp;"*")</f>
        <v>0</v>
      </c>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t="s">
        <v>10</v>
      </c>
      <c r="CK409" s="9" t="s">
        <v>128</v>
      </c>
      <c r="CL409" s="9" t="s">
        <v>12</v>
      </c>
    </row>
    <row r="410" spans="1:90" hidden="1" x14ac:dyDescent="0.45">
      <c r="A410" s="9">
        <v>408</v>
      </c>
      <c r="B410" s="9" t="s">
        <v>3873</v>
      </c>
      <c r="C410" s="9" t="s">
        <v>3874</v>
      </c>
      <c r="D410" s="9" t="s">
        <v>3875</v>
      </c>
      <c r="E410" s="9" t="s">
        <v>3876</v>
      </c>
      <c r="F410" s="9">
        <f>COUNTIF(SLR479_20231202[[#This Row],[Tytuł]],"*"&amp;$B$1&amp;"*")</f>
        <v>1</v>
      </c>
      <c r="G410" s="9">
        <f>COUNTIFS(SLR479_20231202[[#This Row],[Tytuł]],"*"&amp;$B$1&amp;"*",SLR479_20231202[[#This Row],[Tytuł]],"*"&amp;$E$1&amp;"*")</f>
        <v>0</v>
      </c>
      <c r="H410" s="9" t="s">
        <v>3877</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123</v>
      </c>
      <c r="L410" s="9">
        <f>FIND(" times",SLR479_20231202[[#This Row],[Rok, publikacja, cytowania]])</f>
        <v>124</v>
      </c>
      <c r="M410" s="9">
        <f>SLR479_20231202[[#This Row],[koniecLCyt]]-SLR479_20231202[[#This Row],[poczLCyt]]</f>
        <v>1</v>
      </c>
      <c r="N410" s="9" t="s">
        <v>3878</v>
      </c>
      <c r="O410" s="9" t="s">
        <v>3879</v>
      </c>
      <c r="P410" s="9" t="s">
        <v>3880</v>
      </c>
      <c r="Q410" s="9">
        <f>COUNTIF(SLR479_20231202[[#This Row],[streszczenie]],"*"&amp;$B$1&amp;"*")</f>
        <v>1</v>
      </c>
      <c r="R410" s="9">
        <f>COUNTIFS(SLR479_20231202[[#This Row],[streszczenie]],"*"&amp;$B$1&amp;"*",SLR479_20231202[[#This Row],[streszczenie]],"*"&amp;$E$1&amp;"*")</f>
        <v>1</v>
      </c>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8" t="s">
        <v>10</v>
      </c>
      <c r="CK410" s="8" t="s">
        <v>338</v>
      </c>
      <c r="CL410" s="8" t="s">
        <v>12</v>
      </c>
    </row>
    <row r="411" spans="1:90" hidden="1" x14ac:dyDescent="0.45">
      <c r="A411" s="9">
        <v>409</v>
      </c>
      <c r="B411" s="9" t="s">
        <v>1660</v>
      </c>
      <c r="C411" s="9" t="s">
        <v>1661</v>
      </c>
      <c r="D411" s="9" t="s">
        <v>1662</v>
      </c>
      <c r="E411" s="9" t="s">
        <v>1663</v>
      </c>
      <c r="F411" s="9">
        <f>COUNTIF(SLR479_20231202[[#This Row],[Tytuł]],"*"&amp;$B$1&amp;"*")</f>
        <v>0</v>
      </c>
      <c r="G411" s="9">
        <f>COUNTIFS(SLR479_20231202[[#This Row],[Tytuł]],"*"&amp;$B$1&amp;"*",SLR479_20231202[[#This Row],[Tytuł]],"*"&amp;$E$1&amp;"*")</f>
        <v>0</v>
      </c>
      <c r="H411" s="9" t="s">
        <v>1664</v>
      </c>
      <c r="I411" s="9">
        <f>MID(SLR479_20231202[[#This Row],[Rok, publikacja, cytowania]],2,4)+0</f>
        <v>2022</v>
      </c>
      <c r="J411" s="9">
        <f>(MID(SLR479_20231202[[#This Row],[Rok, publikacja, cytowania]],FIND(" Cited ",SLR479_20231202[[#This Row],[Rok, publikacja, cytowania]])+7,SLR479_20231202[[#This Row],[IlośćZnakówLCyt]]))+0</f>
        <v>0</v>
      </c>
      <c r="K411" s="9">
        <f>FIND(" Cited ",SLR479_20231202[[#This Row],[Rok, publikacja, cytowania]])+7</f>
        <v>88</v>
      </c>
      <c r="L411" s="9">
        <f>FIND(" times",SLR479_20231202[[#This Row],[Rok, publikacja, cytowania]])</f>
        <v>89</v>
      </c>
      <c r="M411" s="9">
        <f>SLR479_20231202[[#This Row],[koniecLCyt]]-SLR479_20231202[[#This Row],[poczLCyt]]</f>
        <v>1</v>
      </c>
      <c r="N411" s="9" t="s">
        <v>1665</v>
      </c>
      <c r="O411" s="9" t="s">
        <v>1666</v>
      </c>
      <c r="P411" s="9" t="s">
        <v>1667</v>
      </c>
      <c r="Q411" s="9">
        <f>COUNTIF(SLR479_20231202[[#This Row],[streszczenie]],"*"&amp;$B$1&amp;"*")</f>
        <v>0</v>
      </c>
      <c r="R411" s="9">
        <f>COUNTIFS(SLR479_20231202[[#This Row],[streszczenie]],"*"&amp;$B$1&amp;"*",SLR479_20231202[[#This Row],[streszczenie]],"*"&amp;$E$1&amp;"*")</f>
        <v>0</v>
      </c>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t="s">
        <v>10</v>
      </c>
      <c r="CK411" s="9" t="s">
        <v>11</v>
      </c>
      <c r="CL411" s="9" t="s">
        <v>12</v>
      </c>
    </row>
    <row r="412" spans="1:90" hidden="1" x14ac:dyDescent="0.45">
      <c r="A412" s="9">
        <v>410</v>
      </c>
      <c r="B412" s="9" t="s">
        <v>1668</v>
      </c>
      <c r="C412" s="9" t="s">
        <v>1669</v>
      </c>
      <c r="D412" s="9">
        <v>58503324200</v>
      </c>
      <c r="E412" s="9" t="s">
        <v>1670</v>
      </c>
      <c r="F412" s="9">
        <f>COUNTIF(SLR479_20231202[[#This Row],[Tytuł]],"*"&amp;$B$1&amp;"*")</f>
        <v>0</v>
      </c>
      <c r="G412" s="9">
        <f>COUNTIFS(SLR479_20231202[[#This Row],[Tytuł]],"*"&amp;$B$1&amp;"*",SLR479_20231202[[#This Row],[Tytuł]],"*"&amp;$E$1&amp;"*")</f>
        <v>0</v>
      </c>
      <c r="H412" s="9" t="s">
        <v>1671</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142</v>
      </c>
      <c r="L412" s="9">
        <f>FIND(" times",SLR479_20231202[[#This Row],[Rok, publikacja, cytowania]])</f>
        <v>143</v>
      </c>
      <c r="M412" s="9">
        <f>SLR479_20231202[[#This Row],[koniecLCyt]]-SLR479_20231202[[#This Row],[poczLCyt]]</f>
        <v>1</v>
      </c>
      <c r="N412" s="9" t="s">
        <v>1672</v>
      </c>
      <c r="O412" s="9" t="s">
        <v>1673</v>
      </c>
      <c r="P412" s="9" t="s">
        <v>1674</v>
      </c>
      <c r="Q412" s="9">
        <f>COUNTIF(SLR479_20231202[[#This Row],[streszczenie]],"*"&amp;$B$1&amp;"*")</f>
        <v>1</v>
      </c>
      <c r="R412" s="9">
        <f>COUNTIFS(SLR479_20231202[[#This Row],[streszczenie]],"*"&amp;$B$1&amp;"*",SLR479_20231202[[#This Row],[streszczenie]],"*"&amp;$E$1&amp;"*")</f>
        <v>1</v>
      </c>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8" t="s">
        <v>10</v>
      </c>
      <c r="CK412" s="8" t="s">
        <v>338</v>
      </c>
      <c r="CL412" s="8" t="s">
        <v>12</v>
      </c>
    </row>
    <row r="413" spans="1:90" hidden="1" x14ac:dyDescent="0.45">
      <c r="A413" s="9">
        <v>411</v>
      </c>
      <c r="B413" s="9" t="s">
        <v>1675</v>
      </c>
      <c r="C413" s="9" t="s">
        <v>1676</v>
      </c>
      <c r="D413" s="9" t="s">
        <v>1677</v>
      </c>
      <c r="E413" s="9" t="s">
        <v>1678</v>
      </c>
      <c r="F413" s="9">
        <f>COUNTIF(SLR479_20231202[[#This Row],[Tytuł]],"*"&amp;$B$1&amp;"*")</f>
        <v>0</v>
      </c>
      <c r="G413" s="9">
        <f>COUNTIFS(SLR479_20231202[[#This Row],[Tytuł]],"*"&amp;$B$1&amp;"*",SLR479_20231202[[#This Row],[Tytuł]],"*"&amp;$E$1&amp;"*")</f>
        <v>0</v>
      </c>
      <c r="H413" s="9" t="s">
        <v>1679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78</v>
      </c>
      <c r="L413" s="9">
        <f>FIND(" times",SLR479_20231202[[#This Row],[Rok, publikacja, cytowania]])</f>
        <v>79</v>
      </c>
      <c r="M413" s="9">
        <f>SLR479_20231202[[#This Row],[koniecLCyt]]-SLR479_20231202[[#This Row],[poczLCyt]]</f>
        <v>1</v>
      </c>
      <c r="N413" s="9" t="s">
        <v>1680</v>
      </c>
      <c r="O413" s="9" t="s">
        <v>1681</v>
      </c>
      <c r="P413" s="9" t="s">
        <v>1682</v>
      </c>
      <c r="Q413" s="9">
        <f>COUNTIF(SLR479_20231202[[#This Row],[streszczenie]],"*"&amp;$B$1&amp;"*")</f>
        <v>1</v>
      </c>
      <c r="R413" s="9">
        <f>COUNTIFS(SLR479_20231202[[#This Row],[streszczenie]],"*"&amp;$B$1&amp;"*",SLR479_20231202[[#This Row],[streszczenie]],"*"&amp;$E$1&amp;"*")</f>
        <v>1</v>
      </c>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t="s">
        <v>10</v>
      </c>
      <c r="CK413" s="9" t="s">
        <v>207</v>
      </c>
      <c r="CL413" s="9" t="s">
        <v>12</v>
      </c>
    </row>
    <row r="414" spans="1:90" x14ac:dyDescent="0.45">
      <c r="A414" s="9">
        <v>412</v>
      </c>
      <c r="B414" s="9" t="s">
        <v>891</v>
      </c>
      <c r="C414" s="9" t="s">
        <v>892</v>
      </c>
      <c r="D414" s="9" t="s">
        <v>893</v>
      </c>
      <c r="E414" s="9" t="s">
        <v>894</v>
      </c>
      <c r="F414" s="9">
        <f>COUNTIF(SLR479_20231202[[#This Row],[Tytuł]],"*"&amp;$B$1&amp;"*")</f>
        <v>0</v>
      </c>
      <c r="G414" s="9">
        <f>COUNTIFS(SLR479_20231202[[#This Row],[Tytuł]],"*"&amp;$B$1&amp;"*",SLR479_20231202[[#This Row],[Tytuł]],"*"&amp;$E$1&amp;"*")</f>
        <v>0</v>
      </c>
      <c r="H414" s="9" t="s">
        <v>895</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81</v>
      </c>
      <c r="L414" s="9">
        <f>FIND(" times",SLR479_20231202[[#This Row],[Rok, publikacja, cytowania]])</f>
        <v>82</v>
      </c>
      <c r="M414" s="9">
        <f>SLR479_20231202[[#This Row],[koniecLCyt]]-SLR479_20231202[[#This Row],[poczLCyt]]</f>
        <v>1</v>
      </c>
      <c r="N414" s="9" t="s">
        <v>896</v>
      </c>
      <c r="O414" s="9" t="s">
        <v>897</v>
      </c>
      <c r="P414" s="9" t="s">
        <v>898</v>
      </c>
      <c r="Q414" s="9">
        <f>COUNTIF(SLR479_20231202[[#This Row],[streszczenie]],"*"&amp;$B$1&amp;"*")</f>
        <v>1</v>
      </c>
      <c r="R414" s="9">
        <f>COUNTIFS(SLR479_20231202[[#This Row],[streszczenie]],"*"&amp;$B$1&amp;"*",SLR479_20231202[[#This Row],[streszczenie]],"*"&amp;$E$1&amp;"*")</f>
        <v>0</v>
      </c>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8" t="s">
        <v>10</v>
      </c>
      <c r="CK414" s="8" t="s">
        <v>11</v>
      </c>
      <c r="CL414" s="8" t="s">
        <v>12</v>
      </c>
    </row>
    <row r="415" spans="1:90" x14ac:dyDescent="0.45">
      <c r="A415" s="9">
        <v>413</v>
      </c>
      <c r="B415" s="9" t="s">
        <v>1698</v>
      </c>
      <c r="C415" s="9" t="s">
        <v>1699</v>
      </c>
      <c r="D415" s="9" t="s">
        <v>1700</v>
      </c>
      <c r="E415" s="9" t="s">
        <v>1701</v>
      </c>
      <c r="F415" s="9">
        <f>COUNTIF(SLR479_20231202[[#This Row],[Tytuł]],"*"&amp;$B$1&amp;"*")</f>
        <v>0</v>
      </c>
      <c r="G415" s="9">
        <f>COUNTIFS(SLR479_20231202[[#This Row],[Tytuł]],"*"&amp;$B$1&amp;"*",SLR479_20231202[[#This Row],[Tytuł]],"*"&amp;$E$1&amp;"*")</f>
        <v>0</v>
      </c>
      <c r="H415" s="9" t="s">
        <v>1702</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91</v>
      </c>
      <c r="L415" s="9">
        <f>FIND(" times",SLR479_20231202[[#This Row],[Rok, publikacja, cytowania]])</f>
        <v>92</v>
      </c>
      <c r="M415" s="9">
        <f>SLR479_20231202[[#This Row],[koniecLCyt]]-SLR479_20231202[[#This Row],[poczLCyt]]</f>
        <v>1</v>
      </c>
      <c r="N415" s="9" t="s">
        <v>1703</v>
      </c>
      <c r="O415" s="9" t="s">
        <v>1704</v>
      </c>
      <c r="P415" s="9" t="s">
        <v>1705</v>
      </c>
      <c r="Q415" s="9">
        <f>COUNTIF(SLR479_20231202[[#This Row],[streszczenie]],"*"&amp;$B$1&amp;"*")</f>
        <v>1</v>
      </c>
      <c r="R415" s="9">
        <f>COUNTIFS(SLR479_20231202[[#This Row],[streszczenie]],"*"&amp;$B$1&amp;"*",SLR479_20231202[[#This Row],[streszczenie]],"*"&amp;$E$1&amp;"*")</f>
        <v>0</v>
      </c>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t="s">
        <v>10</v>
      </c>
      <c r="CK415" s="9" t="s">
        <v>11</v>
      </c>
      <c r="CL415" s="9" t="s">
        <v>12</v>
      </c>
    </row>
    <row r="416" spans="1:90" hidden="1" x14ac:dyDescent="0.45">
      <c r="A416" s="9">
        <v>414</v>
      </c>
      <c r="B416" s="9" t="s">
        <v>3881</v>
      </c>
      <c r="C416" s="9" t="s">
        <v>3882</v>
      </c>
      <c r="D416" s="9" t="s">
        <v>3883</v>
      </c>
      <c r="E416" s="9" t="s">
        <v>3884</v>
      </c>
      <c r="F416" s="9">
        <f>COUNTIF(SLR479_20231202[[#This Row],[Tytuł]],"*"&amp;$B$1&amp;"*")</f>
        <v>0</v>
      </c>
      <c r="G416" s="9">
        <f>COUNTIFS(SLR479_20231202[[#This Row],[Tytuł]],"*"&amp;$B$1&amp;"*",SLR479_20231202[[#This Row],[Tytuł]],"*"&amp;$E$1&amp;"*")</f>
        <v>0</v>
      </c>
      <c r="H416" s="9" t="s">
        <v>3885</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57</v>
      </c>
      <c r="L416" s="9">
        <f>FIND(" times",SLR479_20231202[[#This Row],[Rok, publikacja, cytowania]])</f>
        <v>58</v>
      </c>
      <c r="M416" s="9">
        <f>SLR479_20231202[[#This Row],[koniecLCyt]]-SLR479_20231202[[#This Row],[poczLCyt]]</f>
        <v>1</v>
      </c>
      <c r="N416" s="9" t="s">
        <v>3886</v>
      </c>
      <c r="O416" s="9" t="s">
        <v>3887</v>
      </c>
      <c r="P416" s="9" t="s">
        <v>3888</v>
      </c>
      <c r="Q416" s="9">
        <f>COUNTIF(SLR479_20231202[[#This Row],[streszczenie]],"*"&amp;$B$1&amp;"*")</f>
        <v>0</v>
      </c>
      <c r="R416" s="9">
        <f>COUNTIFS(SLR479_20231202[[#This Row],[streszczenie]],"*"&amp;$B$1&amp;"*",SLR479_20231202[[#This Row],[streszczenie]],"*"&amp;$E$1&amp;"*")</f>
        <v>0</v>
      </c>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8" t="s">
        <v>10</v>
      </c>
      <c r="CK416" s="8" t="s">
        <v>11</v>
      </c>
      <c r="CL416" s="8" t="s">
        <v>12</v>
      </c>
    </row>
    <row r="417" spans="1:90" hidden="1" x14ac:dyDescent="0.45">
      <c r="A417" s="9">
        <v>415</v>
      </c>
      <c r="B417" s="9" t="s">
        <v>1706</v>
      </c>
      <c r="C417" s="9" t="s">
        <v>1707</v>
      </c>
      <c r="D417" s="9">
        <v>57193273431</v>
      </c>
      <c r="E417" s="9" t="s">
        <v>1708</v>
      </c>
      <c r="F417" s="9">
        <f>COUNTIF(SLR479_20231202[[#This Row],[Tytuł]],"*"&amp;$B$1&amp;"*")</f>
        <v>1</v>
      </c>
      <c r="G417" s="9">
        <f>COUNTIFS(SLR479_20231202[[#This Row],[Tytuł]],"*"&amp;$B$1&amp;"*",SLR479_20231202[[#This Row],[Tytuł]],"*"&amp;$E$1&amp;"*")</f>
        <v>1</v>
      </c>
      <c r="H417" s="9" t="s">
        <v>1709</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108</v>
      </c>
      <c r="L417" s="9">
        <f>FIND(" times",SLR479_20231202[[#This Row],[Rok, publikacja, cytowania]])</f>
        <v>109</v>
      </c>
      <c r="M417" s="9">
        <f>SLR479_20231202[[#This Row],[koniecLCyt]]-SLR479_20231202[[#This Row],[poczLCyt]]</f>
        <v>1</v>
      </c>
      <c r="N417" s="9" t="s">
        <v>1710</v>
      </c>
      <c r="O417" s="9" t="s">
        <v>1711</v>
      </c>
      <c r="P417" s="9" t="s">
        <v>1712</v>
      </c>
      <c r="Q417" s="9">
        <f>COUNTIF(SLR479_20231202[[#This Row],[streszczenie]],"*"&amp;$B$1&amp;"*")</f>
        <v>1</v>
      </c>
      <c r="R417" s="9">
        <f>COUNTIFS(SLR479_20231202[[#This Row],[streszczenie]],"*"&amp;$B$1&amp;"*",SLR479_20231202[[#This Row],[streszczenie]],"*"&amp;$E$1&amp;"*")</f>
        <v>1</v>
      </c>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t="s">
        <v>10</v>
      </c>
      <c r="CK417" s="9" t="s">
        <v>128</v>
      </c>
      <c r="CL417" s="9" t="s">
        <v>12</v>
      </c>
    </row>
    <row r="418" spans="1:90" hidden="1" x14ac:dyDescent="0.45">
      <c r="A418" s="9">
        <v>416</v>
      </c>
      <c r="B418" s="9" t="s">
        <v>1720</v>
      </c>
      <c r="C418" s="9" t="s">
        <v>1721</v>
      </c>
      <c r="D418" s="9" t="s">
        <v>1722</v>
      </c>
      <c r="E418" s="9" t="s">
        <v>1723</v>
      </c>
      <c r="F418" s="9">
        <f>COUNTIF(SLR479_20231202[[#This Row],[Tytuł]],"*"&amp;$B$1&amp;"*")</f>
        <v>0</v>
      </c>
      <c r="G418" s="9">
        <f>COUNTIFS(SLR479_20231202[[#This Row],[Tytuł]],"*"&amp;$B$1&amp;"*",SLR479_20231202[[#This Row],[Tytuł]],"*"&amp;$E$1&amp;"*")</f>
        <v>0</v>
      </c>
      <c r="H418" s="9" t="s">
        <v>1724</v>
      </c>
      <c r="I418" s="9">
        <f>MID(SLR479_20231202[[#This Row],[Rok, publikacja, cytowania]],2,4)+0</f>
        <v>2022</v>
      </c>
      <c r="J418" s="9">
        <f>(MID(SLR479_20231202[[#This Row],[Rok, publikacja, cytowania]],FIND(" Cited ",SLR479_20231202[[#This Row],[Rok, publikacja, cytowania]])+7,SLR479_20231202[[#This Row],[IlośćZnakówLCyt]]))+0</f>
        <v>0</v>
      </c>
      <c r="K418" s="9">
        <f>FIND(" Cited ",SLR479_20231202[[#This Row],[Rok, publikacja, cytowania]])+7</f>
        <v>107</v>
      </c>
      <c r="L418" s="9">
        <f>FIND(" times",SLR479_20231202[[#This Row],[Rok, publikacja, cytowania]])</f>
        <v>108</v>
      </c>
      <c r="M418" s="9">
        <f>SLR479_20231202[[#This Row],[koniecLCyt]]-SLR479_20231202[[#This Row],[poczLCyt]]</f>
        <v>1</v>
      </c>
      <c r="N418" s="9" t="s">
        <v>1725</v>
      </c>
      <c r="O418" s="9" t="s">
        <v>1726</v>
      </c>
      <c r="P418" s="9" t="s">
        <v>1727</v>
      </c>
      <c r="Q418" s="9">
        <f>COUNTIF(SLR479_20231202[[#This Row],[streszczenie]],"*"&amp;$B$1&amp;"*")</f>
        <v>0</v>
      </c>
      <c r="R418" s="9">
        <f>COUNTIFS(SLR479_20231202[[#This Row],[streszczenie]],"*"&amp;$B$1&amp;"*",SLR479_20231202[[#This Row],[streszczenie]],"*"&amp;$E$1&amp;"*")</f>
        <v>0</v>
      </c>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8" t="s">
        <v>10</v>
      </c>
      <c r="CK418" s="8" t="s">
        <v>128</v>
      </c>
      <c r="CL418" s="8" t="s">
        <v>12</v>
      </c>
    </row>
    <row r="419" spans="1:90" hidden="1" x14ac:dyDescent="0.45">
      <c r="A419" s="9">
        <v>417</v>
      </c>
      <c r="B419" s="9" t="s">
        <v>3889</v>
      </c>
      <c r="C419" s="9" t="s">
        <v>3890</v>
      </c>
      <c r="D419" s="9" t="s">
        <v>3891</v>
      </c>
      <c r="E419" s="9" t="s">
        <v>3892</v>
      </c>
      <c r="F419" s="9">
        <f>COUNTIF(SLR479_20231202[[#This Row],[Tytuł]],"*"&amp;$B$1&amp;"*")</f>
        <v>1</v>
      </c>
      <c r="G419" s="9">
        <f>COUNTIFS(SLR479_20231202[[#This Row],[Tytuł]],"*"&amp;$B$1&amp;"*",SLR479_20231202[[#This Row],[Tytuł]],"*"&amp;$E$1&amp;"*")</f>
        <v>1</v>
      </c>
      <c r="H419" s="9" t="s">
        <v>3893</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88</v>
      </c>
      <c r="L419" s="9">
        <f>FIND(" times",SLR479_20231202[[#This Row],[Rok, publikacja, cytowania]])</f>
        <v>89</v>
      </c>
      <c r="M419" s="9">
        <f>SLR479_20231202[[#This Row],[koniecLCyt]]-SLR479_20231202[[#This Row],[poczLCyt]]</f>
        <v>1</v>
      </c>
      <c r="N419" s="9" t="s">
        <v>3894</v>
      </c>
      <c r="O419" s="9" t="s">
        <v>3895</v>
      </c>
      <c r="P419" s="9" t="s">
        <v>3896</v>
      </c>
      <c r="Q419" s="9">
        <f>COUNTIF(SLR479_20231202[[#This Row],[streszczenie]],"*"&amp;$B$1&amp;"*")</f>
        <v>1</v>
      </c>
      <c r="R419" s="9">
        <f>COUNTIFS(SLR479_20231202[[#This Row],[streszczenie]],"*"&amp;$B$1&amp;"*",SLR479_20231202[[#This Row],[streszczenie]],"*"&amp;$E$1&amp;"*")</f>
        <v>1</v>
      </c>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t="s">
        <v>10</v>
      </c>
      <c r="CK419" s="9" t="s">
        <v>11</v>
      </c>
      <c r="CL419" s="9" t="s">
        <v>12</v>
      </c>
    </row>
    <row r="420" spans="1:90" hidden="1" x14ac:dyDescent="0.45">
      <c r="A420" s="9">
        <v>418</v>
      </c>
      <c r="B420" s="9" t="s">
        <v>1744</v>
      </c>
      <c r="C420" s="9" t="s">
        <v>1745</v>
      </c>
      <c r="D420" s="9" t="s">
        <v>1746</v>
      </c>
      <c r="E420" s="9" t="s">
        <v>1747</v>
      </c>
      <c r="F420" s="9">
        <f>COUNTIF(SLR479_20231202[[#This Row],[Tytuł]],"*"&amp;$B$1&amp;"*")</f>
        <v>0</v>
      </c>
      <c r="G420" s="9">
        <f>COUNTIFS(SLR479_20231202[[#This Row],[Tytuł]],"*"&amp;$B$1&amp;"*",SLR479_20231202[[#This Row],[Tytuł]],"*"&amp;$E$1&amp;"*")</f>
        <v>0</v>
      </c>
      <c r="H420" s="9" t="s">
        <v>1748</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75</v>
      </c>
      <c r="L420" s="9">
        <f>FIND(" times",SLR479_20231202[[#This Row],[Rok, publikacja, cytowania]])</f>
        <v>76</v>
      </c>
      <c r="M420" s="9">
        <f>SLR479_20231202[[#This Row],[koniecLCyt]]-SLR479_20231202[[#This Row],[poczLCyt]]</f>
        <v>1</v>
      </c>
      <c r="N420" s="9" t="s">
        <v>1749</v>
      </c>
      <c r="O420" s="9" t="s">
        <v>1750</v>
      </c>
      <c r="P420" s="9" t="s">
        <v>1751</v>
      </c>
      <c r="Q420" s="9">
        <f>COUNTIF(SLR479_20231202[[#This Row],[streszczenie]],"*"&amp;$B$1&amp;"*")</f>
        <v>0</v>
      </c>
      <c r="R420" s="9">
        <f>COUNTIFS(SLR479_20231202[[#This Row],[streszczenie]],"*"&amp;$B$1&amp;"*",SLR479_20231202[[#This Row],[streszczenie]],"*"&amp;$E$1&amp;"*")</f>
        <v>0</v>
      </c>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8" t="s">
        <v>10</v>
      </c>
      <c r="CK420" s="8" t="s">
        <v>11</v>
      </c>
      <c r="CL420" s="8" t="s">
        <v>12</v>
      </c>
    </row>
    <row r="421" spans="1:90" x14ac:dyDescent="0.45">
      <c r="A421" s="9">
        <v>419</v>
      </c>
      <c r="B421" s="9" t="s">
        <v>3897</v>
      </c>
      <c r="C421" s="9" t="s">
        <v>3898</v>
      </c>
      <c r="D421" s="9">
        <v>6701910413</v>
      </c>
      <c r="E421" s="9" t="s">
        <v>3899</v>
      </c>
      <c r="F421" s="9">
        <f>COUNTIF(SLR479_20231202[[#This Row],[Tytuł]],"*"&amp;$B$1&amp;"*")</f>
        <v>0</v>
      </c>
      <c r="G421" s="9">
        <f>COUNTIFS(SLR479_20231202[[#This Row],[Tytuł]],"*"&amp;$B$1&amp;"*",SLR479_20231202[[#This Row],[Tytuł]],"*"&amp;$E$1&amp;"*")</f>
        <v>0</v>
      </c>
      <c r="H421" s="9" t="s">
        <v>3900</v>
      </c>
      <c r="I421" s="9">
        <f>MID(SLR479_20231202[[#This Row],[Rok, publikacja, cytowania]],2,4)+0</f>
        <v>2023</v>
      </c>
      <c r="J421" s="9">
        <f>(MID(SLR479_20231202[[#This Row],[Rok, publikacja, cytowania]],FIND(" Cited ",SLR479_20231202[[#This Row],[Rok, publikacja, cytowania]])+7,SLR479_20231202[[#This Row],[IlośćZnakówLCyt]]))+0</f>
        <v>0</v>
      </c>
      <c r="K421" s="9">
        <f>FIND(" Cited ",SLR479_20231202[[#This Row],[Rok, publikacja, cytowania]])+7</f>
        <v>75</v>
      </c>
      <c r="L421" s="9">
        <f>FIND(" times",SLR479_20231202[[#This Row],[Rok, publikacja, cytowania]])</f>
        <v>76</v>
      </c>
      <c r="M421" s="9">
        <f>SLR479_20231202[[#This Row],[koniecLCyt]]-SLR479_20231202[[#This Row],[poczLCyt]]</f>
        <v>1</v>
      </c>
      <c r="N421" s="9" t="s">
        <v>3901</v>
      </c>
      <c r="O421" s="9" t="s">
        <v>3902</v>
      </c>
      <c r="P421" s="9" t="s">
        <v>3903</v>
      </c>
      <c r="Q421" s="9">
        <f>COUNTIF(SLR479_20231202[[#This Row],[streszczenie]],"*"&amp;$B$1&amp;"*")</f>
        <v>1</v>
      </c>
      <c r="R421" s="9">
        <f>COUNTIFS(SLR479_20231202[[#This Row],[streszczenie]],"*"&amp;$B$1&amp;"*",SLR479_20231202[[#This Row],[streszczenie]],"*"&amp;$E$1&amp;"*")</f>
        <v>0</v>
      </c>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t="s">
        <v>10</v>
      </c>
      <c r="CK421" s="9" t="s">
        <v>307</v>
      </c>
      <c r="CL421" s="9" t="s">
        <v>12</v>
      </c>
    </row>
    <row r="422" spans="1:90" hidden="1" x14ac:dyDescent="0.45">
      <c r="A422" s="9">
        <v>420</v>
      </c>
      <c r="B422" s="9" t="s">
        <v>3904</v>
      </c>
      <c r="C422" s="9" t="s">
        <v>3905</v>
      </c>
      <c r="D422" s="9" t="s">
        <v>3906</v>
      </c>
      <c r="E422" s="9" t="s">
        <v>3907</v>
      </c>
      <c r="F422" s="9">
        <f>COUNTIF(SLR479_20231202[[#This Row],[Tytuł]],"*"&amp;$B$1&amp;"*")</f>
        <v>0</v>
      </c>
      <c r="G422" s="9">
        <f>COUNTIFS(SLR479_20231202[[#This Row],[Tytuł]],"*"&amp;$B$1&amp;"*",SLR479_20231202[[#This Row],[Tytuł]],"*"&amp;$E$1&amp;"*")</f>
        <v>0</v>
      </c>
      <c r="H422" s="9" t="s">
        <v>3908</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83</v>
      </c>
      <c r="L422" s="9">
        <f>FIND(" times",SLR479_20231202[[#This Row],[Rok, publikacja, cytowania]])</f>
        <v>84</v>
      </c>
      <c r="M422" s="9">
        <f>SLR479_20231202[[#This Row],[koniecLCyt]]-SLR479_20231202[[#This Row],[poczLCyt]]</f>
        <v>1</v>
      </c>
      <c r="N422" s="9" t="s">
        <v>3909</v>
      </c>
      <c r="O422" s="9" t="s">
        <v>3910</v>
      </c>
      <c r="P422" s="9" t="s">
        <v>3911</v>
      </c>
      <c r="Q422" s="9">
        <f>COUNTIF(SLR479_20231202[[#This Row],[streszczenie]],"*"&amp;$B$1&amp;"*")</f>
        <v>0</v>
      </c>
      <c r="R422" s="9">
        <f>COUNTIFS(SLR479_20231202[[#This Row],[streszczenie]],"*"&amp;$B$1&amp;"*",SLR479_20231202[[#This Row],[streszczenie]],"*"&amp;$E$1&amp;"*")</f>
        <v>0</v>
      </c>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8" t="s">
        <v>10</v>
      </c>
      <c r="CK422" s="8" t="s">
        <v>11</v>
      </c>
      <c r="CL422" s="8" t="s">
        <v>12</v>
      </c>
    </row>
    <row r="423" spans="1:90" hidden="1" x14ac:dyDescent="0.45">
      <c r="A423" s="9">
        <v>421</v>
      </c>
      <c r="B423" s="9" t="s">
        <v>1767</v>
      </c>
      <c r="C423" s="9" t="s">
        <v>1768</v>
      </c>
      <c r="D423" s="9" t="s">
        <v>1769</v>
      </c>
      <c r="E423" s="9" t="s">
        <v>1770</v>
      </c>
      <c r="F423" s="9">
        <f>COUNTIF(SLR479_20231202[[#This Row],[Tytuł]],"*"&amp;$B$1&amp;"*")</f>
        <v>0</v>
      </c>
      <c r="G423" s="9">
        <f>COUNTIFS(SLR479_20231202[[#This Row],[Tytuł]],"*"&amp;$B$1&amp;"*",SLR479_20231202[[#This Row],[Tytuł]],"*"&amp;$E$1&amp;"*")</f>
        <v>0</v>
      </c>
      <c r="H423" s="9" t="s">
        <v>1771</v>
      </c>
      <c r="I423" s="9">
        <f>MID(SLR479_20231202[[#This Row],[Rok, publikacja, cytowania]],2,4)+0</f>
        <v>2023</v>
      </c>
      <c r="J423" s="9">
        <f>(MID(SLR479_20231202[[#This Row],[Rok, publikacja, cytowania]],FIND(" Cited ",SLR479_20231202[[#This Row],[Rok, publikacja, cytowania]])+7,SLR479_20231202[[#This Row],[IlośćZnakówLCyt]]))+0</f>
        <v>0</v>
      </c>
      <c r="K423" s="9">
        <f>FIND(" Cited ",SLR479_20231202[[#This Row],[Rok, publikacja, cytowania]])+7</f>
        <v>60</v>
      </c>
      <c r="L423" s="9">
        <f>FIND(" times",SLR479_20231202[[#This Row],[Rok, publikacja, cytowania]])</f>
        <v>61</v>
      </c>
      <c r="M423" s="9">
        <f>SLR479_20231202[[#This Row],[koniecLCyt]]-SLR479_20231202[[#This Row],[poczLCyt]]</f>
        <v>1</v>
      </c>
      <c r="N423" s="9" t="s">
        <v>1772</v>
      </c>
      <c r="O423" s="9" t="s">
        <v>1773</v>
      </c>
      <c r="P423" s="9" t="s">
        <v>1774</v>
      </c>
      <c r="Q423" s="9">
        <f>COUNTIF(SLR479_20231202[[#This Row],[streszczenie]],"*"&amp;$B$1&amp;"*")</f>
        <v>0</v>
      </c>
      <c r="R423" s="9">
        <f>COUNTIFS(SLR479_20231202[[#This Row],[streszczenie]],"*"&amp;$B$1&amp;"*",SLR479_20231202[[#This Row],[streszczenie]],"*"&amp;$E$1&amp;"*")</f>
        <v>0</v>
      </c>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t="s">
        <v>10</v>
      </c>
      <c r="CK423" s="9" t="s">
        <v>128</v>
      </c>
      <c r="CL423" s="9" t="s">
        <v>12</v>
      </c>
    </row>
    <row r="424" spans="1:90" hidden="1" x14ac:dyDescent="0.45">
      <c r="A424" s="9">
        <v>422</v>
      </c>
      <c r="B424" s="9" t="s">
        <v>1796</v>
      </c>
      <c r="C424" s="9" t="s">
        <v>1797</v>
      </c>
      <c r="D424" s="9" t="s">
        <v>1798</v>
      </c>
      <c r="E424" s="9" t="s">
        <v>1799</v>
      </c>
      <c r="F424" s="9">
        <f>COUNTIF(SLR479_20231202[[#This Row],[Tytuł]],"*"&amp;$B$1&amp;"*")</f>
        <v>1</v>
      </c>
      <c r="G424" s="9">
        <f>COUNTIFS(SLR479_20231202[[#This Row],[Tytuł]],"*"&amp;$B$1&amp;"*",SLR479_20231202[[#This Row],[Tytuł]],"*"&amp;$E$1&amp;"*")</f>
        <v>1</v>
      </c>
      <c r="H424" s="9" t="s">
        <v>1800</v>
      </c>
      <c r="I424" s="9">
        <f>MID(SLR479_20231202[[#This Row],[Rok, publikacja, cytowania]],2,4)+0</f>
        <v>2023</v>
      </c>
      <c r="J424" s="9">
        <f>(MID(SLR479_20231202[[#This Row],[Rok, publikacja, cytowania]],FIND(" Cited ",SLR479_20231202[[#This Row],[Rok, publikacja, cytowania]])+7,SLR479_20231202[[#This Row],[IlośćZnakówLCyt]]))+0</f>
        <v>0</v>
      </c>
      <c r="K424" s="9">
        <f>FIND(" Cited ",SLR479_20231202[[#This Row],[Rok, publikacja, cytowania]])+7</f>
        <v>73</v>
      </c>
      <c r="L424" s="9">
        <f>FIND(" times",SLR479_20231202[[#This Row],[Rok, publikacja, cytowania]])</f>
        <v>74</v>
      </c>
      <c r="M424" s="9">
        <f>SLR479_20231202[[#This Row],[koniecLCyt]]-SLR479_20231202[[#This Row],[poczLCyt]]</f>
        <v>1</v>
      </c>
      <c r="N424" s="9" t="s">
        <v>1801</v>
      </c>
      <c r="O424" s="9" t="s">
        <v>1802</v>
      </c>
      <c r="P424" s="9" t="s">
        <v>1803</v>
      </c>
      <c r="Q424" s="9">
        <f>COUNTIF(SLR479_20231202[[#This Row],[streszczenie]],"*"&amp;$B$1&amp;"*")</f>
        <v>1</v>
      </c>
      <c r="R424" s="9">
        <f>COUNTIFS(SLR479_20231202[[#This Row],[streszczenie]],"*"&amp;$B$1&amp;"*",SLR479_20231202[[#This Row],[streszczenie]],"*"&amp;$E$1&amp;"*")</f>
        <v>1</v>
      </c>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8" t="s">
        <v>10</v>
      </c>
      <c r="CK424" s="8" t="s">
        <v>11</v>
      </c>
      <c r="CL424" s="8" t="s">
        <v>12</v>
      </c>
    </row>
    <row r="425" spans="1:90" hidden="1" x14ac:dyDescent="0.45">
      <c r="A425" s="9">
        <v>423</v>
      </c>
      <c r="B425" s="9" t="s">
        <v>1839</v>
      </c>
      <c r="C425" s="9" t="s">
        <v>1840</v>
      </c>
      <c r="D425" s="9" t="s">
        <v>1841</v>
      </c>
      <c r="E425" s="9" t="s">
        <v>1842</v>
      </c>
      <c r="F425" s="9">
        <f>COUNTIF(SLR479_20231202[[#This Row],[Tytuł]],"*"&amp;$B$1&amp;"*")</f>
        <v>0</v>
      </c>
      <c r="G425" s="9">
        <f>COUNTIFS(SLR479_20231202[[#This Row],[Tytuł]],"*"&amp;$B$1&amp;"*",SLR479_20231202[[#This Row],[Tytuł]],"*"&amp;$E$1&amp;"*")</f>
        <v>0</v>
      </c>
      <c r="H425" s="9" t="s">
        <v>1843</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135</v>
      </c>
      <c r="L425" s="9">
        <f>FIND(" times",SLR479_20231202[[#This Row],[Rok, publikacja, cytowania]])</f>
        <v>136</v>
      </c>
      <c r="M425" s="9">
        <f>SLR479_20231202[[#This Row],[koniecLCyt]]-SLR479_20231202[[#This Row],[poczLCyt]]</f>
        <v>1</v>
      </c>
      <c r="N425" s="9" t="s">
        <v>1844</v>
      </c>
      <c r="O425" s="9" t="s">
        <v>1845</v>
      </c>
      <c r="P425" s="9" t="s">
        <v>1846</v>
      </c>
      <c r="Q425" s="9">
        <f>COUNTIF(SLR479_20231202[[#This Row],[streszczenie]],"*"&amp;$B$1&amp;"*")</f>
        <v>1</v>
      </c>
      <c r="R425" s="9">
        <f>COUNTIFS(SLR479_20231202[[#This Row],[streszczenie]],"*"&amp;$B$1&amp;"*",SLR479_20231202[[#This Row],[streszczenie]],"*"&amp;$E$1&amp;"*")</f>
        <v>1</v>
      </c>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t="s">
        <v>10</v>
      </c>
      <c r="CK425" s="9" t="s">
        <v>128</v>
      </c>
      <c r="CL425" s="9" t="s">
        <v>12</v>
      </c>
    </row>
    <row r="426" spans="1:90" hidden="1" x14ac:dyDescent="0.45">
      <c r="A426" s="9">
        <v>424</v>
      </c>
      <c r="B426" s="9" t="s">
        <v>1852</v>
      </c>
      <c r="C426" s="9" t="s">
        <v>1853</v>
      </c>
      <c r="D426" s="9" t="s">
        <v>1854</v>
      </c>
      <c r="E426" s="9" t="s">
        <v>1855</v>
      </c>
      <c r="F426" s="9">
        <f>COUNTIF(SLR479_20231202[[#This Row],[Tytuł]],"*"&amp;$B$1&amp;"*")</f>
        <v>0</v>
      </c>
      <c r="G426" s="9">
        <f>COUNTIFS(SLR479_20231202[[#This Row],[Tytuł]],"*"&amp;$B$1&amp;"*",SLR479_20231202[[#This Row],[Tytuł]],"*"&amp;$E$1&amp;"*")</f>
        <v>0</v>
      </c>
      <c r="H426" s="9" t="s">
        <v>1856</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56</v>
      </c>
      <c r="L426" s="9">
        <f>FIND(" times",SLR479_20231202[[#This Row],[Rok, publikacja, cytowania]])</f>
        <v>57</v>
      </c>
      <c r="M426" s="9">
        <f>SLR479_20231202[[#This Row],[koniecLCyt]]-SLR479_20231202[[#This Row],[poczLCyt]]</f>
        <v>1</v>
      </c>
      <c r="N426" s="9" t="s">
        <v>1857</v>
      </c>
      <c r="O426" s="9" t="s">
        <v>1858</v>
      </c>
      <c r="P426" s="9" t="s">
        <v>1859</v>
      </c>
      <c r="Q426" s="9">
        <f>COUNTIF(SLR479_20231202[[#This Row],[streszczenie]],"*"&amp;$B$1&amp;"*")</f>
        <v>0</v>
      </c>
      <c r="R426" s="9">
        <f>COUNTIFS(SLR479_20231202[[#This Row],[streszczenie]],"*"&amp;$B$1&amp;"*",SLR479_20231202[[#This Row],[streszczenie]],"*"&amp;$E$1&amp;"*")</f>
        <v>0</v>
      </c>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8" t="s">
        <v>10</v>
      </c>
      <c r="CK426" s="8" t="s">
        <v>11</v>
      </c>
      <c r="CL426" s="8" t="s">
        <v>12</v>
      </c>
    </row>
    <row r="427" spans="1:90" hidden="1" x14ac:dyDescent="0.45">
      <c r="A427" s="9">
        <v>425</v>
      </c>
      <c r="B427" s="9" t="s">
        <v>3912</v>
      </c>
      <c r="C427" s="9" t="s">
        <v>3913</v>
      </c>
      <c r="D427" s="9" t="s">
        <v>3914</v>
      </c>
      <c r="E427" s="9" t="s">
        <v>3915</v>
      </c>
      <c r="F427" s="9">
        <f>COUNTIF(SLR479_20231202[[#This Row],[Tytuł]],"*"&amp;$B$1&amp;"*")</f>
        <v>0</v>
      </c>
      <c r="G427" s="9">
        <f>COUNTIFS(SLR479_20231202[[#This Row],[Tytuł]],"*"&amp;$B$1&amp;"*",SLR479_20231202[[#This Row],[Tytuł]],"*"&amp;$E$1&amp;"*")</f>
        <v>0</v>
      </c>
      <c r="H427" s="9" t="s">
        <v>3916</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56</v>
      </c>
      <c r="L427" s="9">
        <f>FIND(" times",SLR479_20231202[[#This Row],[Rok, publikacja, cytowania]])</f>
        <v>57</v>
      </c>
      <c r="M427" s="9">
        <f>SLR479_20231202[[#This Row],[koniecLCyt]]-SLR479_20231202[[#This Row],[poczLCyt]]</f>
        <v>1</v>
      </c>
      <c r="N427" s="9" t="s">
        <v>3917</v>
      </c>
      <c r="O427" s="9" t="s">
        <v>3918</v>
      </c>
      <c r="P427" s="9" t="s">
        <v>3919</v>
      </c>
      <c r="Q427" s="9">
        <f>COUNTIF(SLR479_20231202[[#This Row],[streszczenie]],"*"&amp;$B$1&amp;"*")</f>
        <v>1</v>
      </c>
      <c r="R427" s="9">
        <f>COUNTIFS(SLR479_20231202[[#This Row],[streszczenie]],"*"&amp;$B$1&amp;"*",SLR479_20231202[[#This Row],[streszczenie]],"*"&amp;$E$1&amp;"*")</f>
        <v>1</v>
      </c>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t="s">
        <v>10</v>
      </c>
      <c r="CK427" s="9" t="s">
        <v>175</v>
      </c>
      <c r="CL427" s="9" t="s">
        <v>12</v>
      </c>
    </row>
    <row r="428" spans="1:90" hidden="1" x14ac:dyDescent="0.45">
      <c r="A428" s="9">
        <v>426</v>
      </c>
      <c r="B428" s="9" t="s">
        <v>1889</v>
      </c>
      <c r="C428" s="9" t="s">
        <v>1890</v>
      </c>
      <c r="D428" s="9">
        <v>57205639151</v>
      </c>
      <c r="E428" s="9" t="s">
        <v>1891</v>
      </c>
      <c r="F428" s="9">
        <f>COUNTIF(SLR479_20231202[[#This Row],[Tytuł]],"*"&amp;$B$1&amp;"*")</f>
        <v>0</v>
      </c>
      <c r="G428" s="9">
        <f>COUNTIFS(SLR479_20231202[[#This Row],[Tytuł]],"*"&amp;$B$1&amp;"*",SLR479_20231202[[#This Row],[Tytuł]],"*"&amp;$E$1&amp;"*")</f>
        <v>0</v>
      </c>
      <c r="H428" s="9" t="s">
        <v>1892</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1893</v>
      </c>
      <c r="O428" s="9" t="s">
        <v>1894</v>
      </c>
      <c r="P428" s="9" t="s">
        <v>1895</v>
      </c>
      <c r="Q428" s="9">
        <f>COUNTIF(SLR479_20231202[[#This Row],[streszczenie]],"*"&amp;$B$1&amp;"*")</f>
        <v>1</v>
      </c>
      <c r="R428" s="9">
        <f>COUNTIFS(SLR479_20231202[[#This Row],[streszczenie]],"*"&amp;$B$1&amp;"*",SLR479_20231202[[#This Row],[streszczenie]],"*"&amp;$E$1&amp;"*")</f>
        <v>1</v>
      </c>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8" t="s">
        <v>10</v>
      </c>
      <c r="CK428" s="8" t="s">
        <v>11</v>
      </c>
      <c r="CL428" s="8" t="s">
        <v>12</v>
      </c>
    </row>
    <row r="429" spans="1:90" hidden="1" x14ac:dyDescent="0.45">
      <c r="A429" s="9">
        <v>427</v>
      </c>
      <c r="B429" s="9" t="s">
        <v>1896</v>
      </c>
      <c r="C429" s="9" t="s">
        <v>1897</v>
      </c>
      <c r="D429" s="9">
        <v>37070541700</v>
      </c>
      <c r="E429" s="9" t="s">
        <v>1898</v>
      </c>
      <c r="F429" s="9">
        <f>COUNTIF(SLR479_20231202[[#This Row],[Tytuł]],"*"&amp;$B$1&amp;"*")</f>
        <v>0</v>
      </c>
      <c r="G429" s="9">
        <f>COUNTIFS(SLR479_20231202[[#This Row],[Tytuł]],"*"&amp;$B$1&amp;"*",SLR479_20231202[[#This Row],[Tytuł]],"*"&amp;$E$1&amp;"*")</f>
        <v>0</v>
      </c>
      <c r="H429" s="9" t="s">
        <v>1899</v>
      </c>
      <c r="I429" s="9">
        <f>MID(SLR479_20231202[[#This Row],[Rok, publikacja, cytowania]],2,4)+0</f>
        <v>2022</v>
      </c>
      <c r="J429" s="9">
        <f>(MID(SLR479_20231202[[#This Row],[Rok, publikacja, cytowania]],FIND(" Cited ",SLR479_20231202[[#This Row],[Rok, publikacja, cytowania]])+7,SLR479_20231202[[#This Row],[IlośćZnakówLCyt]]))+0</f>
        <v>0</v>
      </c>
      <c r="K429" s="9">
        <f>FIND(" Cited ",SLR479_20231202[[#This Row],[Rok, publikacja, cytowania]])+7</f>
        <v>74</v>
      </c>
      <c r="L429" s="9">
        <f>FIND(" times",SLR479_20231202[[#This Row],[Rok, publikacja, cytowania]])</f>
        <v>75</v>
      </c>
      <c r="M429" s="9">
        <f>SLR479_20231202[[#This Row],[koniecLCyt]]-SLR479_20231202[[#This Row],[poczLCyt]]</f>
        <v>1</v>
      </c>
      <c r="N429" s="9" t="s">
        <v>1900</v>
      </c>
      <c r="O429" s="9" t="s">
        <v>1901</v>
      </c>
      <c r="P429" s="9" t="s">
        <v>1902</v>
      </c>
      <c r="Q429" s="9">
        <f>COUNTIF(SLR479_20231202[[#This Row],[streszczenie]],"*"&amp;$B$1&amp;"*")</f>
        <v>1</v>
      </c>
      <c r="R429" s="9">
        <f>COUNTIFS(SLR479_20231202[[#This Row],[streszczenie]],"*"&amp;$B$1&amp;"*",SLR479_20231202[[#This Row],[streszczenie]],"*"&amp;$E$1&amp;"*")</f>
        <v>1</v>
      </c>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t="s">
        <v>10</v>
      </c>
      <c r="CK429" s="9" t="s">
        <v>175</v>
      </c>
      <c r="CL429" s="9" t="s">
        <v>12</v>
      </c>
    </row>
    <row r="430" spans="1:90" hidden="1" x14ac:dyDescent="0.45">
      <c r="A430" s="9">
        <v>428</v>
      </c>
      <c r="B430" s="9" t="s">
        <v>3920</v>
      </c>
      <c r="C430" s="9" t="s">
        <v>3921</v>
      </c>
      <c r="D430" s="9" t="s">
        <v>3922</v>
      </c>
      <c r="E430" s="9" t="s">
        <v>3923</v>
      </c>
      <c r="F430" s="9">
        <f>COUNTIF(SLR479_20231202[[#This Row],[Tytuł]],"*"&amp;$B$1&amp;"*")</f>
        <v>0</v>
      </c>
      <c r="G430" s="9">
        <f>COUNTIFS(SLR479_20231202[[#This Row],[Tytuł]],"*"&amp;$B$1&amp;"*",SLR479_20231202[[#This Row],[Tytuł]],"*"&amp;$E$1&amp;"*")</f>
        <v>0</v>
      </c>
      <c r="H430" s="9" t="s">
        <v>3924</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63</v>
      </c>
      <c r="L430" s="9">
        <f>FIND(" times",SLR479_20231202[[#This Row],[Rok, publikacja, cytowania]])</f>
        <v>64</v>
      </c>
      <c r="M430" s="9">
        <f>SLR479_20231202[[#This Row],[koniecLCyt]]-SLR479_20231202[[#This Row],[poczLCyt]]</f>
        <v>1</v>
      </c>
      <c r="N430" s="9" t="s">
        <v>3925</v>
      </c>
      <c r="O430" s="9" t="s">
        <v>3926</v>
      </c>
      <c r="P430" s="9" t="s">
        <v>3927</v>
      </c>
      <c r="Q430" s="9">
        <f>COUNTIF(SLR479_20231202[[#This Row],[streszczenie]],"*"&amp;$B$1&amp;"*")</f>
        <v>1</v>
      </c>
      <c r="R430" s="9">
        <f>COUNTIFS(SLR479_20231202[[#This Row],[streszczenie]],"*"&amp;$B$1&amp;"*",SLR479_20231202[[#This Row],[streszczenie]],"*"&amp;$E$1&amp;"*")</f>
        <v>1</v>
      </c>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8" t="s">
        <v>10</v>
      </c>
      <c r="CK430" s="8" t="s">
        <v>11</v>
      </c>
      <c r="CL430" s="8" t="s">
        <v>12</v>
      </c>
    </row>
    <row r="431" spans="1:90" hidden="1" x14ac:dyDescent="0.45">
      <c r="A431" s="9">
        <v>429</v>
      </c>
      <c r="B431" s="9" t="s">
        <v>3928</v>
      </c>
      <c r="C431" s="9" t="s">
        <v>3929</v>
      </c>
      <c r="D431" s="9" t="s">
        <v>3930</v>
      </c>
      <c r="E431" s="9" t="s">
        <v>3931</v>
      </c>
      <c r="F431" s="9">
        <f>COUNTIF(SLR479_20231202[[#This Row],[Tytuł]],"*"&amp;$B$1&amp;"*")</f>
        <v>0</v>
      </c>
      <c r="G431" s="9">
        <f>COUNTIFS(SLR479_20231202[[#This Row],[Tytuł]],"*"&amp;$B$1&amp;"*",SLR479_20231202[[#This Row],[Tytuł]],"*"&amp;$E$1&amp;"*")</f>
        <v>0</v>
      </c>
      <c r="H431" s="9" t="s">
        <v>3932</v>
      </c>
      <c r="I431" s="9">
        <f>MID(SLR479_20231202[[#This Row],[Rok, publikacja, cytowania]],2,4)+0</f>
        <v>2022</v>
      </c>
      <c r="J431" s="9">
        <f>(MID(SLR479_20231202[[#This Row],[Rok, publikacja, cytowania]],FIND(" Cited ",SLR479_20231202[[#This Row],[Rok, publikacja, cytowania]])+7,SLR479_20231202[[#This Row],[IlośćZnakówLCyt]]))+0</f>
        <v>0</v>
      </c>
      <c r="K431" s="9">
        <f>FIND(" Cited ",SLR479_20231202[[#This Row],[Rok, publikacja, cytowania]])+7</f>
        <v>59</v>
      </c>
      <c r="L431" s="9">
        <f>FIND(" times",SLR479_20231202[[#This Row],[Rok, publikacja, cytowania]])</f>
        <v>60</v>
      </c>
      <c r="M431" s="9">
        <f>SLR479_20231202[[#This Row],[koniecLCyt]]-SLR479_20231202[[#This Row],[poczLCyt]]</f>
        <v>1</v>
      </c>
      <c r="N431" s="9" t="s">
        <v>3933</v>
      </c>
      <c r="O431" s="9" t="s">
        <v>3934</v>
      </c>
      <c r="P431" s="9" t="s">
        <v>3935</v>
      </c>
      <c r="Q431" s="9">
        <f>COUNTIF(SLR479_20231202[[#This Row],[streszczenie]],"*"&amp;$B$1&amp;"*")</f>
        <v>0</v>
      </c>
      <c r="R431" s="9">
        <f>COUNTIFS(SLR479_20231202[[#This Row],[streszczenie]],"*"&amp;$B$1&amp;"*",SLR479_20231202[[#This Row],[streszczenie]],"*"&amp;$E$1&amp;"*")</f>
        <v>0</v>
      </c>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t="s">
        <v>10</v>
      </c>
      <c r="CK431" s="9" t="s">
        <v>207</v>
      </c>
      <c r="CL431" s="9" t="s">
        <v>12</v>
      </c>
    </row>
    <row r="432" spans="1:90" hidden="1" x14ac:dyDescent="0.45">
      <c r="A432" s="9">
        <v>430</v>
      </c>
      <c r="B432" s="9" t="s">
        <v>1916</v>
      </c>
      <c r="C432" s="9" t="s">
        <v>1917</v>
      </c>
      <c r="D432" s="9" t="s">
        <v>1918</v>
      </c>
      <c r="E432" s="9" t="s">
        <v>1919</v>
      </c>
      <c r="F432" s="9">
        <f>COUNTIF(SLR479_20231202[[#This Row],[Tytuł]],"*"&amp;$B$1&amp;"*")</f>
        <v>0</v>
      </c>
      <c r="G432" s="9">
        <f>COUNTIFS(SLR479_20231202[[#This Row],[Tytuł]],"*"&amp;$B$1&amp;"*",SLR479_20231202[[#This Row],[Tytuł]],"*"&amp;$E$1&amp;"*")</f>
        <v>0</v>
      </c>
      <c r="H432" s="9" t="s">
        <v>1920</v>
      </c>
      <c r="I432" s="9">
        <f>MID(SLR479_20231202[[#This Row],[Rok, publikacja, cytowania]],2,4)+0</f>
        <v>2022</v>
      </c>
      <c r="J432" s="9">
        <f>(MID(SLR479_20231202[[#This Row],[Rok, publikacja, cytowania]],FIND(" Cited ",SLR479_20231202[[#This Row],[Rok, publikacja, cytowania]])+7,SLR479_20231202[[#This Row],[IlośćZnakówLCyt]]))+0</f>
        <v>0</v>
      </c>
      <c r="K432" s="9">
        <f>FIND(" Cited ",SLR479_20231202[[#This Row],[Rok, publikacja, cytowania]])+7</f>
        <v>102</v>
      </c>
      <c r="L432" s="9">
        <f>FIND(" times",SLR479_20231202[[#This Row],[Rok, publikacja, cytowania]])</f>
        <v>103</v>
      </c>
      <c r="M432" s="9">
        <f>SLR479_20231202[[#This Row],[koniecLCyt]]-SLR479_20231202[[#This Row],[poczLCyt]]</f>
        <v>1</v>
      </c>
      <c r="N432" s="9" t="s">
        <v>1921</v>
      </c>
      <c r="O432" s="9" t="s">
        <v>1922</v>
      </c>
      <c r="P432" s="9" t="s">
        <v>4386</v>
      </c>
      <c r="Q432" s="9">
        <f>COUNTIF(SLR479_20231202[[#This Row],[streszczenie]],"*"&amp;$B$1&amp;"*")</f>
        <v>1</v>
      </c>
      <c r="R432" s="9">
        <f>COUNTIFS(SLR479_20231202[[#This Row],[streszczenie]],"*"&amp;$B$1&amp;"*",SLR479_20231202[[#This Row],[streszczenie]],"*"&amp;$E$1&amp;"*")</f>
        <v>1</v>
      </c>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8" t="s">
        <v>10</v>
      </c>
      <c r="CK432" s="8" t="s">
        <v>307</v>
      </c>
      <c r="CL432" s="8" t="s">
        <v>12</v>
      </c>
    </row>
    <row r="433" spans="1:90" hidden="1" x14ac:dyDescent="0.45">
      <c r="A433" s="9">
        <v>431</v>
      </c>
      <c r="B433" s="9" t="s">
        <v>1169</v>
      </c>
      <c r="C433" s="9" t="s">
        <v>1170</v>
      </c>
      <c r="D433" s="9">
        <v>57242946100</v>
      </c>
      <c r="E433" s="9" t="s">
        <v>1953</v>
      </c>
      <c r="F433" s="9">
        <f>COUNTIF(SLR479_20231202[[#This Row],[Tytuł]],"*"&amp;$B$1&amp;"*")</f>
        <v>0</v>
      </c>
      <c r="G433" s="9">
        <f>COUNTIFS(SLR479_20231202[[#This Row],[Tytuł]],"*"&amp;$B$1&amp;"*",SLR479_20231202[[#This Row],[Tytuł]],"*"&amp;$E$1&amp;"*")</f>
        <v>0</v>
      </c>
      <c r="H433" s="9" t="s">
        <v>1954</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67</v>
      </c>
      <c r="L433" s="9">
        <f>FIND(" times",SLR479_20231202[[#This Row],[Rok, publikacja, cytowania]])</f>
        <v>68</v>
      </c>
      <c r="M433" s="9">
        <f>SLR479_20231202[[#This Row],[koniecLCyt]]-SLR479_20231202[[#This Row],[poczLCyt]]</f>
        <v>1</v>
      </c>
      <c r="N433" s="9" t="s">
        <v>1955</v>
      </c>
      <c r="O433" s="9" t="s">
        <v>1956</v>
      </c>
      <c r="P433" s="9" t="s">
        <v>1957</v>
      </c>
      <c r="Q433" s="9">
        <f>COUNTIF(SLR479_20231202[[#This Row],[streszczenie]],"*"&amp;$B$1&amp;"*")</f>
        <v>0</v>
      </c>
      <c r="R433" s="9">
        <f>COUNTIFS(SLR479_20231202[[#This Row],[streszczenie]],"*"&amp;$B$1&amp;"*",SLR479_20231202[[#This Row],[streszczenie]],"*"&amp;$E$1&amp;"*")</f>
        <v>0</v>
      </c>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t="s">
        <v>10</v>
      </c>
      <c r="CK433" s="9" t="s">
        <v>11</v>
      </c>
      <c r="CL433" s="9" t="s">
        <v>12</v>
      </c>
    </row>
    <row r="434" spans="1:90" hidden="1" x14ac:dyDescent="0.45">
      <c r="A434" s="9">
        <v>432</v>
      </c>
      <c r="B434" s="9" t="s">
        <v>3936</v>
      </c>
      <c r="C434" s="9" t="s">
        <v>3937</v>
      </c>
      <c r="D434" s="9" t="s">
        <v>3938</v>
      </c>
      <c r="E434" s="9" t="s">
        <v>3939</v>
      </c>
      <c r="F434" s="9">
        <f>COUNTIF(SLR479_20231202[[#This Row],[Tytuł]],"*"&amp;$B$1&amp;"*")</f>
        <v>0</v>
      </c>
      <c r="G434" s="9">
        <f>COUNTIFS(SLR479_20231202[[#This Row],[Tytuł]],"*"&amp;$B$1&amp;"*",SLR479_20231202[[#This Row],[Tytuł]],"*"&amp;$E$1&amp;"*")</f>
        <v>0</v>
      </c>
      <c r="H434" s="9" t="s">
        <v>3940</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93</v>
      </c>
      <c r="L434" s="9">
        <f>FIND(" times",SLR479_20231202[[#This Row],[Rok, publikacja, cytowania]])</f>
        <v>94</v>
      </c>
      <c r="M434" s="9">
        <f>SLR479_20231202[[#This Row],[koniecLCyt]]-SLR479_20231202[[#This Row],[poczLCyt]]</f>
        <v>1</v>
      </c>
      <c r="N434" s="9" t="s">
        <v>3941</v>
      </c>
      <c r="O434" s="9" t="s">
        <v>3942</v>
      </c>
      <c r="P434" s="9" t="s">
        <v>3943</v>
      </c>
      <c r="Q434" s="9">
        <f>COUNTIF(SLR479_20231202[[#This Row],[streszczenie]],"*"&amp;$B$1&amp;"*")</f>
        <v>1</v>
      </c>
      <c r="R434" s="9">
        <f>COUNTIFS(SLR479_20231202[[#This Row],[streszczenie]],"*"&amp;$B$1&amp;"*",SLR479_20231202[[#This Row],[streszczenie]],"*"&amp;$E$1&amp;"*")</f>
        <v>1</v>
      </c>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8" t="s">
        <v>10</v>
      </c>
      <c r="CK434" s="8" t="s">
        <v>11</v>
      </c>
      <c r="CL434" s="8" t="s">
        <v>12</v>
      </c>
    </row>
    <row r="435" spans="1:90" hidden="1" x14ac:dyDescent="0.45">
      <c r="A435" s="9">
        <v>433</v>
      </c>
      <c r="B435" s="9" t="s">
        <v>3944</v>
      </c>
      <c r="C435" s="9" t="s">
        <v>3945</v>
      </c>
      <c r="D435" s="9" t="s">
        <v>3946</v>
      </c>
      <c r="E435" s="9" t="s">
        <v>3947</v>
      </c>
      <c r="F435" s="9">
        <f>COUNTIF(SLR479_20231202[[#This Row],[Tytuł]],"*"&amp;$B$1&amp;"*")</f>
        <v>0</v>
      </c>
      <c r="G435" s="9">
        <f>COUNTIFS(SLR479_20231202[[#This Row],[Tytuł]],"*"&amp;$B$1&amp;"*",SLR479_20231202[[#This Row],[Tytuł]],"*"&amp;$E$1&amp;"*")</f>
        <v>0</v>
      </c>
      <c r="H435" s="9" t="s">
        <v>3948</v>
      </c>
      <c r="I435" s="9">
        <f>MID(SLR479_20231202[[#This Row],[Rok, publikacja, cytowania]],2,4)+0</f>
        <v>2007</v>
      </c>
      <c r="J435" s="9">
        <f>(MID(SLR479_20231202[[#This Row],[Rok, publikacja, cytowania]],FIND(" Cited ",SLR479_20231202[[#This Row],[Rok, publikacja, cytowania]])+7,SLR479_20231202[[#This Row],[IlośćZnakówLCyt]]))+0</f>
        <v>1</v>
      </c>
      <c r="K435" s="9">
        <f>FIND(" Cited ",SLR479_20231202[[#This Row],[Rok, publikacja, cytowania]])+7</f>
        <v>77</v>
      </c>
      <c r="L435" s="9">
        <f>FIND(" times",SLR479_20231202[[#This Row],[Rok, publikacja, cytowania]])</f>
        <v>78</v>
      </c>
      <c r="M435" s="9">
        <f>SLR479_20231202[[#This Row],[koniecLCyt]]-SLR479_20231202[[#This Row],[poczLCyt]]</f>
        <v>1</v>
      </c>
      <c r="N435" s="9">
        <v>0</v>
      </c>
      <c r="O435" s="9" t="s">
        <v>3949</v>
      </c>
      <c r="P435" s="9" t="s">
        <v>3950</v>
      </c>
      <c r="Q435" s="9">
        <f>COUNTIF(SLR479_20231202[[#This Row],[streszczenie]],"*"&amp;$B$1&amp;"*")</f>
        <v>1</v>
      </c>
      <c r="R435" s="9">
        <f>COUNTIFS(SLR479_20231202[[#This Row],[streszczenie]],"*"&amp;$B$1&amp;"*",SLR479_20231202[[#This Row],[streszczenie]],"*"&amp;$E$1&amp;"*")</f>
        <v>1</v>
      </c>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t="s">
        <v>10</v>
      </c>
      <c r="CK435" s="9" t="s">
        <v>207</v>
      </c>
      <c r="CL435" s="9" t="s">
        <v>12</v>
      </c>
    </row>
    <row r="436" spans="1:90" hidden="1" x14ac:dyDescent="0.45">
      <c r="A436" s="9">
        <v>434</v>
      </c>
      <c r="B436" s="9" t="s">
        <v>3951</v>
      </c>
      <c r="C436" s="9" t="s">
        <v>3952</v>
      </c>
      <c r="D436" s="9" t="s">
        <v>3953</v>
      </c>
      <c r="E436" s="9" t="s">
        <v>3954</v>
      </c>
      <c r="F436" s="9">
        <f>COUNTIF(SLR479_20231202[[#This Row],[Tytuł]],"*"&amp;$B$1&amp;"*")</f>
        <v>0</v>
      </c>
      <c r="G436" s="9">
        <f>COUNTIFS(SLR479_20231202[[#This Row],[Tytuł]],"*"&amp;$B$1&amp;"*",SLR479_20231202[[#This Row],[Tytuł]],"*"&amp;$E$1&amp;"*")</f>
        <v>0</v>
      </c>
      <c r="H436" s="9" t="s">
        <v>3955</v>
      </c>
      <c r="I436" s="9">
        <f>MID(SLR479_20231202[[#This Row],[Rok, publikacja, cytowania]],2,4)+0</f>
        <v>2023</v>
      </c>
      <c r="J436" s="9">
        <f>(MID(SLR479_20231202[[#This Row],[Rok, publikacja, cytowania]],FIND(" Cited ",SLR479_20231202[[#This Row],[Rok, publikacja, cytowania]])+7,SLR479_20231202[[#This Row],[IlośćZnakówLCyt]]))+0</f>
        <v>0</v>
      </c>
      <c r="K436" s="9">
        <f>FIND(" Cited ",SLR479_20231202[[#This Row],[Rok, publikacja, cytowania]])+7</f>
        <v>48</v>
      </c>
      <c r="L436" s="9">
        <f>FIND(" times",SLR479_20231202[[#This Row],[Rok, publikacja, cytowania]])</f>
        <v>49</v>
      </c>
      <c r="M436" s="9">
        <f>SLR479_20231202[[#This Row],[koniecLCyt]]-SLR479_20231202[[#This Row],[poczLCyt]]</f>
        <v>1</v>
      </c>
      <c r="N436" s="9" t="s">
        <v>3956</v>
      </c>
      <c r="O436" s="9" t="s">
        <v>3957</v>
      </c>
      <c r="P436" s="9" t="s">
        <v>3958</v>
      </c>
      <c r="Q436" s="9">
        <f>COUNTIF(SLR479_20231202[[#This Row],[streszczenie]],"*"&amp;$B$1&amp;"*")</f>
        <v>0</v>
      </c>
      <c r="R436" s="9">
        <f>COUNTIFS(SLR479_20231202[[#This Row],[streszczenie]],"*"&amp;$B$1&amp;"*",SLR479_20231202[[#This Row],[streszczenie]],"*"&amp;$E$1&amp;"*")</f>
        <v>0</v>
      </c>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8" t="s">
        <v>10</v>
      </c>
      <c r="CK436" s="8" t="s">
        <v>175</v>
      </c>
      <c r="CL436" s="8" t="s">
        <v>12</v>
      </c>
    </row>
    <row r="437" spans="1:90" hidden="1" x14ac:dyDescent="0.45">
      <c r="A437" s="9">
        <v>435</v>
      </c>
      <c r="B437" s="9" t="s">
        <v>2015</v>
      </c>
      <c r="C437" s="9" t="s">
        <v>2016</v>
      </c>
      <c r="D437" s="9" t="s">
        <v>2017</v>
      </c>
      <c r="E437" s="9" t="s">
        <v>2018</v>
      </c>
      <c r="F437" s="9">
        <f>COUNTIF(SLR479_20231202[[#This Row],[Tytuł]],"*"&amp;$B$1&amp;"*")</f>
        <v>0</v>
      </c>
      <c r="G437" s="9">
        <f>COUNTIFS(SLR479_20231202[[#This Row],[Tytuł]],"*"&amp;$B$1&amp;"*",SLR479_20231202[[#This Row],[Tytuł]],"*"&amp;$E$1&amp;"*")</f>
        <v>0</v>
      </c>
      <c r="H437" s="9" t="s">
        <v>2019</v>
      </c>
      <c r="I437" s="9">
        <f>MID(SLR479_20231202[[#This Row],[Rok, publikacja, cytowania]],2,4)+0</f>
        <v>2023</v>
      </c>
      <c r="J437" s="9">
        <f>(MID(SLR479_20231202[[#This Row],[Rok, publikacja, cytowania]],FIND(" Cited ",SLR479_20231202[[#This Row],[Rok, publikacja, cytowania]])+7,SLR479_20231202[[#This Row],[IlośćZnakówLCyt]]))+0</f>
        <v>0</v>
      </c>
      <c r="K437" s="9">
        <f>FIND(" Cited ",SLR479_20231202[[#This Row],[Rok, publikacja, cytowania]])+7</f>
        <v>115</v>
      </c>
      <c r="L437" s="9">
        <f>FIND(" times",SLR479_20231202[[#This Row],[Rok, publikacja, cytowania]])</f>
        <v>116</v>
      </c>
      <c r="M437" s="9">
        <f>SLR479_20231202[[#This Row],[koniecLCyt]]-SLR479_20231202[[#This Row],[poczLCyt]]</f>
        <v>1</v>
      </c>
      <c r="N437" s="9" t="s">
        <v>2020</v>
      </c>
      <c r="O437" s="9" t="s">
        <v>2021</v>
      </c>
      <c r="P437" s="9" t="s">
        <v>2022</v>
      </c>
      <c r="Q437" s="9">
        <f>COUNTIF(SLR479_20231202[[#This Row],[streszczenie]],"*"&amp;$B$1&amp;"*")</f>
        <v>0</v>
      </c>
      <c r="R437" s="9">
        <f>COUNTIFS(SLR479_20231202[[#This Row],[streszczenie]],"*"&amp;$B$1&amp;"*",SLR479_20231202[[#This Row],[streszczenie]],"*"&amp;$E$1&amp;"*")</f>
        <v>0</v>
      </c>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t="s">
        <v>10</v>
      </c>
      <c r="CK437" s="9" t="s">
        <v>128</v>
      </c>
      <c r="CL437" s="9" t="s">
        <v>12</v>
      </c>
    </row>
    <row r="438" spans="1:90" hidden="1" x14ac:dyDescent="0.45">
      <c r="A438" s="9">
        <v>436</v>
      </c>
      <c r="B438" s="9" t="s">
        <v>1010</v>
      </c>
      <c r="C438" s="9" t="s">
        <v>1011</v>
      </c>
      <c r="D438" s="9">
        <v>56888820600</v>
      </c>
      <c r="E438" s="9" t="s">
        <v>1012</v>
      </c>
      <c r="F438" s="9">
        <f>COUNTIF(SLR479_20231202[[#This Row],[Tytuł]],"*"&amp;$B$1&amp;"*")</f>
        <v>0</v>
      </c>
      <c r="G438" s="9">
        <f>COUNTIFS(SLR479_20231202[[#This Row],[Tytuł]],"*"&amp;$B$1&amp;"*",SLR479_20231202[[#This Row],[Tytuł]],"*"&amp;$E$1&amp;"*")</f>
        <v>0</v>
      </c>
      <c r="H438" s="9" t="s">
        <v>1013</v>
      </c>
      <c r="I438" s="9">
        <f>MID(SLR479_20231202[[#This Row],[Rok, publikacja, cytowania]],2,4)+0</f>
        <v>2015</v>
      </c>
      <c r="J438" s="9">
        <f>(MID(SLR479_20231202[[#This Row],[Rok, publikacja, cytowania]],FIND(" Cited ",SLR479_20231202[[#This Row],[Rok, publikacja, cytowania]])+7,SLR479_20231202[[#This Row],[IlośćZnakówLCyt]]))+0</f>
        <v>1</v>
      </c>
      <c r="K438" s="9">
        <f>FIND(" Cited ",SLR479_20231202[[#This Row],[Rok, publikacja, cytowania]])+7</f>
        <v>60</v>
      </c>
      <c r="L438" s="9">
        <f>FIND(" times",SLR479_20231202[[#This Row],[Rok, publikacja, cytowania]])</f>
        <v>61</v>
      </c>
      <c r="M438" s="9">
        <f>SLR479_20231202[[#This Row],[koniecLCyt]]-SLR479_20231202[[#This Row],[poczLCyt]]</f>
        <v>1</v>
      </c>
      <c r="N438" s="9" t="s">
        <v>1014</v>
      </c>
      <c r="O438" s="9" t="s">
        <v>1015</v>
      </c>
      <c r="P438" s="9" t="s">
        <v>1016</v>
      </c>
      <c r="Q438" s="9">
        <f>COUNTIF(SLR479_20231202[[#This Row],[streszczenie]],"*"&amp;$B$1&amp;"*")</f>
        <v>0</v>
      </c>
      <c r="R438" s="9">
        <f>COUNTIFS(SLR479_20231202[[#This Row],[streszczenie]],"*"&amp;$B$1&amp;"*",SLR479_20231202[[#This Row],[streszczenie]],"*"&amp;$E$1&amp;"*")</f>
        <v>0</v>
      </c>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8" t="s">
        <v>10</v>
      </c>
      <c r="CK438" s="8" t="s">
        <v>128</v>
      </c>
      <c r="CL438" s="8" t="s">
        <v>12</v>
      </c>
    </row>
    <row r="439" spans="1:90" hidden="1" x14ac:dyDescent="0.45">
      <c r="A439" s="9">
        <v>437</v>
      </c>
      <c r="B439" s="9" t="s">
        <v>2045</v>
      </c>
      <c r="C439" s="9" t="s">
        <v>2046</v>
      </c>
      <c r="D439" s="9" t="s">
        <v>2047</v>
      </c>
      <c r="E439" s="9" t="s">
        <v>2048</v>
      </c>
      <c r="F439" s="9">
        <f>COUNTIF(SLR479_20231202[[#This Row],[Tytuł]],"*"&amp;$B$1&amp;"*")</f>
        <v>0</v>
      </c>
      <c r="G439" s="9">
        <f>COUNTIFS(SLR479_20231202[[#This Row],[Tytuł]],"*"&amp;$B$1&amp;"*",SLR479_20231202[[#This Row],[Tytuł]],"*"&amp;$E$1&amp;"*")</f>
        <v>0</v>
      </c>
      <c r="H439" s="9" t="s">
        <v>2049</v>
      </c>
      <c r="I439" s="9">
        <f>MID(SLR479_20231202[[#This Row],[Rok, publikacja, cytowania]],2,4)+0</f>
        <v>2023</v>
      </c>
      <c r="J439" s="9">
        <f>(MID(SLR479_20231202[[#This Row],[Rok, publikacja, cytowania]],FIND(" Cited ",SLR479_20231202[[#This Row],[Rok, publikacja, cytowania]])+7,SLR479_20231202[[#This Row],[IlośćZnakówLCyt]]))+0</f>
        <v>0</v>
      </c>
      <c r="K439" s="9">
        <f>FIND(" Cited ",SLR479_20231202[[#This Row],[Rok, publikacja, cytowania]])+7</f>
        <v>86</v>
      </c>
      <c r="L439" s="9">
        <f>FIND(" times",SLR479_20231202[[#This Row],[Rok, publikacja, cytowania]])</f>
        <v>87</v>
      </c>
      <c r="M439" s="9">
        <f>SLR479_20231202[[#This Row],[koniecLCyt]]-SLR479_20231202[[#This Row],[poczLCyt]]</f>
        <v>1</v>
      </c>
      <c r="N439" s="9" t="s">
        <v>2050</v>
      </c>
      <c r="O439" s="9" t="s">
        <v>2051</v>
      </c>
      <c r="P439" s="9" t="s">
        <v>2052</v>
      </c>
      <c r="Q439" s="9">
        <f>COUNTIF(SLR479_20231202[[#This Row],[streszczenie]],"*"&amp;$B$1&amp;"*")</f>
        <v>1</v>
      </c>
      <c r="R439" s="9">
        <f>COUNTIFS(SLR479_20231202[[#This Row],[streszczenie]],"*"&amp;$B$1&amp;"*",SLR479_20231202[[#This Row],[streszczenie]],"*"&amp;$E$1&amp;"*")</f>
        <v>1</v>
      </c>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t="s">
        <v>10</v>
      </c>
      <c r="CK439" s="9" t="s">
        <v>207</v>
      </c>
      <c r="CL439" s="9" t="s">
        <v>12</v>
      </c>
    </row>
    <row r="440" spans="1:90" hidden="1" x14ac:dyDescent="0.45">
      <c r="A440" s="9">
        <v>438</v>
      </c>
      <c r="B440" s="9" t="s">
        <v>2053</v>
      </c>
      <c r="C440" s="9" t="s">
        <v>2054</v>
      </c>
      <c r="D440" s="9" t="s">
        <v>2055</v>
      </c>
      <c r="E440" s="9" t="s">
        <v>2056</v>
      </c>
      <c r="F440" s="9">
        <f>COUNTIF(SLR479_20231202[[#This Row],[Tytuł]],"*"&amp;$B$1&amp;"*")</f>
        <v>0</v>
      </c>
      <c r="G440" s="9">
        <f>COUNTIFS(SLR479_20231202[[#This Row],[Tytuł]],"*"&amp;$B$1&amp;"*",SLR479_20231202[[#This Row],[Tytuł]],"*"&amp;$E$1&amp;"*")</f>
        <v>0</v>
      </c>
      <c r="H440" s="9" t="s">
        <v>2057</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129</v>
      </c>
      <c r="L440" s="9">
        <f>FIND(" times",SLR479_20231202[[#This Row],[Rok, publikacja, cytowania]])</f>
        <v>130</v>
      </c>
      <c r="M440" s="9">
        <f>SLR479_20231202[[#This Row],[koniecLCyt]]-SLR479_20231202[[#This Row],[poczLCyt]]</f>
        <v>1</v>
      </c>
      <c r="N440" s="9" t="s">
        <v>2058</v>
      </c>
      <c r="O440" s="9" t="s">
        <v>2059</v>
      </c>
      <c r="P440" s="9" t="s">
        <v>2060</v>
      </c>
      <c r="Q440" s="9">
        <f>COUNTIF(SLR479_20231202[[#This Row],[streszczenie]],"*"&amp;$B$1&amp;"*")</f>
        <v>1</v>
      </c>
      <c r="R440" s="9">
        <f>COUNTIFS(SLR479_20231202[[#This Row],[streszczenie]],"*"&amp;$B$1&amp;"*",SLR479_20231202[[#This Row],[streszczenie]],"*"&amp;$E$1&amp;"*")</f>
        <v>1</v>
      </c>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8" t="s">
        <v>10</v>
      </c>
      <c r="CK440" s="8" t="s">
        <v>307</v>
      </c>
      <c r="CL440" s="8" t="s">
        <v>12</v>
      </c>
    </row>
    <row r="441" spans="1:90" hidden="1" x14ac:dyDescent="0.45">
      <c r="A441" s="9">
        <v>439</v>
      </c>
      <c r="B441" s="9" t="s">
        <v>2061</v>
      </c>
      <c r="C441" s="9" t="s">
        <v>2062</v>
      </c>
      <c r="D441" s="9" t="s">
        <v>2063</v>
      </c>
      <c r="E441" s="9" t="s">
        <v>2064</v>
      </c>
      <c r="F441" s="9">
        <f>COUNTIF(SLR479_20231202[[#This Row],[Tytuł]],"*"&amp;$B$1&amp;"*")</f>
        <v>0</v>
      </c>
      <c r="G441" s="9">
        <f>COUNTIFS(SLR479_20231202[[#This Row],[Tytuł]],"*"&amp;$B$1&amp;"*",SLR479_20231202[[#This Row],[Tytuł]],"*"&amp;$E$1&amp;"*")</f>
        <v>0</v>
      </c>
      <c r="H441" s="9" t="s">
        <v>2065</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45</v>
      </c>
      <c r="L441" s="9">
        <f>FIND(" times",SLR479_20231202[[#This Row],[Rok, publikacja, cytowania]])</f>
        <v>46</v>
      </c>
      <c r="M441" s="9">
        <f>SLR479_20231202[[#This Row],[koniecLCyt]]-SLR479_20231202[[#This Row],[poczLCyt]]</f>
        <v>1</v>
      </c>
      <c r="N441" s="9" t="s">
        <v>2066</v>
      </c>
      <c r="O441" s="9" t="s">
        <v>2067</v>
      </c>
      <c r="P441" s="9" t="s">
        <v>2068</v>
      </c>
      <c r="Q441" s="9">
        <f>COUNTIF(SLR479_20231202[[#This Row],[streszczenie]],"*"&amp;$B$1&amp;"*")</f>
        <v>0</v>
      </c>
      <c r="R441" s="9">
        <f>COUNTIFS(SLR479_20231202[[#This Row],[streszczenie]],"*"&amp;$B$1&amp;"*",SLR479_20231202[[#This Row],[streszczenie]],"*"&amp;$E$1&amp;"*")</f>
        <v>0</v>
      </c>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t="s">
        <v>10</v>
      </c>
      <c r="CK441" s="9" t="s">
        <v>11</v>
      </c>
      <c r="CL441" s="9" t="s">
        <v>12</v>
      </c>
    </row>
    <row r="442" spans="1:90" hidden="1" x14ac:dyDescent="0.45">
      <c r="A442" s="9">
        <v>440</v>
      </c>
      <c r="B442" s="9" t="s">
        <v>1032</v>
      </c>
      <c r="C442" s="9" t="s">
        <v>1033</v>
      </c>
      <c r="D442" s="9">
        <v>16438842400</v>
      </c>
      <c r="E442" s="9" t="s">
        <v>1034</v>
      </c>
      <c r="F442" s="9">
        <f>COUNTIF(SLR479_20231202[[#This Row],[Tytuł]],"*"&amp;$B$1&amp;"*")</f>
        <v>0</v>
      </c>
      <c r="G442" s="9">
        <f>COUNTIFS(SLR479_20231202[[#This Row],[Tytuł]],"*"&amp;$B$1&amp;"*",SLR479_20231202[[#This Row],[Tytuł]],"*"&amp;$E$1&amp;"*")</f>
        <v>0</v>
      </c>
      <c r="H442" s="9" t="s">
        <v>1035</v>
      </c>
      <c r="I442" s="9">
        <f>MID(SLR479_20231202[[#This Row],[Rok, publikacja, cytowania]],2,4)+0</f>
        <v>2009</v>
      </c>
      <c r="J442" s="9">
        <f>(MID(SLR479_20231202[[#This Row],[Rok, publikacja, cytowania]],FIND(" Cited ",SLR479_20231202[[#This Row],[Rok, publikacja, cytowania]])+7,SLR479_20231202[[#This Row],[IlośćZnakówLCyt]]))+0</f>
        <v>1</v>
      </c>
      <c r="K442" s="9">
        <f>FIND(" Cited ",SLR479_20231202[[#This Row],[Rok, publikacja, cytowania]])+7</f>
        <v>89</v>
      </c>
      <c r="L442" s="9">
        <f>FIND(" times",SLR479_20231202[[#This Row],[Rok, publikacja, cytowania]])</f>
        <v>90</v>
      </c>
      <c r="M442" s="9">
        <f>SLR479_20231202[[#This Row],[koniecLCyt]]-SLR479_20231202[[#This Row],[poczLCyt]]</f>
        <v>1</v>
      </c>
      <c r="N442" s="9" t="s">
        <v>1036</v>
      </c>
      <c r="O442" s="9" t="s">
        <v>1037</v>
      </c>
      <c r="P442" s="9" t="s">
        <v>1038</v>
      </c>
      <c r="Q442" s="9">
        <f>COUNTIF(SLR479_20231202[[#This Row],[streszczenie]],"*"&amp;$B$1&amp;"*")</f>
        <v>1</v>
      </c>
      <c r="R442" s="9">
        <f>COUNTIFS(SLR479_20231202[[#This Row],[streszczenie]],"*"&amp;$B$1&amp;"*",SLR479_20231202[[#This Row],[streszczenie]],"*"&amp;$E$1&amp;"*")</f>
        <v>1</v>
      </c>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8" t="s">
        <v>10</v>
      </c>
      <c r="CK442" s="8" t="s">
        <v>128</v>
      </c>
      <c r="CL442" s="8" t="s">
        <v>12</v>
      </c>
    </row>
    <row r="443" spans="1:90" hidden="1" x14ac:dyDescent="0.45">
      <c r="A443" s="9">
        <v>441</v>
      </c>
      <c r="B443" s="9" t="s">
        <v>2076</v>
      </c>
      <c r="C443" s="9" t="s">
        <v>2077</v>
      </c>
      <c r="D443" s="9" t="s">
        <v>2078</v>
      </c>
      <c r="E443" s="9" t="s">
        <v>2079</v>
      </c>
      <c r="F443" s="9">
        <f>COUNTIF(SLR479_20231202[[#This Row],[Tytuł]],"*"&amp;$B$1&amp;"*")</f>
        <v>1</v>
      </c>
      <c r="G443" s="9">
        <f>COUNTIFS(SLR479_20231202[[#This Row],[Tytuł]],"*"&amp;$B$1&amp;"*",SLR479_20231202[[#This Row],[Tytuł]],"*"&amp;$E$1&amp;"*")</f>
        <v>1</v>
      </c>
      <c r="H443" s="9" t="s">
        <v>2080</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64</v>
      </c>
      <c r="L443" s="9">
        <f>FIND(" times",SLR479_20231202[[#This Row],[Rok, publikacja, cytowania]])</f>
        <v>65</v>
      </c>
      <c r="M443" s="9">
        <f>SLR479_20231202[[#This Row],[koniecLCyt]]-SLR479_20231202[[#This Row],[poczLCyt]]</f>
        <v>1</v>
      </c>
      <c r="N443" s="9" t="s">
        <v>2081</v>
      </c>
      <c r="O443" s="9" t="s">
        <v>2082</v>
      </c>
      <c r="P443" s="9" t="s">
        <v>2083</v>
      </c>
      <c r="Q443" s="9">
        <f>COUNTIF(SLR479_20231202[[#This Row],[streszczenie]],"*"&amp;$B$1&amp;"*")</f>
        <v>1</v>
      </c>
      <c r="R443" s="9">
        <f>COUNTIFS(SLR479_20231202[[#This Row],[streszczenie]],"*"&amp;$B$1&amp;"*",SLR479_20231202[[#This Row],[streszczenie]],"*"&amp;$E$1&amp;"*")</f>
        <v>1</v>
      </c>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t="s">
        <v>10</v>
      </c>
      <c r="CK443" s="9" t="s">
        <v>128</v>
      </c>
      <c r="CL443" s="9" t="s">
        <v>12</v>
      </c>
    </row>
    <row r="444" spans="1:90" hidden="1" x14ac:dyDescent="0.45">
      <c r="A444" s="9">
        <v>442</v>
      </c>
      <c r="B444" s="9" t="s">
        <v>2084</v>
      </c>
      <c r="C444" s="9" t="s">
        <v>2085</v>
      </c>
      <c r="D444" s="9" t="s">
        <v>2086</v>
      </c>
      <c r="E444" s="9" t="s">
        <v>2087</v>
      </c>
      <c r="F444" s="9">
        <f>COUNTIF(SLR479_20231202[[#This Row],[Tytuł]],"*"&amp;$B$1&amp;"*")</f>
        <v>0</v>
      </c>
      <c r="G444" s="9">
        <f>COUNTIFS(SLR479_20231202[[#This Row],[Tytuł]],"*"&amp;$B$1&amp;"*",SLR479_20231202[[#This Row],[Tytuł]],"*"&amp;$E$1&amp;"*")</f>
        <v>0</v>
      </c>
      <c r="H444" s="9" t="s">
        <v>2088</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106</v>
      </c>
      <c r="L444" s="9">
        <f>FIND(" times",SLR479_20231202[[#This Row],[Rok, publikacja, cytowania]])</f>
        <v>107</v>
      </c>
      <c r="M444" s="9">
        <f>SLR479_20231202[[#This Row],[koniecLCyt]]-SLR479_20231202[[#This Row],[poczLCyt]]</f>
        <v>1</v>
      </c>
      <c r="N444" s="9" t="s">
        <v>2089</v>
      </c>
      <c r="O444" s="9" t="s">
        <v>2090</v>
      </c>
      <c r="P444" s="9" t="s">
        <v>2091</v>
      </c>
      <c r="Q444" s="9">
        <f>COUNTIF(SLR479_20231202[[#This Row],[streszczenie]],"*"&amp;$B$1&amp;"*")</f>
        <v>1</v>
      </c>
      <c r="R444" s="9">
        <f>COUNTIFS(SLR479_20231202[[#This Row],[streszczenie]],"*"&amp;$B$1&amp;"*",SLR479_20231202[[#This Row],[streszczenie]],"*"&amp;$E$1&amp;"*")</f>
        <v>1</v>
      </c>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8" t="s">
        <v>10</v>
      </c>
      <c r="CK444" s="8" t="s">
        <v>11</v>
      </c>
      <c r="CL444" s="8" t="s">
        <v>12</v>
      </c>
    </row>
    <row r="445" spans="1:90" hidden="1" x14ac:dyDescent="0.45">
      <c r="A445" s="9">
        <v>443</v>
      </c>
      <c r="B445" s="9" t="s">
        <v>1039</v>
      </c>
      <c r="C445" s="9" t="s">
        <v>1040</v>
      </c>
      <c r="D445" s="9" t="s">
        <v>1041</v>
      </c>
      <c r="E445" s="9" t="s">
        <v>1042</v>
      </c>
      <c r="F445" s="9">
        <f>COUNTIF(SLR479_20231202[[#This Row],[Tytuł]],"*"&amp;$B$1&amp;"*")</f>
        <v>1</v>
      </c>
      <c r="G445" s="9">
        <f>COUNTIFS(SLR479_20231202[[#This Row],[Tytuł]],"*"&amp;$B$1&amp;"*",SLR479_20231202[[#This Row],[Tytuł]],"*"&amp;$E$1&amp;"*")</f>
        <v>1</v>
      </c>
      <c r="H445" s="9" t="s">
        <v>1043</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86</v>
      </c>
      <c r="L445" s="9">
        <f>FIND(" times",SLR479_20231202[[#This Row],[Rok, publikacja, cytowania]])</f>
        <v>87</v>
      </c>
      <c r="M445" s="9">
        <f>SLR479_20231202[[#This Row],[koniecLCyt]]-SLR479_20231202[[#This Row],[poczLCyt]]</f>
        <v>1</v>
      </c>
      <c r="N445" s="9" t="s">
        <v>1044</v>
      </c>
      <c r="O445" s="9" t="s">
        <v>1045</v>
      </c>
      <c r="P445" s="9" t="s">
        <v>1046</v>
      </c>
      <c r="Q445" s="9">
        <f>COUNTIF(SLR479_20231202[[#This Row],[streszczenie]],"*"&amp;$B$1&amp;"*")</f>
        <v>1</v>
      </c>
      <c r="R445" s="9">
        <f>COUNTIFS(SLR479_20231202[[#This Row],[streszczenie]],"*"&amp;$B$1&amp;"*",SLR479_20231202[[#This Row],[streszczenie]],"*"&amp;$E$1&amp;"*")</f>
        <v>1</v>
      </c>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t="s">
        <v>10</v>
      </c>
      <c r="CK445" s="9" t="s">
        <v>11</v>
      </c>
      <c r="CL445" s="9" t="s">
        <v>12</v>
      </c>
    </row>
    <row r="446" spans="1:90" x14ac:dyDescent="0.45">
      <c r="A446" s="9">
        <v>444</v>
      </c>
      <c r="B446" s="9" t="s">
        <v>3959</v>
      </c>
      <c r="C446" s="9" t="s">
        <v>3960</v>
      </c>
      <c r="D446" s="9">
        <v>57205097129</v>
      </c>
      <c r="E446" s="9" t="s">
        <v>3961</v>
      </c>
      <c r="F446" s="9">
        <f>COUNTIF(SLR479_20231202[[#This Row],[Tytuł]],"*"&amp;$B$1&amp;"*")</f>
        <v>0</v>
      </c>
      <c r="G446" s="9">
        <f>COUNTIFS(SLR479_20231202[[#This Row],[Tytuł]],"*"&amp;$B$1&amp;"*",SLR479_20231202[[#This Row],[Tytuł]],"*"&amp;$E$1&amp;"*")</f>
        <v>0</v>
      </c>
      <c r="H446" s="9" t="s">
        <v>3962</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77</v>
      </c>
      <c r="L446" s="9">
        <f>FIND(" times",SLR479_20231202[[#This Row],[Rok, publikacja, cytowania]])</f>
        <v>78</v>
      </c>
      <c r="M446" s="9">
        <f>SLR479_20231202[[#This Row],[koniecLCyt]]-SLR479_20231202[[#This Row],[poczLCyt]]</f>
        <v>1</v>
      </c>
      <c r="N446" s="9" t="s">
        <v>3963</v>
      </c>
      <c r="O446" s="9" t="s">
        <v>3964</v>
      </c>
      <c r="P446" s="9" t="s">
        <v>3965</v>
      </c>
      <c r="Q446" s="9">
        <f>COUNTIF(SLR479_20231202[[#This Row],[streszczenie]],"*"&amp;$B$1&amp;"*")</f>
        <v>1</v>
      </c>
      <c r="R446" s="9">
        <f>COUNTIFS(SLR479_20231202[[#This Row],[streszczenie]],"*"&amp;$B$1&amp;"*",SLR479_20231202[[#This Row],[streszczenie]],"*"&amp;$E$1&amp;"*")</f>
        <v>0</v>
      </c>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8" t="s">
        <v>10</v>
      </c>
      <c r="CK446" s="8" t="s">
        <v>11</v>
      </c>
      <c r="CL446" s="8" t="s">
        <v>12</v>
      </c>
    </row>
    <row r="447" spans="1:90" hidden="1" x14ac:dyDescent="0.45">
      <c r="A447" s="9">
        <v>445</v>
      </c>
      <c r="B447" s="9" t="s">
        <v>2107</v>
      </c>
      <c r="C447" s="9" t="s">
        <v>2108</v>
      </c>
      <c r="D447" s="9" t="s">
        <v>2109</v>
      </c>
      <c r="E447" s="9" t="s">
        <v>2110</v>
      </c>
      <c r="F447" s="9">
        <f>COUNTIF(SLR479_20231202[[#This Row],[Tytuł]],"*"&amp;$B$1&amp;"*")</f>
        <v>0</v>
      </c>
      <c r="G447" s="9">
        <f>COUNTIFS(SLR479_20231202[[#This Row],[Tytuł]],"*"&amp;$B$1&amp;"*",SLR479_20231202[[#This Row],[Tytuł]],"*"&amp;$E$1&amp;"*")</f>
        <v>0</v>
      </c>
      <c r="H447" s="9" t="s">
        <v>1572</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77</v>
      </c>
      <c r="L447" s="9">
        <f>FIND(" times",SLR479_20231202[[#This Row],[Rok, publikacja, cytowania]])</f>
        <v>78</v>
      </c>
      <c r="M447" s="9">
        <f>SLR479_20231202[[#This Row],[koniecLCyt]]-SLR479_20231202[[#This Row],[poczLCyt]]</f>
        <v>1</v>
      </c>
      <c r="N447" s="9">
        <v>0</v>
      </c>
      <c r="O447" s="9" t="s">
        <v>2111</v>
      </c>
      <c r="P447" s="9" t="s">
        <v>2112</v>
      </c>
      <c r="Q447" s="9">
        <f>COUNTIF(SLR479_20231202[[#This Row],[streszczenie]],"*"&amp;$B$1&amp;"*")</f>
        <v>1</v>
      </c>
      <c r="R447" s="9">
        <f>COUNTIFS(SLR479_20231202[[#This Row],[streszczenie]],"*"&amp;$B$1&amp;"*",SLR479_20231202[[#This Row],[streszczenie]],"*"&amp;$E$1&amp;"*")</f>
        <v>1</v>
      </c>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t="s">
        <v>10</v>
      </c>
      <c r="CK447" s="9" t="s">
        <v>207</v>
      </c>
      <c r="CL447" s="9" t="s">
        <v>12</v>
      </c>
    </row>
    <row r="448" spans="1:90" hidden="1" x14ac:dyDescent="0.45">
      <c r="A448" s="9">
        <v>446</v>
      </c>
      <c r="B448" s="9" t="s">
        <v>3966</v>
      </c>
      <c r="C448" s="9" t="s">
        <v>3967</v>
      </c>
      <c r="D448" s="9" t="s">
        <v>3968</v>
      </c>
      <c r="E448" s="9" t="s">
        <v>3969</v>
      </c>
      <c r="F448" s="9">
        <f>COUNTIF(SLR479_20231202[[#This Row],[Tytuł]],"*"&amp;$B$1&amp;"*")</f>
        <v>0</v>
      </c>
      <c r="G448" s="9">
        <f>COUNTIFS(SLR479_20231202[[#This Row],[Tytuł]],"*"&amp;$B$1&amp;"*",SLR479_20231202[[#This Row],[Tytuł]],"*"&amp;$E$1&amp;"*")</f>
        <v>0</v>
      </c>
      <c r="H448" s="9" t="s">
        <v>3970</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62</v>
      </c>
      <c r="L448" s="9">
        <f>FIND(" times",SLR479_20231202[[#This Row],[Rok, publikacja, cytowania]])</f>
        <v>63</v>
      </c>
      <c r="M448" s="9">
        <f>SLR479_20231202[[#This Row],[koniecLCyt]]-SLR479_20231202[[#This Row],[poczLCyt]]</f>
        <v>1</v>
      </c>
      <c r="N448" s="9" t="s">
        <v>3971</v>
      </c>
      <c r="O448" s="9" t="s">
        <v>3972</v>
      </c>
      <c r="P448" s="9" t="s">
        <v>3973</v>
      </c>
      <c r="Q448" s="9">
        <f>COUNTIF(SLR479_20231202[[#This Row],[streszczenie]],"*"&amp;$B$1&amp;"*")</f>
        <v>0</v>
      </c>
      <c r="R448" s="9">
        <f>COUNTIFS(SLR479_20231202[[#This Row],[streszczenie]],"*"&amp;$B$1&amp;"*",SLR479_20231202[[#This Row],[streszczenie]],"*"&amp;$E$1&amp;"*")</f>
        <v>0</v>
      </c>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8" t="s">
        <v>10</v>
      </c>
      <c r="CK448" s="8" t="s">
        <v>11</v>
      </c>
      <c r="CL448" s="8" t="s">
        <v>12</v>
      </c>
    </row>
    <row r="449" spans="1:90" hidden="1" x14ac:dyDescent="0.45">
      <c r="A449" s="9">
        <v>447</v>
      </c>
      <c r="B449" s="9" t="s">
        <v>2129</v>
      </c>
      <c r="C449" s="9" t="s">
        <v>2130</v>
      </c>
      <c r="D449" s="9" t="s">
        <v>2131</v>
      </c>
      <c r="E449" s="9" t="s">
        <v>2132</v>
      </c>
      <c r="F449" s="9">
        <f>COUNTIF(SLR479_20231202[[#This Row],[Tytuł]],"*"&amp;$B$1&amp;"*")</f>
        <v>0</v>
      </c>
      <c r="G449" s="9">
        <f>COUNTIFS(SLR479_20231202[[#This Row],[Tytuł]],"*"&amp;$B$1&amp;"*",SLR479_20231202[[#This Row],[Tytuł]],"*"&amp;$E$1&amp;"*")</f>
        <v>0</v>
      </c>
      <c r="H449" s="9" t="s">
        <v>2133</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37</v>
      </c>
      <c r="L449" s="9">
        <f>FIND(" times",SLR479_20231202[[#This Row],[Rok, publikacja, cytowania]])</f>
        <v>38</v>
      </c>
      <c r="M449" s="9">
        <f>SLR479_20231202[[#This Row],[koniecLCyt]]-SLR479_20231202[[#This Row],[poczLCyt]]</f>
        <v>1</v>
      </c>
      <c r="N449" s="9" t="s">
        <v>2134</v>
      </c>
      <c r="O449" s="9" t="s">
        <v>2135</v>
      </c>
      <c r="P449" s="9" t="s">
        <v>2136</v>
      </c>
      <c r="Q449" s="9">
        <f>COUNTIF(SLR479_20231202[[#This Row],[streszczenie]],"*"&amp;$B$1&amp;"*")</f>
        <v>0</v>
      </c>
      <c r="R449" s="9">
        <f>COUNTIFS(SLR479_20231202[[#This Row],[streszczenie]],"*"&amp;$B$1&amp;"*",SLR479_20231202[[#This Row],[streszczenie]],"*"&amp;$E$1&amp;"*")</f>
        <v>0</v>
      </c>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t="s">
        <v>10</v>
      </c>
      <c r="CK449" s="9" t="s">
        <v>11</v>
      </c>
      <c r="CL449" s="9" t="s">
        <v>12</v>
      </c>
    </row>
    <row r="450" spans="1:90" hidden="1" x14ac:dyDescent="0.45">
      <c r="A450" s="9">
        <v>448</v>
      </c>
      <c r="B450" s="9" t="s">
        <v>1085</v>
      </c>
      <c r="C450" s="9" t="s">
        <v>1086</v>
      </c>
      <c r="D450" s="9" t="s">
        <v>1087</v>
      </c>
      <c r="E450" s="9" t="s">
        <v>1088</v>
      </c>
      <c r="F450" s="9">
        <f>COUNTIF(SLR479_20231202[[#This Row],[Tytuł]],"*"&amp;$B$1&amp;"*")</f>
        <v>0</v>
      </c>
      <c r="G450" s="9">
        <f>COUNTIFS(SLR479_20231202[[#This Row],[Tytuł]],"*"&amp;$B$1&amp;"*",SLR479_20231202[[#This Row],[Tytuł]],"*"&amp;$E$1&amp;"*")</f>
        <v>0</v>
      </c>
      <c r="H450" s="9" t="s">
        <v>1089</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102</v>
      </c>
      <c r="L450" s="9">
        <f>FIND(" times",SLR479_20231202[[#This Row],[Rok, publikacja, cytowania]])</f>
        <v>103</v>
      </c>
      <c r="M450" s="9">
        <f>SLR479_20231202[[#This Row],[koniecLCyt]]-SLR479_20231202[[#This Row],[poczLCyt]]</f>
        <v>1</v>
      </c>
      <c r="N450" s="9" t="s">
        <v>1090</v>
      </c>
      <c r="O450" s="9" t="s">
        <v>1091</v>
      </c>
      <c r="P450" s="9" t="s">
        <v>1092</v>
      </c>
      <c r="Q450" s="9">
        <f>COUNTIF(SLR479_20231202[[#This Row],[streszczenie]],"*"&amp;$B$1&amp;"*")</f>
        <v>0</v>
      </c>
      <c r="R450" s="9">
        <f>COUNTIFS(SLR479_20231202[[#This Row],[streszczenie]],"*"&amp;$B$1&amp;"*",SLR479_20231202[[#This Row],[streszczenie]],"*"&amp;$E$1&amp;"*")</f>
        <v>0</v>
      </c>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8" t="s">
        <v>10</v>
      </c>
      <c r="CK450" s="8" t="s">
        <v>11</v>
      </c>
      <c r="CL450" s="8" t="s">
        <v>12</v>
      </c>
    </row>
    <row r="451" spans="1:90" hidden="1" x14ac:dyDescent="0.45">
      <c r="A451" s="9">
        <v>449</v>
      </c>
      <c r="B451" s="9" t="s">
        <v>3974</v>
      </c>
      <c r="C451" s="9" t="s">
        <v>3975</v>
      </c>
      <c r="D451" s="9" t="s">
        <v>3976</v>
      </c>
      <c r="E451" s="9" t="s">
        <v>3977</v>
      </c>
      <c r="F451" s="9">
        <f>COUNTIF(SLR479_20231202[[#This Row],[Tytuł]],"*"&amp;$B$1&amp;"*")</f>
        <v>1</v>
      </c>
      <c r="G451" s="9">
        <f>COUNTIFS(SLR479_20231202[[#This Row],[Tytuł]],"*"&amp;$B$1&amp;"*",SLR479_20231202[[#This Row],[Tytuł]],"*"&amp;$E$1&amp;"*")</f>
        <v>1</v>
      </c>
      <c r="H451" s="9" t="s">
        <v>1572</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77</v>
      </c>
      <c r="L451" s="9">
        <f>FIND(" times",SLR479_20231202[[#This Row],[Rok, publikacja, cytowania]])</f>
        <v>78</v>
      </c>
      <c r="M451" s="9">
        <f>SLR479_20231202[[#This Row],[koniecLCyt]]-SLR479_20231202[[#This Row],[poczLCyt]]</f>
        <v>1</v>
      </c>
      <c r="N451" s="9">
        <v>0</v>
      </c>
      <c r="O451" s="9" t="s">
        <v>3978</v>
      </c>
      <c r="P451" s="9" t="s">
        <v>3979</v>
      </c>
      <c r="Q451" s="9">
        <f>COUNTIF(SLR479_20231202[[#This Row],[streszczenie]],"*"&amp;$B$1&amp;"*")</f>
        <v>1</v>
      </c>
      <c r="R451" s="9">
        <f>COUNTIFS(SLR479_20231202[[#This Row],[streszczenie]],"*"&amp;$B$1&amp;"*",SLR479_20231202[[#This Row],[streszczenie]],"*"&amp;$E$1&amp;"*")</f>
        <v>1</v>
      </c>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t="s">
        <v>10</v>
      </c>
      <c r="CK451" s="9" t="s">
        <v>207</v>
      </c>
      <c r="CL451" s="9" t="s">
        <v>12</v>
      </c>
    </row>
    <row r="452" spans="1:90" hidden="1" x14ac:dyDescent="0.45">
      <c r="A452" s="9">
        <v>450</v>
      </c>
      <c r="B452" s="9" t="s">
        <v>2160</v>
      </c>
      <c r="C452" s="9" t="s">
        <v>2161</v>
      </c>
      <c r="D452" s="9" t="s">
        <v>2162</v>
      </c>
      <c r="E452" s="9" t="s">
        <v>2163</v>
      </c>
      <c r="F452" s="9">
        <f>COUNTIF(SLR479_20231202[[#This Row],[Tytuł]],"*"&amp;$B$1&amp;"*")</f>
        <v>0</v>
      </c>
      <c r="G452" s="9">
        <f>COUNTIFS(SLR479_20231202[[#This Row],[Tytuł]],"*"&amp;$B$1&amp;"*",SLR479_20231202[[#This Row],[Tytuł]],"*"&amp;$E$1&amp;"*")</f>
        <v>0</v>
      </c>
      <c r="H452" s="9" t="s">
        <v>2164</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28</v>
      </c>
      <c r="L452" s="9">
        <f>FIND(" times",SLR479_20231202[[#This Row],[Rok, publikacja, cytowania]])</f>
        <v>29</v>
      </c>
      <c r="M452" s="9">
        <f>SLR479_20231202[[#This Row],[koniecLCyt]]-SLR479_20231202[[#This Row],[poczLCyt]]</f>
        <v>1</v>
      </c>
      <c r="N452" s="9" t="s">
        <v>2165</v>
      </c>
      <c r="O452" s="9" t="s">
        <v>2166</v>
      </c>
      <c r="P452" s="9" t="s">
        <v>2167</v>
      </c>
      <c r="Q452" s="9">
        <f>COUNTIF(SLR479_20231202[[#This Row],[streszczenie]],"*"&amp;$B$1&amp;"*")</f>
        <v>1</v>
      </c>
      <c r="R452" s="9">
        <f>COUNTIFS(SLR479_20231202[[#This Row],[streszczenie]],"*"&amp;$B$1&amp;"*",SLR479_20231202[[#This Row],[streszczenie]],"*"&amp;$E$1&amp;"*")</f>
        <v>1</v>
      </c>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8" t="s">
        <v>10</v>
      </c>
      <c r="CK452" s="8" t="s">
        <v>11</v>
      </c>
      <c r="CL452" s="8" t="s">
        <v>12</v>
      </c>
    </row>
    <row r="453" spans="1:90" hidden="1" x14ac:dyDescent="0.45">
      <c r="A453" s="9">
        <v>451</v>
      </c>
      <c r="B453" s="9" t="s">
        <v>1109</v>
      </c>
      <c r="C453" s="9" t="s">
        <v>1110</v>
      </c>
      <c r="D453" s="9">
        <v>24071169700</v>
      </c>
      <c r="E453" s="9" t="s">
        <v>1111</v>
      </c>
      <c r="F453" s="9">
        <f>COUNTIF(SLR479_20231202[[#This Row],[Tytuł]],"*"&amp;$B$1&amp;"*")</f>
        <v>0</v>
      </c>
      <c r="G453" s="9">
        <f>COUNTIFS(SLR479_20231202[[#This Row],[Tytuł]],"*"&amp;$B$1&amp;"*",SLR479_20231202[[#This Row],[Tytuł]],"*"&amp;$E$1&amp;"*")</f>
        <v>0</v>
      </c>
      <c r="H453" s="9" t="s">
        <v>1112</v>
      </c>
      <c r="I453" s="9">
        <f>MID(SLR479_20231202[[#This Row],[Rok, publikacja, cytowania]],2,4)+0</f>
        <v>2015</v>
      </c>
      <c r="J453" s="9">
        <f>(MID(SLR479_20231202[[#This Row],[Rok, publikacja, cytowania]],FIND(" Cited ",SLR479_20231202[[#This Row],[Rok, publikacja, cytowania]])+7,SLR479_20231202[[#This Row],[IlośćZnakówLCyt]]))+0</f>
        <v>1</v>
      </c>
      <c r="K453" s="9">
        <f>FIND(" Cited ",SLR479_20231202[[#This Row],[Rok, publikacja, cytowania]])+7</f>
        <v>68</v>
      </c>
      <c r="L453" s="9">
        <f>FIND(" times",SLR479_20231202[[#This Row],[Rok, publikacja, cytowania]])</f>
        <v>69</v>
      </c>
      <c r="M453" s="9">
        <f>SLR479_20231202[[#This Row],[koniecLCyt]]-SLR479_20231202[[#This Row],[poczLCyt]]</f>
        <v>1</v>
      </c>
      <c r="N453" s="9" t="s">
        <v>1113</v>
      </c>
      <c r="O453" s="9" t="s">
        <v>1114</v>
      </c>
      <c r="P453" s="9" t="s">
        <v>1115</v>
      </c>
      <c r="Q453" s="9">
        <f>COUNTIF(SLR479_20231202[[#This Row],[streszczenie]],"*"&amp;$B$1&amp;"*")</f>
        <v>1</v>
      </c>
      <c r="R453" s="9">
        <f>COUNTIFS(SLR479_20231202[[#This Row],[streszczenie]],"*"&amp;$B$1&amp;"*",SLR479_20231202[[#This Row],[streszczenie]],"*"&amp;$E$1&amp;"*")</f>
        <v>1</v>
      </c>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t="s">
        <v>10</v>
      </c>
      <c r="CK453" s="9" t="s">
        <v>128</v>
      </c>
      <c r="CL453" s="9" t="s">
        <v>12</v>
      </c>
    </row>
    <row r="454" spans="1:90" x14ac:dyDescent="0.45">
      <c r="A454" s="9">
        <v>452</v>
      </c>
      <c r="B454" s="9" t="s">
        <v>1560</v>
      </c>
      <c r="C454" s="9" t="s">
        <v>1561</v>
      </c>
      <c r="D454" s="9" t="s">
        <v>1562</v>
      </c>
      <c r="E454" s="9" t="s">
        <v>1563</v>
      </c>
      <c r="F454" s="9">
        <f>COUNTIF(SLR479_20231202[[#This Row],[Tytuł]],"*"&amp;$B$1&amp;"*")</f>
        <v>1</v>
      </c>
      <c r="G454" s="9">
        <f>COUNTIFS(SLR479_20231202[[#This Row],[Tytuł]],"*"&amp;$B$1&amp;"*",SLR479_20231202[[#This Row],[Tytuł]],"*"&amp;$E$1&amp;"*")</f>
        <v>0</v>
      </c>
      <c r="H454" s="9" t="s">
        <v>1564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83</v>
      </c>
      <c r="L454" s="9">
        <f>FIND(" times",SLR479_20231202[[#This Row],[Rok, publikacja, cytowania]])</f>
        <v>84</v>
      </c>
      <c r="M454" s="9">
        <f>SLR479_20231202[[#This Row],[koniecLCyt]]-SLR479_20231202[[#This Row],[poczLCyt]]</f>
        <v>1</v>
      </c>
      <c r="N454" s="9" t="s">
        <v>1565</v>
      </c>
      <c r="O454" s="9" t="s">
        <v>1566</v>
      </c>
      <c r="P454" s="9" t="s">
        <v>1567</v>
      </c>
      <c r="Q454" s="9">
        <f>COUNTIF(SLR479_20231202[[#This Row],[streszczenie]],"*"&amp;$B$1&amp;"*")</f>
        <v>1</v>
      </c>
      <c r="R454" s="9">
        <f>COUNTIFS(SLR479_20231202[[#This Row],[streszczenie]],"*"&amp;$B$1&amp;"*",SLR479_20231202[[#This Row],[streszczenie]],"*"&amp;$E$1&amp;"*")</f>
        <v>0</v>
      </c>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8" t="s">
        <v>10</v>
      </c>
      <c r="CK454" s="8" t="s">
        <v>11</v>
      </c>
      <c r="CL454" s="8" t="s">
        <v>12</v>
      </c>
    </row>
    <row r="455" spans="1:90" hidden="1" x14ac:dyDescent="0.45">
      <c r="A455" s="9">
        <v>453</v>
      </c>
      <c r="B455" s="9" t="s">
        <v>1130</v>
      </c>
      <c r="C455" s="9" t="s">
        <v>1131</v>
      </c>
      <c r="D455" s="9" t="s">
        <v>1132</v>
      </c>
      <c r="E455" s="9" t="s">
        <v>1133</v>
      </c>
      <c r="F455" s="9">
        <f>COUNTIF(SLR479_20231202[[#This Row],[Tytuł]],"*"&amp;$B$1&amp;"*")</f>
        <v>0</v>
      </c>
      <c r="G455" s="9">
        <f>COUNTIFS(SLR479_20231202[[#This Row],[Tytuł]],"*"&amp;$B$1&amp;"*",SLR479_20231202[[#This Row],[Tytuł]],"*"&amp;$E$1&amp;"*")</f>
        <v>0</v>
      </c>
      <c r="H455" s="9" t="s">
        <v>1134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88</v>
      </c>
      <c r="L455" s="9">
        <f>FIND(" times",SLR479_20231202[[#This Row],[Rok, publikacja, cytowania]])</f>
        <v>89</v>
      </c>
      <c r="M455" s="9">
        <f>SLR479_20231202[[#This Row],[koniecLCyt]]-SLR479_20231202[[#This Row],[poczLCyt]]</f>
        <v>1</v>
      </c>
      <c r="N455" s="9" t="s">
        <v>1135</v>
      </c>
      <c r="O455" s="9" t="s">
        <v>1136</v>
      </c>
      <c r="P455" s="9" t="s">
        <v>1137</v>
      </c>
      <c r="Q455" s="9">
        <f>COUNTIF(SLR479_20231202[[#This Row],[streszczenie]],"*"&amp;$B$1&amp;"*")</f>
        <v>1</v>
      </c>
      <c r="R455" s="9">
        <f>COUNTIFS(SLR479_20231202[[#This Row],[streszczenie]],"*"&amp;$B$1&amp;"*",SLR479_20231202[[#This Row],[streszczenie]],"*"&amp;$E$1&amp;"*")</f>
        <v>1</v>
      </c>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t="s">
        <v>10</v>
      </c>
      <c r="CK455" s="9" t="s">
        <v>11</v>
      </c>
      <c r="CL455" s="9" t="s">
        <v>12</v>
      </c>
    </row>
    <row r="456" spans="1:90" hidden="1" x14ac:dyDescent="0.45">
      <c r="A456" s="9">
        <v>454</v>
      </c>
      <c r="B456" s="9" t="s">
        <v>3980</v>
      </c>
      <c r="C456" s="9" t="s">
        <v>3981</v>
      </c>
      <c r="D456" s="9" t="s">
        <v>3982</v>
      </c>
      <c r="E456" s="9" t="s">
        <v>3983</v>
      </c>
      <c r="F456" s="9">
        <f>COUNTIF(SLR479_20231202[[#This Row],[Tytuł]],"*"&amp;$B$1&amp;"*")</f>
        <v>0</v>
      </c>
      <c r="G456" s="9">
        <f>COUNTIFS(SLR479_20231202[[#This Row],[Tytuł]],"*"&amp;$B$1&amp;"*",SLR479_20231202[[#This Row],[Tytuł]],"*"&amp;$E$1&amp;"*")</f>
        <v>0</v>
      </c>
      <c r="H456" s="9" t="s">
        <v>3984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95</v>
      </c>
      <c r="L456" s="9">
        <f>FIND(" times",SLR479_20231202[[#This Row],[Rok, publikacja, cytowania]])</f>
        <v>96</v>
      </c>
      <c r="M456" s="9">
        <f>SLR479_20231202[[#This Row],[koniecLCyt]]-SLR479_20231202[[#This Row],[poczLCyt]]</f>
        <v>1</v>
      </c>
      <c r="N456" s="9" t="s">
        <v>3985</v>
      </c>
      <c r="O456" s="9" t="s">
        <v>3986</v>
      </c>
      <c r="P456" s="9" t="s">
        <v>3987</v>
      </c>
      <c r="Q456" s="9">
        <f>COUNTIF(SLR479_20231202[[#This Row],[streszczenie]],"*"&amp;$B$1&amp;"*")</f>
        <v>0</v>
      </c>
      <c r="R456" s="9">
        <f>COUNTIFS(SLR479_20231202[[#This Row],[streszczenie]],"*"&amp;$B$1&amp;"*",SLR479_20231202[[#This Row],[streszczenie]],"*"&amp;$E$1&amp;"*")</f>
        <v>0</v>
      </c>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8" t="s">
        <v>10</v>
      </c>
      <c r="CK456" s="8" t="s">
        <v>207</v>
      </c>
      <c r="CL456" s="8" t="s">
        <v>12</v>
      </c>
    </row>
    <row r="457" spans="1:90" hidden="1" x14ac:dyDescent="0.45">
      <c r="A457" s="9">
        <v>455</v>
      </c>
      <c r="B457" s="9" t="s">
        <v>3988</v>
      </c>
      <c r="C457" s="9" t="s">
        <v>3989</v>
      </c>
      <c r="D457" s="9" t="s">
        <v>3990</v>
      </c>
      <c r="E457" s="9" t="s">
        <v>3991</v>
      </c>
      <c r="F457" s="9">
        <f>COUNTIF(SLR479_20231202[[#This Row],[Tytuł]],"*"&amp;$B$1&amp;"*")</f>
        <v>0</v>
      </c>
      <c r="G457" s="9">
        <f>COUNTIFS(SLR479_20231202[[#This Row],[Tytuł]],"*"&amp;$B$1&amp;"*",SLR479_20231202[[#This Row],[Tytuł]],"*"&amp;$E$1&amp;"*")</f>
        <v>0</v>
      </c>
      <c r="H457" s="9" t="s">
        <v>3992</v>
      </c>
      <c r="I457" s="9">
        <f>MID(SLR479_20231202[[#This Row],[Rok, publikacja, cytowania]],2,4)+0</f>
        <v>2022</v>
      </c>
      <c r="J457" s="9">
        <f>(MID(SLR479_20231202[[#This Row],[Rok, publikacja, cytowania]],FIND(" Cited ",SLR479_20231202[[#This Row],[Rok, publikacja, cytowania]])+7,SLR479_20231202[[#This Row],[IlośćZnakówLCyt]]))+0</f>
        <v>0</v>
      </c>
      <c r="K457" s="9">
        <f>FIND(" Cited ",SLR479_20231202[[#This Row],[Rok, publikacja, cytowania]])+7</f>
        <v>100</v>
      </c>
      <c r="L457" s="9">
        <f>FIND(" times",SLR479_20231202[[#This Row],[Rok, publikacja, cytowania]])</f>
        <v>101</v>
      </c>
      <c r="M457" s="9">
        <f>SLR479_20231202[[#This Row],[koniecLCyt]]-SLR479_20231202[[#This Row],[poczLCyt]]</f>
        <v>1</v>
      </c>
      <c r="N457" s="9" t="s">
        <v>3993</v>
      </c>
      <c r="O457" s="9" t="s">
        <v>3994</v>
      </c>
      <c r="P457" s="9" t="s">
        <v>3995</v>
      </c>
      <c r="Q457" s="9">
        <f>COUNTIF(SLR479_20231202[[#This Row],[streszczenie]],"*"&amp;$B$1&amp;"*")</f>
        <v>0</v>
      </c>
      <c r="R457" s="9">
        <f>COUNTIFS(SLR479_20231202[[#This Row],[streszczenie]],"*"&amp;$B$1&amp;"*",SLR479_20231202[[#This Row],[streszczenie]],"*"&amp;$E$1&amp;"*")</f>
        <v>0</v>
      </c>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t="s">
        <v>10</v>
      </c>
      <c r="CK457" s="9" t="s">
        <v>11</v>
      </c>
      <c r="CL457" s="9" t="s">
        <v>12</v>
      </c>
    </row>
    <row r="458" spans="1:90" hidden="1" x14ac:dyDescent="0.45">
      <c r="A458" s="9">
        <v>456</v>
      </c>
      <c r="B458" s="9" t="s">
        <v>1575</v>
      </c>
      <c r="C458" s="9" t="s">
        <v>1576</v>
      </c>
      <c r="D458" s="9" t="s">
        <v>1577</v>
      </c>
      <c r="E458" s="9" t="s">
        <v>1578</v>
      </c>
      <c r="F458" s="9">
        <f>COUNTIF(SLR479_20231202[[#This Row],[Tytuł]],"*"&amp;$B$1&amp;"*")</f>
        <v>0</v>
      </c>
      <c r="G458" s="9">
        <f>COUNTIFS(SLR479_20231202[[#This Row],[Tytuł]],"*"&amp;$B$1&amp;"*",SLR479_20231202[[#This Row],[Tytuł]],"*"&amp;$E$1&amp;"*")</f>
        <v>0</v>
      </c>
      <c r="H458" s="9" t="s">
        <v>1579</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86</v>
      </c>
      <c r="L458" s="9">
        <f>FIND(" times",SLR479_20231202[[#This Row],[Rok, publikacja, cytowania]])</f>
        <v>87</v>
      </c>
      <c r="M458" s="9">
        <f>SLR479_20231202[[#This Row],[koniecLCyt]]-SLR479_20231202[[#This Row],[poczLCyt]]</f>
        <v>1</v>
      </c>
      <c r="N458" s="9" t="s">
        <v>1580</v>
      </c>
      <c r="O458" s="9" t="s">
        <v>1581</v>
      </c>
      <c r="P458" s="9" t="s">
        <v>1582</v>
      </c>
      <c r="Q458" s="9">
        <f>COUNTIF(SLR479_20231202[[#This Row],[streszczenie]],"*"&amp;$B$1&amp;"*")</f>
        <v>0</v>
      </c>
      <c r="R458" s="9">
        <f>COUNTIFS(SLR479_20231202[[#This Row],[streszczenie]],"*"&amp;$B$1&amp;"*",SLR479_20231202[[#This Row],[streszczenie]],"*"&amp;$E$1&amp;"*")</f>
        <v>0</v>
      </c>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8" t="s">
        <v>10</v>
      </c>
      <c r="CK458" s="8" t="s">
        <v>128</v>
      </c>
      <c r="CL458" s="8" t="s">
        <v>12</v>
      </c>
    </row>
    <row r="459" spans="1:90" hidden="1" x14ac:dyDescent="0.45">
      <c r="A459" s="9">
        <v>457</v>
      </c>
      <c r="B459" s="9" t="s">
        <v>1591</v>
      </c>
      <c r="C459" s="9" t="s">
        <v>1592</v>
      </c>
      <c r="D459" s="9" t="s">
        <v>1593</v>
      </c>
      <c r="E459" s="9" t="s">
        <v>1594</v>
      </c>
      <c r="F459" s="9">
        <f>COUNTIF(SLR479_20231202[[#This Row],[Tytuł]],"*"&amp;$B$1&amp;"*")</f>
        <v>1</v>
      </c>
      <c r="G459" s="9">
        <f>COUNTIFS(SLR479_20231202[[#This Row],[Tytuł]],"*"&amp;$B$1&amp;"*",SLR479_20231202[[#This Row],[Tytuł]],"*"&amp;$E$1&amp;"*")</f>
        <v>1</v>
      </c>
      <c r="H459" s="9" t="s">
        <v>1595</v>
      </c>
      <c r="I459" s="9">
        <f>MID(SLR479_20231202[[#This Row],[Rok, publikacja, cytowania]],2,4)+0</f>
        <v>2023</v>
      </c>
      <c r="J459" s="9">
        <f>(MID(SLR479_20231202[[#This Row],[Rok, publikacja, cytowania]],FIND(" Cited ",SLR479_20231202[[#This Row],[Rok, publikacja, cytowania]])+7,SLR479_20231202[[#This Row],[IlośćZnakówLCyt]]))+0</f>
        <v>0</v>
      </c>
      <c r="K459" s="9">
        <f>FIND(" Cited ",SLR479_20231202[[#This Row],[Rok, publikacja, cytowania]])+7</f>
        <v>71</v>
      </c>
      <c r="L459" s="9">
        <f>FIND(" times",SLR479_20231202[[#This Row],[Rok, publikacja, cytowania]])</f>
        <v>72</v>
      </c>
      <c r="M459" s="9">
        <f>SLR479_20231202[[#This Row],[koniecLCyt]]-SLR479_20231202[[#This Row],[poczLCyt]]</f>
        <v>1</v>
      </c>
      <c r="N459" s="9" t="s">
        <v>1596</v>
      </c>
      <c r="O459" s="9" t="s">
        <v>1597</v>
      </c>
      <c r="P459" s="9" t="s">
        <v>1598</v>
      </c>
      <c r="Q459" s="9">
        <f>COUNTIF(SLR479_20231202[[#This Row],[streszczenie]],"*"&amp;$B$1&amp;"*")</f>
        <v>1</v>
      </c>
      <c r="R459" s="9">
        <f>COUNTIFS(SLR479_20231202[[#This Row],[streszczenie]],"*"&amp;$B$1&amp;"*",SLR479_20231202[[#This Row],[streszczenie]],"*"&amp;$E$1&amp;"*")</f>
        <v>1</v>
      </c>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t="s">
        <v>10</v>
      </c>
      <c r="CK459" s="9" t="s">
        <v>11</v>
      </c>
      <c r="CL459" s="9" t="s">
        <v>12</v>
      </c>
    </row>
    <row r="460" spans="1:90" hidden="1" x14ac:dyDescent="0.45">
      <c r="A460" s="9">
        <v>458</v>
      </c>
      <c r="B460" s="9" t="s">
        <v>3996</v>
      </c>
      <c r="C460" s="9" t="s">
        <v>3997</v>
      </c>
      <c r="D460" s="9" t="s">
        <v>3998</v>
      </c>
      <c r="E460" s="9" t="s">
        <v>3999</v>
      </c>
      <c r="F460" s="9">
        <f>COUNTIF(SLR479_20231202[[#This Row],[Tytuł]],"*"&amp;$B$1&amp;"*")</f>
        <v>0</v>
      </c>
      <c r="G460" s="9">
        <f>COUNTIFS(SLR479_20231202[[#This Row],[Tytuł]],"*"&amp;$B$1&amp;"*",SLR479_20231202[[#This Row],[Tytuł]],"*"&amp;$E$1&amp;"*")</f>
        <v>0</v>
      </c>
      <c r="H460" s="9" t="s">
        <v>4000</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4001</v>
      </c>
      <c r="O460" s="9" t="s">
        <v>4002</v>
      </c>
      <c r="P460" s="9" t="s">
        <v>4003</v>
      </c>
      <c r="Q460" s="9">
        <f>COUNTIF(SLR479_20231202[[#This Row],[streszczenie]],"*"&amp;$B$1&amp;"*")</f>
        <v>1</v>
      </c>
      <c r="R460" s="9">
        <f>COUNTIFS(SLR479_20231202[[#This Row],[streszczenie]],"*"&amp;$B$1&amp;"*",SLR479_20231202[[#This Row],[streszczenie]],"*"&amp;$E$1&amp;"*")</f>
        <v>1</v>
      </c>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8" t="s">
        <v>3028</v>
      </c>
      <c r="CK460" s="8" t="s">
        <v>11</v>
      </c>
      <c r="CL460" s="8" t="s">
        <v>12</v>
      </c>
    </row>
    <row r="461" spans="1:90" hidden="1" x14ac:dyDescent="0.45">
      <c r="A461" s="9">
        <v>459</v>
      </c>
      <c r="B461" s="9" t="s">
        <v>1221</v>
      </c>
      <c r="C461" s="9" t="s">
        <v>1222</v>
      </c>
      <c r="D461" s="9">
        <v>13611425900</v>
      </c>
      <c r="E461" s="9" t="s">
        <v>1223</v>
      </c>
      <c r="F461" s="9">
        <f>COUNTIF(SLR479_20231202[[#This Row],[Tytuł]],"*"&amp;$B$1&amp;"*")</f>
        <v>0</v>
      </c>
      <c r="G461" s="9">
        <f>COUNTIFS(SLR479_20231202[[#This Row],[Tytuł]],"*"&amp;$B$1&amp;"*",SLR479_20231202[[#This Row],[Tytuł]],"*"&amp;$E$1&amp;"*")</f>
        <v>0</v>
      </c>
      <c r="H461" s="9" t="s">
        <v>1224</v>
      </c>
      <c r="I461" s="9">
        <f>MID(SLR479_20231202[[#This Row],[Rok, publikacja, cytowania]],2,4)+0</f>
        <v>2013</v>
      </c>
      <c r="J461" s="9">
        <f>(MID(SLR479_20231202[[#This Row],[Rok, publikacja, cytowania]],FIND(" Cited ",SLR479_20231202[[#This Row],[Rok, publikacja, cytowania]])+7,SLR479_20231202[[#This Row],[IlośćZnakówLCyt]]))+0</f>
        <v>1</v>
      </c>
      <c r="K461" s="9">
        <f>FIND(" Cited ",SLR479_20231202[[#This Row],[Rok, publikacja, cytowania]])+7</f>
        <v>64</v>
      </c>
      <c r="L461" s="9">
        <f>FIND(" times",SLR479_20231202[[#This Row],[Rok, publikacja, cytowania]])</f>
        <v>65</v>
      </c>
      <c r="M461" s="9">
        <f>SLR479_20231202[[#This Row],[koniecLCyt]]-SLR479_20231202[[#This Row],[poczLCyt]]</f>
        <v>1</v>
      </c>
      <c r="N461" s="9" t="s">
        <v>1225</v>
      </c>
      <c r="O461" s="9" t="s">
        <v>1226</v>
      </c>
      <c r="P461" s="9" t="s">
        <v>1227</v>
      </c>
      <c r="Q461" s="9">
        <f>COUNTIF(SLR479_20231202[[#This Row],[streszczenie]],"*"&amp;$B$1&amp;"*")</f>
        <v>1</v>
      </c>
      <c r="R461" s="9">
        <f>COUNTIFS(SLR479_20231202[[#This Row],[streszczenie]],"*"&amp;$B$1&amp;"*",SLR479_20231202[[#This Row],[streszczenie]],"*"&amp;$E$1&amp;"*")</f>
        <v>1</v>
      </c>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t="s">
        <v>10</v>
      </c>
      <c r="CK461" s="9" t="s">
        <v>11</v>
      </c>
      <c r="CL461" s="9" t="s">
        <v>12</v>
      </c>
    </row>
    <row r="462" spans="1:90" hidden="1"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8" t="s">
        <v>10</v>
      </c>
      <c r="CK462" s="8" t="s">
        <v>11</v>
      </c>
      <c r="CL462" s="8" t="s">
        <v>12</v>
      </c>
    </row>
    <row r="463" spans="1:90" hidden="1" x14ac:dyDescent="0.45">
      <c r="A463" s="9">
        <v>461</v>
      </c>
      <c r="B463" s="9" t="s">
        <v>4004</v>
      </c>
      <c r="C463" s="9" t="s">
        <v>4005</v>
      </c>
      <c r="D463" s="9" t="s">
        <v>4006</v>
      </c>
      <c r="E463" s="9" t="s">
        <v>4007</v>
      </c>
      <c r="F463" s="9">
        <f>COUNTIF(SLR479_20231202[[#This Row],[Tytuł]],"*"&amp;$B$1&amp;"*")</f>
        <v>0</v>
      </c>
      <c r="G463" s="9">
        <f>COUNTIFS(SLR479_20231202[[#This Row],[Tytuł]],"*"&amp;$B$1&amp;"*",SLR479_20231202[[#This Row],[Tytuł]],"*"&amp;$E$1&amp;"*")</f>
        <v>0</v>
      </c>
      <c r="H463" s="9" t="s">
        <v>4008</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4009</v>
      </c>
      <c r="O463" s="9" t="s">
        <v>4010</v>
      </c>
      <c r="P463" s="9" t="s">
        <v>4011</v>
      </c>
      <c r="Q463" s="9">
        <f>COUNTIF(SLR479_20231202[[#This Row],[streszczenie]],"*"&amp;$B$1&amp;"*")</f>
        <v>1</v>
      </c>
      <c r="R463" s="9">
        <f>COUNTIFS(SLR479_20231202[[#This Row],[streszczenie]],"*"&amp;$B$1&amp;"*",SLR479_20231202[[#This Row],[streszczenie]],"*"&amp;$E$1&amp;"*")</f>
        <v>1</v>
      </c>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t="s">
        <v>10</v>
      </c>
      <c r="CK463" s="9" t="s">
        <v>11</v>
      </c>
      <c r="CL463" s="9" t="s">
        <v>12</v>
      </c>
    </row>
    <row r="464" spans="1:90" hidden="1" x14ac:dyDescent="0.45">
      <c r="A464" s="9">
        <v>462</v>
      </c>
      <c r="B464" s="9" t="s">
        <v>4012</v>
      </c>
      <c r="C464" s="9" t="s">
        <v>4013</v>
      </c>
      <c r="D464" s="9" t="s">
        <v>4014</v>
      </c>
      <c r="E464" s="9" t="s">
        <v>4015</v>
      </c>
      <c r="F464" s="9">
        <f>COUNTIF(SLR479_20231202[[#This Row],[Tytuł]],"*"&amp;$B$1&amp;"*")</f>
        <v>1</v>
      </c>
      <c r="G464" s="9">
        <f>COUNTIFS(SLR479_20231202[[#This Row],[Tytuł]],"*"&amp;$B$1&amp;"*",SLR479_20231202[[#This Row],[Tytuł]],"*"&amp;$E$1&amp;"*")</f>
        <v>1</v>
      </c>
      <c r="H464" s="9" t="s">
        <v>4016</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4017</v>
      </c>
      <c r="O464" s="9" t="s">
        <v>4018</v>
      </c>
      <c r="P464" s="9" t="s">
        <v>4019</v>
      </c>
      <c r="Q464" s="9">
        <f>COUNTIF(SLR479_20231202[[#This Row],[streszczenie]],"*"&amp;$B$1&amp;"*")</f>
        <v>1</v>
      </c>
      <c r="R464" s="9">
        <f>COUNTIFS(SLR479_20231202[[#This Row],[streszczenie]],"*"&amp;$B$1&amp;"*",SLR479_20231202[[#This Row],[streszczenie]],"*"&amp;$E$1&amp;"*")</f>
        <v>1</v>
      </c>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8" t="s">
        <v>10</v>
      </c>
      <c r="CK464" s="8" t="s">
        <v>11</v>
      </c>
      <c r="CL464" s="8" t="s">
        <v>12</v>
      </c>
    </row>
    <row r="465" spans="1:90" hidden="1" x14ac:dyDescent="0.45">
      <c r="A465" s="9">
        <v>463</v>
      </c>
      <c r="B465" s="9" t="s">
        <v>4020</v>
      </c>
      <c r="C465" s="9" t="s">
        <v>4021</v>
      </c>
      <c r="D465" s="9" t="s">
        <v>4022</v>
      </c>
      <c r="E465" s="9" t="s">
        <v>4023</v>
      </c>
      <c r="F465" s="9">
        <f>COUNTIF(SLR479_20231202[[#This Row],[Tytuł]],"*"&amp;$B$1&amp;"*")</f>
        <v>1</v>
      </c>
      <c r="G465" s="9">
        <f>COUNTIFS(SLR479_20231202[[#This Row],[Tytuł]],"*"&amp;$B$1&amp;"*",SLR479_20231202[[#This Row],[Tytuł]],"*"&amp;$E$1&amp;"*")</f>
        <v>0</v>
      </c>
      <c r="H465" s="9" t="s">
        <v>4024</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4025</v>
      </c>
      <c r="O465" s="9" t="s">
        <v>4026</v>
      </c>
      <c r="P465" s="9" t="s">
        <v>4027</v>
      </c>
      <c r="Q465" s="9">
        <f>COUNTIF(SLR479_20231202[[#This Row],[streszczenie]],"*"&amp;$B$1&amp;"*")</f>
        <v>1</v>
      </c>
      <c r="R465" s="9">
        <f>COUNTIFS(SLR479_20231202[[#This Row],[streszczenie]],"*"&amp;$B$1&amp;"*",SLR479_20231202[[#This Row],[streszczenie]],"*"&amp;$E$1&amp;"*")</f>
        <v>1</v>
      </c>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t="s">
        <v>10</v>
      </c>
      <c r="CK465" s="9" t="s">
        <v>207</v>
      </c>
      <c r="CL465" s="9" t="s">
        <v>12</v>
      </c>
    </row>
    <row r="466" spans="1:90" hidden="1" x14ac:dyDescent="0.45">
      <c r="A466" s="9">
        <v>464</v>
      </c>
      <c r="B466" s="9" t="s">
        <v>1736</v>
      </c>
      <c r="C466" s="9" t="s">
        <v>1737</v>
      </c>
      <c r="D466" s="9" t="s">
        <v>1738</v>
      </c>
      <c r="E466" s="9" t="s">
        <v>1739</v>
      </c>
      <c r="F466" s="9">
        <f>COUNTIF(SLR479_20231202[[#This Row],[Tytuł]],"*"&amp;$B$1&amp;"*")</f>
        <v>1</v>
      </c>
      <c r="G466" s="9">
        <f>COUNTIFS(SLR479_20231202[[#This Row],[Tytuł]],"*"&amp;$B$1&amp;"*",SLR479_20231202[[#This Row],[Tytuł]],"*"&amp;$E$1&amp;"*")</f>
        <v>1</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1</v>
      </c>
      <c r="R466" s="9">
        <f>COUNTIFS(SLR479_20231202[[#This Row],[streszczenie]],"*"&amp;$B$1&amp;"*",SLR479_20231202[[#This Row],[streszczenie]],"*"&amp;$E$1&amp;"*")</f>
        <v>1</v>
      </c>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8" t="s">
        <v>10</v>
      </c>
      <c r="CK466" s="8" t="s">
        <v>11</v>
      </c>
      <c r="CL466" s="8" t="s">
        <v>12</v>
      </c>
    </row>
    <row r="467" spans="1:90" hidden="1" x14ac:dyDescent="0.45">
      <c r="A467" s="9">
        <v>465</v>
      </c>
      <c r="B467" s="9" t="s">
        <v>4028</v>
      </c>
      <c r="C467" s="9" t="s">
        <v>4029</v>
      </c>
      <c r="D467" s="9" t="s">
        <v>4030</v>
      </c>
      <c r="E467" s="9" t="s">
        <v>4031</v>
      </c>
      <c r="F467" s="9">
        <f>COUNTIF(SLR479_20231202[[#This Row],[Tytuł]],"*"&amp;$B$1&amp;"*")</f>
        <v>0</v>
      </c>
      <c r="G467" s="9">
        <f>COUNTIFS(SLR479_20231202[[#This Row],[Tytuł]],"*"&amp;$B$1&amp;"*",SLR479_20231202[[#This Row],[Tytuł]],"*"&amp;$E$1&amp;"*")</f>
        <v>0</v>
      </c>
      <c r="H467" s="9" t="s">
        <v>4032</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4033</v>
      </c>
      <c r="O467" s="9" t="s">
        <v>4034</v>
      </c>
      <c r="P467" s="9" t="s">
        <v>4035</v>
      </c>
      <c r="Q467" s="9">
        <f>COUNTIF(SLR479_20231202[[#This Row],[streszczenie]],"*"&amp;$B$1&amp;"*")</f>
        <v>0</v>
      </c>
      <c r="R467" s="9">
        <f>COUNTIFS(SLR479_20231202[[#This Row],[streszczenie]],"*"&amp;$B$1&amp;"*",SLR479_20231202[[#This Row],[streszczenie]],"*"&amp;$E$1&amp;"*")</f>
        <v>0</v>
      </c>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t="s">
        <v>10</v>
      </c>
      <c r="CK467" s="9" t="s">
        <v>11</v>
      </c>
      <c r="CL467" s="9" t="s">
        <v>12</v>
      </c>
    </row>
    <row r="468" spans="1:90" hidden="1"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8" t="s">
        <v>10</v>
      </c>
      <c r="CK468" s="8" t="s">
        <v>11</v>
      </c>
      <c r="CL468" s="8" t="s">
        <v>12</v>
      </c>
    </row>
    <row r="469" spans="1:90" hidden="1" x14ac:dyDescent="0.45">
      <c r="A469" s="9">
        <v>467</v>
      </c>
      <c r="B469" s="9" t="s">
        <v>4036</v>
      </c>
      <c r="C469" s="9" t="s">
        <v>4037</v>
      </c>
      <c r="D469" s="9" t="s">
        <v>4038</v>
      </c>
      <c r="E469" s="9" t="s">
        <v>4039</v>
      </c>
      <c r="F469" s="9">
        <f>COUNTIF(SLR479_20231202[[#This Row],[Tytuł]],"*"&amp;$B$1&amp;"*")</f>
        <v>0</v>
      </c>
      <c r="G469" s="9">
        <f>COUNTIFS(SLR479_20231202[[#This Row],[Tytuł]],"*"&amp;$B$1&amp;"*",SLR479_20231202[[#This Row],[Tytuł]],"*"&amp;$E$1&amp;"*")</f>
        <v>0</v>
      </c>
      <c r="H469" s="9" t="s">
        <v>4040</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4041</v>
      </c>
      <c r="P469" s="9" t="s">
        <v>4042</v>
      </c>
      <c r="Q469" s="9">
        <f>COUNTIF(SLR479_20231202[[#This Row],[streszczenie]],"*"&amp;$B$1&amp;"*")</f>
        <v>1</v>
      </c>
      <c r="R469" s="9">
        <f>COUNTIFS(SLR479_20231202[[#This Row],[streszczenie]],"*"&amp;$B$1&amp;"*",SLR479_20231202[[#This Row],[streszczenie]],"*"&amp;$E$1&amp;"*")</f>
        <v>1</v>
      </c>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t="s">
        <v>10</v>
      </c>
      <c r="CK469" s="9" t="s">
        <v>11</v>
      </c>
      <c r="CL469" s="9" t="s">
        <v>12</v>
      </c>
    </row>
    <row r="470" spans="1:90" hidden="1" x14ac:dyDescent="0.45">
      <c r="A470" s="9">
        <v>468</v>
      </c>
      <c r="B470" s="9" t="s">
        <v>1788</v>
      </c>
      <c r="C470" s="9" t="s">
        <v>1789</v>
      </c>
      <c r="D470" s="9" t="s">
        <v>1790</v>
      </c>
      <c r="E470" s="9" t="s">
        <v>1791</v>
      </c>
      <c r="F470" s="9">
        <f>COUNTIF(SLR479_20231202[[#This Row],[Tytuł]],"*"&amp;$B$1&amp;"*")</f>
        <v>1</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1</v>
      </c>
      <c r="R470" s="9">
        <f>COUNTIFS(SLR479_20231202[[#This Row],[streszczenie]],"*"&amp;$B$1&amp;"*",SLR479_20231202[[#This Row],[streszczenie]],"*"&amp;$E$1&amp;"*")</f>
        <v>1</v>
      </c>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8" t="s">
        <v>10</v>
      </c>
      <c r="CK470" s="8" t="s">
        <v>11</v>
      </c>
      <c r="CL470" s="8" t="s">
        <v>12</v>
      </c>
    </row>
    <row r="471" spans="1:90" hidden="1" x14ac:dyDescent="0.45">
      <c r="A471" s="9">
        <v>469</v>
      </c>
      <c r="B471" s="9" t="s">
        <v>4043</v>
      </c>
      <c r="C471" s="9" t="s">
        <v>4044</v>
      </c>
      <c r="D471" s="9" t="s">
        <v>4045</v>
      </c>
      <c r="E471" s="9" t="s">
        <v>4046</v>
      </c>
      <c r="F471" s="9">
        <f>COUNTIF(SLR479_20231202[[#This Row],[Tytuł]],"*"&amp;$B$1&amp;"*")</f>
        <v>0</v>
      </c>
      <c r="G471" s="9">
        <f>COUNTIFS(SLR479_20231202[[#This Row],[Tytuł]],"*"&amp;$B$1&amp;"*",SLR479_20231202[[#This Row],[Tytuł]],"*"&amp;$E$1&amp;"*")</f>
        <v>0</v>
      </c>
      <c r="H471" s="9" t="s">
        <v>4047</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4048</v>
      </c>
      <c r="O471" s="9" t="s">
        <v>4049</v>
      </c>
      <c r="P471" s="9" t="s">
        <v>4050</v>
      </c>
      <c r="Q471" s="9">
        <f>COUNTIF(SLR479_20231202[[#This Row],[streszczenie]],"*"&amp;$B$1&amp;"*")</f>
        <v>0</v>
      </c>
      <c r="R471" s="9">
        <f>COUNTIFS(SLR479_20231202[[#This Row],[streszczenie]],"*"&amp;$B$1&amp;"*",SLR479_20231202[[#This Row],[streszczenie]],"*"&amp;$E$1&amp;"*")</f>
        <v>0</v>
      </c>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t="s">
        <v>10</v>
      </c>
      <c r="CK471" s="9" t="s">
        <v>11</v>
      </c>
      <c r="CL471" s="9" t="s">
        <v>12</v>
      </c>
    </row>
    <row r="472" spans="1:90" hidden="1"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8" t="s">
        <v>10</v>
      </c>
      <c r="CK472" s="8" t="s">
        <v>207</v>
      </c>
      <c r="CL472" s="8" t="s">
        <v>12</v>
      </c>
    </row>
    <row r="473" spans="1:90" x14ac:dyDescent="0.45">
      <c r="A473" s="9">
        <v>471</v>
      </c>
      <c r="B473" s="9" t="s">
        <v>4051</v>
      </c>
      <c r="C473" s="9" t="s">
        <v>4052</v>
      </c>
      <c r="D473" s="9" t="s">
        <v>4053</v>
      </c>
      <c r="E473" s="9" t="s">
        <v>4054</v>
      </c>
      <c r="F473" s="9">
        <f>COUNTIF(SLR479_20231202[[#This Row],[Tytuł]],"*"&amp;$B$1&amp;"*")</f>
        <v>0</v>
      </c>
      <c r="G473" s="9">
        <f>COUNTIFS(SLR479_20231202[[#This Row],[Tytuł]],"*"&amp;$B$1&amp;"*",SLR479_20231202[[#This Row],[Tytuł]],"*"&amp;$E$1&amp;"*")</f>
        <v>0</v>
      </c>
      <c r="H473" s="9" t="s">
        <v>4055</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4056</v>
      </c>
      <c r="P473" s="9" t="s">
        <v>4057</v>
      </c>
      <c r="Q473" s="9">
        <f>COUNTIF(SLR479_20231202[[#This Row],[streszczenie]],"*"&amp;$B$1&amp;"*")</f>
        <v>1</v>
      </c>
      <c r="R473" s="9">
        <f>COUNTIFS(SLR479_20231202[[#This Row],[streszczenie]],"*"&amp;$B$1&amp;"*",SLR479_20231202[[#This Row],[streszczenie]],"*"&amp;$E$1&amp;"*")</f>
        <v>0</v>
      </c>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t="s">
        <v>10</v>
      </c>
      <c r="CK473" s="9" t="s">
        <v>207</v>
      </c>
      <c r="CL473" s="9" t="s">
        <v>12</v>
      </c>
    </row>
    <row r="474" spans="1:90" hidden="1"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8" t="s">
        <v>10</v>
      </c>
      <c r="CK474" s="8" t="s">
        <v>128</v>
      </c>
      <c r="CL474" s="8" t="s">
        <v>12</v>
      </c>
    </row>
    <row r="475" spans="1:90" hidden="1" x14ac:dyDescent="0.45">
      <c r="A475" s="9">
        <v>473</v>
      </c>
      <c r="B475" s="9" t="s">
        <v>4058</v>
      </c>
      <c r="C475" s="9" t="s">
        <v>4059</v>
      </c>
      <c r="D475" s="9">
        <v>35770708300</v>
      </c>
      <c r="E475" s="9" t="s">
        <v>4060</v>
      </c>
      <c r="F475" s="9">
        <f>COUNTIF(SLR479_20231202[[#This Row],[Tytuł]],"*"&amp;$B$1&amp;"*")</f>
        <v>0</v>
      </c>
      <c r="G475" s="9">
        <f>COUNTIFS(SLR479_20231202[[#This Row],[Tytuł]],"*"&amp;$B$1&amp;"*",SLR479_20231202[[#This Row],[Tytuł]],"*"&amp;$E$1&amp;"*")</f>
        <v>0</v>
      </c>
      <c r="H475" s="9" t="s">
        <v>4061</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4062</v>
      </c>
      <c r="O475" s="9" t="s">
        <v>4063</v>
      </c>
      <c r="P475" s="9" t="s">
        <v>4064</v>
      </c>
      <c r="Q475" s="9">
        <f>COUNTIF(SLR479_20231202[[#This Row],[streszczenie]],"*"&amp;$B$1&amp;"*")</f>
        <v>1</v>
      </c>
      <c r="R475" s="9">
        <f>COUNTIFS(SLR479_20231202[[#This Row],[streszczenie]],"*"&amp;$B$1&amp;"*",SLR479_20231202[[#This Row],[streszczenie]],"*"&amp;$E$1&amp;"*")</f>
        <v>1</v>
      </c>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t="s">
        <v>10</v>
      </c>
      <c r="CK475" s="9" t="s">
        <v>11</v>
      </c>
      <c r="CL475" s="9" t="s">
        <v>12</v>
      </c>
    </row>
    <row r="476" spans="1:90" hidden="1" x14ac:dyDescent="0.45">
      <c r="A476" s="9">
        <v>474</v>
      </c>
      <c r="B476" s="9" t="s">
        <v>4065</v>
      </c>
      <c r="C476" s="9" t="s">
        <v>4066</v>
      </c>
      <c r="D476" s="9" t="s">
        <v>4067</v>
      </c>
      <c r="E476" s="9" t="s">
        <v>4068</v>
      </c>
      <c r="F476" s="9">
        <f>COUNTIF(SLR479_20231202[[#This Row],[Tytuł]],"*"&amp;$B$1&amp;"*")</f>
        <v>0</v>
      </c>
      <c r="G476" s="9">
        <f>COUNTIFS(SLR479_20231202[[#This Row],[Tytuł]],"*"&amp;$B$1&amp;"*",SLR479_20231202[[#This Row],[Tytuł]],"*"&amp;$E$1&amp;"*")</f>
        <v>0</v>
      </c>
      <c r="H476" s="9" t="s">
        <v>4069</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4070</v>
      </c>
      <c r="O476" s="9" t="s">
        <v>4071</v>
      </c>
      <c r="P476" s="9" t="s">
        <v>4072</v>
      </c>
      <c r="Q476" s="9">
        <f>COUNTIF(SLR479_20231202[[#This Row],[streszczenie]],"*"&amp;$B$1&amp;"*")</f>
        <v>0</v>
      </c>
      <c r="R476" s="9">
        <f>COUNTIFS(SLR479_20231202[[#This Row],[streszczenie]],"*"&amp;$B$1&amp;"*",SLR479_20231202[[#This Row],[streszczenie]],"*"&amp;$E$1&amp;"*")</f>
        <v>0</v>
      </c>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8" t="s">
        <v>10</v>
      </c>
      <c r="CK476" s="8" t="s">
        <v>11</v>
      </c>
      <c r="CL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A2:AT551"/>
  <sheetViews>
    <sheetView tabSelected="1" topLeftCell="A119" zoomScale="145" zoomScaleNormal="145" workbookViewId="0">
      <selection activeCell="D535" sqref="D535"/>
    </sheetView>
  </sheetViews>
  <sheetFormatPr defaultColWidth="8.06640625" defaultRowHeight="14.25" outlineLevelRow="1" x14ac:dyDescent="0.45"/>
  <cols>
    <col min="1" max="1" width="7.796875" customWidth="1"/>
    <col min="2" max="2" width="23.46484375" customWidth="1"/>
    <col min="3" max="3" width="8.33203125" style="21" customWidth="1"/>
    <col min="4" max="4" width="56.59765625" bestFit="1" customWidth="1"/>
    <col min="5" max="5" width="46.33203125" bestFit="1" customWidth="1"/>
    <col min="6" max="8" width="13" customWidth="1"/>
  </cols>
  <sheetData>
    <row r="2" spans="1:21" x14ac:dyDescent="0.45">
      <c r="B2" t="s">
        <v>4387</v>
      </c>
      <c r="R2" t="s">
        <v>2217</v>
      </c>
    </row>
    <row r="3" spans="1:21" s="15" customFormat="1" ht="57" x14ac:dyDescent="0.45">
      <c r="A3" s="16" t="s">
        <v>2169</v>
      </c>
      <c r="B3" s="14" t="s">
        <v>4438</v>
      </c>
      <c r="C3" s="14" t="s">
        <v>5413</v>
      </c>
      <c r="D3" s="14" t="s">
        <v>5412</v>
      </c>
      <c r="E3" s="22" t="s">
        <v>4963</v>
      </c>
      <c r="F3" s="14" t="s">
        <v>4439</v>
      </c>
      <c r="G3" s="14" t="s">
        <v>4440</v>
      </c>
      <c r="H3" s="14" t="s">
        <v>4964</v>
      </c>
      <c r="I3" s="14" t="s">
        <v>5409</v>
      </c>
      <c r="J3" s="14" t="s">
        <v>5410</v>
      </c>
      <c r="R3" s="15" t="s">
        <v>2203</v>
      </c>
      <c r="T3" s="15" t="s">
        <v>2204</v>
      </c>
      <c r="U3" s="15" t="s">
        <v>2205</v>
      </c>
    </row>
    <row r="4" spans="1:21" hidden="1" x14ac:dyDescent="0.45">
      <c r="A4">
        <v>1</v>
      </c>
      <c r="B4" t="s">
        <v>2211</v>
      </c>
      <c r="C4"/>
      <c r="D4" t="s">
        <v>5418</v>
      </c>
      <c r="E4" s="21">
        <v>1</v>
      </c>
      <c r="F4">
        <f>COUNTIF(SLR479_20231202[Tytuł],"*"&amp;B4&amp;"*")</f>
        <v>23</v>
      </c>
      <c r="G4">
        <f>COUNTIF(SLR479_20231202[streszczenie],"*"&amp;B4&amp;"*")</f>
        <v>140</v>
      </c>
      <c r="H4" s="17" t="str">
        <f>IF(G4&gt;=F4,"TAK",0)</f>
        <v>TAK</v>
      </c>
      <c r="J4" t="s">
        <v>5088</v>
      </c>
      <c r="R4" t="s">
        <v>2188</v>
      </c>
      <c r="T4">
        <f>COUNTIF(SLR286_20231202[Tytuł],"*"&amp;R4&amp;"*")</f>
        <v>51</v>
      </c>
      <c r="U4">
        <f>COUNTIF(SLR286_20231202[streszczenie],"*"&amp;R4&amp;"*")</f>
        <v>275</v>
      </c>
    </row>
    <row r="5" spans="1:21" hidden="1" x14ac:dyDescent="0.45">
      <c r="A5">
        <v>2</v>
      </c>
      <c r="B5" t="s">
        <v>4428</v>
      </c>
      <c r="C5"/>
      <c r="D5" t="s">
        <v>5421</v>
      </c>
      <c r="E5" s="21">
        <v>1</v>
      </c>
      <c r="F5">
        <f>COUNTIF(SLR479_20231202[Tytuł],"*"&amp;B5&amp;"*")</f>
        <v>1</v>
      </c>
      <c r="G5">
        <f>COUNTIF(SLR479_20231202[streszczenie],"*"&amp;B5&amp;"*")</f>
        <v>1</v>
      </c>
      <c r="H5" s="17" t="str">
        <f>IF(G5&gt;=F5,"TAK",0)</f>
        <v>TAK</v>
      </c>
      <c r="J5" t="s">
        <v>5279</v>
      </c>
      <c r="T5">
        <f>COUNTIF(SLR286_20231202[Tytuł],"*"&amp;R5&amp;"*")</f>
        <v>282</v>
      </c>
      <c r="U5">
        <f>COUNTIF(SLR286_20231202[streszczenie],"*"&amp;R5&amp;"*")</f>
        <v>280</v>
      </c>
    </row>
    <row r="6" spans="1:21" hidden="1" x14ac:dyDescent="0.45">
      <c r="A6">
        <v>3</v>
      </c>
      <c r="B6" t="s">
        <v>4409</v>
      </c>
      <c r="C6"/>
      <c r="D6" t="s">
        <v>5418</v>
      </c>
      <c r="E6" s="21">
        <v>33</v>
      </c>
      <c r="F6">
        <f>COUNTIF(SLR479_20231202[Tytuł],"*"&amp;B6&amp;"*")</f>
        <v>3</v>
      </c>
      <c r="G6">
        <f>COUNTIF(SLR479_20231202[streszczenie],"*"&amp;B6&amp;"*")</f>
        <v>33</v>
      </c>
      <c r="H6" s="17" t="str">
        <f>IF(G6&gt;=F6,"TAK",0)</f>
        <v>TAK</v>
      </c>
      <c r="J6" t="s">
        <v>5278</v>
      </c>
      <c r="R6" t="s">
        <v>2208</v>
      </c>
      <c r="T6">
        <f>COUNTIF(SLR286_20231202[Tytuł],"*"&amp;R6&amp;"*")</f>
        <v>0</v>
      </c>
      <c r="U6">
        <f>COUNTIF(SLR286_20231202[streszczenie],"*"&amp;R6&amp;"*")</f>
        <v>1</v>
      </c>
    </row>
    <row r="7" spans="1:21" hidden="1" x14ac:dyDescent="0.45">
      <c r="A7">
        <v>5</v>
      </c>
      <c r="B7" t="s">
        <v>5280</v>
      </c>
      <c r="C7"/>
      <c r="D7" t="s">
        <v>5422</v>
      </c>
      <c r="E7" s="21">
        <v>1</v>
      </c>
      <c r="F7">
        <f>COUNTIF(SLR479_20231202[Tytuł],"*"&amp;B7&amp;"*")</f>
        <v>0</v>
      </c>
      <c r="G7">
        <f>COUNTIF(SLR479_20231202[streszczenie],"*"&amp;B7&amp;"*")</f>
        <v>1</v>
      </c>
      <c r="H7" s="17" t="str">
        <f>IF(G7&gt;=F7,"TAK",0)</f>
        <v>TAK</v>
      </c>
      <c r="J7" t="s">
        <v>5281</v>
      </c>
      <c r="R7" t="s">
        <v>2209</v>
      </c>
      <c r="T7">
        <f>COUNTIF(SLR286_20231202[Tytuł],"*"&amp;R7&amp;"*")</f>
        <v>0</v>
      </c>
      <c r="U7">
        <f>COUNTIF(SLR286_20231202[streszczenie],"*"&amp;R7&amp;"*")</f>
        <v>14</v>
      </c>
    </row>
    <row r="8" spans="1:21" hidden="1" x14ac:dyDescent="0.45">
      <c r="A8">
        <v>6</v>
      </c>
      <c r="B8" t="s">
        <v>4932</v>
      </c>
      <c r="C8"/>
      <c r="D8" t="s">
        <v>5422</v>
      </c>
      <c r="E8" s="21">
        <v>1</v>
      </c>
      <c r="F8">
        <f>COUNTIF(SLR479_20231202[Tytuł],"*"&amp;B8&amp;"*")</f>
        <v>0</v>
      </c>
      <c r="G8">
        <f>COUNTIF(SLR479_20231202[streszczenie],"*"&amp;B8&amp;"*")</f>
        <v>1</v>
      </c>
      <c r="H8" s="17" t="str">
        <f>IF(G8&gt;=F8,"TAK",0)</f>
        <v>TAK</v>
      </c>
      <c r="J8" t="s">
        <v>5282</v>
      </c>
      <c r="T8">
        <f>COUNTIF(SLR286_20231202[Tytuł],"*"&amp;R8&amp;"*")</f>
        <v>282</v>
      </c>
      <c r="U8">
        <f>COUNTIF(SLR286_20231202[streszczenie],"*"&amp;R8&amp;"*")</f>
        <v>280</v>
      </c>
    </row>
    <row r="9" spans="1:21" hidden="1" x14ac:dyDescent="0.45">
      <c r="A9">
        <v>7</v>
      </c>
      <c r="B9" t="s">
        <v>5284</v>
      </c>
      <c r="C9"/>
      <c r="D9" t="s">
        <v>5422</v>
      </c>
      <c r="E9" s="21">
        <v>4</v>
      </c>
      <c r="F9">
        <f>COUNTIF(SLR479_20231202[Tytuł],"*"&amp;B9&amp;"*")</f>
        <v>1</v>
      </c>
      <c r="G9">
        <f>COUNTIF(SLR479_20231202[streszczenie],"*"&amp;B9&amp;"*")</f>
        <v>4</v>
      </c>
      <c r="H9" s="17" t="str">
        <f>IF(G9&gt;=F9,"TAK",0)</f>
        <v>TAK</v>
      </c>
      <c r="J9" t="s">
        <v>5283</v>
      </c>
      <c r="T9">
        <f>COUNTIF(SLR286_20231202[Tytuł],"*"&amp;R9&amp;"*")</f>
        <v>282</v>
      </c>
      <c r="U9">
        <f>COUNTIF(SLR286_20231202[streszczenie],"*"&amp;R9&amp;"*")</f>
        <v>280</v>
      </c>
    </row>
    <row r="10" spans="1:21" hidden="1" x14ac:dyDescent="0.45">
      <c r="A10">
        <v>8</v>
      </c>
      <c r="B10" t="s">
        <v>5286</v>
      </c>
      <c r="C10"/>
      <c r="D10" t="s">
        <v>5422</v>
      </c>
      <c r="E10" s="21">
        <v>1</v>
      </c>
      <c r="F10">
        <f>COUNTIF(SLR479_20231202[Tytuł],"*"&amp;B10&amp;"*")</f>
        <v>0</v>
      </c>
      <c r="G10">
        <f>COUNTIF(SLR479_20231202[streszczenie],"*"&amp;B10&amp;"*")</f>
        <v>1</v>
      </c>
      <c r="H10" s="17" t="str">
        <f>IF(G10&gt;=F10,"TAK",0)</f>
        <v>TAK</v>
      </c>
      <c r="J10" t="s">
        <v>5285</v>
      </c>
      <c r="R10" t="s">
        <v>2211</v>
      </c>
      <c r="T10">
        <f>COUNTIF(SLR286_20231202[Tytuł],"*"&amp;R10&amp;"*")</f>
        <v>14</v>
      </c>
      <c r="U10">
        <f>COUNTIF(SLR286_20231202[streszczenie],"*"&amp;R10&amp;"*")</f>
        <v>85</v>
      </c>
    </row>
    <row r="11" spans="1:21" hidden="1" x14ac:dyDescent="0.45">
      <c r="A11">
        <v>9</v>
      </c>
      <c r="B11" t="s">
        <v>4442</v>
      </c>
      <c r="C11"/>
      <c r="D11" t="s">
        <v>5422</v>
      </c>
      <c r="E11" s="21">
        <v>1</v>
      </c>
      <c r="F11">
        <f>COUNTIF(SLR479_20231202[Tytuł],"*"&amp;B11&amp;"*")</f>
        <v>0</v>
      </c>
      <c r="G11">
        <f>COUNTIF(SLR479_20231202[streszczenie],"*"&amp;B11&amp;"*")</f>
        <v>1</v>
      </c>
      <c r="H11" s="17" t="str">
        <f>IF(G11&gt;=F11,"TAK",0)</f>
        <v>TAK</v>
      </c>
      <c r="J11" t="s">
        <v>5164</v>
      </c>
      <c r="R11" t="s">
        <v>2212</v>
      </c>
      <c r="T11">
        <f>COUNTIF(SLR286_20231202[Tytuł],"*"&amp;R11&amp;"*")</f>
        <v>10</v>
      </c>
      <c r="U11">
        <f>COUNTIF(SLR286_20231202[streszczenie],"*"&amp;R11&amp;"*")</f>
        <v>46</v>
      </c>
    </row>
    <row r="12" spans="1:21" hidden="1" x14ac:dyDescent="0.45">
      <c r="A12">
        <v>12</v>
      </c>
      <c r="B12" t="s">
        <v>5288</v>
      </c>
      <c r="C12"/>
      <c r="D12" t="s">
        <v>5421</v>
      </c>
      <c r="E12" s="21">
        <v>1</v>
      </c>
      <c r="F12">
        <f>COUNTIF(SLR479_20231202[Tytuł],"*"&amp;B12&amp;"*")</f>
        <v>0</v>
      </c>
      <c r="G12">
        <f>COUNTIF(SLR479_20231202[streszczenie],"*"&amp;B12&amp;"*")</f>
        <v>1</v>
      </c>
      <c r="H12" s="17" t="str">
        <f>IF(G12&gt;=F12,"TAK",0)</f>
        <v>TAK</v>
      </c>
      <c r="J12" t="s">
        <v>5287</v>
      </c>
      <c r="R12" t="s">
        <v>2213</v>
      </c>
      <c r="T12">
        <f>COUNTIF(SLR286_20231202[Tytuł],"*"&amp;R12&amp;"*")</f>
        <v>4</v>
      </c>
      <c r="U12">
        <f>COUNTIF(SLR286_20231202[streszczenie],"*"&amp;R12&amp;"*")</f>
        <v>24</v>
      </c>
    </row>
    <row r="13" spans="1:21" hidden="1" x14ac:dyDescent="0.45">
      <c r="A13">
        <v>13</v>
      </c>
      <c r="B13" t="s">
        <v>5291</v>
      </c>
      <c r="C13"/>
      <c r="D13" t="s">
        <v>5419</v>
      </c>
      <c r="E13" s="21">
        <v>1</v>
      </c>
      <c r="F13">
        <f>COUNTIF(SLR479_20231202[Tytuł],"*"&amp;B13&amp;"*")</f>
        <v>0</v>
      </c>
      <c r="G13">
        <f>COUNTIF(SLR479_20231202[streszczenie],"*"&amp;B13&amp;"*")</f>
        <v>1</v>
      </c>
      <c r="H13" s="17" t="str">
        <f>IF(G13&gt;=F13,"TAK",0)</f>
        <v>TAK</v>
      </c>
      <c r="J13" t="s">
        <v>5290</v>
      </c>
      <c r="R13" t="s">
        <v>2214</v>
      </c>
      <c r="T13">
        <f>COUNTIF(SLR286_20231202[Tytuł],"*"&amp;R13&amp;"*")</f>
        <v>14</v>
      </c>
      <c r="U13">
        <f>COUNTIF(SLR286_20231202[streszczenie],"*"&amp;R13&amp;"*")</f>
        <v>74</v>
      </c>
    </row>
    <row r="14" spans="1:21" hidden="1" x14ac:dyDescent="0.45">
      <c r="A14">
        <v>14</v>
      </c>
      <c r="B14" t="s">
        <v>5292</v>
      </c>
      <c r="C14"/>
      <c r="D14" t="s">
        <v>5421</v>
      </c>
      <c r="E14" s="21">
        <v>1</v>
      </c>
      <c r="F14">
        <f>COUNTIF(SLR479_20231202[Tytuł],"*"&amp;B14&amp;"*")</f>
        <v>0</v>
      </c>
      <c r="G14">
        <f>COUNTIF(SLR479_20231202[streszczenie],"*"&amp;B14&amp;"*")</f>
        <v>1</v>
      </c>
      <c r="H14" s="17" t="str">
        <f>IF(G14&gt;=F14,"TAK",0)</f>
        <v>TAK</v>
      </c>
      <c r="J14" t="s">
        <v>5115</v>
      </c>
      <c r="R14" t="s">
        <v>2214</v>
      </c>
      <c r="T14">
        <f>COUNTIF(SLR286_20231202[Tytuł],"*"&amp;R14&amp;"*")</f>
        <v>14</v>
      </c>
      <c r="U14">
        <f>COUNTIF(SLR286_20231202[streszczenie],"*"&amp;R14&amp;"*")</f>
        <v>74</v>
      </c>
    </row>
    <row r="15" spans="1:21" hidden="1" x14ac:dyDescent="0.45">
      <c r="A15">
        <v>15</v>
      </c>
      <c r="B15" t="s">
        <v>5034</v>
      </c>
      <c r="C15"/>
      <c r="D15" t="s">
        <v>5419</v>
      </c>
      <c r="E15" s="21">
        <v>1</v>
      </c>
      <c r="F15">
        <f>COUNTIF(SLR479_20231202[Tytuł],"*"&amp;B15&amp;"*")</f>
        <v>0</v>
      </c>
      <c r="G15">
        <f>COUNTIF(SLR479_20231202[streszczenie],"*"&amp;B15&amp;"*")</f>
        <v>1</v>
      </c>
      <c r="H15" s="17" t="str">
        <f>IF(G15&gt;=F15,"TAK",0)</f>
        <v>TAK</v>
      </c>
      <c r="I15" t="s">
        <v>5035</v>
      </c>
      <c r="J15" t="s">
        <v>5293</v>
      </c>
      <c r="R15" t="s">
        <v>2214</v>
      </c>
      <c r="T15">
        <f>COUNTIF(SLR286_20231202[Tytuł],"*"&amp;R15&amp;"*")</f>
        <v>14</v>
      </c>
      <c r="U15">
        <f>COUNTIF(SLR286_20231202[streszczenie],"*"&amp;R15&amp;"*")</f>
        <v>74</v>
      </c>
    </row>
    <row r="16" spans="1:21" hidden="1" x14ac:dyDescent="0.45">
      <c r="A16">
        <v>16</v>
      </c>
      <c r="B16" t="s">
        <v>4407</v>
      </c>
      <c r="C16"/>
      <c r="D16" t="s">
        <v>5421</v>
      </c>
      <c r="E16" s="21">
        <v>34</v>
      </c>
      <c r="F16">
        <f>COUNTIF(SLR479_20231202[Tytuł],"*"&amp;B16&amp;"*")</f>
        <v>1</v>
      </c>
      <c r="G16">
        <f>COUNTIF(SLR479_20231202[streszczenie],"*"&amp;B16&amp;"*")</f>
        <v>34</v>
      </c>
      <c r="H16" s="17" t="str">
        <f>IF(G16&gt;=F16,"TAK",0)</f>
        <v>TAK</v>
      </c>
      <c r="J16" t="s">
        <v>5294</v>
      </c>
      <c r="T16">
        <f>COUNTIF(SLR286_20231202[Tytuł],"*"&amp;R16&amp;"*")</f>
        <v>282</v>
      </c>
      <c r="U16">
        <f>COUNTIF(SLR286_20231202[streszczenie],"*"&amp;R16&amp;"*")</f>
        <v>280</v>
      </c>
    </row>
    <row r="17" spans="1:21" hidden="1" x14ac:dyDescent="0.45">
      <c r="A17">
        <v>18</v>
      </c>
      <c r="B17" t="s">
        <v>5071</v>
      </c>
      <c r="C17"/>
      <c r="D17" t="s">
        <v>5422</v>
      </c>
      <c r="E17" s="21">
        <v>1</v>
      </c>
      <c r="F17">
        <f>COUNTIF(SLR479_20231202[Tytuł],"*"&amp;B17&amp;"*")</f>
        <v>0</v>
      </c>
      <c r="G17">
        <f>COUNTIF(SLR479_20231202[streszczenie],"*"&amp;B17&amp;"*")</f>
        <v>1</v>
      </c>
      <c r="H17" s="17" t="str">
        <f>IF(G17&gt;=F17,"TAK",0)</f>
        <v>TAK</v>
      </c>
      <c r="J17" t="s">
        <v>5295</v>
      </c>
      <c r="T17">
        <f>COUNTIF(SLR286_20231202[Tytuł],"*"&amp;R17&amp;"*")</f>
        <v>282</v>
      </c>
      <c r="U17">
        <f>COUNTIF(SLR286_20231202[streszczenie],"*"&amp;R17&amp;"*")</f>
        <v>280</v>
      </c>
    </row>
    <row r="18" spans="1:21" hidden="1" x14ac:dyDescent="0.45">
      <c r="A18">
        <v>19</v>
      </c>
      <c r="B18" t="s">
        <v>5070</v>
      </c>
      <c r="C18"/>
      <c r="D18" t="s">
        <v>5422</v>
      </c>
      <c r="E18" s="21">
        <v>1</v>
      </c>
      <c r="F18">
        <f>COUNTIF(SLR479_20231202[Tytuł],"*"&amp;B18&amp;"*")</f>
        <v>0</v>
      </c>
      <c r="G18">
        <f>COUNTIF(SLR479_20231202[streszczenie],"*"&amp;B18&amp;"*")</f>
        <v>1</v>
      </c>
      <c r="H18" s="17" t="str">
        <f>IF(G18&gt;=F18,"TAK",0)</f>
        <v>TAK</v>
      </c>
      <c r="J18" t="s">
        <v>5296</v>
      </c>
      <c r="T18">
        <f>COUNTIF(SLR286_20231202[Tytuł],"*"&amp;R18&amp;"*")</f>
        <v>282</v>
      </c>
      <c r="U18">
        <f>COUNTIF(SLR286_20231202[streszczenie],"*"&amp;R18&amp;"*")</f>
        <v>280</v>
      </c>
    </row>
    <row r="19" spans="1:21" hidden="1" x14ac:dyDescent="0.45">
      <c r="A19">
        <v>20</v>
      </c>
      <c r="B19" t="s">
        <v>5072</v>
      </c>
      <c r="C19"/>
      <c r="D19" t="s">
        <v>5422</v>
      </c>
      <c r="E19" s="21">
        <v>1</v>
      </c>
      <c r="F19">
        <f>COUNTIF(SLR479_20231202[Tytuł],"*"&amp;B19&amp;"*")</f>
        <v>0</v>
      </c>
      <c r="G19">
        <f>COUNTIF(SLR479_20231202[streszczenie],"*"&amp;B19&amp;"*")</f>
        <v>1</v>
      </c>
      <c r="H19" s="17" t="str">
        <f>IF(G19&gt;=F19,"TAK",0)</f>
        <v>TAK</v>
      </c>
      <c r="J19" t="s">
        <v>5303</v>
      </c>
      <c r="T19">
        <f>COUNTIF(SLR286_20231202[Tytuł],"*"&amp;R19&amp;"*")</f>
        <v>282</v>
      </c>
      <c r="U19">
        <f>COUNTIF(SLR286_20231202[streszczenie],"*"&amp;R19&amp;"*")</f>
        <v>280</v>
      </c>
    </row>
    <row r="20" spans="1:21" hidden="1" x14ac:dyDescent="0.45">
      <c r="A20">
        <v>21</v>
      </c>
      <c r="B20" t="s">
        <v>5073</v>
      </c>
      <c r="C20"/>
      <c r="D20" t="s">
        <v>5422</v>
      </c>
      <c r="E20" s="21">
        <v>1</v>
      </c>
      <c r="F20">
        <f>COUNTIF(SLR479_20231202[Tytuł],"*"&amp;B20&amp;"*")</f>
        <v>0</v>
      </c>
      <c r="G20">
        <f>COUNTIF(SLR479_20231202[streszczenie],"*"&amp;B20&amp;"*")</f>
        <v>1</v>
      </c>
      <c r="H20" s="17" t="str">
        <f>IF(G20&gt;=F20,"TAK",0)</f>
        <v>TAK</v>
      </c>
      <c r="J20" t="s">
        <v>5304</v>
      </c>
      <c r="T20">
        <f>COUNTIF(SLR286_20231202[Tytuł],"*"&amp;R20&amp;"*")</f>
        <v>282</v>
      </c>
      <c r="U20">
        <f>COUNTIF(SLR286_20231202[streszczenie],"*"&amp;R20&amp;"*")</f>
        <v>280</v>
      </c>
    </row>
    <row r="21" spans="1:21" hidden="1" x14ac:dyDescent="0.45">
      <c r="A21">
        <v>22</v>
      </c>
      <c r="B21" t="s">
        <v>5036</v>
      </c>
      <c r="C21"/>
      <c r="D21" t="s">
        <v>5422</v>
      </c>
      <c r="E21" s="21">
        <v>1</v>
      </c>
      <c r="F21">
        <f>COUNTIF(SLR479_20231202[Tytuł],"*"&amp;B21&amp;"*")</f>
        <v>0</v>
      </c>
      <c r="G21">
        <f>COUNTIF(SLR479_20231202[streszczenie],"*"&amp;B21&amp;"*")</f>
        <v>1</v>
      </c>
      <c r="H21" s="17" t="str">
        <f>IF(G21&gt;=F21,"TAK",0)</f>
        <v>TAK</v>
      </c>
      <c r="J21" t="s">
        <v>5305</v>
      </c>
      <c r="T21">
        <f>COUNTIF(SLR286_20231202[Tytuł],"*"&amp;R21&amp;"*")</f>
        <v>282</v>
      </c>
      <c r="U21">
        <f>COUNTIF(SLR286_20231202[streszczenie],"*"&amp;R21&amp;"*")</f>
        <v>280</v>
      </c>
    </row>
    <row r="22" spans="1:21" hidden="1" x14ac:dyDescent="0.45">
      <c r="A22">
        <v>23</v>
      </c>
      <c r="B22" t="s">
        <v>5306</v>
      </c>
      <c r="C22"/>
      <c r="D22" t="s">
        <v>5422</v>
      </c>
      <c r="E22" s="21">
        <v>1</v>
      </c>
      <c r="F22">
        <f>COUNTIF(SLR479_20231202[Tytuł],"*"&amp;B22&amp;"*")</f>
        <v>0</v>
      </c>
      <c r="G22">
        <f>COUNTIF(SLR479_20231202[streszczenie],"*"&amp;B22&amp;"*")</f>
        <v>1</v>
      </c>
      <c r="H22" s="17" t="str">
        <f>IF(G22&gt;=F22,"TAK",0)</f>
        <v>TAK</v>
      </c>
      <c r="J22" t="s">
        <v>5180</v>
      </c>
      <c r="T22">
        <f>COUNTIF(SLR286_20231202[Tytuł],"*"&amp;R22&amp;"*")</f>
        <v>282</v>
      </c>
      <c r="U22">
        <f>COUNTIF(SLR286_20231202[streszczenie],"*"&amp;R22&amp;"*")</f>
        <v>280</v>
      </c>
    </row>
    <row r="23" spans="1:21" hidden="1" x14ac:dyDescent="0.45">
      <c r="A23">
        <v>24</v>
      </c>
      <c r="B23" t="s">
        <v>5074</v>
      </c>
      <c r="C23"/>
      <c r="D23" t="s">
        <v>5428</v>
      </c>
      <c r="E23" s="21">
        <v>1</v>
      </c>
      <c r="F23">
        <f>COUNTIF(SLR479_20231202[Tytuł],"*"&amp;B23&amp;"*")</f>
        <v>0</v>
      </c>
      <c r="G23">
        <f>COUNTIF(SLR479_20231202[streszczenie],"*"&amp;B23&amp;"*")</f>
        <v>1</v>
      </c>
      <c r="H23" s="17" t="str">
        <f>IF(G23&gt;=F23,"TAK",0)</f>
        <v>TAK</v>
      </c>
      <c r="J23" t="s">
        <v>5307</v>
      </c>
      <c r="T23">
        <f>COUNTIF(SLR286_20231202[Tytuł],"*"&amp;R23&amp;"*")</f>
        <v>282</v>
      </c>
      <c r="U23">
        <f>COUNTIF(SLR286_20231202[streszczenie],"*"&amp;R23&amp;"*")</f>
        <v>280</v>
      </c>
    </row>
    <row r="24" spans="1:21" hidden="1" x14ac:dyDescent="0.45">
      <c r="A24">
        <v>25</v>
      </c>
      <c r="B24" t="s">
        <v>5075</v>
      </c>
      <c r="C24"/>
      <c r="D24" t="s">
        <v>5421</v>
      </c>
      <c r="E24" s="21">
        <v>1</v>
      </c>
      <c r="F24">
        <f>COUNTIF(SLR479_20231202[Tytuł],"*"&amp;B24&amp;"*")</f>
        <v>0</v>
      </c>
      <c r="G24">
        <f>COUNTIF(SLR479_20231202[streszczenie],"*"&amp;B24&amp;"*")</f>
        <v>1</v>
      </c>
      <c r="H24" s="17" t="str">
        <f>IF(G24&gt;=F24,"TAK",0)</f>
        <v>TAK</v>
      </c>
      <c r="J24" t="s">
        <v>5308</v>
      </c>
      <c r="T24">
        <f>COUNTIF(SLR286_20231202[Tytuł],"*"&amp;R24&amp;"*")</f>
        <v>282</v>
      </c>
      <c r="U24">
        <f>COUNTIF(SLR286_20231202[streszczenie],"*"&amp;R24&amp;"*")</f>
        <v>280</v>
      </c>
    </row>
    <row r="25" spans="1:21" hidden="1" x14ac:dyDescent="0.45">
      <c r="A25">
        <v>27</v>
      </c>
      <c r="B25" s="2" t="s">
        <v>5309</v>
      </c>
      <c r="C25" s="2"/>
      <c r="D25" s="2" t="s">
        <v>5421</v>
      </c>
      <c r="E25" s="21">
        <v>1</v>
      </c>
      <c r="F25" s="2">
        <f>COUNTIF(SLR479_20231202[Tytuł],"*"&amp;B25&amp;"*")</f>
        <v>1</v>
      </c>
      <c r="G25" s="2">
        <f>COUNTIF(SLR479_20231202[streszczenie],"*"&amp;B25&amp;"*")</f>
        <v>1</v>
      </c>
      <c r="H25" s="17" t="str">
        <f>IF(G25&gt;=F25,"TAK",0)</f>
        <v>TAK</v>
      </c>
      <c r="J25" t="s">
        <v>5302</v>
      </c>
      <c r="T25">
        <f>COUNTIF(SLR286_20231202[Tytuł],"*"&amp;R25&amp;"*")</f>
        <v>282</v>
      </c>
      <c r="U25">
        <f>COUNTIF(SLR286_20231202[streszczenie],"*"&amp;R25&amp;"*")</f>
        <v>280</v>
      </c>
    </row>
    <row r="26" spans="1:21" hidden="1" x14ac:dyDescent="0.45">
      <c r="A26">
        <v>28</v>
      </c>
      <c r="B26" t="s">
        <v>4410</v>
      </c>
      <c r="C26"/>
      <c r="D26" t="s">
        <v>5420</v>
      </c>
      <c r="E26" s="21">
        <v>6</v>
      </c>
      <c r="F26">
        <f>COUNTIF(SLR479_20231202[Tytuł],"*"&amp;B26&amp;"*")</f>
        <v>8</v>
      </c>
      <c r="G26">
        <f>COUNTIF(SLR479_20231202[streszczenie],"*"&amp;B26&amp;"*")</f>
        <v>61</v>
      </c>
      <c r="H26" s="17" t="str">
        <f>IF(G26&gt;=F26,"TAK",0)</f>
        <v>TAK</v>
      </c>
      <c r="J26" t="s">
        <v>5315</v>
      </c>
      <c r="T26">
        <f>COUNTIF(SLR286_20231202[Tytuł],"*"&amp;R26&amp;"*")</f>
        <v>282</v>
      </c>
      <c r="U26">
        <f>COUNTIF(SLR286_20231202[streszczenie],"*"&amp;R26&amp;"*")</f>
        <v>280</v>
      </c>
    </row>
    <row r="27" spans="1:21" hidden="1" x14ac:dyDescent="0.45">
      <c r="A27">
        <v>29</v>
      </c>
      <c r="B27" t="s">
        <v>5316</v>
      </c>
      <c r="C27"/>
      <c r="D27" t="s">
        <v>5420</v>
      </c>
      <c r="E27" s="21">
        <v>1</v>
      </c>
      <c r="F27">
        <f>COUNTIF(SLR479_20231202[Tytuł],"*"&amp;B27&amp;"*")</f>
        <v>0</v>
      </c>
      <c r="G27">
        <f>COUNTIF(SLR479_20231202[streszczenie],"*"&amp;B27&amp;"*")</f>
        <v>1</v>
      </c>
      <c r="H27" s="17" t="str">
        <f>IF(G27&gt;=F27,"TAK",0)</f>
        <v>TAK</v>
      </c>
      <c r="J27" t="s">
        <v>5310</v>
      </c>
      <c r="T27">
        <f>COUNTIF(SLR286_20231202[Tytuł],"*"&amp;R27&amp;"*")</f>
        <v>282</v>
      </c>
      <c r="U27">
        <f>COUNTIF(SLR286_20231202[streszczenie],"*"&amp;R27&amp;"*")</f>
        <v>280</v>
      </c>
    </row>
    <row r="28" spans="1:21" hidden="1" x14ac:dyDescent="0.45">
      <c r="A28">
        <v>31</v>
      </c>
      <c r="B28" t="s">
        <v>5038</v>
      </c>
      <c r="C28"/>
      <c r="D28" t="s">
        <v>5420</v>
      </c>
      <c r="E28" s="21">
        <v>1</v>
      </c>
      <c r="F28">
        <f>COUNTIF(SLR479_20231202[Tytuł],"*"&amp;B28&amp;"*")</f>
        <v>0</v>
      </c>
      <c r="G28">
        <f>COUNTIF(SLR479_20231202[streszczenie],"*"&amp;B28&amp;"*")</f>
        <v>1</v>
      </c>
      <c r="H28" s="17" t="str">
        <f>IF(G28&gt;=F28,"TAK",0)</f>
        <v>TAK</v>
      </c>
      <c r="J28" t="s">
        <v>5238</v>
      </c>
      <c r="T28">
        <f>COUNTIF(SLR286_20231202[Tytuł],"*"&amp;R28&amp;"*")</f>
        <v>282</v>
      </c>
      <c r="U28">
        <f>COUNTIF(SLR286_20231202[streszczenie],"*"&amp;R28&amp;"*")</f>
        <v>280</v>
      </c>
    </row>
    <row r="29" spans="1:21" x14ac:dyDescent="0.45">
      <c r="A29">
        <v>32</v>
      </c>
      <c r="B29" t="s">
        <v>5312</v>
      </c>
      <c r="C29"/>
      <c r="D29" t="s">
        <v>5426</v>
      </c>
      <c r="E29" s="21">
        <v>1</v>
      </c>
      <c r="F29">
        <f>COUNTIF(SLR479_20231202[Tytuł],"*"&amp;B29&amp;"*")</f>
        <v>0</v>
      </c>
      <c r="G29">
        <f>COUNTIF(SLR479_20231202[streszczenie],"*"&amp;B29&amp;"*")</f>
        <v>2</v>
      </c>
      <c r="H29" s="17" t="str">
        <f>IF(G29&gt;=F29,"TAK",0)</f>
        <v>TAK</v>
      </c>
      <c r="J29" t="s">
        <v>5313</v>
      </c>
      <c r="T29">
        <f>COUNTIF(SLR286_20231202[Tytuł],"*"&amp;R29&amp;"*")</f>
        <v>282</v>
      </c>
      <c r="U29">
        <f>COUNTIF(SLR286_20231202[streszczenie],"*"&amp;R29&amp;"*")</f>
        <v>280</v>
      </c>
    </row>
    <row r="30" spans="1:21" hidden="1" x14ac:dyDescent="0.45">
      <c r="A30">
        <v>33</v>
      </c>
      <c r="B30" t="s">
        <v>4945</v>
      </c>
      <c r="C30"/>
      <c r="D30" t="s">
        <v>5420</v>
      </c>
      <c r="E30" s="21">
        <v>1</v>
      </c>
      <c r="F30">
        <f>COUNTIF(SLR479_20231202[Tytuł],"*"&amp;B30&amp;"*")</f>
        <v>0</v>
      </c>
      <c r="G30">
        <f>COUNTIF(SLR479_20231202[streszczenie],"*"&amp;B30&amp;"*")</f>
        <v>1</v>
      </c>
      <c r="H30" s="17" t="str">
        <f>IF(G30&gt;=F30,"TAK",0)</f>
        <v>TAK</v>
      </c>
      <c r="J30" t="s">
        <v>5314</v>
      </c>
      <c r="T30">
        <f>COUNTIF(SLR286_20231202[Tytuł],"*"&amp;R30&amp;"*")</f>
        <v>282</v>
      </c>
      <c r="U30">
        <f>COUNTIF(SLR286_20231202[streszczenie],"*"&amp;R30&amp;"*")</f>
        <v>280</v>
      </c>
    </row>
    <row r="31" spans="1:21" hidden="1" x14ac:dyDescent="0.45">
      <c r="A31">
        <v>34</v>
      </c>
      <c r="B31" t="s">
        <v>4926</v>
      </c>
      <c r="C31"/>
      <c r="D31" t="s">
        <v>5420</v>
      </c>
      <c r="E31" s="21">
        <v>1</v>
      </c>
      <c r="F31">
        <f>COUNTIF(SLR479_20231202[Tytuł],"*"&amp;B31&amp;"*")</f>
        <v>1</v>
      </c>
      <c r="G31">
        <f>COUNTIF(SLR479_20231202[streszczenie],"*"&amp;B31&amp;"*")</f>
        <v>1</v>
      </c>
      <c r="H31" s="17" t="str">
        <f>IF(G31&gt;=F31,"TAK",0)</f>
        <v>TAK</v>
      </c>
      <c r="J31" t="s">
        <v>5311</v>
      </c>
      <c r="T31">
        <f>COUNTIF(SLR286_20231202[Tytuł],"*"&amp;R31&amp;"*")</f>
        <v>282</v>
      </c>
      <c r="U31">
        <f>COUNTIF(SLR286_20231202[streszczenie],"*"&amp;R31&amp;"*")</f>
        <v>280</v>
      </c>
    </row>
    <row r="32" spans="1:21" hidden="1" x14ac:dyDescent="0.45">
      <c r="A32">
        <v>35</v>
      </c>
      <c r="B32" t="s">
        <v>4411</v>
      </c>
      <c r="C32"/>
      <c r="D32" t="s">
        <v>5420</v>
      </c>
      <c r="E32" s="21">
        <v>2</v>
      </c>
      <c r="F32">
        <f>COUNTIF(SLR479_20231202[Tytuł],"*"&amp;B32&amp;"*")</f>
        <v>0</v>
      </c>
      <c r="G32">
        <f>COUNTIF(SLR479_20231202[streszczenie],"*"&amp;B32&amp;"*")</f>
        <v>4</v>
      </c>
      <c r="H32" s="17" t="str">
        <f>IF(G32&gt;=F32,"TAK",0)</f>
        <v>TAK</v>
      </c>
      <c r="J32" t="s">
        <v>5317</v>
      </c>
      <c r="T32">
        <f>COUNTIF(SLR286_20231202[Tytuł],"*"&amp;R32&amp;"*")</f>
        <v>282</v>
      </c>
      <c r="U32">
        <f>COUNTIF(SLR286_20231202[streszczenie],"*"&amp;R32&amp;"*")</f>
        <v>280</v>
      </c>
    </row>
    <row r="33" spans="1:21" hidden="1" x14ac:dyDescent="0.45">
      <c r="A33">
        <v>36</v>
      </c>
      <c r="B33" t="s">
        <v>4952</v>
      </c>
      <c r="C33"/>
      <c r="D33" t="s">
        <v>5421</v>
      </c>
      <c r="E33" s="21">
        <v>3</v>
      </c>
      <c r="F33">
        <f>COUNTIF(SLR479_20231202[Tytuł],"*"&amp;B33&amp;"*")</f>
        <v>0</v>
      </c>
      <c r="G33">
        <f>COUNTIF(SLR479_20231202[streszczenie],"*"&amp;B33&amp;"*")</f>
        <v>4</v>
      </c>
      <c r="H33" s="17" t="str">
        <f>IF(G33&gt;=F33,"TAK",0)</f>
        <v>TAK</v>
      </c>
      <c r="J33" t="s">
        <v>5320</v>
      </c>
      <c r="T33">
        <f>COUNTIF(SLR286_20231202[Tytuł],"*"&amp;R33&amp;"*")</f>
        <v>282</v>
      </c>
      <c r="U33">
        <f>COUNTIF(SLR286_20231202[streszczenie],"*"&amp;R33&amp;"*")</f>
        <v>280</v>
      </c>
    </row>
    <row r="34" spans="1:21" hidden="1" x14ac:dyDescent="0.45">
      <c r="A34">
        <v>37</v>
      </c>
      <c r="B34" t="s">
        <v>5318</v>
      </c>
      <c r="C34"/>
      <c r="D34" t="s">
        <v>5421</v>
      </c>
      <c r="E34" s="21">
        <v>1</v>
      </c>
      <c r="F34">
        <f>COUNTIF(SLR479_20231202[Tytuł],"*"&amp;B34&amp;"*")</f>
        <v>0</v>
      </c>
      <c r="G34">
        <f>COUNTIF(SLR479_20231202[streszczenie],"*"&amp;B34&amp;"*")</f>
        <v>1</v>
      </c>
      <c r="H34" s="17" t="str">
        <f>IF(G34&gt;=F34,"TAK",0)</f>
        <v>TAK</v>
      </c>
      <c r="J34" t="s">
        <v>5319</v>
      </c>
      <c r="T34">
        <f>COUNTIF(SLR286_20231202[Tytuł],"*"&amp;R34&amp;"*")</f>
        <v>282</v>
      </c>
      <c r="U34">
        <f>COUNTIF(SLR286_20231202[streszczenie],"*"&amp;R34&amp;"*")</f>
        <v>280</v>
      </c>
    </row>
    <row r="35" spans="1:21" x14ac:dyDescent="0.45">
      <c r="A35">
        <v>39</v>
      </c>
      <c r="B35" t="s">
        <v>5039</v>
      </c>
      <c r="C35"/>
      <c r="D35" t="s">
        <v>5426</v>
      </c>
      <c r="E35" s="21">
        <v>31</v>
      </c>
      <c r="F35">
        <f>COUNTIF(SLR479_20231202[Tytuł],"*"&amp;B35&amp;"*")</f>
        <v>11</v>
      </c>
      <c r="G35">
        <f>COUNTIF(SLR479_20231202[streszczenie],"*"&amp;B35&amp;"*")</f>
        <v>57</v>
      </c>
      <c r="H35" s="17" t="str">
        <f>IF(G35&gt;=F35,"TAK",0)</f>
        <v>TAK</v>
      </c>
      <c r="J35" t="s">
        <v>5047</v>
      </c>
      <c r="T35">
        <f>COUNTIF(SLR286_20231202[Tytuł],"*"&amp;R35&amp;"*")</f>
        <v>282</v>
      </c>
      <c r="U35">
        <f>COUNTIF(SLR286_20231202[streszczenie],"*"&amp;R35&amp;"*")</f>
        <v>280</v>
      </c>
    </row>
    <row r="36" spans="1:21" x14ac:dyDescent="0.45">
      <c r="A36">
        <v>40</v>
      </c>
      <c r="B36" t="s">
        <v>5040</v>
      </c>
      <c r="C36"/>
      <c r="D36" t="s">
        <v>5426</v>
      </c>
      <c r="E36" s="21">
        <v>2</v>
      </c>
      <c r="F36">
        <f>COUNTIF(SLR479_20231202[Tytuł],"*"&amp;B36&amp;"*")</f>
        <v>2</v>
      </c>
      <c r="G36">
        <f>COUNTIF(SLR479_20231202[streszczenie],"*"&amp;B36&amp;"*")</f>
        <v>3</v>
      </c>
      <c r="H36" s="17" t="str">
        <f>IF(G36&gt;=F36,"TAK",0)</f>
        <v>TAK</v>
      </c>
      <c r="J36" t="s">
        <v>5321</v>
      </c>
      <c r="T36">
        <f>COUNTIF(SLR286_20231202[Tytuł],"*"&amp;R36&amp;"*")</f>
        <v>282</v>
      </c>
      <c r="U36">
        <f>COUNTIF(SLR286_20231202[streszczenie],"*"&amp;R36&amp;"*")</f>
        <v>280</v>
      </c>
    </row>
    <row r="37" spans="1:21" x14ac:dyDescent="0.45">
      <c r="A37">
        <v>41</v>
      </c>
      <c r="B37" t="s">
        <v>5322</v>
      </c>
      <c r="C37"/>
      <c r="D37" t="s">
        <v>5426</v>
      </c>
      <c r="E37" s="21">
        <v>1</v>
      </c>
      <c r="F37">
        <f>COUNTIF(SLR479_20231202[Tytuł],"*"&amp;B37&amp;"*")</f>
        <v>1</v>
      </c>
      <c r="G37">
        <f>COUNTIF(SLR479_20231202[streszczenie],"*"&amp;B37&amp;"*")</f>
        <v>1</v>
      </c>
      <c r="H37" s="17" t="str">
        <f>IF(G37&gt;=F37,"TAK",0)</f>
        <v>TAK</v>
      </c>
      <c r="J37" t="s">
        <v>5323</v>
      </c>
      <c r="T37">
        <f>COUNTIF(SLR286_20231202[Tytuł],"*"&amp;R37&amp;"*")</f>
        <v>282</v>
      </c>
      <c r="U37">
        <f>COUNTIF(SLR286_20231202[streszczenie],"*"&amp;R37&amp;"*")</f>
        <v>280</v>
      </c>
    </row>
    <row r="38" spans="1:21" hidden="1" x14ac:dyDescent="0.45">
      <c r="A38">
        <v>42</v>
      </c>
      <c r="B38" t="s">
        <v>5447</v>
      </c>
      <c r="C38"/>
      <c r="D38" t="s">
        <v>5415</v>
      </c>
      <c r="E38" s="21">
        <v>2</v>
      </c>
      <c r="F38">
        <f>COUNTIF(SLR479_20231202[Tytuł],"*"&amp;B38&amp;"*")</f>
        <v>0</v>
      </c>
      <c r="G38">
        <f>COUNTIF(SLR479_20231202[streszczenie],"*"&amp;B38&amp;"*")</f>
        <v>0</v>
      </c>
      <c r="H38" s="17" t="str">
        <f>IF(G38&gt;=F38,"TAK",0)</f>
        <v>TAK</v>
      </c>
      <c r="I38" t="s">
        <v>5425</v>
      </c>
      <c r="J38" t="s">
        <v>5324</v>
      </c>
      <c r="T38">
        <f>COUNTIF(SLR286_20231202[Tytuł],"*"&amp;R38&amp;"*")</f>
        <v>282</v>
      </c>
      <c r="U38">
        <f>COUNTIF(SLR286_20231202[streszczenie],"*"&amp;R38&amp;"*")</f>
        <v>280</v>
      </c>
    </row>
    <row r="39" spans="1:21" hidden="1" x14ac:dyDescent="0.45">
      <c r="A39">
        <v>42</v>
      </c>
      <c r="B39" t="s">
        <v>5448</v>
      </c>
      <c r="C39"/>
      <c r="D39" t="s">
        <v>5418</v>
      </c>
      <c r="E39" s="21">
        <v>2</v>
      </c>
      <c r="F39">
        <f>COUNTIF(SLR479_20231202[Tytuł],"*"&amp;B39&amp;"*")</f>
        <v>0</v>
      </c>
      <c r="G39">
        <f>COUNTIF(SLR479_20231202[streszczenie],"*"&amp;B39&amp;"*")</f>
        <v>0</v>
      </c>
      <c r="H39" s="17" t="str">
        <f>IF(G39&gt;=F39,"TAK",0)</f>
        <v>TAK</v>
      </c>
      <c r="I39" t="s">
        <v>5425</v>
      </c>
      <c r="J39" t="s">
        <v>5324</v>
      </c>
    </row>
    <row r="40" spans="1:21" hidden="1" x14ac:dyDescent="0.45">
      <c r="A40">
        <v>42</v>
      </c>
      <c r="B40" t="s">
        <v>5449</v>
      </c>
      <c r="C40"/>
      <c r="D40" t="s">
        <v>5419</v>
      </c>
      <c r="E40" s="21">
        <v>2</v>
      </c>
      <c r="F40">
        <f>COUNTIF(SLR479_20231202[Tytuł],"*"&amp;B40&amp;"*")</f>
        <v>0</v>
      </c>
      <c r="G40">
        <f>COUNTIF(SLR479_20231202[streszczenie],"*"&amp;B40&amp;"*")</f>
        <v>0</v>
      </c>
      <c r="H40" s="17" t="str">
        <f>IF(G40&gt;=F40,"TAK",0)</f>
        <v>TAK</v>
      </c>
      <c r="I40" t="s">
        <v>5425</v>
      </c>
      <c r="J40" t="s">
        <v>5324</v>
      </c>
    </row>
    <row r="41" spans="1:21" hidden="1" x14ac:dyDescent="0.45">
      <c r="A41" s="2">
        <v>42</v>
      </c>
      <c r="B41" s="2" t="s">
        <v>5041</v>
      </c>
      <c r="C41" s="2"/>
      <c r="D41" s="2"/>
      <c r="E41" s="26">
        <v>0</v>
      </c>
      <c r="F41" s="2">
        <f>COUNTIF(SLR479_20231202[Tytuł],"*"&amp;B41&amp;"*")</f>
        <v>1</v>
      </c>
      <c r="G41" s="2">
        <f>COUNTIF(SLR479_20231202[streszczenie],"*"&amp;B41&amp;"*")</f>
        <v>6</v>
      </c>
      <c r="H41" s="27" t="str">
        <f>IF(G41&gt;=F41,"TAK",0)</f>
        <v>TAK</v>
      </c>
      <c r="I41" s="2" t="s">
        <v>5454</v>
      </c>
      <c r="J41" t="s">
        <v>5324</v>
      </c>
      <c r="T41">
        <f>COUNTIF(SLR286_20231202[Tytuł],"*"&amp;R41&amp;"*")</f>
        <v>282</v>
      </c>
      <c r="U41">
        <f>COUNTIF(SLR286_20231202[streszczenie],"*"&amp;R41&amp;"*")</f>
        <v>280</v>
      </c>
    </row>
    <row r="42" spans="1:21" hidden="1" x14ac:dyDescent="0.45">
      <c r="A42">
        <v>43</v>
      </c>
      <c r="B42" t="s">
        <v>5455</v>
      </c>
      <c r="C42"/>
      <c r="D42" t="s">
        <v>5415</v>
      </c>
      <c r="E42" s="21">
        <v>1</v>
      </c>
      <c r="F42">
        <f>COUNTIF(SLR479_20231202[Tytuł],"*"&amp;B42&amp;"*")</f>
        <v>0</v>
      </c>
      <c r="G42">
        <f>COUNTIF(SLR479_20231202[streszczenie],"*"&amp;B42&amp;"*")</f>
        <v>0</v>
      </c>
      <c r="H42" s="17" t="str">
        <f>IF(G42&gt;=F42,"TAK",0)</f>
        <v>TAK</v>
      </c>
      <c r="I42" t="s">
        <v>5425</v>
      </c>
      <c r="J42" t="s">
        <v>5325</v>
      </c>
      <c r="T42">
        <f>COUNTIF(SLR286_20231202[Tytuł],"*"&amp;R42&amp;"*")</f>
        <v>282</v>
      </c>
      <c r="U42">
        <f>COUNTIF(SLR286_20231202[streszczenie],"*"&amp;R42&amp;"*")</f>
        <v>280</v>
      </c>
    </row>
    <row r="43" spans="1:21" hidden="1" x14ac:dyDescent="0.45">
      <c r="A43">
        <v>43</v>
      </c>
      <c r="B43" t="s">
        <v>5456</v>
      </c>
      <c r="C43"/>
      <c r="D43" t="s">
        <v>5418</v>
      </c>
      <c r="E43" s="21">
        <v>1</v>
      </c>
      <c r="F43">
        <f>COUNTIF(SLR479_20231202[Tytuł],"*"&amp;B43&amp;"*")</f>
        <v>0</v>
      </c>
      <c r="G43">
        <f>COUNTIF(SLR479_20231202[streszczenie],"*"&amp;B43&amp;"*")</f>
        <v>0</v>
      </c>
      <c r="H43" s="17" t="str">
        <f>IF(G43&gt;=F43,"TAK",0)</f>
        <v>TAK</v>
      </c>
      <c r="I43" t="s">
        <v>5425</v>
      </c>
      <c r="J43" t="s">
        <v>5325</v>
      </c>
    </row>
    <row r="44" spans="1:21" hidden="1" x14ac:dyDescent="0.45">
      <c r="A44">
        <v>43</v>
      </c>
      <c r="B44" t="s">
        <v>5457</v>
      </c>
      <c r="C44"/>
      <c r="D44" t="s">
        <v>5419</v>
      </c>
      <c r="E44" s="21">
        <v>1</v>
      </c>
      <c r="F44">
        <f>COUNTIF(SLR479_20231202[Tytuł],"*"&amp;B44&amp;"*")</f>
        <v>0</v>
      </c>
      <c r="G44">
        <f>COUNTIF(SLR479_20231202[streszczenie],"*"&amp;B44&amp;"*")</f>
        <v>0</v>
      </c>
      <c r="H44" s="17" t="str">
        <f>IF(G44&gt;=F44,"TAK",0)</f>
        <v>TAK</v>
      </c>
      <c r="I44" t="s">
        <v>5425</v>
      </c>
      <c r="J44" t="s">
        <v>5325</v>
      </c>
    </row>
    <row r="45" spans="1:21" hidden="1" x14ac:dyDescent="0.45">
      <c r="A45" s="2">
        <v>43</v>
      </c>
      <c r="B45" s="2" t="s">
        <v>5042</v>
      </c>
      <c r="C45" s="2"/>
      <c r="D45" s="2"/>
      <c r="E45" s="26">
        <v>0</v>
      </c>
      <c r="F45" s="2">
        <f>COUNTIF(SLR479_20231202[Tytuł],"*"&amp;B45&amp;"*")</f>
        <v>0</v>
      </c>
      <c r="G45" s="2">
        <f>COUNTIF(SLR479_20231202[streszczenie],"*"&amp;B45&amp;"*")</f>
        <v>5</v>
      </c>
      <c r="H45" s="27" t="str">
        <f>IF(G45&gt;=F45,"TAK",0)</f>
        <v>TAK</v>
      </c>
      <c r="I45" s="2" t="s">
        <v>5458</v>
      </c>
      <c r="J45" t="s">
        <v>5325</v>
      </c>
    </row>
    <row r="46" spans="1:21" hidden="1" x14ac:dyDescent="0.45">
      <c r="A46">
        <v>44</v>
      </c>
      <c r="B46" t="s">
        <v>5460</v>
      </c>
      <c r="C46"/>
      <c r="D46" t="s">
        <v>5415</v>
      </c>
      <c r="E46" s="21">
        <v>1</v>
      </c>
      <c r="F46">
        <f>COUNTIF(SLR479_20231202[Tytuł],"*"&amp;B46&amp;"*")</f>
        <v>0</v>
      </c>
      <c r="G46">
        <f>COUNTIF(SLR479_20231202[streszczenie],"*"&amp;B46&amp;"*")</f>
        <v>0</v>
      </c>
      <c r="H46" s="17" t="str">
        <f>IF(G46&gt;=F46,"TAK",0)</f>
        <v>TAK</v>
      </c>
      <c r="I46" t="s">
        <v>5425</v>
      </c>
      <c r="J46" t="s">
        <v>5326</v>
      </c>
    </row>
    <row r="47" spans="1:21" hidden="1" x14ac:dyDescent="0.45">
      <c r="A47">
        <v>44</v>
      </c>
      <c r="B47" t="s">
        <v>5461</v>
      </c>
      <c r="C47"/>
      <c r="D47" t="s">
        <v>5418</v>
      </c>
      <c r="E47" s="21">
        <v>1</v>
      </c>
      <c r="F47">
        <f>COUNTIF(SLR479_20231202[Tytuł],"*"&amp;B47&amp;"*")</f>
        <v>0</v>
      </c>
      <c r="G47">
        <f>COUNTIF(SLR479_20231202[streszczenie],"*"&amp;B47&amp;"*")</f>
        <v>0</v>
      </c>
      <c r="H47" s="17" t="str">
        <f>IF(G47&gt;=F47,"TAK",0)</f>
        <v>TAK</v>
      </c>
      <c r="I47" t="s">
        <v>5425</v>
      </c>
      <c r="J47" t="s">
        <v>5326</v>
      </c>
    </row>
    <row r="48" spans="1:21" hidden="1" x14ac:dyDescent="0.45">
      <c r="A48">
        <v>44</v>
      </c>
      <c r="B48" t="s">
        <v>5462</v>
      </c>
      <c r="C48"/>
      <c r="D48" t="s">
        <v>5419</v>
      </c>
      <c r="E48" s="21">
        <v>1</v>
      </c>
      <c r="F48">
        <f>COUNTIF(SLR479_20231202[Tytuł],"*"&amp;B48&amp;"*")</f>
        <v>0</v>
      </c>
      <c r="G48">
        <f>COUNTIF(SLR479_20231202[streszczenie],"*"&amp;B48&amp;"*")</f>
        <v>0</v>
      </c>
      <c r="H48" s="17" t="str">
        <f>IF(G48&gt;=F48,"TAK",0)</f>
        <v>TAK</v>
      </c>
      <c r="I48" t="s">
        <v>5425</v>
      </c>
      <c r="J48" t="s">
        <v>5326</v>
      </c>
    </row>
    <row r="49" spans="1:10" hidden="1" x14ac:dyDescent="0.45">
      <c r="A49" s="2">
        <v>44</v>
      </c>
      <c r="B49" s="2" t="s">
        <v>5044</v>
      </c>
      <c r="C49" s="2"/>
      <c r="D49" s="2"/>
      <c r="E49" s="26">
        <v>0</v>
      </c>
      <c r="F49" s="2">
        <f>COUNTIF(SLR479_20231202[Tytuł],"*"&amp;B49&amp;"*")</f>
        <v>0</v>
      </c>
      <c r="G49" s="2">
        <f>COUNTIF(SLR479_20231202[streszczenie],"*"&amp;B49&amp;"*")</f>
        <v>3</v>
      </c>
      <c r="H49" s="27" t="str">
        <f>IF(G49&gt;=F49,"TAK",0)</f>
        <v>TAK</v>
      </c>
      <c r="I49" s="2" t="s">
        <v>5459</v>
      </c>
      <c r="J49" t="s">
        <v>5326</v>
      </c>
    </row>
    <row r="50" spans="1:10" hidden="1" x14ac:dyDescent="0.45">
      <c r="A50">
        <v>45</v>
      </c>
      <c r="B50" t="s">
        <v>5046</v>
      </c>
      <c r="C50"/>
      <c r="D50" t="s">
        <v>5418</v>
      </c>
      <c r="E50" s="21">
        <v>1</v>
      </c>
      <c r="F50">
        <f>COUNTIF(SLR479_20231202[Tytuł],"*"&amp;B50&amp;"*")</f>
        <v>0</v>
      </c>
      <c r="G50">
        <f>COUNTIF(SLR479_20231202[streszczenie],"*"&amp;B50&amp;"*")</f>
        <v>1</v>
      </c>
      <c r="H50" s="17" t="str">
        <f>IF(G50&gt;=F50,"TAK",0)</f>
        <v>TAK</v>
      </c>
      <c r="J50" t="s">
        <v>5264</v>
      </c>
    </row>
    <row r="51" spans="1:10" hidden="1" x14ac:dyDescent="0.45">
      <c r="A51">
        <v>46</v>
      </c>
      <c r="B51" t="s">
        <v>5045</v>
      </c>
      <c r="C51"/>
      <c r="D51" t="s">
        <v>5415</v>
      </c>
      <c r="E51" s="21">
        <v>1</v>
      </c>
      <c r="F51">
        <f>COUNTIF(SLR479_20231202[Tytuł],"*"&amp;B51&amp;"*")</f>
        <v>0</v>
      </c>
      <c r="G51">
        <f>COUNTIF(SLR479_20231202[streszczenie],"*"&amp;B51&amp;"*")</f>
        <v>1</v>
      </c>
      <c r="H51" s="17" t="str">
        <f>IF(G51&gt;=F51,"TAK",0)</f>
        <v>TAK</v>
      </c>
      <c r="J51" t="s">
        <v>5327</v>
      </c>
    </row>
    <row r="52" spans="1:10" x14ac:dyDescent="0.45">
      <c r="A52">
        <v>47</v>
      </c>
      <c r="B52" t="s">
        <v>5043</v>
      </c>
      <c r="C52"/>
      <c r="D52" t="s">
        <v>5426</v>
      </c>
      <c r="E52" s="21">
        <v>1</v>
      </c>
      <c r="F52">
        <f>COUNTIF(SLR479_20231202[Tytuł],"*"&amp;B52&amp;"*")</f>
        <v>0</v>
      </c>
      <c r="G52">
        <f>COUNTIF(SLR479_20231202[streszczenie],"*"&amp;B52&amp;"*")</f>
        <v>1</v>
      </c>
      <c r="H52" s="17" t="str">
        <f>IF(G52&gt;=F52,"TAK",0)</f>
        <v>TAK</v>
      </c>
      <c r="J52" t="s">
        <v>5328</v>
      </c>
    </row>
    <row r="53" spans="1:10" x14ac:dyDescent="0.45">
      <c r="A53">
        <v>48</v>
      </c>
      <c r="B53" t="s">
        <v>5130</v>
      </c>
      <c r="C53"/>
      <c r="D53" t="s">
        <v>5426</v>
      </c>
      <c r="E53" s="21">
        <v>1</v>
      </c>
      <c r="F53">
        <f>COUNTIF(SLR479_20231202[Tytuł],"*"&amp;B53&amp;"*")</f>
        <v>0</v>
      </c>
      <c r="G53">
        <f>COUNTIF(SLR479_20231202[streszczenie],"*"&amp;B53&amp;"*")</f>
        <v>1</v>
      </c>
      <c r="H53" s="17" t="str">
        <f>IF(G53&gt;=F53,"TAK",0)</f>
        <v>TAK</v>
      </c>
      <c r="J53" t="s">
        <v>5131</v>
      </c>
    </row>
    <row r="54" spans="1:10" x14ac:dyDescent="0.45">
      <c r="A54">
        <v>49</v>
      </c>
      <c r="B54" t="s">
        <v>5132</v>
      </c>
      <c r="C54"/>
      <c r="D54" t="s">
        <v>5426</v>
      </c>
      <c r="E54" s="21">
        <v>1</v>
      </c>
      <c r="F54">
        <f>COUNTIF(SLR479_20231202[Tytuł],"*"&amp;B54&amp;"*")</f>
        <v>0</v>
      </c>
      <c r="G54">
        <f>COUNTIF(SLR479_20231202[streszczenie],"*"&amp;B54&amp;"*")</f>
        <v>1</v>
      </c>
      <c r="H54" s="17" t="str">
        <f>IF(G54&gt;=F54,"TAK",0)</f>
        <v>TAK</v>
      </c>
      <c r="J54" t="s">
        <v>5133</v>
      </c>
    </row>
    <row r="55" spans="1:10" x14ac:dyDescent="0.45">
      <c r="A55">
        <v>52</v>
      </c>
      <c r="B55" t="s">
        <v>5272</v>
      </c>
      <c r="C55"/>
      <c r="D55" t="s">
        <v>5426</v>
      </c>
      <c r="E55" s="21">
        <v>1</v>
      </c>
      <c r="F55">
        <f>COUNTIF(SLR479_20231202[Tytuł],"*"&amp;B55&amp;"*")</f>
        <v>1</v>
      </c>
      <c r="G55">
        <f>COUNTIF(SLR479_20231202[streszczenie],"*"&amp;B55&amp;"*")</f>
        <v>26</v>
      </c>
      <c r="H55" s="17" t="str">
        <f>IF(G55&gt;=F55,"TAK",0)</f>
        <v>TAK</v>
      </c>
      <c r="J55" t="s">
        <v>5273</v>
      </c>
    </row>
    <row r="56" spans="1:10" hidden="1" x14ac:dyDescent="0.45">
      <c r="A56">
        <v>53</v>
      </c>
      <c r="B56" t="s">
        <v>4426</v>
      </c>
      <c r="C56"/>
      <c r="D56" t="s">
        <v>5421</v>
      </c>
      <c r="E56" s="21">
        <v>1</v>
      </c>
      <c r="F56">
        <f>COUNTIF(SLR479_20231202[Tytuł],"*"&amp;B56&amp;"*")</f>
        <v>0</v>
      </c>
      <c r="G56">
        <f>COUNTIF(SLR479_20231202[streszczenie],"*"&amp;B56&amp;"*")</f>
        <v>1</v>
      </c>
      <c r="H56" s="17" t="str">
        <f>IF(G56&gt;=F56,"TAK",0)</f>
        <v>TAK</v>
      </c>
      <c r="J56" t="s">
        <v>5329</v>
      </c>
    </row>
    <row r="57" spans="1:10" hidden="1" x14ac:dyDescent="0.45">
      <c r="A57">
        <v>54</v>
      </c>
      <c r="B57" t="s">
        <v>4427</v>
      </c>
      <c r="C57"/>
      <c r="D57" t="s">
        <v>5421</v>
      </c>
      <c r="E57" s="21">
        <v>1</v>
      </c>
      <c r="F57">
        <f>COUNTIF(SLR479_20231202[Tytuł],"*"&amp;B57&amp;"*")</f>
        <v>0</v>
      </c>
      <c r="G57">
        <f>COUNTIF(SLR479_20231202[streszczenie],"*"&amp;B57&amp;"*")</f>
        <v>1</v>
      </c>
      <c r="H57" s="17" t="str">
        <f>IF(G57&gt;=F57,"TAK",0)</f>
        <v>TAK</v>
      </c>
      <c r="J57" t="s">
        <v>5330</v>
      </c>
    </row>
    <row r="58" spans="1:10" hidden="1" x14ac:dyDescent="0.45">
      <c r="A58">
        <v>55</v>
      </c>
      <c r="B58" t="s">
        <v>4395</v>
      </c>
      <c r="C58"/>
      <c r="D58" t="s">
        <v>5421</v>
      </c>
      <c r="E58" s="21">
        <v>6</v>
      </c>
      <c r="F58">
        <f>COUNTIF(SLR479_20231202[Tytuł],"*"&amp;B58&amp;"*")</f>
        <v>1</v>
      </c>
      <c r="G58">
        <f>COUNTIF(SLR479_20231202[streszczenie],"*"&amp;B58&amp;"*")</f>
        <v>8</v>
      </c>
      <c r="H58" s="17" t="str">
        <f>IF(G58&gt;=F58,"TAK",0)</f>
        <v>TAK</v>
      </c>
      <c r="J58" t="s">
        <v>5331</v>
      </c>
    </row>
    <row r="59" spans="1:10" hidden="1" x14ac:dyDescent="0.45">
      <c r="A59">
        <v>59</v>
      </c>
      <c r="B59" t="s">
        <v>5048</v>
      </c>
      <c r="C59"/>
      <c r="D59" t="s">
        <v>5419</v>
      </c>
      <c r="E59" s="21">
        <v>2</v>
      </c>
      <c r="F59">
        <f>COUNTIF(SLR479_20231202[Tytuł],"*"&amp;B59&amp;"*")</f>
        <v>0</v>
      </c>
      <c r="G59">
        <f>COUNTIF(SLR479_20231202[streszczenie],"*"&amp;B59&amp;"*")</f>
        <v>2</v>
      </c>
      <c r="H59" s="17" t="str">
        <f>IF(G59&gt;=F59,"TAK",0)</f>
        <v>TAK</v>
      </c>
      <c r="J59" t="s">
        <v>5332</v>
      </c>
    </row>
    <row r="60" spans="1:10" hidden="1" x14ac:dyDescent="0.45">
      <c r="A60">
        <v>60</v>
      </c>
      <c r="B60" t="s">
        <v>5049</v>
      </c>
      <c r="C60"/>
      <c r="D60" t="s">
        <v>5421</v>
      </c>
      <c r="E60" s="21">
        <v>1</v>
      </c>
      <c r="F60">
        <f>COUNTIF(SLR479_20231202[Tytuł],"*"&amp;B60&amp;"*")</f>
        <v>0</v>
      </c>
      <c r="G60">
        <f>COUNTIF(SLR479_20231202[streszczenie],"*"&amp;B60&amp;"*")</f>
        <v>1</v>
      </c>
      <c r="H60" s="17" t="str">
        <f>IF(G60&gt;=F60,"TAK",0)</f>
        <v>TAK</v>
      </c>
      <c r="J60" t="s">
        <v>5333</v>
      </c>
    </row>
    <row r="61" spans="1:10" hidden="1" x14ac:dyDescent="0.45">
      <c r="A61">
        <v>61</v>
      </c>
      <c r="B61" t="s">
        <v>5050</v>
      </c>
      <c r="C61"/>
      <c r="D61" t="s">
        <v>5421</v>
      </c>
      <c r="E61" s="21">
        <v>1</v>
      </c>
      <c r="F61">
        <f>COUNTIF(SLR479_20231202[Tytuł],"*"&amp;B61&amp;"*")</f>
        <v>0</v>
      </c>
      <c r="G61">
        <f>COUNTIF(SLR479_20231202[streszczenie],"*"&amp;B61&amp;"*")</f>
        <v>1</v>
      </c>
      <c r="H61" s="17" t="str">
        <f>IF(G61&gt;=F61,"TAK",0)</f>
        <v>TAK</v>
      </c>
      <c r="J61" t="s">
        <v>5334</v>
      </c>
    </row>
    <row r="62" spans="1:10" hidden="1" x14ac:dyDescent="0.45">
      <c r="A62">
        <v>62</v>
      </c>
      <c r="B62" t="s">
        <v>5051</v>
      </c>
      <c r="C62"/>
      <c r="D62" t="s">
        <v>5420</v>
      </c>
      <c r="E62" s="21">
        <v>1</v>
      </c>
      <c r="F62">
        <f>COUNTIF(SLR479_20231202[Tytuł],"*"&amp;B62&amp;"*")</f>
        <v>0</v>
      </c>
      <c r="G62">
        <f>COUNTIF(SLR479_20231202[streszczenie],"*"&amp;B62&amp;"*")</f>
        <v>1</v>
      </c>
      <c r="H62" s="17" t="str">
        <f>IF(G62&gt;=F62,"TAK",0)</f>
        <v>TAK</v>
      </c>
      <c r="J62" t="s">
        <v>5122</v>
      </c>
    </row>
    <row r="63" spans="1:10" x14ac:dyDescent="0.45">
      <c r="A63">
        <v>64</v>
      </c>
      <c r="B63" t="s">
        <v>5335</v>
      </c>
      <c r="C63"/>
      <c r="D63" t="s">
        <v>5426</v>
      </c>
      <c r="E63" s="21">
        <v>1</v>
      </c>
      <c r="F63">
        <f>COUNTIF(SLR479_20231202[Tytuł],"*"&amp;B63&amp;"*")</f>
        <v>0</v>
      </c>
      <c r="G63">
        <f>COUNTIF(SLR479_20231202[streszczenie],"*"&amp;B63&amp;"*")</f>
        <v>1</v>
      </c>
      <c r="H63" s="17" t="str">
        <f>IF(G63&gt;=F63,"TAK",0)</f>
        <v>TAK</v>
      </c>
      <c r="J63" t="s">
        <v>5180</v>
      </c>
    </row>
    <row r="64" spans="1:10" hidden="1" x14ac:dyDescent="0.45">
      <c r="A64">
        <v>65</v>
      </c>
      <c r="B64" t="s">
        <v>4408</v>
      </c>
      <c r="C64"/>
      <c r="D64" t="s">
        <v>5418</v>
      </c>
      <c r="E64" s="21">
        <v>1</v>
      </c>
      <c r="F64">
        <f>COUNTIF(SLR479_20231202[Tytuł],"*"&amp;B64&amp;"*")</f>
        <v>0</v>
      </c>
      <c r="G64">
        <f>COUNTIF(SLR479_20231202[streszczenie],"*"&amp;B64&amp;"*")</f>
        <v>15</v>
      </c>
      <c r="H64" s="17" t="str">
        <f>IF(G64&gt;=F64,"TAK",0)</f>
        <v>TAK</v>
      </c>
      <c r="J64" t="s">
        <v>5337</v>
      </c>
    </row>
    <row r="65" spans="1:10" hidden="1" x14ac:dyDescent="0.45">
      <c r="A65">
        <v>66</v>
      </c>
      <c r="B65" t="s">
        <v>5336</v>
      </c>
      <c r="C65"/>
      <c r="D65" t="s">
        <v>5418</v>
      </c>
      <c r="E65" s="21">
        <v>13</v>
      </c>
      <c r="F65">
        <f>COUNTIF(SLR479_20231202[Tytuł],"*"&amp;B65&amp;"*")</f>
        <v>0</v>
      </c>
      <c r="G65">
        <f>COUNTIF(SLR479_20231202[streszczenie],"*"&amp;B65&amp;"*")</f>
        <v>14</v>
      </c>
      <c r="H65" s="17" t="str">
        <f>IF(G65&gt;=F65,"TAK",0)</f>
        <v>TAK</v>
      </c>
      <c r="J65" t="s">
        <v>5338</v>
      </c>
    </row>
    <row r="66" spans="1:10" hidden="1" x14ac:dyDescent="0.45">
      <c r="A66">
        <v>67</v>
      </c>
      <c r="B66" t="s">
        <v>5441</v>
      </c>
      <c r="C66"/>
      <c r="D66" t="s">
        <v>5418</v>
      </c>
      <c r="E66" s="21">
        <v>7</v>
      </c>
      <c r="F66">
        <f>COUNTIF(SLR479_20231202[Tytuł],"*"&amp;B66&amp;"*")</f>
        <v>0</v>
      </c>
      <c r="G66" s="28">
        <f>COUNTIF(SLR479_20231202[streszczenie],"*"&amp;B66&amp;"*")</f>
        <v>0</v>
      </c>
      <c r="H66" s="17" t="str">
        <f>IF(G66&gt;=F66,"TAK",0)</f>
        <v>TAK</v>
      </c>
      <c r="I66" t="s">
        <v>5424</v>
      </c>
      <c r="J66" t="s">
        <v>5339</v>
      </c>
    </row>
    <row r="67" spans="1:10" hidden="1" x14ac:dyDescent="0.45">
      <c r="A67">
        <v>67</v>
      </c>
      <c r="B67" t="s">
        <v>5442</v>
      </c>
      <c r="C67"/>
      <c r="D67" t="s">
        <v>5419</v>
      </c>
      <c r="E67" s="21">
        <v>7</v>
      </c>
      <c r="F67">
        <f>COUNTIF(SLR479_20231202[Tytuł],"*"&amp;B67&amp;"*")</f>
        <v>0</v>
      </c>
      <c r="G67" s="28">
        <f>COUNTIF(SLR479_20231202[streszczenie],"*"&amp;B67&amp;"*")</f>
        <v>0</v>
      </c>
      <c r="H67" s="17" t="str">
        <f>IF(G67&gt;=F67,"TAK",0)</f>
        <v>TAK</v>
      </c>
      <c r="I67" t="s">
        <v>5424</v>
      </c>
      <c r="J67" t="s">
        <v>5339</v>
      </c>
    </row>
    <row r="68" spans="1:10" hidden="1" x14ac:dyDescent="0.45">
      <c r="A68" s="2">
        <v>67</v>
      </c>
      <c r="B68" s="2" t="s">
        <v>5052</v>
      </c>
      <c r="C68" s="2"/>
      <c r="D68" s="2"/>
      <c r="E68" s="26">
        <v>0</v>
      </c>
      <c r="F68" s="2">
        <f>COUNTIF(SLR479_20231202[Tytuł],"*"&amp;B68&amp;"*")</f>
        <v>2</v>
      </c>
      <c r="G68" s="2">
        <f>COUNTIF(SLR479_20231202[streszczenie],"*"&amp;B68&amp;"*")</f>
        <v>14</v>
      </c>
      <c r="H68" s="27" t="str">
        <f>IF(G68&gt;=F68,"TAK",0)</f>
        <v>TAK</v>
      </c>
      <c r="I68" s="2" t="s">
        <v>5451</v>
      </c>
      <c r="J68" t="s">
        <v>5339</v>
      </c>
    </row>
    <row r="69" spans="1:10" hidden="1" x14ac:dyDescent="0.45">
      <c r="A69">
        <v>68</v>
      </c>
      <c r="B69" t="s">
        <v>4401</v>
      </c>
      <c r="C69"/>
      <c r="D69" t="s">
        <v>5420</v>
      </c>
      <c r="E69" s="21">
        <v>2</v>
      </c>
      <c r="F69">
        <f>COUNTIF(SLR479_20231202[Tytuł],"*"&amp;B69&amp;"*")</f>
        <v>1</v>
      </c>
      <c r="G69">
        <f>COUNTIF(SLR479_20231202[streszczenie],"*"&amp;B69&amp;"*")</f>
        <v>17</v>
      </c>
      <c r="H69" s="17" t="str">
        <f>IF(G69&gt;=F69,"TAK",0)</f>
        <v>TAK</v>
      </c>
      <c r="J69" t="s">
        <v>5341</v>
      </c>
    </row>
    <row r="70" spans="1:10" hidden="1" x14ac:dyDescent="0.45">
      <c r="A70">
        <v>69</v>
      </c>
      <c r="B70" t="s">
        <v>5340</v>
      </c>
      <c r="C70"/>
      <c r="D70" t="s">
        <v>5420</v>
      </c>
      <c r="E70" s="21">
        <v>15</v>
      </c>
      <c r="F70">
        <f>COUNTIF(SLR479_20231202[Tytuł],"*"&amp;B70&amp;"*")</f>
        <v>1</v>
      </c>
      <c r="G70">
        <f>COUNTIF(SLR479_20231202[streszczenie],"*"&amp;B70&amp;"*")</f>
        <v>15</v>
      </c>
      <c r="H70" s="17" t="str">
        <f>IF(G70&gt;=F70,"TAK",0)</f>
        <v>TAK</v>
      </c>
      <c r="J70" t="s">
        <v>5342</v>
      </c>
    </row>
    <row r="71" spans="1:10" hidden="1" x14ac:dyDescent="0.45">
      <c r="A71">
        <v>72</v>
      </c>
      <c r="B71" t="s">
        <v>2212</v>
      </c>
      <c r="C71"/>
      <c r="D71" t="s">
        <v>5418</v>
      </c>
      <c r="E71" s="21">
        <v>35</v>
      </c>
      <c r="F71">
        <f>COUNTIF(SLR479_20231202[Tytuł],"*"&amp;B71&amp;"*")</f>
        <v>17</v>
      </c>
      <c r="G71">
        <f>COUNTIF(SLR479_20231202[streszczenie],"*"&amp;B71&amp;"*")</f>
        <v>68</v>
      </c>
      <c r="H71" s="17" t="str">
        <f>IF(G71&gt;=F71,"TAK",0)</f>
        <v>TAK</v>
      </c>
      <c r="J71" t="s">
        <v>5057</v>
      </c>
    </row>
    <row r="72" spans="1:10" hidden="1" x14ac:dyDescent="0.45">
      <c r="A72">
        <v>73</v>
      </c>
      <c r="B72" t="s">
        <v>5053</v>
      </c>
      <c r="C72"/>
      <c r="D72" t="s">
        <v>5418</v>
      </c>
      <c r="E72" s="21">
        <v>17</v>
      </c>
      <c r="F72">
        <f>COUNTIF(SLR479_20231202[Tytuł],"*"&amp;B72&amp;"*")</f>
        <v>0</v>
      </c>
      <c r="G72">
        <f>COUNTIF(SLR479_20231202[streszczenie],"*"&amp;B72&amp;"*")</f>
        <v>17</v>
      </c>
      <c r="H72" s="17" t="str">
        <f>IF(G72&gt;=F72,"TAK",0)</f>
        <v>TAK</v>
      </c>
      <c r="J72" t="s">
        <v>5343</v>
      </c>
    </row>
    <row r="73" spans="1:10" hidden="1" x14ac:dyDescent="0.45">
      <c r="A73" s="2">
        <v>74</v>
      </c>
      <c r="B73" s="2" t="s">
        <v>5055</v>
      </c>
      <c r="C73" s="2"/>
      <c r="D73" s="2" t="s">
        <v>5418</v>
      </c>
      <c r="E73" s="26">
        <v>1</v>
      </c>
      <c r="F73" s="2">
        <f>COUNTIF(SLR479_20231202[Tytuł],"*"&amp;B73&amp;"*")</f>
        <v>0</v>
      </c>
      <c r="G73" s="2">
        <f>COUNTIF(SLR479_20231202[streszczenie],"*"&amp;B73&amp;"*")</f>
        <v>1</v>
      </c>
      <c r="H73" s="27" t="str">
        <f>IF(G73&gt;=F73,"TAK",0)</f>
        <v>TAK</v>
      </c>
      <c r="I73" s="2" t="s">
        <v>5424</v>
      </c>
      <c r="J73" t="s">
        <v>5344</v>
      </c>
    </row>
    <row r="74" spans="1:10" hidden="1" x14ac:dyDescent="0.45">
      <c r="A74">
        <v>75</v>
      </c>
      <c r="B74" t="s">
        <v>4429</v>
      </c>
      <c r="C74"/>
      <c r="D74" t="s">
        <v>5421</v>
      </c>
      <c r="E74" s="21">
        <v>1</v>
      </c>
      <c r="F74">
        <f>COUNTIF(SLR479_20231202[Tytuł],"*"&amp;B74&amp;"*")</f>
        <v>0</v>
      </c>
      <c r="G74">
        <f>COUNTIF(SLR479_20231202[streszczenie],"*"&amp;B74&amp;"*")</f>
        <v>1</v>
      </c>
      <c r="H74" s="17" t="str">
        <f>IF(G74&gt;=F74,"TAK",0)</f>
        <v>TAK</v>
      </c>
      <c r="J74" t="s">
        <v>5115</v>
      </c>
    </row>
    <row r="75" spans="1:10" hidden="1" x14ac:dyDescent="0.45">
      <c r="A75">
        <v>76</v>
      </c>
      <c r="B75" t="s">
        <v>4433</v>
      </c>
      <c r="C75"/>
      <c r="D75" t="s">
        <v>5421</v>
      </c>
      <c r="E75" s="21">
        <v>2</v>
      </c>
      <c r="F75">
        <f>COUNTIF(SLR479_20231202[Tytuł],"*"&amp;B75&amp;"*")</f>
        <v>1</v>
      </c>
      <c r="G75">
        <f>COUNTIF(SLR479_20231202[streszczenie],"*"&amp;B75&amp;"*")</f>
        <v>2</v>
      </c>
      <c r="H75" s="17" t="str">
        <f>IF(G75&gt;=F75,"TAK",0)</f>
        <v>TAK</v>
      </c>
      <c r="J75" t="s">
        <v>5345</v>
      </c>
    </row>
    <row r="76" spans="1:10" hidden="1" x14ac:dyDescent="0.45">
      <c r="A76">
        <v>77</v>
      </c>
      <c r="B76" t="s">
        <v>5056</v>
      </c>
      <c r="C76"/>
      <c r="D76" t="s">
        <v>5421</v>
      </c>
      <c r="E76" s="21">
        <v>1</v>
      </c>
      <c r="F76">
        <f>COUNTIF(SLR479_20231202[Tytuł],"*"&amp;B76&amp;"*")</f>
        <v>0</v>
      </c>
      <c r="G76">
        <f>COUNTIF(SLR479_20231202[streszczenie],"*"&amp;B76&amp;"*")</f>
        <v>1</v>
      </c>
      <c r="H76" s="17" t="str">
        <f>IF(G76&gt;=F76,"TAK",0)</f>
        <v>TAK</v>
      </c>
      <c r="J76" t="s">
        <v>5346</v>
      </c>
    </row>
    <row r="77" spans="1:10" hidden="1" x14ac:dyDescent="0.45">
      <c r="A77">
        <v>78</v>
      </c>
      <c r="B77" t="s">
        <v>5058</v>
      </c>
      <c r="C77"/>
      <c r="D77" t="s">
        <v>5421</v>
      </c>
      <c r="E77" s="21">
        <v>1</v>
      </c>
      <c r="F77">
        <f>COUNTIF(SLR479_20231202[Tytuł],"*"&amp;B77&amp;"*")</f>
        <v>0</v>
      </c>
      <c r="G77">
        <f>COUNTIF(SLR479_20231202[streszczenie],"*"&amp;B77&amp;"*")</f>
        <v>1</v>
      </c>
      <c r="H77" s="17" t="str">
        <f>IF(G77&gt;=F77,"TAK",0)</f>
        <v>TAK</v>
      </c>
      <c r="J77" t="s">
        <v>5347</v>
      </c>
    </row>
    <row r="78" spans="1:10" hidden="1" x14ac:dyDescent="0.45">
      <c r="A78">
        <v>79</v>
      </c>
      <c r="B78" t="s">
        <v>5054</v>
      </c>
      <c r="C78"/>
      <c r="D78" t="s">
        <v>5418</v>
      </c>
      <c r="E78" s="21">
        <v>1</v>
      </c>
      <c r="F78">
        <f>COUNTIF(SLR479_20231202[Tytuł],"*"&amp;B78&amp;"*")</f>
        <v>0</v>
      </c>
      <c r="G78">
        <f>COUNTIF(SLR479_20231202[streszczenie],"*"&amp;B78&amp;"*")</f>
        <v>1</v>
      </c>
      <c r="H78" s="17" t="str">
        <f>IF(G78&gt;=F78,"TAK",0)</f>
        <v>TAK</v>
      </c>
      <c r="J78" t="s">
        <v>5123</v>
      </c>
    </row>
    <row r="79" spans="1:10" x14ac:dyDescent="0.45">
      <c r="A79">
        <v>81</v>
      </c>
      <c r="B79" t="s">
        <v>5060</v>
      </c>
      <c r="C79"/>
      <c r="D79" t="s">
        <v>5426</v>
      </c>
      <c r="E79" s="21">
        <v>1</v>
      </c>
      <c r="F79">
        <f>COUNTIF(SLR479_20231202[Tytuł],"*"&amp;B79&amp;"*")</f>
        <v>1</v>
      </c>
      <c r="G79">
        <f>COUNTIF(SLR479_20231202[streszczenie],"*"&amp;B79&amp;"*")</f>
        <v>15</v>
      </c>
      <c r="H79" s="17" t="str">
        <f>IF(G79&gt;=F79,"TAK",0)</f>
        <v>TAK</v>
      </c>
      <c r="J79" t="s">
        <v>5296</v>
      </c>
    </row>
    <row r="80" spans="1:10" hidden="1" x14ac:dyDescent="0.45">
      <c r="A80">
        <v>82</v>
      </c>
      <c r="B80" t="s">
        <v>4940</v>
      </c>
      <c r="C80"/>
      <c r="D80" t="s">
        <v>5417</v>
      </c>
      <c r="E80" s="21">
        <v>2</v>
      </c>
      <c r="F80">
        <f>COUNTIF(SLR479_20231202[Tytuł],"*"&amp;B80&amp;"*")</f>
        <v>0</v>
      </c>
      <c r="G80">
        <f>COUNTIF(SLR479_20231202[streszczenie],"*"&amp;B80&amp;"*")</f>
        <v>5</v>
      </c>
      <c r="H80" s="17" t="str">
        <f>IF(G80&gt;=F80,"TAK",0)</f>
        <v>TAK</v>
      </c>
      <c r="J80" t="s">
        <v>5348</v>
      </c>
    </row>
    <row r="81" spans="1:10" hidden="1" x14ac:dyDescent="0.45">
      <c r="A81">
        <v>83</v>
      </c>
      <c r="B81" t="s">
        <v>5061</v>
      </c>
      <c r="C81"/>
      <c r="D81" t="s">
        <v>5417</v>
      </c>
      <c r="E81" s="21">
        <v>1</v>
      </c>
      <c r="F81">
        <f>COUNTIF(SLR479_20231202[Tytuł],"*"&amp;B81&amp;"*")</f>
        <v>0</v>
      </c>
      <c r="G81">
        <f>COUNTIF(SLR479_20231202[streszczenie],"*"&amp;B81&amp;"*")</f>
        <v>1</v>
      </c>
      <c r="H81" s="17" t="str">
        <f>IF(G81&gt;=F81,"TAK",0)</f>
        <v>TAK</v>
      </c>
      <c r="J81" t="s">
        <v>5349</v>
      </c>
    </row>
    <row r="82" spans="1:10" hidden="1" x14ac:dyDescent="0.45">
      <c r="A82">
        <v>85</v>
      </c>
      <c r="B82" t="s">
        <v>4412</v>
      </c>
      <c r="C82"/>
      <c r="D82" t="s">
        <v>5422</v>
      </c>
      <c r="E82" s="21">
        <v>2</v>
      </c>
      <c r="F82">
        <f>COUNTIF(SLR479_20231202[Tytuł],"*"&amp;B82&amp;"*")</f>
        <v>0</v>
      </c>
      <c r="G82">
        <f>COUNTIF(SLR479_20231202[streszczenie],"*"&amp;B82&amp;"*")</f>
        <v>2</v>
      </c>
      <c r="H82" s="17" t="str">
        <f>IF(G82&gt;=F82,"TAK",0)</f>
        <v>TAK</v>
      </c>
      <c r="J82" t="s">
        <v>5350</v>
      </c>
    </row>
    <row r="83" spans="1:10" hidden="1" x14ac:dyDescent="0.45">
      <c r="A83">
        <v>87</v>
      </c>
      <c r="B83" t="s">
        <v>5062</v>
      </c>
      <c r="C83"/>
      <c r="D83" t="s">
        <v>5420</v>
      </c>
      <c r="E83" s="21">
        <v>1</v>
      </c>
      <c r="F83">
        <f>COUNTIF(SLR479_20231202[Tytuł],"*"&amp;B83&amp;"*")</f>
        <v>0</v>
      </c>
      <c r="G83">
        <f>COUNTIF(SLR479_20231202[streszczenie],"*"&amp;B83&amp;"*")</f>
        <v>1</v>
      </c>
      <c r="H83" s="17" t="str">
        <f>IF(G83&gt;=F83,"TAK",0)</f>
        <v>TAK</v>
      </c>
      <c r="J83" t="s">
        <v>5351</v>
      </c>
    </row>
    <row r="84" spans="1:10" hidden="1" x14ac:dyDescent="0.45">
      <c r="A84">
        <v>88</v>
      </c>
      <c r="B84" t="s">
        <v>4441</v>
      </c>
      <c r="C84"/>
      <c r="D84" t="s">
        <v>5422</v>
      </c>
      <c r="E84" s="21">
        <v>26</v>
      </c>
      <c r="F84">
        <f>COUNTIF(SLR479_20231202[Tytuł],"*"&amp;B84&amp;"*")</f>
        <v>2</v>
      </c>
      <c r="G84">
        <f>COUNTIF(SLR479_20231202[streszczenie],"*"&amp;B84&amp;"*")</f>
        <v>41</v>
      </c>
      <c r="H84" s="17" t="str">
        <f>IF(G84&gt;=F84,"TAK",0)</f>
        <v>TAK</v>
      </c>
      <c r="J84" t="s">
        <v>5076</v>
      </c>
    </row>
    <row r="85" spans="1:10" hidden="1" x14ac:dyDescent="0.45">
      <c r="A85">
        <v>89</v>
      </c>
      <c r="B85" t="s">
        <v>5065</v>
      </c>
      <c r="C85"/>
      <c r="D85" t="s">
        <v>5422</v>
      </c>
      <c r="E85" s="21">
        <v>2</v>
      </c>
      <c r="F85">
        <f>COUNTIF(SLR479_20231202[Tytuł],"*"&amp;B85&amp;"*")</f>
        <v>0</v>
      </c>
      <c r="G85">
        <f>COUNTIF(SLR479_20231202[streszczenie],"*"&amp;B85&amp;"*")</f>
        <v>2</v>
      </c>
      <c r="H85" s="17" t="str">
        <f>IF(G85&gt;=F85,"TAK",0)</f>
        <v>TAK</v>
      </c>
      <c r="J85" t="s">
        <v>5352</v>
      </c>
    </row>
    <row r="86" spans="1:10" hidden="1" x14ac:dyDescent="0.45">
      <c r="A86">
        <v>90</v>
      </c>
      <c r="B86" t="s">
        <v>5067</v>
      </c>
      <c r="C86"/>
      <c r="D86" t="s">
        <v>5422</v>
      </c>
      <c r="E86" s="21">
        <v>1</v>
      </c>
      <c r="F86">
        <f>COUNTIF(SLR479_20231202[Tytuł],"*"&amp;B86&amp;"*")</f>
        <v>0</v>
      </c>
      <c r="G86">
        <f>COUNTIF(SLR479_20231202[streszczenie],"*"&amp;B86&amp;"*")</f>
        <v>1</v>
      </c>
      <c r="H86" s="17" t="str">
        <f>IF(G86&gt;=F86,"TAK",0)</f>
        <v>TAK</v>
      </c>
      <c r="J86" t="s">
        <v>5353</v>
      </c>
    </row>
    <row r="87" spans="1:10" hidden="1" x14ac:dyDescent="0.45">
      <c r="A87">
        <v>91</v>
      </c>
      <c r="B87" t="s">
        <v>5068</v>
      </c>
      <c r="C87"/>
      <c r="D87" t="s">
        <v>5422</v>
      </c>
      <c r="E87" s="21">
        <v>1</v>
      </c>
      <c r="F87">
        <f>COUNTIF(SLR479_20231202[Tytuł],"*"&amp;B87&amp;"*")</f>
        <v>0</v>
      </c>
      <c r="G87">
        <f>COUNTIF(SLR479_20231202[streszczenie],"*"&amp;B87&amp;"*")</f>
        <v>1</v>
      </c>
      <c r="H87" s="17" t="str">
        <f>IF(G87&gt;=F87,"TAK",0)</f>
        <v>TAK</v>
      </c>
      <c r="J87" t="s">
        <v>5354</v>
      </c>
    </row>
    <row r="88" spans="1:10" hidden="1" x14ac:dyDescent="0.45">
      <c r="A88">
        <v>92</v>
      </c>
      <c r="B88" t="s">
        <v>5069</v>
      </c>
      <c r="C88"/>
      <c r="D88" t="s">
        <v>5422</v>
      </c>
      <c r="E88" s="21">
        <v>2</v>
      </c>
      <c r="F88">
        <f>COUNTIF(SLR479_20231202[Tytuł],"*"&amp;B88&amp;"*")</f>
        <v>0</v>
      </c>
      <c r="G88">
        <f>COUNTIF(SLR479_20231202[streszczenie],"*"&amp;B88&amp;"*")</f>
        <v>2</v>
      </c>
      <c r="H88" s="17" t="str">
        <f>IF(G88&gt;=F88,"TAK",0)</f>
        <v>TAK</v>
      </c>
      <c r="J88" t="s">
        <v>5296</v>
      </c>
    </row>
    <row r="89" spans="1:10" hidden="1" x14ac:dyDescent="0.45">
      <c r="A89">
        <v>93</v>
      </c>
      <c r="B89" t="s">
        <v>5066</v>
      </c>
      <c r="C89"/>
      <c r="D89" t="s">
        <v>5422</v>
      </c>
      <c r="E89" s="21">
        <v>3</v>
      </c>
      <c r="F89">
        <f>COUNTIF(SLR479_20231202[Tytuł],"*"&amp;B89&amp;"*")</f>
        <v>0</v>
      </c>
      <c r="G89">
        <f>COUNTIF(SLR479_20231202[streszczenie],"*"&amp;B89&amp;"*")</f>
        <v>3</v>
      </c>
      <c r="H89" s="17" t="str">
        <f>IF(G89&gt;=F89,"TAK",0)</f>
        <v>TAK</v>
      </c>
      <c r="J89" t="s">
        <v>5355</v>
      </c>
    </row>
    <row r="90" spans="1:10" x14ac:dyDescent="0.45">
      <c r="A90">
        <v>94</v>
      </c>
      <c r="B90" t="s">
        <v>5064</v>
      </c>
      <c r="C90"/>
      <c r="D90" t="s">
        <v>5426</v>
      </c>
      <c r="E90" s="21">
        <v>3</v>
      </c>
      <c r="F90">
        <f>COUNTIF(SLR479_20231202[Tytuł],"*"&amp;B90&amp;"*")</f>
        <v>0</v>
      </c>
      <c r="G90">
        <f>COUNTIF(SLR479_20231202[streszczenie],"*"&amp;B90&amp;"*")</f>
        <v>3</v>
      </c>
      <c r="H90" s="17" t="str">
        <f>IF(G90&gt;=F90,"TAK",0)</f>
        <v>TAK</v>
      </c>
      <c r="J90" t="s">
        <v>5356</v>
      </c>
    </row>
    <row r="91" spans="1:10" hidden="1" x14ac:dyDescent="0.45">
      <c r="A91">
        <v>95</v>
      </c>
      <c r="B91" t="s">
        <v>5299</v>
      </c>
      <c r="C91"/>
      <c r="D91" t="s">
        <v>5422</v>
      </c>
      <c r="E91" s="21">
        <v>1</v>
      </c>
      <c r="F91">
        <f>COUNTIF(SLR479_20231202[Tytuł],"*"&amp;B91&amp;"*")</f>
        <v>0</v>
      </c>
      <c r="G91">
        <f>COUNTIF(SLR479_20231202[streszczenie],"*"&amp;B91&amp;"*")</f>
        <v>1</v>
      </c>
      <c r="H91" s="17" t="str">
        <f>IF(G91&gt;=F91,"TAK",0)</f>
        <v>TAK</v>
      </c>
      <c r="J91" t="s">
        <v>5300</v>
      </c>
    </row>
    <row r="92" spans="1:10" hidden="1" x14ac:dyDescent="0.45">
      <c r="A92">
        <v>96</v>
      </c>
      <c r="B92" t="s">
        <v>5297</v>
      </c>
      <c r="C92"/>
      <c r="D92" t="s">
        <v>5422</v>
      </c>
      <c r="E92" s="21">
        <v>2</v>
      </c>
      <c r="F92">
        <f>COUNTIF(SLR479_20231202[Tytuł],"*"&amp;B92&amp;"*")</f>
        <v>0</v>
      </c>
      <c r="G92">
        <f>COUNTIF(SLR479_20231202[streszczenie],"*"&amp;B92&amp;"*")</f>
        <v>2</v>
      </c>
      <c r="H92" s="17" t="str">
        <f>IF(G92&gt;=F92,"TAK",0)</f>
        <v>TAK</v>
      </c>
      <c r="J92" t="s">
        <v>5298</v>
      </c>
    </row>
    <row r="93" spans="1:10" hidden="1" x14ac:dyDescent="0.45">
      <c r="A93">
        <v>97</v>
      </c>
      <c r="B93" t="s">
        <v>5301</v>
      </c>
      <c r="C93"/>
      <c r="D93" t="s">
        <v>5422</v>
      </c>
      <c r="E93" s="21">
        <v>1</v>
      </c>
      <c r="F93">
        <f>COUNTIF(SLR479_20231202[Tytuł],"*"&amp;B93&amp;"*")</f>
        <v>1</v>
      </c>
      <c r="G93">
        <f>COUNTIF(SLR479_20231202[streszczenie],"*"&amp;B93&amp;"*")</f>
        <v>1</v>
      </c>
      <c r="H93" s="17" t="str">
        <f>IF(G93&gt;=F93,"TAK",0)</f>
        <v>TAK</v>
      </c>
      <c r="J93" t="s">
        <v>5302</v>
      </c>
    </row>
    <row r="94" spans="1:10" hidden="1" x14ac:dyDescent="0.45">
      <c r="A94">
        <v>98</v>
      </c>
      <c r="B94" t="s">
        <v>2207</v>
      </c>
      <c r="C94"/>
      <c r="D94" t="s">
        <v>5416</v>
      </c>
      <c r="E94" s="21">
        <v>6</v>
      </c>
      <c r="F94">
        <f>COUNTIF(SLR479_20231202[Tytuł],"*"&amp;B94&amp;"*")</f>
        <v>18</v>
      </c>
      <c r="G94">
        <f>COUNTIF(SLR479_20231202[streszczenie],"*"&amp;B94&amp;"*")</f>
        <v>71</v>
      </c>
      <c r="H94" s="17" t="str">
        <f>IF(G94&gt;=F94,"TAK",0)</f>
        <v>TAK</v>
      </c>
      <c r="J94" t="s">
        <v>5089</v>
      </c>
    </row>
    <row r="95" spans="1:10" hidden="1" x14ac:dyDescent="0.45">
      <c r="A95">
        <v>99</v>
      </c>
      <c r="B95" t="s">
        <v>5079</v>
      </c>
      <c r="C95"/>
      <c r="D95" t="s">
        <v>5416</v>
      </c>
      <c r="E95" s="21">
        <v>26</v>
      </c>
      <c r="F95">
        <f>COUNTIF(SLR479_20231202[Tytuł],"*"&amp;B95&amp;"*")</f>
        <v>11</v>
      </c>
      <c r="G95">
        <f>COUNTIF(SLR479_20231202[streszczenie],"*"&amp;B95&amp;"*")</f>
        <v>31</v>
      </c>
      <c r="H95" s="17" t="str">
        <f>IF(G95&gt;=F95,"TAK",0)</f>
        <v>TAK</v>
      </c>
      <c r="J95" t="s">
        <v>5091</v>
      </c>
    </row>
    <row r="96" spans="1:10" hidden="1" x14ac:dyDescent="0.45">
      <c r="A96">
        <v>100</v>
      </c>
      <c r="B96" t="s">
        <v>5082</v>
      </c>
      <c r="C96"/>
      <c r="D96" t="s">
        <v>5415</v>
      </c>
      <c r="E96" s="21">
        <v>6</v>
      </c>
      <c r="F96">
        <f>COUNTIF(SLR479_20231202[Tytuł],"*"&amp;B96&amp;"*")</f>
        <v>2</v>
      </c>
      <c r="G96">
        <f>COUNTIF(SLR479_20231202[streszczenie],"*"&amp;B96&amp;"*")</f>
        <v>20</v>
      </c>
      <c r="H96" s="17" t="str">
        <f>IF(G96&gt;=F96,"TAK",0)</f>
        <v>TAK</v>
      </c>
      <c r="J96" t="s">
        <v>5093</v>
      </c>
    </row>
    <row r="97" spans="1:10" hidden="1" x14ac:dyDescent="0.45">
      <c r="A97">
        <v>101</v>
      </c>
      <c r="B97" t="s">
        <v>5084</v>
      </c>
      <c r="C97"/>
      <c r="D97" t="s">
        <v>5416</v>
      </c>
      <c r="E97" s="21">
        <v>1</v>
      </c>
      <c r="F97">
        <f>COUNTIF(SLR479_20231202[Tytuł],"*"&amp;B97&amp;"*")</f>
        <v>0</v>
      </c>
      <c r="G97">
        <f>COUNTIF(SLR479_20231202[streszczenie],"*"&amp;B97&amp;"*")</f>
        <v>2</v>
      </c>
      <c r="H97" s="17" t="str">
        <f>IF(G97&gt;=F97,"TAK",0)</f>
        <v>TAK</v>
      </c>
      <c r="J97" t="s">
        <v>5085</v>
      </c>
    </row>
    <row r="98" spans="1:10" hidden="1" x14ac:dyDescent="0.45">
      <c r="A98">
        <v>102</v>
      </c>
      <c r="B98" t="s">
        <v>5077</v>
      </c>
      <c r="C98"/>
      <c r="D98" t="s">
        <v>5415</v>
      </c>
      <c r="E98" s="21">
        <v>4</v>
      </c>
      <c r="F98">
        <f>COUNTIF(SLR479_20231202[Tytuł],"*"&amp;B98&amp;"*")</f>
        <v>5</v>
      </c>
      <c r="G98">
        <f>COUNTIF(SLR479_20231202[streszczenie],"*"&amp;B98&amp;"*")</f>
        <v>28</v>
      </c>
      <c r="H98" s="17" t="str">
        <f>IF(G98&gt;=F98,"TAK",0)</f>
        <v>TAK</v>
      </c>
      <c r="J98" t="s">
        <v>5090</v>
      </c>
    </row>
    <row r="99" spans="1:10" hidden="1" x14ac:dyDescent="0.45">
      <c r="A99">
        <v>103</v>
      </c>
      <c r="B99" t="s">
        <v>5081</v>
      </c>
      <c r="C99"/>
      <c r="D99" t="s">
        <v>5415</v>
      </c>
      <c r="E99" s="21">
        <v>11</v>
      </c>
      <c r="F99">
        <f>COUNTIF(SLR479_20231202[Tytuł],"*"&amp;B99&amp;"*")</f>
        <v>0</v>
      </c>
      <c r="G99">
        <f>COUNTIF(SLR479_20231202[streszczenie],"*"&amp;B99&amp;"*")</f>
        <v>12</v>
      </c>
      <c r="H99" s="17" t="str">
        <f>IF(G99&gt;=F99,"TAK",0)</f>
        <v>TAK</v>
      </c>
      <c r="J99" t="s">
        <v>5092</v>
      </c>
    </row>
    <row r="100" spans="1:10" hidden="1" x14ac:dyDescent="0.45">
      <c r="A100">
        <v>104</v>
      </c>
      <c r="B100" t="s">
        <v>5086</v>
      </c>
      <c r="C100"/>
      <c r="D100" t="s">
        <v>5415</v>
      </c>
      <c r="E100" s="21">
        <v>1</v>
      </c>
      <c r="F100">
        <f>COUNTIF(SLR479_20231202[Tytuł],"*"&amp;B100&amp;"*")</f>
        <v>0</v>
      </c>
      <c r="G100">
        <f>COUNTIF(SLR479_20231202[streszczenie],"*"&amp;B100&amp;"*")</f>
        <v>1</v>
      </c>
      <c r="H100" s="17" t="str">
        <f>IF(G100&gt;=F100,"TAK",0)</f>
        <v>TAK</v>
      </c>
    </row>
    <row r="101" spans="1:10" hidden="1" x14ac:dyDescent="0.45">
      <c r="A101">
        <v>105</v>
      </c>
      <c r="B101" t="s">
        <v>5078</v>
      </c>
      <c r="C101"/>
      <c r="D101" t="s">
        <v>5415</v>
      </c>
      <c r="E101" s="21">
        <v>4</v>
      </c>
      <c r="F101">
        <f>COUNTIF(SLR479_20231202[Tytuł],"*"&amp;B101&amp;"*")</f>
        <v>3</v>
      </c>
      <c r="G101">
        <f>COUNTIF(SLR479_20231202[streszczenie],"*"&amp;B101&amp;"*")</f>
        <v>4</v>
      </c>
      <c r="H101" s="17" t="str">
        <f>IF(G101&gt;=F101,"TAK",0)</f>
        <v>TAK</v>
      </c>
      <c r="J101" t="s">
        <v>5087</v>
      </c>
    </row>
    <row r="102" spans="1:10" hidden="1" x14ac:dyDescent="0.45">
      <c r="A102">
        <v>106</v>
      </c>
      <c r="B102" t="s">
        <v>5406</v>
      </c>
      <c r="C102"/>
      <c r="D102" t="s">
        <v>5415</v>
      </c>
      <c r="E102" s="21">
        <v>2</v>
      </c>
      <c r="F102">
        <f>COUNTIF(SLR479_20231202[Tytuł],"*"&amp;B102&amp;"*")</f>
        <v>0</v>
      </c>
      <c r="G102">
        <f>COUNTIF(SLR479_20231202[streszczenie],"*"&amp;B102&amp;"*")</f>
        <v>2</v>
      </c>
      <c r="H102" s="17" t="str">
        <f>IF(G102&gt;=F102,"TAK",0)</f>
        <v>TAK</v>
      </c>
      <c r="J102" t="s">
        <v>5083</v>
      </c>
    </row>
    <row r="103" spans="1:10" hidden="1" x14ac:dyDescent="0.45">
      <c r="A103">
        <v>107</v>
      </c>
      <c r="B103" t="s">
        <v>5358</v>
      </c>
      <c r="C103"/>
      <c r="D103" t="s">
        <v>5415</v>
      </c>
      <c r="E103" s="21">
        <v>1</v>
      </c>
      <c r="F103">
        <f>COUNTIF(SLR479_20231202[Tytuł],"*"&amp;B103&amp;"*")</f>
        <v>0</v>
      </c>
      <c r="G103">
        <f>COUNTIF(SLR479_20231202[streszczenie],"*"&amp;B103&amp;"*")</f>
        <v>1</v>
      </c>
      <c r="H103" s="17" t="str">
        <f>IF(G103&gt;=F103,"TAK",0)</f>
        <v>TAK</v>
      </c>
      <c r="J103" t="s">
        <v>5357</v>
      </c>
    </row>
    <row r="104" spans="1:10" hidden="1" x14ac:dyDescent="0.45">
      <c r="A104">
        <v>108</v>
      </c>
      <c r="B104" t="s">
        <v>4397</v>
      </c>
      <c r="C104"/>
      <c r="D104" t="s">
        <v>5416</v>
      </c>
      <c r="E104" s="21">
        <v>7</v>
      </c>
      <c r="F104">
        <f>COUNTIF(SLR479_20231202[Tytuł],"*"&amp;B104&amp;"*")</f>
        <v>0</v>
      </c>
      <c r="G104">
        <f>COUNTIF(SLR479_20231202[streszczenie],"*"&amp;B104&amp;"*")</f>
        <v>9</v>
      </c>
      <c r="H104" s="17" t="str">
        <f>IF(G104&gt;=F104,"TAK",0)</f>
        <v>TAK</v>
      </c>
      <c r="J104" t="s">
        <v>5359</v>
      </c>
    </row>
    <row r="105" spans="1:10" hidden="1" x14ac:dyDescent="0.45">
      <c r="A105">
        <v>110</v>
      </c>
      <c r="B105" t="s">
        <v>4939</v>
      </c>
      <c r="C105"/>
      <c r="D105" t="s">
        <v>5420</v>
      </c>
      <c r="E105" s="21">
        <v>22</v>
      </c>
      <c r="F105">
        <f>COUNTIF(SLR479_20231202[Tytuł],"*"&amp;B105&amp;"*")</f>
        <v>8</v>
      </c>
      <c r="G105">
        <f>COUNTIF(SLR479_20231202[streszczenie],"*"&amp;B105&amp;"*")</f>
        <v>26</v>
      </c>
      <c r="H105" s="17" t="str">
        <f>IF(G105&gt;=F105,"TAK",0)</f>
        <v>TAK</v>
      </c>
      <c r="J105" t="s">
        <v>5096</v>
      </c>
    </row>
    <row r="106" spans="1:10" hidden="1" x14ac:dyDescent="0.45">
      <c r="A106">
        <v>111</v>
      </c>
      <c r="B106" t="s">
        <v>5094</v>
      </c>
      <c r="C106"/>
      <c r="D106" t="s">
        <v>5420</v>
      </c>
      <c r="E106" s="21">
        <v>1</v>
      </c>
      <c r="F106">
        <f>COUNTIF(SLR479_20231202[Tytuł],"*"&amp;B106&amp;"*")</f>
        <v>0</v>
      </c>
      <c r="G106">
        <f>COUNTIF(SLR479_20231202[streszczenie],"*"&amp;B106&amp;"*")</f>
        <v>1</v>
      </c>
      <c r="H106" s="17" t="str">
        <f>IF(G106&gt;=F106,"TAK",0)</f>
        <v>TAK</v>
      </c>
      <c r="J106" t="s">
        <v>5360</v>
      </c>
    </row>
    <row r="107" spans="1:10" hidden="1" x14ac:dyDescent="0.45">
      <c r="A107">
        <v>112</v>
      </c>
      <c r="B107" t="s">
        <v>5095</v>
      </c>
      <c r="C107"/>
      <c r="D107" t="s">
        <v>5420</v>
      </c>
      <c r="E107" s="21">
        <v>1</v>
      </c>
      <c r="F107">
        <f>COUNTIF(SLR479_20231202[Tytuł],"*"&amp;B107&amp;"*")</f>
        <v>1</v>
      </c>
      <c r="G107">
        <f>COUNTIF(SLR479_20231202[streszczenie],"*"&amp;B107&amp;"*")</f>
        <v>1</v>
      </c>
      <c r="H107" s="17" t="str">
        <f>IF(G107&gt;=F107,"TAK",0)</f>
        <v>TAK</v>
      </c>
      <c r="J107" t="s">
        <v>5361</v>
      </c>
    </row>
    <row r="108" spans="1:10" hidden="1" x14ac:dyDescent="0.45">
      <c r="A108">
        <v>113</v>
      </c>
      <c r="B108" t="s">
        <v>5189</v>
      </c>
      <c r="C108"/>
      <c r="D108" t="s">
        <v>5420</v>
      </c>
      <c r="E108" s="21">
        <v>1</v>
      </c>
      <c r="F108">
        <f>COUNTIF(SLR479_20231202[Tytuł],"*"&amp;B108&amp;"*")</f>
        <v>0</v>
      </c>
      <c r="G108">
        <f>COUNTIF(SLR479_20231202[streszczenie],"*"&amp;B108&amp;"*")</f>
        <v>1</v>
      </c>
      <c r="H108" s="17" t="str">
        <f>IF(G108&gt;=F108,"TAK",0)</f>
        <v>TAK</v>
      </c>
      <c r="J108" t="s">
        <v>5190</v>
      </c>
    </row>
    <row r="109" spans="1:10" hidden="1" x14ac:dyDescent="0.45">
      <c r="A109">
        <v>115</v>
      </c>
      <c r="B109" t="s">
        <v>5100</v>
      </c>
      <c r="C109"/>
      <c r="D109" t="s">
        <v>5428</v>
      </c>
      <c r="E109" s="21">
        <v>2</v>
      </c>
      <c r="F109">
        <f>COUNTIF(SLR479_20231202[Tytuł],"*"&amp;B109&amp;"*")</f>
        <v>28</v>
      </c>
      <c r="G109">
        <f>COUNTIF(SLR479_20231202[streszczenie],"*"&amp;B109&amp;"*")</f>
        <v>154</v>
      </c>
      <c r="H109" s="17" t="str">
        <f>IF(G109&gt;=F109,"TAK",0)</f>
        <v>TAK</v>
      </c>
      <c r="J109" t="s">
        <v>5429</v>
      </c>
    </row>
    <row r="110" spans="1:10" hidden="1" x14ac:dyDescent="0.45">
      <c r="A110">
        <v>116</v>
      </c>
      <c r="B110" t="s">
        <v>5103</v>
      </c>
      <c r="C110"/>
      <c r="D110" t="s">
        <v>5428</v>
      </c>
      <c r="E110" s="21">
        <v>1</v>
      </c>
      <c r="F110">
        <f>COUNTIF(SLR479_20231202[Tytuł],"*"&amp;B110&amp;"*")</f>
        <v>0</v>
      </c>
      <c r="G110">
        <f>COUNTIF(SLR479_20231202[streszczenie],"*"&amp;B110&amp;"*")</f>
        <v>1</v>
      </c>
      <c r="H110" s="17" t="str">
        <f>IF(G110&gt;=F110,"TAK",0)</f>
        <v>TAK</v>
      </c>
      <c r="J110" t="s">
        <v>5362</v>
      </c>
    </row>
    <row r="111" spans="1:10" hidden="1" x14ac:dyDescent="0.45">
      <c r="A111">
        <v>117</v>
      </c>
      <c r="B111" t="s">
        <v>5102</v>
      </c>
      <c r="C111"/>
      <c r="D111" t="s">
        <v>5420</v>
      </c>
      <c r="E111" s="21">
        <v>1</v>
      </c>
      <c r="F111">
        <f>COUNTIF(SLR479_20231202[Tytuł],"*"&amp;B111&amp;"*")</f>
        <v>0</v>
      </c>
      <c r="G111">
        <f>COUNTIF(SLR479_20231202[streszczenie],"*"&amp;B111&amp;"*")</f>
        <v>1</v>
      </c>
      <c r="H111" s="17" t="str">
        <f>IF(G111&gt;=F111,"TAK",0)</f>
        <v>TAK</v>
      </c>
      <c r="J111" t="s">
        <v>5220</v>
      </c>
    </row>
    <row r="112" spans="1:10" x14ac:dyDescent="0.45">
      <c r="A112">
        <v>118</v>
      </c>
      <c r="B112" t="s">
        <v>5098</v>
      </c>
      <c r="C112"/>
      <c r="D112" t="s">
        <v>5426</v>
      </c>
      <c r="E112" s="21">
        <v>1</v>
      </c>
      <c r="F112">
        <f>COUNTIF(SLR479_20231202[Tytuł],"*"&amp;B112&amp;"*")</f>
        <v>0</v>
      </c>
      <c r="G112">
        <f>COUNTIF(SLR479_20231202[streszczenie],"*"&amp;B112&amp;"*")</f>
        <v>1</v>
      </c>
      <c r="H112" s="17" t="str">
        <f>IF(G112&gt;=F112,"TAK",0)</f>
        <v>TAK</v>
      </c>
      <c r="J112" t="s">
        <v>5192</v>
      </c>
    </row>
    <row r="113" spans="1:10" x14ac:dyDescent="0.45">
      <c r="A113">
        <v>119</v>
      </c>
      <c r="B113" t="s">
        <v>5364</v>
      </c>
      <c r="C113"/>
      <c r="D113" t="s">
        <v>5426</v>
      </c>
      <c r="E113" s="21">
        <v>1</v>
      </c>
      <c r="F113">
        <f>COUNTIF(SLR479_20231202[Tytuł],"*"&amp;B113&amp;"*")</f>
        <v>0</v>
      </c>
      <c r="G113">
        <f>COUNTIF(SLR479_20231202[streszczenie],"*"&amp;B113&amp;"*")</f>
        <v>1</v>
      </c>
      <c r="H113" s="17" t="str">
        <f>IF(G113&gt;=F113,"TAK",0)</f>
        <v>TAK</v>
      </c>
      <c r="J113" t="s">
        <v>5363</v>
      </c>
    </row>
    <row r="114" spans="1:10" hidden="1" x14ac:dyDescent="0.45">
      <c r="A114">
        <v>120</v>
      </c>
      <c r="B114" t="s">
        <v>5104</v>
      </c>
      <c r="C114"/>
      <c r="D114" t="s">
        <v>5421</v>
      </c>
      <c r="E114" s="21">
        <v>3</v>
      </c>
      <c r="F114">
        <f>COUNTIF(SLR479_20231202[Tytuł],"*"&amp;B114&amp;"*")</f>
        <v>0</v>
      </c>
      <c r="G114">
        <f>COUNTIF(SLR479_20231202[streszczenie],"*"&amp;B114&amp;"*")</f>
        <v>3</v>
      </c>
      <c r="H114" s="17" t="str">
        <f>IF(G114&gt;=F114,"TAK",0)</f>
        <v>TAK</v>
      </c>
      <c r="J114" t="s">
        <v>5365</v>
      </c>
    </row>
    <row r="115" spans="1:10" x14ac:dyDescent="0.45">
      <c r="A115">
        <v>121</v>
      </c>
      <c r="B115" t="s">
        <v>5099</v>
      </c>
      <c r="C115"/>
      <c r="D115" t="s">
        <v>5426</v>
      </c>
      <c r="E115" s="21">
        <v>1</v>
      </c>
      <c r="F115">
        <f>COUNTIF(SLR479_20231202[Tytuł],"*"&amp;B115&amp;"*")</f>
        <v>0</v>
      </c>
      <c r="G115">
        <f>COUNTIF(SLR479_20231202[streszczenie],"*"&amp;B115&amp;"*")</f>
        <v>1</v>
      </c>
      <c r="H115" s="17" t="str">
        <f>IF(G115&gt;=F115,"TAK",0)</f>
        <v>TAK</v>
      </c>
      <c r="J115" t="s">
        <v>5308</v>
      </c>
    </row>
    <row r="116" spans="1:10" hidden="1" x14ac:dyDescent="0.45">
      <c r="A116">
        <v>122</v>
      </c>
      <c r="B116" t="s">
        <v>4424</v>
      </c>
      <c r="C116"/>
      <c r="D116" t="s">
        <v>5418</v>
      </c>
      <c r="E116" s="21">
        <v>6</v>
      </c>
      <c r="F116">
        <f>COUNTIF(SLR479_20231202[Tytuł],"*"&amp;B116&amp;"*")</f>
        <v>0</v>
      </c>
      <c r="G116">
        <f>COUNTIF(SLR479_20231202[streszczenie],"*"&amp;B116&amp;"*")</f>
        <v>9</v>
      </c>
      <c r="H116" s="17" t="str">
        <f>IF(G116&gt;=F116,"TAK",0)</f>
        <v>TAK</v>
      </c>
      <c r="J116" t="s">
        <v>5105</v>
      </c>
    </row>
    <row r="117" spans="1:10" hidden="1" x14ac:dyDescent="0.45">
      <c r="A117">
        <v>124</v>
      </c>
      <c r="B117" s="18" t="s">
        <v>4933</v>
      </c>
      <c r="C117" s="18"/>
      <c r="D117" s="18" t="s">
        <v>5428</v>
      </c>
      <c r="E117" s="23">
        <v>2</v>
      </c>
      <c r="F117" s="18">
        <f>COUNTIF(SLR479_20231202[Tytuł],"*"&amp;B117&amp;"*")</f>
        <v>0</v>
      </c>
      <c r="G117" s="18">
        <f>COUNTIF(SLR479_20231202[streszczenie],"*"&amp;B117&amp;"*")</f>
        <v>0</v>
      </c>
      <c r="H117" s="19" t="str">
        <f>IF(G117&gt;=F117,"TAK",0)</f>
        <v>TAK</v>
      </c>
      <c r="I117" s="18" t="s">
        <v>5108</v>
      </c>
      <c r="J117" t="s">
        <v>5366</v>
      </c>
    </row>
    <row r="118" spans="1:10" hidden="1" x14ac:dyDescent="0.45">
      <c r="A118">
        <v>127</v>
      </c>
      <c r="B118" t="s">
        <v>5114</v>
      </c>
      <c r="C118"/>
      <c r="D118" t="s">
        <v>5421</v>
      </c>
      <c r="E118" s="21">
        <v>1</v>
      </c>
      <c r="F118">
        <f>COUNTIF(SLR479_20231202[Tytuł],"*"&amp;B118&amp;"*")</f>
        <v>0</v>
      </c>
      <c r="G118">
        <f>COUNTIF(SLR479_20231202[streszczenie],"*"&amp;B118&amp;"*")</f>
        <v>2</v>
      </c>
      <c r="H118" s="17" t="str">
        <f>IF(G118&gt;=F118,"TAK",0)</f>
        <v>TAK</v>
      </c>
      <c r="J118" t="s">
        <v>5115</v>
      </c>
    </row>
    <row r="119" spans="1:10" x14ac:dyDescent="0.45">
      <c r="A119">
        <v>128</v>
      </c>
      <c r="B119" t="s">
        <v>5430</v>
      </c>
      <c r="C119"/>
      <c r="D119" t="s">
        <v>5426</v>
      </c>
      <c r="E119" s="21">
        <v>1</v>
      </c>
      <c r="F119">
        <f>COUNTIF(SLR479_20231202[Tytuł],"*"&amp;B119&amp;"*")</f>
        <v>0</v>
      </c>
      <c r="G119">
        <f>COUNTIF(SLR479_20231202[streszczenie],"*"&amp;B119&amp;"*")</f>
        <v>2</v>
      </c>
      <c r="H119" s="17" t="str">
        <f>IF(G119&gt;=F119,"TAK",0)</f>
        <v>TAK</v>
      </c>
      <c r="J119" t="s">
        <v>5431</v>
      </c>
    </row>
    <row r="120" spans="1:10" hidden="1" x14ac:dyDescent="0.45">
      <c r="A120">
        <v>129</v>
      </c>
      <c r="B120" t="s">
        <v>5432</v>
      </c>
      <c r="C120"/>
      <c r="D120" t="s">
        <v>5421</v>
      </c>
      <c r="E120" s="21">
        <v>1</v>
      </c>
      <c r="F120">
        <f>COUNTIF(SLR479_20231202[Tytuł],"*"&amp;B120&amp;"*")</f>
        <v>0</v>
      </c>
      <c r="G120">
        <f>COUNTIF(SLR479_20231202[streszczenie],"*"&amp;B120&amp;"*")</f>
        <v>1</v>
      </c>
      <c r="H120" s="17" t="str">
        <f>IF(G120&gt;=F120,"TAK",0)</f>
        <v>TAK</v>
      </c>
      <c r="J120" t="s">
        <v>5433</v>
      </c>
    </row>
    <row r="121" spans="1:10" hidden="1" x14ac:dyDescent="0.45">
      <c r="A121">
        <v>130</v>
      </c>
      <c r="B121" t="s">
        <v>5434</v>
      </c>
      <c r="C121"/>
      <c r="D121" t="s">
        <v>5421</v>
      </c>
      <c r="E121" s="21">
        <v>1</v>
      </c>
      <c r="F121">
        <f>COUNTIF(SLR479_20231202[Tytuł],"*"&amp;B121&amp;"*")</f>
        <v>0</v>
      </c>
      <c r="G121">
        <f>COUNTIF(SLR479_20231202[streszczenie],"*"&amp;B121&amp;"*")</f>
        <v>1</v>
      </c>
      <c r="H121" s="17" t="str">
        <f>IF(G121&gt;=F121,"TAK",0)</f>
        <v>TAK</v>
      </c>
      <c r="J121" t="s">
        <v>5435</v>
      </c>
    </row>
    <row r="122" spans="1:10" hidden="1" x14ac:dyDescent="0.45">
      <c r="A122">
        <v>131</v>
      </c>
      <c r="B122" t="s">
        <v>5110</v>
      </c>
      <c r="C122"/>
      <c r="D122" t="s">
        <v>5421</v>
      </c>
      <c r="E122" s="21">
        <v>3</v>
      </c>
      <c r="F122">
        <f>COUNTIF(SLR479_20231202[Tytuł],"*"&amp;B122&amp;"*")</f>
        <v>0</v>
      </c>
      <c r="G122">
        <f>COUNTIF(SLR479_20231202[streszczenie],"*"&amp;B122&amp;"*")</f>
        <v>4</v>
      </c>
      <c r="H122" s="17" t="str">
        <f>IF(G122&gt;=F122,"TAK",0)</f>
        <v>TAK</v>
      </c>
      <c r="J122" t="s">
        <v>5120</v>
      </c>
    </row>
    <row r="123" spans="1:10" hidden="1" x14ac:dyDescent="0.45">
      <c r="A123">
        <v>132</v>
      </c>
      <c r="B123" t="s">
        <v>5437</v>
      </c>
      <c r="C123"/>
      <c r="D123" t="s">
        <v>5421</v>
      </c>
      <c r="E123" s="21">
        <v>1</v>
      </c>
      <c r="F123">
        <f>COUNTIF(SLR479_20231202[Tytuł],"*"&amp;B123&amp;"*")</f>
        <v>0</v>
      </c>
      <c r="G123">
        <f>COUNTIF(SLR479_20231202[streszczenie],"*"&amp;B123&amp;"*")</f>
        <v>1</v>
      </c>
      <c r="H123" s="17" t="str">
        <f>IF(G123&gt;=F123,"TAK",0)</f>
        <v>TAK</v>
      </c>
      <c r="J123" t="s">
        <v>5436</v>
      </c>
    </row>
    <row r="124" spans="1:10" hidden="1" x14ac:dyDescent="0.45">
      <c r="A124">
        <v>133</v>
      </c>
      <c r="B124" t="s">
        <v>5118</v>
      </c>
      <c r="C124"/>
      <c r="D124" t="s">
        <v>5417</v>
      </c>
      <c r="E124" s="21">
        <v>1</v>
      </c>
      <c r="F124">
        <f>COUNTIF(SLR479_20231202[Tytuł],"*"&amp;B124&amp;"*")</f>
        <v>0</v>
      </c>
      <c r="G124">
        <f>COUNTIF(SLR479_20231202[streszczenie],"*"&amp;B124&amp;"*")</f>
        <v>1</v>
      </c>
      <c r="H124" s="17" t="str">
        <f>IF(G124&gt;=F124,"TAK",0)</f>
        <v>TAK</v>
      </c>
      <c r="J124" t="s">
        <v>5367</v>
      </c>
    </row>
    <row r="125" spans="1:10" hidden="1" x14ac:dyDescent="0.45">
      <c r="A125">
        <v>134</v>
      </c>
      <c r="B125" t="s">
        <v>4435</v>
      </c>
      <c r="C125"/>
      <c r="D125" t="s">
        <v>5421</v>
      </c>
      <c r="E125" s="21">
        <v>5</v>
      </c>
      <c r="F125">
        <f>COUNTIF(SLR479_20231202[Tytuł],"*"&amp;B125&amp;"*")</f>
        <v>5</v>
      </c>
      <c r="G125">
        <f>COUNTIF(SLR479_20231202[streszczenie],"*"&amp;B125&amp;"*")</f>
        <v>25</v>
      </c>
      <c r="H125" s="17" t="str">
        <f>IF(G125&gt;=F125,"TAK",0)</f>
        <v>TAK</v>
      </c>
      <c r="J125" t="s">
        <v>5117</v>
      </c>
    </row>
    <row r="126" spans="1:10" hidden="1" x14ac:dyDescent="0.45">
      <c r="A126">
        <v>135</v>
      </c>
      <c r="B126" t="s">
        <v>5121</v>
      </c>
      <c r="C126"/>
      <c r="D126" t="s">
        <v>5421</v>
      </c>
      <c r="E126" s="21">
        <v>1</v>
      </c>
      <c r="F126">
        <f>COUNTIF(SLR479_20231202[Tytuł],"*"&amp;B126&amp;"*")</f>
        <v>0</v>
      </c>
      <c r="G126">
        <f>COUNTIF(SLR479_20231202[streszczenie],"*"&amp;B126&amp;"*")</f>
        <v>1</v>
      </c>
      <c r="H126" s="17" t="str">
        <f>IF(G126&gt;=F126,"TAK",0)</f>
        <v>TAK</v>
      </c>
      <c r="J126" t="s">
        <v>5122</v>
      </c>
    </row>
    <row r="127" spans="1:10" hidden="1" x14ac:dyDescent="0.45">
      <c r="A127">
        <v>136</v>
      </c>
      <c r="B127" t="s">
        <v>5119</v>
      </c>
      <c r="C127"/>
      <c r="D127" t="s">
        <v>5421</v>
      </c>
      <c r="E127" s="21">
        <v>1</v>
      </c>
      <c r="F127">
        <f>COUNTIF(SLR479_20231202[Tytuł],"*"&amp;B127&amp;"*")</f>
        <v>0</v>
      </c>
      <c r="G127">
        <f>COUNTIF(SLR479_20231202[streszczenie],"*"&amp;B127&amp;"*")</f>
        <v>1</v>
      </c>
      <c r="H127" s="17" t="str">
        <f>IF(G127&gt;=F127,"TAK",0)</f>
        <v>TAK</v>
      </c>
      <c r="J127" t="s">
        <v>5368</v>
      </c>
    </row>
    <row r="128" spans="1:10" hidden="1" x14ac:dyDescent="0.45">
      <c r="A128">
        <v>137</v>
      </c>
      <c r="B128" t="s">
        <v>5113</v>
      </c>
      <c r="C128"/>
      <c r="D128" t="s">
        <v>5421</v>
      </c>
      <c r="E128" s="21">
        <v>1</v>
      </c>
      <c r="F128">
        <f>COUNTIF(SLR479_20231202[Tytuł],"*"&amp;B128&amp;"*")</f>
        <v>0</v>
      </c>
      <c r="G128">
        <f>COUNTIF(SLR479_20231202[streszczenie],"*"&amp;B128&amp;"*")</f>
        <v>1</v>
      </c>
      <c r="H128" s="17" t="str">
        <f>IF(G128&gt;=F128,"TAK",0)</f>
        <v>TAK</v>
      </c>
      <c r="J128" t="s">
        <v>5369</v>
      </c>
    </row>
    <row r="129" spans="1:10" hidden="1" x14ac:dyDescent="0.45">
      <c r="A129">
        <v>138</v>
      </c>
      <c r="B129" t="s">
        <v>5116</v>
      </c>
      <c r="C129"/>
      <c r="D129" t="s">
        <v>5421</v>
      </c>
      <c r="E129" s="21">
        <v>1</v>
      </c>
      <c r="F129">
        <f>COUNTIF(SLR479_20231202[Tytuł],"*"&amp;B129&amp;"*")</f>
        <v>0</v>
      </c>
      <c r="G129">
        <f>COUNTIF(SLR479_20231202[streszczenie],"*"&amp;B129&amp;"*")</f>
        <v>1</v>
      </c>
      <c r="H129" s="17" t="str">
        <f>IF(G129&gt;=F129,"TAK",0)</f>
        <v>TAK</v>
      </c>
      <c r="J129" t="s">
        <v>5371</v>
      </c>
    </row>
    <row r="130" spans="1:10" hidden="1" x14ac:dyDescent="0.45">
      <c r="A130">
        <v>139</v>
      </c>
      <c r="B130" t="s">
        <v>5370</v>
      </c>
      <c r="C130"/>
      <c r="D130" t="s">
        <v>5421</v>
      </c>
      <c r="E130" s="21">
        <v>1</v>
      </c>
      <c r="F130">
        <f>COUNTIF(SLR479_20231202[Tytuł],"*"&amp;B130&amp;"*")</f>
        <v>0</v>
      </c>
      <c r="G130">
        <f>COUNTIF(SLR479_20231202[streszczenie],"*"&amp;B130&amp;"*")</f>
        <v>2</v>
      </c>
      <c r="H130" s="17" t="str">
        <f>IF(G130&gt;=F130,"TAK",0)</f>
        <v>TAK</v>
      </c>
      <c r="J130" t="s">
        <v>5372</v>
      </c>
    </row>
    <row r="131" spans="1:10" hidden="1" x14ac:dyDescent="0.45">
      <c r="A131">
        <v>140</v>
      </c>
      <c r="B131" t="s">
        <v>5112</v>
      </c>
      <c r="C131"/>
      <c r="D131" t="s">
        <v>5421</v>
      </c>
      <c r="E131" s="21">
        <v>1</v>
      </c>
      <c r="F131">
        <f>COUNTIF(SLR479_20231202[Tytuł],"*"&amp;B131&amp;"*")</f>
        <v>0</v>
      </c>
      <c r="G131">
        <f>COUNTIF(SLR479_20231202[streszczenie],"*"&amp;B131&amp;"*")</f>
        <v>1</v>
      </c>
      <c r="H131" s="17" t="str">
        <f>IF(G131&gt;=F131,"TAK",0)</f>
        <v>TAK</v>
      </c>
      <c r="J131" t="s">
        <v>5373</v>
      </c>
    </row>
    <row r="132" spans="1:10" hidden="1" x14ac:dyDescent="0.45">
      <c r="A132">
        <v>141</v>
      </c>
      <c r="B132" t="s">
        <v>5111</v>
      </c>
      <c r="C132"/>
      <c r="D132" t="s">
        <v>5422</v>
      </c>
      <c r="E132" s="21">
        <v>1</v>
      </c>
      <c r="F132">
        <f>COUNTIF(SLR479_20231202[Tytuł],"*"&amp;B132&amp;"*")</f>
        <v>0</v>
      </c>
      <c r="G132">
        <f>COUNTIF(SLR479_20231202[streszczenie],"*"&amp;B132&amp;"*")</f>
        <v>1</v>
      </c>
      <c r="H132" s="17" t="str">
        <f>IF(G132&gt;=F132,"TAK",0)</f>
        <v>TAK</v>
      </c>
      <c r="J132" t="s">
        <v>5164</v>
      </c>
    </row>
    <row r="133" spans="1:10" x14ac:dyDescent="0.45">
      <c r="A133">
        <v>143</v>
      </c>
      <c r="B133" t="s">
        <v>5124</v>
      </c>
      <c r="C133"/>
      <c r="D133" t="s">
        <v>5426</v>
      </c>
      <c r="E133" s="21">
        <v>1</v>
      </c>
      <c r="F133">
        <f>COUNTIF(SLR479_20231202[Tytuł],"*"&amp;B133&amp;"*")</f>
        <v>0</v>
      </c>
      <c r="G133">
        <f>COUNTIF(SLR479_20231202[streszczenie],"*"&amp;B133&amp;"*")</f>
        <v>1</v>
      </c>
      <c r="H133" s="17" t="str">
        <f>IF(G133&gt;=F133,"TAK",0)</f>
        <v>TAK</v>
      </c>
      <c r="J133" t="s">
        <v>5125</v>
      </c>
    </row>
    <row r="134" spans="1:10" x14ac:dyDescent="0.45">
      <c r="A134">
        <v>144</v>
      </c>
      <c r="B134" t="s">
        <v>5126</v>
      </c>
      <c r="C134"/>
      <c r="D134" t="s">
        <v>5426</v>
      </c>
      <c r="E134" s="21">
        <v>1</v>
      </c>
      <c r="F134">
        <f>COUNTIF(SLR479_20231202[Tytuł],"*"&amp;B134&amp;"*")</f>
        <v>0</v>
      </c>
      <c r="G134">
        <f>COUNTIF(SLR479_20231202[streszczenie],"*"&amp;B134&amp;"*")</f>
        <v>1</v>
      </c>
      <c r="H134" s="17" t="str">
        <f>IF(G134&gt;=F134,"TAK",0)</f>
        <v>TAK</v>
      </c>
      <c r="J134" t="s">
        <v>5127</v>
      </c>
    </row>
    <row r="135" spans="1:10" x14ac:dyDescent="0.45">
      <c r="A135">
        <v>145</v>
      </c>
      <c r="B135" t="s">
        <v>5128</v>
      </c>
      <c r="C135"/>
      <c r="D135" t="s">
        <v>5426</v>
      </c>
      <c r="E135" s="21">
        <v>2</v>
      </c>
      <c r="F135">
        <f>COUNTIF(SLR479_20231202[Tytuł],"*"&amp;B135&amp;"*")</f>
        <v>0</v>
      </c>
      <c r="G135">
        <f>COUNTIF(SLR479_20231202[streszczenie],"*"&amp;B135&amp;"*")</f>
        <v>2</v>
      </c>
      <c r="H135" s="17" t="str">
        <f>IF(G135&gt;=F135,"TAK",0)</f>
        <v>TAK</v>
      </c>
      <c r="J135" t="s">
        <v>5129</v>
      </c>
    </row>
    <row r="136" spans="1:10" hidden="1" x14ac:dyDescent="0.45">
      <c r="A136">
        <v>150</v>
      </c>
      <c r="B136" t="s">
        <v>5134</v>
      </c>
      <c r="C136"/>
      <c r="D136" t="s">
        <v>5421</v>
      </c>
      <c r="E136" s="21">
        <v>4</v>
      </c>
      <c r="F136">
        <f>COUNTIF(SLR479_20231202[Tytuł],"*"&amp;B136&amp;"*")</f>
        <v>0</v>
      </c>
      <c r="G136">
        <f>COUNTIF(SLR479_20231202[streszczenie],"*"&amp;B136&amp;"*")</f>
        <v>4</v>
      </c>
      <c r="H136" s="17" t="str">
        <f>IF(G136&gt;=F136,"TAK",0)</f>
        <v>TAK</v>
      </c>
      <c r="J136" t="s">
        <v>5149</v>
      </c>
    </row>
    <row r="137" spans="1:10" hidden="1" x14ac:dyDescent="0.45">
      <c r="A137">
        <v>151</v>
      </c>
      <c r="B137" t="s">
        <v>5135</v>
      </c>
      <c r="C137"/>
      <c r="D137" t="s">
        <v>5421</v>
      </c>
      <c r="E137" s="21">
        <v>6</v>
      </c>
      <c r="F137">
        <f>COUNTIF(SLR479_20231202[Tytuł],"*"&amp;B137&amp;"*")</f>
        <v>0</v>
      </c>
      <c r="G137">
        <f>COUNTIF(SLR479_20231202[streszczenie],"*"&amp;B137&amp;"*")</f>
        <v>6</v>
      </c>
      <c r="H137" s="17" t="str">
        <f>IF(G137&gt;=F137,"TAK",0)</f>
        <v>TAK</v>
      </c>
      <c r="J137" t="s">
        <v>5144</v>
      </c>
    </row>
    <row r="138" spans="1:10" hidden="1" x14ac:dyDescent="0.45">
      <c r="A138">
        <v>152</v>
      </c>
      <c r="B138" t="s">
        <v>5137</v>
      </c>
      <c r="C138"/>
      <c r="D138" t="s">
        <v>5421</v>
      </c>
      <c r="E138" s="21">
        <v>1</v>
      </c>
      <c r="F138">
        <f>COUNTIF(SLR479_20231202[Tytuł],"*"&amp;B138&amp;"*")</f>
        <v>0</v>
      </c>
      <c r="G138">
        <f>COUNTIF(SLR479_20231202[streszczenie],"*"&amp;B138&amp;"*")</f>
        <v>1</v>
      </c>
      <c r="H138" s="17" t="str">
        <f>IF(G138&gt;=F138,"TAK",0)</f>
        <v>TAK</v>
      </c>
      <c r="J138" t="s">
        <v>5141</v>
      </c>
    </row>
    <row r="139" spans="1:10" hidden="1" x14ac:dyDescent="0.45">
      <c r="A139">
        <v>153</v>
      </c>
      <c r="B139" t="s">
        <v>5140</v>
      </c>
      <c r="C139"/>
      <c r="D139" t="s">
        <v>5421</v>
      </c>
      <c r="E139" s="21">
        <v>10</v>
      </c>
      <c r="F139">
        <f>COUNTIF(SLR479_20231202[Tytuł],"*"&amp;B139&amp;"*")</f>
        <v>2</v>
      </c>
      <c r="G139">
        <f>COUNTIF(SLR479_20231202[streszczenie],"*"&amp;B139&amp;"*")</f>
        <v>25</v>
      </c>
      <c r="H139" s="17" t="str">
        <f>IF(G139&gt;=F139,"TAK",0)</f>
        <v>TAK</v>
      </c>
      <c r="I139" t="s">
        <v>5438</v>
      </c>
      <c r="J139" t="s">
        <v>5150</v>
      </c>
    </row>
    <row r="140" spans="1:10" hidden="1" x14ac:dyDescent="0.45">
      <c r="A140">
        <v>154</v>
      </c>
      <c r="B140" t="s">
        <v>5145</v>
      </c>
      <c r="C140"/>
      <c r="D140" t="s">
        <v>5421</v>
      </c>
      <c r="E140" s="21">
        <v>1</v>
      </c>
      <c r="F140">
        <f>COUNTIF(SLR479_20231202[Tytuł],"*"&amp;B140&amp;"*")</f>
        <v>0</v>
      </c>
      <c r="G140">
        <f>COUNTIF(SLR479_20231202[streszczenie],"*"&amp;B140&amp;"*")</f>
        <v>1</v>
      </c>
      <c r="H140" s="17" t="str">
        <f>IF(G140&gt;=F140,"TAK",0)</f>
        <v>TAK</v>
      </c>
      <c r="J140" t="s">
        <v>5146</v>
      </c>
    </row>
    <row r="141" spans="1:10" hidden="1" x14ac:dyDescent="0.45">
      <c r="A141">
        <v>155</v>
      </c>
      <c r="B141" t="s">
        <v>4954</v>
      </c>
      <c r="C141"/>
      <c r="D141" t="s">
        <v>5421</v>
      </c>
      <c r="E141" s="21">
        <v>17</v>
      </c>
      <c r="F141">
        <f>COUNTIF(SLR479_20231202[Tytuł],"*"&amp;B141&amp;"*")</f>
        <v>24</v>
      </c>
      <c r="G141">
        <f>COUNTIF(SLR479_20231202[streszczenie],"*"&amp;B141&amp;"*")</f>
        <v>94</v>
      </c>
      <c r="H141" s="17" t="str">
        <f>IF(G141&gt;=F141,"TAK",0)</f>
        <v>TAK</v>
      </c>
      <c r="J141" t="s">
        <v>5152</v>
      </c>
    </row>
    <row r="142" spans="1:10" hidden="1" x14ac:dyDescent="0.45">
      <c r="A142">
        <v>156</v>
      </c>
      <c r="B142" t="s">
        <v>5143</v>
      </c>
      <c r="C142"/>
      <c r="D142" t="s">
        <v>5421</v>
      </c>
      <c r="E142" s="21">
        <v>6</v>
      </c>
      <c r="F142">
        <f>COUNTIF(SLR479_20231202[Tytuł],"*"&amp;B142&amp;"*")</f>
        <v>1</v>
      </c>
      <c r="G142">
        <f>COUNTIF(SLR479_20231202[streszczenie],"*"&amp;B142&amp;"*")</f>
        <v>8</v>
      </c>
      <c r="H142" s="17" t="str">
        <f>IF(G142&gt;=F142,"TAK",0)</f>
        <v>TAK</v>
      </c>
      <c r="J142" t="s">
        <v>5153</v>
      </c>
    </row>
    <row r="143" spans="1:10" hidden="1" x14ac:dyDescent="0.45">
      <c r="A143">
        <v>158</v>
      </c>
      <c r="B143" t="s">
        <v>5157</v>
      </c>
      <c r="C143"/>
      <c r="D143" t="s">
        <v>5421</v>
      </c>
      <c r="E143" s="21">
        <v>1</v>
      </c>
      <c r="F143">
        <f>COUNTIF(SLR479_20231202[Tytuł],"*"&amp;B143&amp;"*")</f>
        <v>0</v>
      </c>
      <c r="G143">
        <f>COUNTIF(SLR479_20231202[streszczenie],"*"&amp;B143&amp;"*")</f>
        <v>1</v>
      </c>
      <c r="H143" s="17" t="str">
        <f>IF(G143&gt;=F143,"TAK",0)</f>
        <v>TAK</v>
      </c>
      <c r="J143" t="s">
        <v>5158</v>
      </c>
    </row>
    <row r="144" spans="1:10" hidden="1" x14ac:dyDescent="0.45">
      <c r="A144">
        <v>159</v>
      </c>
      <c r="B144" t="s">
        <v>5154</v>
      </c>
      <c r="C144"/>
      <c r="D144" t="s">
        <v>5422</v>
      </c>
      <c r="E144" s="21">
        <v>1</v>
      </c>
      <c r="F144">
        <f>COUNTIF(SLR479_20231202[Tytuł],"*"&amp;B144&amp;"*")</f>
        <v>0</v>
      </c>
      <c r="G144">
        <f>COUNTIF(SLR479_20231202[streszczenie],"*"&amp;B144&amp;"*")</f>
        <v>1</v>
      </c>
      <c r="H144" s="17" t="str">
        <f>IF(G144&gt;=F144,"TAK",0)</f>
        <v>TAK</v>
      </c>
      <c r="J144" t="s">
        <v>5155</v>
      </c>
    </row>
    <row r="145" spans="1:10" hidden="1" x14ac:dyDescent="0.45">
      <c r="A145">
        <v>160</v>
      </c>
      <c r="B145" t="s">
        <v>5148</v>
      </c>
      <c r="C145"/>
      <c r="D145" t="s">
        <v>5421</v>
      </c>
      <c r="E145" s="21">
        <v>4</v>
      </c>
      <c r="F145">
        <f>COUNTIF(SLR479_20231202[Tytuł],"*"&amp;B145&amp;"*")</f>
        <v>0</v>
      </c>
      <c r="G145">
        <f>COUNTIF(SLR479_20231202[streszczenie],"*"&amp;B145&amp;"*")</f>
        <v>4</v>
      </c>
      <c r="H145" s="17" t="str">
        <f>IF(G145&gt;=F145,"TAK",0)</f>
        <v>TAK</v>
      </c>
      <c r="J145" t="s">
        <v>5156</v>
      </c>
    </row>
    <row r="146" spans="1:10" hidden="1" x14ac:dyDescent="0.45">
      <c r="A146">
        <v>161</v>
      </c>
      <c r="B146" t="s">
        <v>5151</v>
      </c>
      <c r="C146"/>
      <c r="D146" t="s">
        <v>5421</v>
      </c>
      <c r="E146" s="21">
        <v>30</v>
      </c>
      <c r="F146">
        <f>COUNTIF(SLR479_20231202[Tytuł],"*"&amp;B146&amp;"*")</f>
        <v>1</v>
      </c>
      <c r="G146">
        <f>COUNTIF(SLR479_20231202[streszczenie],"*"&amp;B146&amp;"*")</f>
        <v>34</v>
      </c>
      <c r="H146" s="17" t="str">
        <f>IF(G146&gt;=F146,"TAK",0)</f>
        <v>TAK</v>
      </c>
      <c r="J146" t="s">
        <v>5159</v>
      </c>
    </row>
    <row r="147" spans="1:10" x14ac:dyDescent="0.45">
      <c r="A147">
        <v>162</v>
      </c>
      <c r="B147" t="s">
        <v>4930</v>
      </c>
      <c r="C147"/>
      <c r="D147" t="s">
        <v>5426</v>
      </c>
      <c r="E147" s="21">
        <v>8</v>
      </c>
      <c r="F147">
        <f>COUNTIF(SLR479_20231202[Tytuł],"*"&amp;B147&amp;"*")</f>
        <v>9</v>
      </c>
      <c r="G147">
        <f>COUNTIF(SLR479_20231202[streszczenie],"*"&amp;B147&amp;"*")</f>
        <v>44</v>
      </c>
      <c r="H147" s="17" t="str">
        <f>IF(G147&gt;=F147,"TAK",0)</f>
        <v>TAK</v>
      </c>
      <c r="J147" t="s">
        <v>5160</v>
      </c>
    </row>
    <row r="148" spans="1:10" hidden="1" x14ac:dyDescent="0.45">
      <c r="A148">
        <v>163</v>
      </c>
      <c r="B148" t="s">
        <v>5162</v>
      </c>
      <c r="C148"/>
      <c r="D148" t="s">
        <v>5422</v>
      </c>
      <c r="E148" s="21">
        <v>2</v>
      </c>
      <c r="F148">
        <f>COUNTIF(SLR479_20231202[Tytuł],"*"&amp;B148&amp;"*")</f>
        <v>0</v>
      </c>
      <c r="G148">
        <f>COUNTIF(SLR479_20231202[streszczenie],"*"&amp;B148&amp;"*")</f>
        <v>5</v>
      </c>
      <c r="H148" s="17" t="str">
        <f>IF(G148&gt;=F148,"TAK",0)</f>
        <v>TAK</v>
      </c>
      <c r="J148" t="s">
        <v>5161</v>
      </c>
    </row>
    <row r="149" spans="1:10" ht="13.9" hidden="1" customHeight="1" x14ac:dyDescent="0.45">
      <c r="A149">
        <v>165</v>
      </c>
      <c r="B149" t="s">
        <v>5163</v>
      </c>
      <c r="C149"/>
      <c r="D149" t="s">
        <v>5428</v>
      </c>
      <c r="E149" s="21">
        <v>1</v>
      </c>
      <c r="F149">
        <f>COUNTIF(SLR479_20231202[Tytuł],"*"&amp;B149&amp;"*")</f>
        <v>0</v>
      </c>
      <c r="G149">
        <f>COUNTIF(SLR479_20231202[streszczenie],"*"&amp;B149&amp;"*")</f>
        <v>1</v>
      </c>
      <c r="H149" s="17" t="str">
        <f>IF(G149&gt;=F149,"TAK",0)</f>
        <v>TAK</v>
      </c>
      <c r="J149" t="s">
        <v>5164</v>
      </c>
    </row>
    <row r="150" spans="1:10" hidden="1" x14ac:dyDescent="0.45">
      <c r="A150">
        <v>166</v>
      </c>
      <c r="B150" t="s">
        <v>4956</v>
      </c>
      <c r="C150"/>
      <c r="D150" t="s">
        <v>5428</v>
      </c>
      <c r="E150" s="21">
        <v>4</v>
      </c>
      <c r="F150">
        <f>COUNTIF(SLR479_20231202[Tytuł],"*"&amp;B150&amp;"*")</f>
        <v>7</v>
      </c>
      <c r="G150">
        <f>COUNTIF(SLR479_20231202[streszczenie],"*"&amp;B150&amp;"*")</f>
        <v>22</v>
      </c>
      <c r="H150" s="17" t="str">
        <f>IF(G150&gt;=F150,"TAK",0)</f>
        <v>TAK</v>
      </c>
      <c r="J150" t="s">
        <v>5167</v>
      </c>
    </row>
    <row r="151" spans="1:10" hidden="1" x14ac:dyDescent="0.45">
      <c r="A151">
        <v>167</v>
      </c>
      <c r="B151" t="s">
        <v>5165</v>
      </c>
      <c r="C151"/>
      <c r="D151" t="s">
        <v>5428</v>
      </c>
      <c r="E151" s="21">
        <v>1</v>
      </c>
      <c r="F151">
        <f>COUNTIF(SLR479_20231202[Tytuł],"*"&amp;B151&amp;"*")</f>
        <v>0</v>
      </c>
      <c r="G151">
        <f>COUNTIF(SLR479_20231202[streszczenie],"*"&amp;B151&amp;"*")</f>
        <v>1</v>
      </c>
      <c r="H151" s="17" t="str">
        <f>IF(G151&gt;=F151,"TAK",0)</f>
        <v>TAK</v>
      </c>
      <c r="J151" t="s">
        <v>5166</v>
      </c>
    </row>
    <row r="152" spans="1:10" x14ac:dyDescent="0.45">
      <c r="A152">
        <v>169</v>
      </c>
      <c r="B152" t="s">
        <v>5169</v>
      </c>
      <c r="C152"/>
      <c r="D152" t="s">
        <v>5426</v>
      </c>
      <c r="E152" s="21">
        <v>2</v>
      </c>
      <c r="F152">
        <f>COUNTIF(SLR479_20231202[Tytuł],"*"&amp;B152&amp;"*")</f>
        <v>0</v>
      </c>
      <c r="G152">
        <f>COUNTIF(SLR479_20231202[streszczenie],"*"&amp;B152&amp;"*")</f>
        <v>4</v>
      </c>
      <c r="H152" s="17" t="str">
        <f>IF(G152&gt;=F152,"TAK",0)</f>
        <v>TAK</v>
      </c>
      <c r="J152" t="s">
        <v>5170</v>
      </c>
    </row>
    <row r="153" spans="1:10" x14ac:dyDescent="0.45">
      <c r="A153">
        <v>170</v>
      </c>
      <c r="B153" t="s">
        <v>5168</v>
      </c>
      <c r="C153"/>
      <c r="D153" t="s">
        <v>5426</v>
      </c>
      <c r="E153" s="21">
        <v>2</v>
      </c>
      <c r="F153">
        <f>COUNTIF(SLR479_20231202[Tytuł],"*"&amp;B153&amp;"*")</f>
        <v>0</v>
      </c>
      <c r="G153">
        <f>COUNTIF(SLR479_20231202[streszczenie],"*"&amp;B153&amp;"*")</f>
        <v>2</v>
      </c>
      <c r="H153" s="17" t="str">
        <f>IF(G153&gt;=F153,"TAK",0)</f>
        <v>TAK</v>
      </c>
      <c r="J153" t="s">
        <v>5171</v>
      </c>
    </row>
    <row r="154" spans="1:10" hidden="1" x14ac:dyDescent="0.45">
      <c r="A154">
        <v>172</v>
      </c>
      <c r="B154" t="s">
        <v>5176</v>
      </c>
      <c r="C154"/>
      <c r="D154" t="s">
        <v>5419</v>
      </c>
      <c r="E154" s="21">
        <v>2</v>
      </c>
      <c r="F154">
        <f>COUNTIF(SLR479_20231202[Tytuł],"*"&amp;B154&amp;"*")</f>
        <v>1</v>
      </c>
      <c r="G154">
        <f>COUNTIF(SLR479_20231202[streszczenie],"*"&amp;B154&amp;"*")</f>
        <v>2</v>
      </c>
      <c r="H154" s="17" t="str">
        <f>IF(G154&gt;=F154,"TAK",0)</f>
        <v>TAK</v>
      </c>
      <c r="J154" t="s">
        <v>5177</v>
      </c>
    </row>
    <row r="155" spans="1:10" hidden="1" x14ac:dyDescent="0.45">
      <c r="A155">
        <v>173</v>
      </c>
      <c r="B155" t="s">
        <v>5174</v>
      </c>
      <c r="C155"/>
      <c r="D155" t="s">
        <v>5419</v>
      </c>
      <c r="E155" s="21">
        <v>1</v>
      </c>
      <c r="F155">
        <f>COUNTIF(SLR479_20231202[Tytuł],"*"&amp;B155&amp;"*")</f>
        <v>0</v>
      </c>
      <c r="G155">
        <f>COUNTIF(SLR479_20231202[streszczenie],"*"&amp;B155&amp;"*")</f>
        <v>5</v>
      </c>
      <c r="H155" s="17" t="str">
        <f>IF(G155&gt;=F155,"TAK",0)</f>
        <v>TAK</v>
      </c>
      <c r="J155" t="s">
        <v>5175</v>
      </c>
    </row>
    <row r="156" spans="1:10" hidden="1" x14ac:dyDescent="0.45">
      <c r="A156">
        <v>174</v>
      </c>
      <c r="B156" t="s">
        <v>5173</v>
      </c>
      <c r="C156"/>
      <c r="D156" t="s">
        <v>5419</v>
      </c>
      <c r="E156" s="21">
        <v>1</v>
      </c>
      <c r="F156">
        <f>COUNTIF(SLR479_20231202[Tytuł],"*"&amp;B156&amp;"*")</f>
        <v>0</v>
      </c>
      <c r="G156">
        <f>COUNTIF(SLR479_20231202[streszczenie],"*"&amp;B156&amp;"*")</f>
        <v>1</v>
      </c>
      <c r="H156" s="17" t="str">
        <f>IF(G156&gt;=F156,"TAK",0)</f>
        <v>TAK</v>
      </c>
      <c r="J156" t="s">
        <v>5080</v>
      </c>
    </row>
    <row r="157" spans="1:10" hidden="1" x14ac:dyDescent="0.45">
      <c r="A157">
        <v>177</v>
      </c>
      <c r="B157" t="s">
        <v>4944</v>
      </c>
      <c r="C157"/>
      <c r="D157" t="s">
        <v>5417</v>
      </c>
      <c r="E157" s="21">
        <v>10</v>
      </c>
      <c r="F157">
        <f>COUNTIF(SLR479_20231202[Tytuł],"*"&amp;B157&amp;"*")</f>
        <v>2</v>
      </c>
      <c r="G157">
        <f>COUNTIF(SLR479_20231202[streszczenie],"*"&amp;B157&amp;"*")</f>
        <v>11</v>
      </c>
      <c r="H157" s="17" t="str">
        <f>IF(G157&gt;=F157,"TAK",0)</f>
        <v>TAK</v>
      </c>
      <c r="J157" t="s">
        <v>5181</v>
      </c>
    </row>
    <row r="158" spans="1:10" hidden="1" x14ac:dyDescent="0.45">
      <c r="A158">
        <v>179</v>
      </c>
      <c r="B158" t="s">
        <v>4961</v>
      </c>
      <c r="C158"/>
      <c r="D158" t="s">
        <v>5417</v>
      </c>
      <c r="E158" s="21">
        <v>4</v>
      </c>
      <c r="F158">
        <f>COUNTIF(SLR479_20231202[Tytuł],"*"&amp;B158&amp;"*")</f>
        <v>1</v>
      </c>
      <c r="G158">
        <f>COUNTIF(SLR479_20231202[streszczenie],"*"&amp;B158&amp;"*")</f>
        <v>4</v>
      </c>
      <c r="H158" s="17" t="str">
        <f>IF(G158&gt;=F158,"TAK",0)</f>
        <v>TAK</v>
      </c>
      <c r="J158" t="s">
        <v>5182</v>
      </c>
    </row>
    <row r="159" spans="1:10" hidden="1" x14ac:dyDescent="0.45">
      <c r="A159">
        <v>180</v>
      </c>
      <c r="B159" t="s">
        <v>5183</v>
      </c>
      <c r="C159"/>
      <c r="D159" t="s">
        <v>5417</v>
      </c>
      <c r="E159" s="21">
        <v>3</v>
      </c>
      <c r="F159">
        <f>COUNTIF(SLR479_20231202[Tytuł],"*"&amp;B159&amp;"*")</f>
        <v>3</v>
      </c>
      <c r="G159">
        <f>COUNTIF(SLR479_20231202[streszczenie],"*"&amp;B159&amp;"*")</f>
        <v>13</v>
      </c>
      <c r="H159" s="17" t="str">
        <f>IF(G159&gt;=F159,"TAK",0)</f>
        <v>TAK</v>
      </c>
      <c r="I159" t="s">
        <v>5187</v>
      </c>
      <c r="J159" t="s">
        <v>5185</v>
      </c>
    </row>
    <row r="160" spans="1:10" hidden="1" x14ac:dyDescent="0.45">
      <c r="A160">
        <v>181</v>
      </c>
      <c r="B160" t="s">
        <v>5184</v>
      </c>
      <c r="C160"/>
      <c r="D160" t="s">
        <v>5417</v>
      </c>
      <c r="E160" s="21">
        <v>3</v>
      </c>
      <c r="F160">
        <f>COUNTIF(SLR479_20231202[Tytuł],"*"&amp;B160&amp;"*")</f>
        <v>0</v>
      </c>
      <c r="G160">
        <f>COUNTIF(SLR479_20231202[streszczenie],"*"&amp;B160&amp;"*")</f>
        <v>3</v>
      </c>
      <c r="H160" s="17" t="str">
        <f>IF(G160&gt;=F160,"TAK",0)</f>
        <v>TAK</v>
      </c>
      <c r="J160" t="s">
        <v>5186</v>
      </c>
    </row>
    <row r="161" spans="1:10" hidden="1" x14ac:dyDescent="0.45">
      <c r="A161">
        <v>183</v>
      </c>
      <c r="B161" t="s">
        <v>4404</v>
      </c>
      <c r="C161"/>
      <c r="D161" t="s">
        <v>5428</v>
      </c>
      <c r="E161" s="21">
        <v>1</v>
      </c>
      <c r="F161">
        <f>COUNTIF(SLR479_20231202[Tytuł],"*"&amp;B161&amp;"*")</f>
        <v>10</v>
      </c>
      <c r="G161">
        <f>COUNTIF(SLR479_20231202[streszczenie],"*"&amp;B161&amp;"*")</f>
        <v>39</v>
      </c>
      <c r="H161" s="17" t="str">
        <f>IF(G161&gt;=F161,"TAK",0)</f>
        <v>TAK</v>
      </c>
      <c r="J161" t="s">
        <v>5142</v>
      </c>
    </row>
    <row r="162" spans="1:10" hidden="1" x14ac:dyDescent="0.45">
      <c r="A162">
        <v>184</v>
      </c>
      <c r="B162" t="s">
        <v>5191</v>
      </c>
      <c r="C162"/>
      <c r="D162" t="s">
        <v>5428</v>
      </c>
      <c r="E162" s="21">
        <v>1</v>
      </c>
      <c r="F162">
        <f>COUNTIF(SLR479_20231202[Tytuł],"*"&amp;B162&amp;"*")</f>
        <v>0</v>
      </c>
      <c r="G162">
        <f>COUNTIF(SLR479_20231202[streszczenie],"*"&amp;B162&amp;"*")</f>
        <v>1</v>
      </c>
      <c r="H162" s="17" t="str">
        <f>IF(G162&gt;=F162,"TAK",0)</f>
        <v>TAK</v>
      </c>
      <c r="J162" t="s">
        <v>5192</v>
      </c>
    </row>
    <row r="163" spans="1:10" hidden="1" x14ac:dyDescent="0.45">
      <c r="A163">
        <v>185</v>
      </c>
      <c r="B163" t="s">
        <v>5188</v>
      </c>
      <c r="C163"/>
      <c r="D163" t="s">
        <v>5428</v>
      </c>
      <c r="E163" s="21">
        <v>1</v>
      </c>
      <c r="F163">
        <f>COUNTIF(SLR479_20231202[Tytuł],"*"&amp;B163&amp;"*")</f>
        <v>9</v>
      </c>
      <c r="G163">
        <f>COUNTIF(SLR479_20231202[streszczenie],"*"&amp;B163&amp;"*")</f>
        <v>33</v>
      </c>
      <c r="H163" s="17" t="str">
        <f>IF(G163&gt;=F163,"TAK",0)</f>
        <v>TAK</v>
      </c>
      <c r="J163" t="s">
        <v>5136</v>
      </c>
    </row>
    <row r="164" spans="1:10" hidden="1" x14ac:dyDescent="0.45">
      <c r="A164">
        <v>186</v>
      </c>
      <c r="B164" t="s">
        <v>5193</v>
      </c>
      <c r="C164"/>
      <c r="D164" t="s">
        <v>5428</v>
      </c>
      <c r="E164" s="21">
        <v>1</v>
      </c>
      <c r="F164">
        <f>COUNTIF(SLR479_20231202[Tytuł],"*"&amp;B164&amp;"*")</f>
        <v>0</v>
      </c>
      <c r="G164">
        <f>COUNTIF(SLR479_20231202[streszczenie],"*"&amp;B164&amp;"*")</f>
        <v>1</v>
      </c>
      <c r="H164" s="17" t="str">
        <f>IF(G164&gt;=F164,"TAK",0)</f>
        <v>TAK</v>
      </c>
      <c r="J164" t="s">
        <v>5194</v>
      </c>
    </row>
    <row r="165" spans="1:10" hidden="1" x14ac:dyDescent="0.45">
      <c r="A165">
        <v>189</v>
      </c>
      <c r="B165" t="s">
        <v>5195</v>
      </c>
      <c r="C165"/>
      <c r="D165" t="s">
        <v>5422</v>
      </c>
      <c r="E165" s="21">
        <v>12</v>
      </c>
      <c r="F165">
        <f>COUNTIF(SLR479_20231202[Tytuł],"*"&amp;B165&amp;"*")</f>
        <v>0</v>
      </c>
      <c r="G165">
        <f>COUNTIF(SLR479_20231202[streszczenie],"*"&amp;B165&amp;"*")</f>
        <v>12</v>
      </c>
      <c r="H165" s="17" t="str">
        <f>IF(G165&gt;=F165,"TAK",0)</f>
        <v>TAK</v>
      </c>
      <c r="J165" t="s">
        <v>5196</v>
      </c>
    </row>
    <row r="166" spans="1:10" hidden="1" x14ac:dyDescent="0.45">
      <c r="A166">
        <v>194</v>
      </c>
      <c r="B166" t="s">
        <v>5200</v>
      </c>
      <c r="C166"/>
      <c r="D166" t="s">
        <v>5422</v>
      </c>
      <c r="E166" s="21">
        <v>2</v>
      </c>
      <c r="F166">
        <f>COUNTIF(SLR479_20231202[Tytuł],"*"&amp;B166&amp;"*")</f>
        <v>0</v>
      </c>
      <c r="G166">
        <f>COUNTIF(SLR479_20231202[streszczenie],"*"&amp;B166&amp;"*")</f>
        <v>2</v>
      </c>
      <c r="H166" s="17" t="str">
        <f>IF(G166&gt;=F166,"TAK",0)</f>
        <v>TAK</v>
      </c>
      <c r="J166" t="s">
        <v>5201</v>
      </c>
    </row>
    <row r="167" spans="1:10" hidden="1" x14ac:dyDescent="0.45">
      <c r="A167">
        <v>195</v>
      </c>
      <c r="B167" t="s">
        <v>5202</v>
      </c>
      <c r="C167"/>
      <c r="D167" t="s">
        <v>5422</v>
      </c>
      <c r="E167" s="21">
        <v>1</v>
      </c>
      <c r="F167">
        <f>COUNTIF(SLR479_20231202[Tytuł],"*"&amp;B167&amp;"*")</f>
        <v>0</v>
      </c>
      <c r="G167">
        <f>COUNTIF(SLR479_20231202[streszczenie],"*"&amp;B167&amp;"*")</f>
        <v>1</v>
      </c>
      <c r="H167" s="17" t="str">
        <f>IF(G167&gt;=F167,"TAK",0)</f>
        <v>TAK</v>
      </c>
      <c r="J167" t="s">
        <v>5203</v>
      </c>
    </row>
    <row r="168" spans="1:10" hidden="1" x14ac:dyDescent="0.45">
      <c r="A168">
        <v>196</v>
      </c>
      <c r="B168" t="s">
        <v>5266</v>
      </c>
      <c r="C168"/>
      <c r="D168" t="s">
        <v>5422</v>
      </c>
      <c r="E168" s="21">
        <v>1</v>
      </c>
      <c r="F168">
        <f>COUNTIF(SLR479_20231202[Tytuł],"*"&amp;B168&amp;"*")</f>
        <v>0</v>
      </c>
      <c r="G168">
        <f>COUNTIF(SLR479_20231202[streszczenie],"*"&amp;B168&amp;"*")</f>
        <v>1</v>
      </c>
      <c r="H168" s="17" t="str">
        <f>IF(G168&gt;=F168,"TAK",0)</f>
        <v>TAK</v>
      </c>
      <c r="J168" t="s">
        <v>5267</v>
      </c>
    </row>
    <row r="169" spans="1:10" hidden="1" x14ac:dyDescent="0.45">
      <c r="A169">
        <v>197</v>
      </c>
      <c r="B169" t="s">
        <v>5204</v>
      </c>
      <c r="C169"/>
      <c r="D169" t="s">
        <v>5415</v>
      </c>
      <c r="E169" s="21">
        <v>1</v>
      </c>
      <c r="F169">
        <f>COUNTIF(SLR479_20231202[Tytuł],"*"&amp;B169&amp;"*")</f>
        <v>0</v>
      </c>
      <c r="G169">
        <f>COUNTIF(SLR479_20231202[streszczenie],"*"&amp;B169&amp;"*")</f>
        <v>1</v>
      </c>
      <c r="H169" s="17" t="str">
        <f>IF(G169&gt;=F169,"TAK",0)</f>
        <v>TAK</v>
      </c>
      <c r="J169" t="s">
        <v>5205</v>
      </c>
    </row>
    <row r="170" spans="1:10" hidden="1" x14ac:dyDescent="0.45">
      <c r="A170">
        <v>198</v>
      </c>
      <c r="B170" t="s">
        <v>5241</v>
      </c>
      <c r="C170"/>
      <c r="D170" t="s">
        <v>5418</v>
      </c>
      <c r="E170" s="21">
        <v>11</v>
      </c>
      <c r="F170">
        <f>COUNTIF(SLR479_20231202[Tytuł],"*"&amp;B170&amp;"*")</f>
        <v>1</v>
      </c>
      <c r="G170">
        <f>COUNTIF(SLR479_20231202[streszczenie],"*"&amp;B170&amp;"*")</f>
        <v>27</v>
      </c>
      <c r="H170" s="17" t="str">
        <f>IF(G170&gt;=F170,"TAK",0)</f>
        <v>TAK</v>
      </c>
      <c r="I170" t="s">
        <v>5256</v>
      </c>
      <c r="J170" t="s">
        <v>5254</v>
      </c>
    </row>
    <row r="171" spans="1:10" hidden="1" x14ac:dyDescent="0.45">
      <c r="A171">
        <v>199</v>
      </c>
      <c r="B171" t="s">
        <v>5248</v>
      </c>
      <c r="C171"/>
      <c r="D171" t="s">
        <v>5420</v>
      </c>
      <c r="E171" s="21">
        <v>1</v>
      </c>
      <c r="F171">
        <f>COUNTIF(SLR479_20231202[Tytuł],"*"&amp;B171&amp;"*")</f>
        <v>0</v>
      </c>
      <c r="G171">
        <f>COUNTIF(SLR479_20231202[streszczenie],"*"&amp;B171&amp;"*")</f>
        <v>1</v>
      </c>
      <c r="H171" s="17" t="str">
        <f>IF(G171&gt;=F171,"TAK",0)</f>
        <v>TAK</v>
      </c>
      <c r="J171" t="s">
        <v>5249</v>
      </c>
    </row>
    <row r="172" spans="1:10" hidden="1" x14ac:dyDescent="0.45">
      <c r="A172">
        <v>200</v>
      </c>
      <c r="B172" t="s">
        <v>5255</v>
      </c>
      <c r="C172"/>
      <c r="D172" t="s">
        <v>5420</v>
      </c>
      <c r="E172" s="21">
        <v>1</v>
      </c>
      <c r="F172">
        <f>COUNTIF(SLR479_20231202[Tytuł],"*"&amp;B172&amp;"*")</f>
        <v>0</v>
      </c>
      <c r="G172">
        <f>COUNTIF(SLR479_20231202[streszczenie],"*"&amp;B172&amp;"*")</f>
        <v>1</v>
      </c>
      <c r="H172" s="17" t="str">
        <f>IF(G172&gt;=F172,"TAK",0)</f>
        <v>TAK</v>
      </c>
      <c r="J172" t="s">
        <v>5131</v>
      </c>
    </row>
    <row r="173" spans="1:10" hidden="1" x14ac:dyDescent="0.45">
      <c r="A173">
        <v>201</v>
      </c>
      <c r="B173" t="s">
        <v>5246</v>
      </c>
      <c r="C173"/>
      <c r="D173" t="s">
        <v>5420</v>
      </c>
      <c r="E173" s="21">
        <v>1</v>
      </c>
      <c r="F173">
        <f>COUNTIF(SLR479_20231202[Tytuł],"*"&amp;B173&amp;"*")</f>
        <v>0</v>
      </c>
      <c r="G173">
        <f>COUNTIF(SLR479_20231202[streszczenie],"*"&amp;B173&amp;"*")</f>
        <v>1</v>
      </c>
      <c r="H173" s="17" t="str">
        <f>IF(G173&gt;=F173,"TAK",0)</f>
        <v>TAK</v>
      </c>
      <c r="J173" t="s">
        <v>5247</v>
      </c>
    </row>
    <row r="174" spans="1:10" hidden="1" x14ac:dyDescent="0.45">
      <c r="A174">
        <v>202</v>
      </c>
      <c r="B174" t="s">
        <v>5244</v>
      </c>
      <c r="C174"/>
      <c r="D174" t="s">
        <v>5420</v>
      </c>
      <c r="E174" s="21">
        <v>1</v>
      </c>
      <c r="F174">
        <f>COUNTIF(SLR479_20231202[Tytuł],"*"&amp;B174&amp;"*")</f>
        <v>0</v>
      </c>
      <c r="G174">
        <f>COUNTIF(SLR479_20231202[streszczenie],"*"&amp;B174&amp;"*")</f>
        <v>1</v>
      </c>
      <c r="H174" s="17" t="str">
        <f>IF(G174&gt;=F174,"TAK",0)</f>
        <v>TAK</v>
      </c>
      <c r="J174" t="s">
        <v>5245</v>
      </c>
    </row>
    <row r="175" spans="1:10" hidden="1" x14ac:dyDescent="0.45">
      <c r="A175">
        <v>203</v>
      </c>
      <c r="B175" t="s">
        <v>5250</v>
      </c>
      <c r="C175"/>
      <c r="D175" t="s">
        <v>5420</v>
      </c>
      <c r="E175" s="21">
        <v>1</v>
      </c>
      <c r="F175">
        <f>COUNTIF(SLR479_20231202[Tytuł],"*"&amp;B175&amp;"*")</f>
        <v>0</v>
      </c>
      <c r="G175">
        <f>COUNTIF(SLR479_20231202[streszczenie],"*"&amp;B175&amp;"*")</f>
        <v>1</v>
      </c>
      <c r="H175" s="17" t="str">
        <f>IF(G175&gt;=F175,"TAK",0)</f>
        <v>TAK</v>
      </c>
      <c r="J175" t="s">
        <v>5251</v>
      </c>
    </row>
    <row r="176" spans="1:10" hidden="1" x14ac:dyDescent="0.45">
      <c r="A176">
        <v>204</v>
      </c>
      <c r="B176" t="s">
        <v>5252</v>
      </c>
      <c r="C176"/>
      <c r="D176" t="s">
        <v>5420</v>
      </c>
      <c r="E176" s="21">
        <v>1</v>
      </c>
      <c r="F176">
        <f>COUNTIF(SLR479_20231202[Tytuł],"*"&amp;B176&amp;"*")</f>
        <v>0</v>
      </c>
      <c r="G176">
        <f>COUNTIF(SLR479_20231202[streszczenie],"*"&amp;B176&amp;"*")</f>
        <v>1</v>
      </c>
      <c r="H176" s="17" t="str">
        <f>IF(G176&gt;=F176,"TAK",0)</f>
        <v>TAK</v>
      </c>
      <c r="J176" t="s">
        <v>5253</v>
      </c>
    </row>
    <row r="177" spans="1:10" x14ac:dyDescent="0.45">
      <c r="A177">
        <v>207</v>
      </c>
      <c r="B177" t="s">
        <v>4948</v>
      </c>
      <c r="C177"/>
      <c r="D177" t="s">
        <v>5426</v>
      </c>
      <c r="E177" s="21">
        <v>1</v>
      </c>
      <c r="F177">
        <f>COUNTIF(SLR479_20231202[Tytuł],"*"&amp;B177&amp;"*")</f>
        <v>0</v>
      </c>
      <c r="G177">
        <f>COUNTIF(SLR479_20231202[streszczenie],"*"&amp;B177&amp;"*")</f>
        <v>1</v>
      </c>
      <c r="H177" s="17" t="str">
        <f>IF(G177&gt;=F177,"TAK",0)</f>
        <v>TAK</v>
      </c>
      <c r="J177" t="s">
        <v>5101</v>
      </c>
    </row>
    <row r="178" spans="1:10" hidden="1" x14ac:dyDescent="0.45">
      <c r="A178">
        <v>209</v>
      </c>
      <c r="B178" t="s">
        <v>5207</v>
      </c>
      <c r="C178"/>
      <c r="D178" t="s">
        <v>5418</v>
      </c>
      <c r="E178" s="21">
        <v>14</v>
      </c>
      <c r="F178">
        <f>COUNTIF(SLR479_20231202[Tytuł],"*"&amp;B178&amp;"*")</f>
        <v>1</v>
      </c>
      <c r="G178">
        <f>COUNTIF(SLR479_20231202[streszczenie],"*"&amp;B178&amp;"*")</f>
        <v>14</v>
      </c>
      <c r="H178" s="17" t="str">
        <f>IF(G178&gt;=F178,"TAK",0)</f>
        <v>TAK</v>
      </c>
      <c r="J178" t="s">
        <v>5211</v>
      </c>
    </row>
    <row r="179" spans="1:10" hidden="1" x14ac:dyDescent="0.45">
      <c r="A179">
        <v>210</v>
      </c>
      <c r="B179" t="s">
        <v>5209</v>
      </c>
      <c r="C179"/>
      <c r="D179" t="s">
        <v>5418</v>
      </c>
      <c r="E179" s="21">
        <v>1</v>
      </c>
      <c r="F179">
        <f>COUNTIF(SLR479_20231202[Tytuł],"*"&amp;B179&amp;"*")</f>
        <v>0</v>
      </c>
      <c r="G179">
        <f>COUNTIF(SLR479_20231202[streszczenie],"*"&amp;B179&amp;"*")</f>
        <v>1</v>
      </c>
      <c r="H179" s="17" t="str">
        <f>IF(G179&gt;=F179,"TAK",0)</f>
        <v>TAK</v>
      </c>
      <c r="J179" t="s">
        <v>5210</v>
      </c>
    </row>
    <row r="180" spans="1:10" hidden="1" x14ac:dyDescent="0.45">
      <c r="A180">
        <v>211</v>
      </c>
      <c r="B180" t="s">
        <v>5208</v>
      </c>
      <c r="C180"/>
      <c r="D180" t="s">
        <v>5418</v>
      </c>
      <c r="E180" s="21">
        <v>1</v>
      </c>
      <c r="F180">
        <f>COUNTIF(SLR479_20231202[Tytuł],"*"&amp;B180&amp;"*")</f>
        <v>1</v>
      </c>
      <c r="G180">
        <f>COUNTIF(SLR479_20231202[streszczenie],"*"&amp;B180&amp;"*")</f>
        <v>1</v>
      </c>
      <c r="H180" s="17" t="str">
        <f>IF(G180&gt;=F180,"TAK",0)</f>
        <v>TAK</v>
      </c>
      <c r="J180" t="s">
        <v>5164</v>
      </c>
    </row>
    <row r="181" spans="1:10" x14ac:dyDescent="0.45">
      <c r="A181">
        <v>212</v>
      </c>
      <c r="B181" s="20" t="s">
        <v>4941</v>
      </c>
      <c r="C181" s="20"/>
      <c r="D181" s="20" t="s">
        <v>5426</v>
      </c>
      <c r="E181" s="25">
        <v>1</v>
      </c>
      <c r="F181" s="20">
        <f>COUNTIF(SLR479_20231202[Tytuł],"*"&amp;B181&amp;"*")</f>
        <v>0</v>
      </c>
      <c r="G181" s="20">
        <f>COUNTIF(SLR479_20231202[streszczenie],"*"&amp;B181&amp;"*")</f>
        <v>1</v>
      </c>
      <c r="H181" s="24" t="str">
        <f>IF(G181&gt;=F181,"TAK",0)</f>
        <v>TAK</v>
      </c>
      <c r="I181" s="20" t="s">
        <v>5427</v>
      </c>
      <c r="J181" t="s">
        <v>5179</v>
      </c>
    </row>
    <row r="182" spans="1:10" hidden="1" x14ac:dyDescent="0.45">
      <c r="A182">
        <v>219</v>
      </c>
      <c r="B182" t="s">
        <v>5214</v>
      </c>
      <c r="C182"/>
      <c r="D182" t="s">
        <v>5421</v>
      </c>
      <c r="E182" s="21">
        <v>2</v>
      </c>
      <c r="F182">
        <f>COUNTIF(SLR479_20231202[Tytuł],"*"&amp;B182&amp;"*")</f>
        <v>0</v>
      </c>
      <c r="G182">
        <f>COUNTIF(SLR479_20231202[streszczenie],"*"&amp;B182&amp;"*")</f>
        <v>9</v>
      </c>
      <c r="H182" s="17" t="str">
        <f>IF(G182&gt;=F182,"TAK",0)</f>
        <v>TAK</v>
      </c>
      <c r="J182" t="s">
        <v>5215</v>
      </c>
    </row>
    <row r="183" spans="1:10" hidden="1" x14ac:dyDescent="0.45">
      <c r="A183">
        <v>220</v>
      </c>
      <c r="B183" t="s">
        <v>5213</v>
      </c>
      <c r="C183"/>
      <c r="D183" t="s">
        <v>5421</v>
      </c>
      <c r="E183" s="21">
        <v>2</v>
      </c>
      <c r="F183">
        <f>COUNTIF(SLR479_20231202[Tytuł],"*"&amp;B183&amp;"*")</f>
        <v>1</v>
      </c>
      <c r="G183">
        <f>COUNTIF(SLR479_20231202[streszczenie],"*"&amp;B183&amp;"*")</f>
        <v>2</v>
      </c>
      <c r="H183" s="17" t="str">
        <f>IF(G183&gt;=F183,"TAK",0)</f>
        <v>TAK</v>
      </c>
      <c r="J183" t="s">
        <v>5223</v>
      </c>
    </row>
    <row r="184" spans="1:10" hidden="1" x14ac:dyDescent="0.45">
      <c r="A184">
        <v>221</v>
      </c>
      <c r="B184" t="s">
        <v>5216</v>
      </c>
      <c r="C184"/>
      <c r="D184" t="s">
        <v>5421</v>
      </c>
      <c r="E184" s="21">
        <v>1</v>
      </c>
      <c r="F184">
        <f>COUNTIF(SLR479_20231202[Tytuł],"*"&amp;B184&amp;"*")</f>
        <v>0</v>
      </c>
      <c r="G184">
        <f>COUNTIF(SLR479_20231202[streszczenie],"*"&amp;B184&amp;"*")</f>
        <v>1</v>
      </c>
      <c r="H184" s="17" t="str">
        <f>IF(G184&gt;=F184,"TAK",0)</f>
        <v>TAK</v>
      </c>
      <c r="J184" t="s">
        <v>5217</v>
      </c>
    </row>
    <row r="185" spans="1:10" hidden="1" x14ac:dyDescent="0.45">
      <c r="A185">
        <v>222</v>
      </c>
      <c r="B185" t="s">
        <v>5218</v>
      </c>
      <c r="C185"/>
      <c r="D185" t="s">
        <v>5421</v>
      </c>
      <c r="E185" s="21">
        <v>1</v>
      </c>
      <c r="F185">
        <f>COUNTIF(SLR479_20231202[Tytuł],"*"&amp;B185&amp;"*")</f>
        <v>0</v>
      </c>
      <c r="G185">
        <f>COUNTIF(SLR479_20231202[streszczenie],"*"&amp;B185&amp;"*")</f>
        <v>1</v>
      </c>
      <c r="H185" s="17" t="str">
        <f>IF(G185&gt;=F185,"TAK",0)</f>
        <v>TAK</v>
      </c>
      <c r="J185" t="s">
        <v>5221</v>
      </c>
    </row>
    <row r="186" spans="1:10" hidden="1" x14ac:dyDescent="0.45">
      <c r="A186">
        <v>223</v>
      </c>
      <c r="B186" t="s">
        <v>5219</v>
      </c>
      <c r="C186"/>
      <c r="D186" t="s">
        <v>5428</v>
      </c>
      <c r="E186" s="21">
        <v>1</v>
      </c>
      <c r="F186">
        <f>COUNTIF(SLR479_20231202[Tytuł],"*"&amp;B186&amp;"*")</f>
        <v>0</v>
      </c>
      <c r="G186">
        <f>COUNTIF(SLR479_20231202[streszczenie],"*"&amp;B186&amp;"*")</f>
        <v>1</v>
      </c>
      <c r="H186" s="17" t="str">
        <f>IF(G186&gt;=F186,"TAK",0)</f>
        <v>TAK</v>
      </c>
      <c r="J186" t="s">
        <v>5220</v>
      </c>
    </row>
    <row r="187" spans="1:10" hidden="1" x14ac:dyDescent="0.45">
      <c r="A187">
        <v>226</v>
      </c>
      <c r="B187" t="s">
        <v>5226</v>
      </c>
      <c r="C187"/>
      <c r="D187" t="s">
        <v>5422</v>
      </c>
      <c r="E187" s="21">
        <v>1</v>
      </c>
      <c r="F187">
        <f>COUNTIF(SLR479_20231202[Tytuł],"*"&amp;B187&amp;"*")</f>
        <v>0</v>
      </c>
      <c r="G187">
        <f>COUNTIF(SLR479_20231202[streszczenie],"*"&amp;B187&amp;"*")</f>
        <v>1</v>
      </c>
      <c r="H187" s="17" t="str">
        <f>IF(G187&gt;=F187,"TAK",0)</f>
        <v>TAK</v>
      </c>
      <c r="J187" t="s">
        <v>5227</v>
      </c>
    </row>
    <row r="188" spans="1:10" hidden="1" x14ac:dyDescent="0.45">
      <c r="A188">
        <v>227</v>
      </c>
      <c r="B188" t="s">
        <v>5224</v>
      </c>
      <c r="C188"/>
      <c r="D188" t="s">
        <v>5422</v>
      </c>
      <c r="E188" s="21">
        <v>1</v>
      </c>
      <c r="F188">
        <f>COUNTIF(SLR479_20231202[Tytuł],"*"&amp;B188&amp;"*")</f>
        <v>0</v>
      </c>
      <c r="G188">
        <f>COUNTIF(SLR479_20231202[streszczenie],"*"&amp;B188&amp;"*")</f>
        <v>1</v>
      </c>
      <c r="H188" s="17" t="str">
        <f>IF(G188&gt;=F188,"TAK",0)</f>
        <v>TAK</v>
      </c>
      <c r="J188" t="s">
        <v>5225</v>
      </c>
    </row>
    <row r="189" spans="1:10" hidden="1" x14ac:dyDescent="0.45">
      <c r="A189">
        <v>230</v>
      </c>
      <c r="B189" t="s">
        <v>4959</v>
      </c>
      <c r="C189"/>
      <c r="D189" t="s">
        <v>5422</v>
      </c>
      <c r="E189" s="21">
        <v>1</v>
      </c>
      <c r="F189">
        <f>COUNTIF(SLR479_20231202[Tytuł],"*"&amp;B189&amp;"*")</f>
        <v>0</v>
      </c>
      <c r="G189">
        <f>COUNTIF(SLR479_20231202[streszczenie],"*"&amp;B189&amp;"*")</f>
        <v>18</v>
      </c>
      <c r="H189" s="17" t="str">
        <f>IF(G189&gt;=F189,"TAK",0)</f>
        <v>TAK</v>
      </c>
      <c r="J189" t="s">
        <v>5175</v>
      </c>
    </row>
    <row r="190" spans="1:10" hidden="1" x14ac:dyDescent="0.45">
      <c r="A190">
        <v>231</v>
      </c>
      <c r="B190" s="20" t="s">
        <v>5228</v>
      </c>
      <c r="C190"/>
      <c r="D190" s="20" t="s">
        <v>5422</v>
      </c>
      <c r="E190" s="21">
        <v>8</v>
      </c>
      <c r="F190">
        <f>COUNTIF(SLR479_20231202[Tytuł],"*"&amp;B190&amp;"*")</f>
        <v>0</v>
      </c>
      <c r="G190">
        <f>COUNTIF(SLR479_20231202[streszczenie],"*"&amp;B190&amp;"*")</f>
        <v>8</v>
      </c>
      <c r="H190" s="17" t="str">
        <f>IF(G190&gt;=F190,"TAK",0)</f>
        <v>TAK</v>
      </c>
      <c r="J190" t="s">
        <v>5231</v>
      </c>
    </row>
    <row r="191" spans="1:10" hidden="1" x14ac:dyDescent="0.45">
      <c r="A191">
        <v>232</v>
      </c>
      <c r="B191" s="20" t="s">
        <v>5229</v>
      </c>
      <c r="C191"/>
      <c r="D191" s="20" t="s">
        <v>5422</v>
      </c>
      <c r="E191" s="21">
        <v>1</v>
      </c>
      <c r="F191">
        <f>COUNTIF(SLR479_20231202[Tytuł],"*"&amp;B191&amp;"*")</f>
        <v>0</v>
      </c>
      <c r="G191">
        <f>COUNTIF(SLR479_20231202[streszczenie],"*"&amp;B191&amp;"*")</f>
        <v>1</v>
      </c>
      <c r="H191" s="17" t="str">
        <f>IF(G191&gt;=F191,"TAK",0)</f>
        <v>TAK</v>
      </c>
      <c r="J191" t="s">
        <v>5230</v>
      </c>
    </row>
    <row r="192" spans="1:10" hidden="1" x14ac:dyDescent="0.45">
      <c r="A192">
        <v>233</v>
      </c>
      <c r="B192" s="20" t="s">
        <v>5233</v>
      </c>
      <c r="C192"/>
      <c r="D192" s="20" t="s">
        <v>5422</v>
      </c>
      <c r="E192" s="21">
        <v>1</v>
      </c>
      <c r="F192">
        <f>COUNTIF(SLR479_20231202[Tytuł],"*"&amp;B192&amp;"*")</f>
        <v>0</v>
      </c>
      <c r="G192">
        <f>COUNTIF(SLR479_20231202[streszczenie],"*"&amp;B192&amp;"*")</f>
        <v>1</v>
      </c>
      <c r="H192" s="17" t="str">
        <f>IF(G192&gt;=F192,"TAK",0)</f>
        <v>TAK</v>
      </c>
      <c r="J192" t="s">
        <v>5234</v>
      </c>
    </row>
    <row r="193" spans="1:10" hidden="1" x14ac:dyDescent="0.45">
      <c r="A193">
        <v>234</v>
      </c>
      <c r="B193" s="20" t="s">
        <v>5237</v>
      </c>
      <c r="C193"/>
      <c r="D193" s="20" t="s">
        <v>5422</v>
      </c>
      <c r="E193" s="21">
        <v>1</v>
      </c>
      <c r="F193">
        <f>COUNTIF(SLR479_20231202[Tytuł],"*"&amp;B193&amp;"*")</f>
        <v>0</v>
      </c>
      <c r="G193">
        <f>COUNTIF(SLR479_20231202[streszczenie],"*"&amp;B193&amp;"*")</f>
        <v>1</v>
      </c>
      <c r="H193" s="17" t="str">
        <f>IF(G193&gt;=F193,"TAK",0)</f>
        <v>TAK</v>
      </c>
      <c r="J193" t="s">
        <v>5238</v>
      </c>
    </row>
    <row r="194" spans="1:10" hidden="1" x14ac:dyDescent="0.45">
      <c r="A194">
        <v>235</v>
      </c>
      <c r="B194" s="20" t="s">
        <v>5232</v>
      </c>
      <c r="C194"/>
      <c r="D194" s="20" t="s">
        <v>5422</v>
      </c>
      <c r="E194" s="21">
        <v>1</v>
      </c>
      <c r="F194">
        <f>COUNTIF(SLR479_20231202[Tytuł],"*"&amp;B194&amp;"*")</f>
        <v>0</v>
      </c>
      <c r="G194">
        <f>COUNTIF(SLR479_20231202[streszczenie],"*"&amp;B194&amp;"*")</f>
        <v>1</v>
      </c>
      <c r="H194" s="17" t="str">
        <f>IF(G194&gt;=F194,"TAK",0)</f>
        <v>TAK</v>
      </c>
      <c r="J194" t="s">
        <v>5164</v>
      </c>
    </row>
    <row r="195" spans="1:10" hidden="1" x14ac:dyDescent="0.45">
      <c r="A195">
        <v>236</v>
      </c>
      <c r="B195" t="s">
        <v>5235</v>
      </c>
      <c r="C195"/>
      <c r="D195" t="s">
        <v>5415</v>
      </c>
      <c r="E195" s="21">
        <v>1</v>
      </c>
      <c r="F195">
        <f>COUNTIF(SLR479_20231202[Tytuł],"*"&amp;B195&amp;"*")</f>
        <v>0</v>
      </c>
      <c r="G195">
        <f>COUNTIF(SLR479_20231202[streszczenie],"*"&amp;B195&amp;"*")</f>
        <v>1</v>
      </c>
      <c r="H195" s="17" t="str">
        <f>IF(G195&gt;=F195,"TAK",0)</f>
        <v>TAK</v>
      </c>
      <c r="J195" t="s">
        <v>5236</v>
      </c>
    </row>
    <row r="196" spans="1:10" hidden="1" x14ac:dyDescent="0.45">
      <c r="A196">
        <v>237</v>
      </c>
      <c r="B196" t="s">
        <v>4430</v>
      </c>
      <c r="C196"/>
      <c r="D196" t="s">
        <v>5418</v>
      </c>
      <c r="E196" s="21">
        <v>1</v>
      </c>
      <c r="F196">
        <f>COUNTIF(SLR479_20231202[Tytuł],"*"&amp;B196&amp;"*")</f>
        <v>0</v>
      </c>
      <c r="G196">
        <f>COUNTIF(SLR479_20231202[streszczenie],"*"&amp;B196&amp;"*")</f>
        <v>1</v>
      </c>
      <c r="H196" s="17" t="str">
        <f>IF(G196&gt;=F196,"TAK",0)</f>
        <v>TAK</v>
      </c>
      <c r="J196" t="s">
        <v>5239</v>
      </c>
    </row>
    <row r="197" spans="1:10" hidden="1" x14ac:dyDescent="0.45">
      <c r="A197">
        <v>239</v>
      </c>
      <c r="B197" t="s">
        <v>5242</v>
      </c>
      <c r="C197"/>
      <c r="D197" t="s">
        <v>5418</v>
      </c>
      <c r="E197" s="21">
        <v>23</v>
      </c>
      <c r="F197">
        <f>COUNTIF(SLR479_20231202[Tytuł],"*"&amp;B197&amp;"*")</f>
        <v>4</v>
      </c>
      <c r="G197">
        <f>COUNTIF(SLR479_20231202[streszczenie],"*"&amp;B197&amp;"*")</f>
        <v>45</v>
      </c>
      <c r="H197" s="17" t="str">
        <f>IF(G197&gt;=F197,"TAK",0)</f>
        <v>TAK</v>
      </c>
      <c r="J197" t="s">
        <v>5243</v>
      </c>
    </row>
    <row r="198" spans="1:10" hidden="1" x14ac:dyDescent="0.45">
      <c r="A198">
        <v>240</v>
      </c>
      <c r="B198" t="s">
        <v>5257</v>
      </c>
      <c r="C198"/>
      <c r="D198" t="s">
        <v>5428</v>
      </c>
      <c r="E198" s="21">
        <v>1</v>
      </c>
      <c r="F198">
        <f>COUNTIF(SLR479_20231202[Tytuł],"*"&amp;B198&amp;"*")</f>
        <v>1</v>
      </c>
      <c r="G198">
        <f>COUNTIF(SLR479_20231202[streszczenie],"*"&amp;B198&amp;"*")</f>
        <v>13</v>
      </c>
      <c r="H198" s="17" t="str">
        <f>IF(G198&gt;=F198,"TAK",0)</f>
        <v>TAK</v>
      </c>
      <c r="I198" t="s">
        <v>5107</v>
      </c>
      <c r="J198" t="s">
        <v>5261</v>
      </c>
    </row>
    <row r="199" spans="1:10" hidden="1" x14ac:dyDescent="0.45">
      <c r="A199">
        <v>241</v>
      </c>
      <c r="B199" t="s">
        <v>5260</v>
      </c>
      <c r="C199"/>
      <c r="D199" t="s">
        <v>5428</v>
      </c>
      <c r="E199" s="21">
        <v>2</v>
      </c>
      <c r="F199">
        <f>COUNTIF(SLR479_20231202[Tytuł],"*"&amp;B199&amp;"*")</f>
        <v>0</v>
      </c>
      <c r="G199">
        <f>COUNTIF(SLR479_20231202[streszczenie],"*"&amp;B199&amp;"*")</f>
        <v>7</v>
      </c>
      <c r="H199" s="17" t="str">
        <f>IF(G199&gt;=F199,"TAK",0)</f>
        <v>TAK</v>
      </c>
      <c r="J199" t="s">
        <v>5262</v>
      </c>
    </row>
    <row r="200" spans="1:10" hidden="1" x14ac:dyDescent="0.45">
      <c r="A200">
        <v>242</v>
      </c>
      <c r="B200" t="s">
        <v>5258</v>
      </c>
      <c r="C200"/>
      <c r="D200" t="s">
        <v>5428</v>
      </c>
      <c r="E200" s="21">
        <v>1</v>
      </c>
      <c r="F200">
        <f>COUNTIF(SLR479_20231202[Tytuł],"*"&amp;B200&amp;"*")</f>
        <v>0</v>
      </c>
      <c r="G200">
        <f>COUNTIF(SLR479_20231202[streszczenie],"*"&amp;B200&amp;"*")</f>
        <v>1</v>
      </c>
      <c r="H200" s="17" t="str">
        <f>IF(G200&gt;=F200,"TAK",0)</f>
        <v>TAK</v>
      </c>
      <c r="J200" t="s">
        <v>5259</v>
      </c>
    </row>
    <row r="201" spans="1:10" hidden="1" x14ac:dyDescent="0.45">
      <c r="A201">
        <v>244</v>
      </c>
      <c r="B201" t="s">
        <v>5263</v>
      </c>
      <c r="C201"/>
      <c r="D201" t="s">
        <v>5423</v>
      </c>
      <c r="E201" s="21">
        <v>3</v>
      </c>
      <c r="F201">
        <f>COUNTIF(SLR479_20231202[Tytuł],"*"&amp;B201&amp;"*")</f>
        <v>0</v>
      </c>
      <c r="G201">
        <f>COUNTIF(SLR479_20231202[streszczenie],"*"&amp;B201&amp;"*")</f>
        <v>3</v>
      </c>
      <c r="H201" s="17" t="str">
        <f>IF(G201&gt;=F201,"TAK",0)</f>
        <v>TAK</v>
      </c>
      <c r="J201" t="s">
        <v>5265</v>
      </c>
    </row>
    <row r="202" spans="1:10" x14ac:dyDescent="0.45">
      <c r="A202">
        <v>245</v>
      </c>
      <c r="B202" t="s">
        <v>4437</v>
      </c>
      <c r="C202"/>
      <c r="D202" t="s">
        <v>5426</v>
      </c>
      <c r="E202" s="21">
        <v>1</v>
      </c>
      <c r="F202">
        <f>COUNTIF(SLR479_20231202[Tytuł],"*"&amp;B202&amp;"*")</f>
        <v>0</v>
      </c>
      <c r="G202">
        <f>COUNTIF(SLR479_20231202[streszczenie],"*"&amp;B202&amp;"*")</f>
        <v>4</v>
      </c>
      <c r="H202" s="17" t="str">
        <f>IF(G202&gt;=F202,"TAK",0)</f>
        <v>TAK</v>
      </c>
      <c r="J202" t="s">
        <v>5268</v>
      </c>
    </row>
    <row r="203" spans="1:10" x14ac:dyDescent="0.45">
      <c r="A203">
        <v>246</v>
      </c>
      <c r="B203" t="s">
        <v>4436</v>
      </c>
      <c r="C203"/>
      <c r="D203" t="s">
        <v>5426</v>
      </c>
      <c r="E203" s="21">
        <v>23</v>
      </c>
      <c r="F203">
        <f>COUNTIF(SLR479_20231202[Tytuł],"*"&amp;B203&amp;"*")</f>
        <v>2</v>
      </c>
      <c r="G203">
        <f>COUNTIF(SLR479_20231202[streszczenie],"*"&amp;B203&amp;"*")</f>
        <v>70</v>
      </c>
      <c r="H203" s="17" t="str">
        <f>IF(G203&gt;=F203,"TAK",0)</f>
        <v>TAK</v>
      </c>
      <c r="J203" t="s">
        <v>5271</v>
      </c>
    </row>
    <row r="204" spans="1:10" x14ac:dyDescent="0.45">
      <c r="A204">
        <v>247</v>
      </c>
      <c r="B204" t="s">
        <v>5269</v>
      </c>
      <c r="C204"/>
      <c r="D204" t="s">
        <v>5426</v>
      </c>
      <c r="E204" s="21">
        <v>1</v>
      </c>
      <c r="F204">
        <f>COUNTIF(SLR479_20231202[Tytuł],"*"&amp;B204&amp;"*")</f>
        <v>1</v>
      </c>
      <c r="G204">
        <f>COUNTIF(SLR479_20231202[streszczenie],"*"&amp;B204&amp;"*")</f>
        <v>2</v>
      </c>
      <c r="H204" s="17" t="str">
        <f>IF(G204&gt;=F204,"TAK",0)</f>
        <v>TAK</v>
      </c>
      <c r="J204" t="s">
        <v>5270</v>
      </c>
    </row>
    <row r="205" spans="1:10" hidden="1" x14ac:dyDescent="0.45">
      <c r="A205">
        <v>250</v>
      </c>
      <c r="B205" t="s">
        <v>5439</v>
      </c>
      <c r="C205"/>
      <c r="D205" t="s">
        <v>5418</v>
      </c>
      <c r="E205" s="21">
        <v>10</v>
      </c>
      <c r="F205">
        <f>COUNTIF(SLR479_20231202[Tytuł],"*"&amp;B205&amp;"*")</f>
        <v>0</v>
      </c>
      <c r="G205">
        <f>COUNTIF(SLR479_20231202[streszczenie],"*"&amp;B205&amp;"*")</f>
        <v>0</v>
      </c>
      <c r="H205" s="17" t="str">
        <f>IF(G205&gt;=F205,"TAK",0)</f>
        <v>TAK</v>
      </c>
      <c r="I205" t="s">
        <v>5424</v>
      </c>
      <c r="J205" t="s">
        <v>5394</v>
      </c>
    </row>
    <row r="206" spans="1:10" hidden="1" x14ac:dyDescent="0.45">
      <c r="A206">
        <v>250</v>
      </c>
      <c r="B206" t="s">
        <v>5440</v>
      </c>
      <c r="C206"/>
      <c r="D206" t="s">
        <v>5419</v>
      </c>
      <c r="E206" s="21">
        <v>10</v>
      </c>
      <c r="F206">
        <f>COUNTIF(SLR479_20231202[Tytuł],"*"&amp;B206&amp;"*")</f>
        <v>0</v>
      </c>
      <c r="G206">
        <f>COUNTIF(SLR479_20231202[streszczenie],"*"&amp;B206&amp;"*")</f>
        <v>0</v>
      </c>
      <c r="H206" s="17" t="str">
        <f>IF(G206&gt;=F206,"TAK",0)</f>
        <v>TAK</v>
      </c>
      <c r="I206" t="s">
        <v>5424</v>
      </c>
      <c r="J206" t="s">
        <v>5394</v>
      </c>
    </row>
    <row r="207" spans="1:10" hidden="1" x14ac:dyDescent="0.45">
      <c r="A207" s="2">
        <v>250</v>
      </c>
      <c r="B207" s="2" t="s">
        <v>2210</v>
      </c>
      <c r="C207" s="2"/>
      <c r="D207" s="2"/>
      <c r="E207" s="26">
        <v>0</v>
      </c>
      <c r="F207" s="2">
        <f>COUNTIF(SLR479_20231202[Tytuł],"*"&amp;B207&amp;"*")</f>
        <v>5</v>
      </c>
      <c r="G207" s="2">
        <f>COUNTIF(SLR479_20231202[streszczenie],"*"&amp;B207&amp;"*")</f>
        <v>69</v>
      </c>
      <c r="H207" s="27" t="str">
        <f>IF(G207&gt;=F207,"TAK",0)</f>
        <v>TAK</v>
      </c>
      <c r="I207" s="2" t="s">
        <v>5450</v>
      </c>
      <c r="J207" t="s">
        <v>5394</v>
      </c>
    </row>
    <row r="208" spans="1:10" hidden="1" x14ac:dyDescent="0.45">
      <c r="A208">
        <v>251</v>
      </c>
      <c r="B208" t="s">
        <v>4415</v>
      </c>
      <c r="C208"/>
      <c r="D208" t="s">
        <v>5419</v>
      </c>
      <c r="E208" s="21">
        <v>5</v>
      </c>
      <c r="F208">
        <f>COUNTIF(SLR479_20231202[Tytuł],"*"&amp;B208&amp;"*")</f>
        <v>0</v>
      </c>
      <c r="G208">
        <f>COUNTIF(SLR479_20231202[streszczenie],"*"&amp;B208&amp;"*")</f>
        <v>5</v>
      </c>
      <c r="H208" s="17" t="str">
        <f>IF(G208&gt;=F208,"TAK",0)</f>
        <v>TAK</v>
      </c>
      <c r="J208" t="s">
        <v>5289</v>
      </c>
    </row>
    <row r="209" spans="1:10" hidden="1" x14ac:dyDescent="0.45">
      <c r="A209">
        <v>252</v>
      </c>
      <c r="B209" t="s">
        <v>4414</v>
      </c>
      <c r="C209"/>
      <c r="D209" t="s">
        <v>5418</v>
      </c>
      <c r="E209" s="21">
        <v>17</v>
      </c>
      <c r="F209">
        <f>COUNTIF(SLR479_20231202[Tytuł],"*"&amp;B209&amp;"*")</f>
        <v>0</v>
      </c>
      <c r="G209">
        <f>COUNTIF(SLR479_20231202[streszczenie],"*"&amp;B209&amp;"*")</f>
        <v>17</v>
      </c>
      <c r="H209" s="17" t="str">
        <f>IF(G209&gt;=F209,"TAK",0)</f>
        <v>TAK</v>
      </c>
      <c r="J209" t="s">
        <v>5389</v>
      </c>
    </row>
    <row r="210" spans="1:10" hidden="1" x14ac:dyDescent="0.45">
      <c r="A210">
        <v>253</v>
      </c>
      <c r="B210" t="s">
        <v>5381</v>
      </c>
      <c r="C210"/>
      <c r="D210" t="s">
        <v>5418</v>
      </c>
      <c r="E210" s="21">
        <v>1</v>
      </c>
      <c r="F210">
        <f>COUNTIF(SLR479_20231202[Tytuł],"*"&amp;B210&amp;"*")</f>
        <v>0</v>
      </c>
      <c r="G210">
        <f>COUNTIF(SLR479_20231202[streszczenie],"*"&amp;B210&amp;"*")</f>
        <v>1</v>
      </c>
      <c r="H210" s="17" t="str">
        <f>IF(G210&gt;=F210,"TAK",0)</f>
        <v>TAK</v>
      </c>
      <c r="J210" t="s">
        <v>5382</v>
      </c>
    </row>
    <row r="211" spans="1:10" hidden="1" x14ac:dyDescent="0.45">
      <c r="A211">
        <v>254</v>
      </c>
      <c r="B211" t="s">
        <v>5387</v>
      </c>
      <c r="C211"/>
      <c r="D211" t="s">
        <v>5418</v>
      </c>
      <c r="E211" s="21">
        <v>1</v>
      </c>
      <c r="F211">
        <f>COUNTIF(SLR479_20231202[Tytuł],"*"&amp;B211&amp;"*")</f>
        <v>0</v>
      </c>
      <c r="G211">
        <f>COUNTIF(SLR479_20231202[streszczenie],"*"&amp;B211&amp;"*")</f>
        <v>1</v>
      </c>
      <c r="H211" s="17" t="str">
        <f>IF(G211&gt;=F211,"TAK",0)</f>
        <v>TAK</v>
      </c>
      <c r="J211" t="s">
        <v>5388</v>
      </c>
    </row>
    <row r="212" spans="1:10" hidden="1" x14ac:dyDescent="0.45">
      <c r="A212">
        <v>255</v>
      </c>
      <c r="B212" t="s">
        <v>5384</v>
      </c>
      <c r="C212"/>
      <c r="D212" t="s">
        <v>5418</v>
      </c>
      <c r="E212" s="21">
        <v>1</v>
      </c>
      <c r="F212">
        <f>COUNTIF(SLR479_20231202[Tytuł],"*"&amp;B212&amp;"*")</f>
        <v>0</v>
      </c>
      <c r="G212">
        <f>COUNTIF(SLR479_20231202[streszczenie],"*"&amp;B212&amp;"*")</f>
        <v>2</v>
      </c>
      <c r="H212" s="17" t="str">
        <f>IF(G212&gt;=F212,"TAK",0)</f>
        <v>TAK</v>
      </c>
      <c r="J212" t="s">
        <v>5385</v>
      </c>
    </row>
    <row r="213" spans="1:10" hidden="1" x14ac:dyDescent="0.45">
      <c r="A213">
        <v>256</v>
      </c>
      <c r="B213" t="s">
        <v>5375</v>
      </c>
      <c r="C213"/>
      <c r="D213" t="s">
        <v>5419</v>
      </c>
      <c r="E213" s="21">
        <v>1</v>
      </c>
      <c r="F213">
        <f>COUNTIF(SLR479_20231202[Tytuł],"*"&amp;B213&amp;"*")</f>
        <v>1</v>
      </c>
      <c r="G213">
        <f>COUNTIF(SLR479_20231202[streszczenie],"*"&amp;B213&amp;"*")</f>
        <v>1</v>
      </c>
      <c r="H213" s="17" t="str">
        <f>IF(G213&gt;=F213,"TAK",0)</f>
        <v>TAK</v>
      </c>
      <c r="J213" t="s">
        <v>5376</v>
      </c>
    </row>
    <row r="214" spans="1:10" hidden="1" x14ac:dyDescent="0.45">
      <c r="A214">
        <v>257</v>
      </c>
      <c r="B214" t="s">
        <v>5386</v>
      </c>
      <c r="C214"/>
      <c r="D214" t="s">
        <v>5422</v>
      </c>
      <c r="E214" s="21">
        <v>1</v>
      </c>
      <c r="F214">
        <f>COUNTIF(SLR479_20231202[Tytuł],"*"&amp;B214&amp;"*")</f>
        <v>0</v>
      </c>
      <c r="G214">
        <f>COUNTIF(SLR479_20231202[streszczenie],"*"&amp;B214&amp;"*")</f>
        <v>1</v>
      </c>
      <c r="H214" s="17" t="str">
        <f>IF(G214&gt;=F214,"TAK",0)</f>
        <v>TAK</v>
      </c>
      <c r="J214" t="s">
        <v>5302</v>
      </c>
    </row>
    <row r="215" spans="1:10" hidden="1" x14ac:dyDescent="0.45">
      <c r="A215">
        <v>258</v>
      </c>
      <c r="B215" t="s">
        <v>4420</v>
      </c>
      <c r="C215"/>
      <c r="D215" t="s">
        <v>5419</v>
      </c>
      <c r="E215" s="21">
        <v>1</v>
      </c>
      <c r="F215">
        <f>COUNTIF(SLR479_20231202[Tytuł],"*"&amp;B215&amp;"*")</f>
        <v>0</v>
      </c>
      <c r="G215">
        <f>COUNTIF(SLR479_20231202[streszczenie],"*"&amp;B215&amp;"*")</f>
        <v>2</v>
      </c>
      <c r="H215" s="17" t="str">
        <f>IF(G215&gt;=F215,"TAK",0)</f>
        <v>TAK</v>
      </c>
      <c r="J215" t="s">
        <v>5123</v>
      </c>
    </row>
    <row r="216" spans="1:10" hidden="1" x14ac:dyDescent="0.45">
      <c r="A216">
        <v>259</v>
      </c>
      <c r="B216" t="s">
        <v>5274</v>
      </c>
      <c r="C216"/>
      <c r="D216" t="s">
        <v>5419</v>
      </c>
      <c r="E216" s="21">
        <v>2</v>
      </c>
      <c r="F216">
        <f>COUNTIF(SLR479_20231202[Tytuł],"*"&amp;B216&amp;"*")</f>
        <v>0</v>
      </c>
      <c r="G216">
        <f>COUNTIF(SLR479_20231202[streszczenie],"*"&amp;B216&amp;"*")</f>
        <v>2</v>
      </c>
      <c r="H216" s="17" t="str">
        <f>IF(G216&gt;=F216,"TAK",0)</f>
        <v>TAK</v>
      </c>
      <c r="J216" t="s">
        <v>5275</v>
      </c>
    </row>
    <row r="217" spans="1:10" hidden="1" x14ac:dyDescent="0.45">
      <c r="A217">
        <v>260</v>
      </c>
      <c r="B217" t="s">
        <v>4417</v>
      </c>
      <c r="C217"/>
      <c r="D217" t="s">
        <v>5419</v>
      </c>
      <c r="E217" s="21">
        <v>1</v>
      </c>
      <c r="F217">
        <f>COUNTIF(SLR479_20231202[Tytuł],"*"&amp;B217&amp;"*")</f>
        <v>0</v>
      </c>
      <c r="G217">
        <f>COUNTIF(SLR479_20231202[streszczenie],"*"&amp;B217&amp;"*")</f>
        <v>1</v>
      </c>
      <c r="H217" s="17" t="str">
        <f>IF(G217&gt;=F217,"TAK",0)</f>
        <v>TAK</v>
      </c>
      <c r="J217" t="s">
        <v>5172</v>
      </c>
    </row>
    <row r="218" spans="1:10" hidden="1" x14ac:dyDescent="0.45">
      <c r="A218">
        <v>262</v>
      </c>
      <c r="B218" t="s">
        <v>5138</v>
      </c>
      <c r="C218"/>
      <c r="D218" t="s">
        <v>5421</v>
      </c>
      <c r="E218" s="21">
        <v>1</v>
      </c>
      <c r="F218">
        <f>COUNTIF(SLR479_20231202[Tytuł],"*"&amp;B218&amp;"*")</f>
        <v>0</v>
      </c>
      <c r="G218">
        <f>COUNTIF(SLR479_20231202[streszczenie],"*"&amp;B218&amp;"*")</f>
        <v>1</v>
      </c>
      <c r="H218" s="17" t="str">
        <f>IF(G218&gt;=F218,"TAK",0)</f>
        <v>TAK</v>
      </c>
      <c r="J218" t="s">
        <v>5139</v>
      </c>
    </row>
    <row r="219" spans="1:10" hidden="1" x14ac:dyDescent="0.45">
      <c r="A219">
        <v>263</v>
      </c>
      <c r="B219" t="s">
        <v>5390</v>
      </c>
      <c r="C219"/>
      <c r="D219" t="s">
        <v>5421</v>
      </c>
      <c r="E219" s="21">
        <v>1</v>
      </c>
      <c r="F219">
        <f>COUNTIF(SLR479_20231202[Tytuł],"*"&amp;B219&amp;"*")</f>
        <v>0</v>
      </c>
      <c r="G219">
        <f>COUNTIF(SLR479_20231202[streszczenie],"*"&amp;B219&amp;"*")</f>
        <v>0</v>
      </c>
      <c r="H219" s="17" t="str">
        <f>IF(G219&gt;=F219,"TAK",0)</f>
        <v>TAK</v>
      </c>
      <c r="J219" t="s">
        <v>5391</v>
      </c>
    </row>
    <row r="220" spans="1:10" hidden="1" x14ac:dyDescent="0.45">
      <c r="A220">
        <v>264</v>
      </c>
      <c r="B220" t="s">
        <v>4418</v>
      </c>
      <c r="C220"/>
      <c r="D220" t="s">
        <v>5418</v>
      </c>
      <c r="E220" s="21">
        <v>3</v>
      </c>
      <c r="F220">
        <f>COUNTIF(SLR479_20231202[Tytuł],"*"&amp;B220&amp;"*")</f>
        <v>0</v>
      </c>
      <c r="G220">
        <f>COUNTIF(SLR479_20231202[streszczenie],"*"&amp;B220&amp;"*")</f>
        <v>3</v>
      </c>
      <c r="H220" s="17" t="str">
        <f>IF(G220&gt;=F220,"TAK",0)</f>
        <v>TAK</v>
      </c>
      <c r="J220" t="s">
        <v>5240</v>
      </c>
    </row>
    <row r="221" spans="1:10" hidden="1" x14ac:dyDescent="0.45">
      <c r="A221">
        <v>265</v>
      </c>
      <c r="B221" t="s">
        <v>5378</v>
      </c>
      <c r="C221"/>
      <c r="D221" t="s">
        <v>5418</v>
      </c>
      <c r="E221" s="21">
        <v>1</v>
      </c>
      <c r="F221">
        <f>COUNTIF(SLR479_20231202[Tytuł],"*"&amp;B221&amp;"*")</f>
        <v>0</v>
      </c>
      <c r="G221">
        <f>COUNTIF(SLR479_20231202[streszczenie],"*"&amp;B221&amp;"*")</f>
        <v>1</v>
      </c>
      <c r="H221" s="17" t="str">
        <f>IF(G221&gt;=F221,"TAK",0)</f>
        <v>TAK</v>
      </c>
      <c r="J221" t="s">
        <v>5379</v>
      </c>
    </row>
    <row r="222" spans="1:10" hidden="1" x14ac:dyDescent="0.45">
      <c r="A222">
        <v>266</v>
      </c>
      <c r="B222" t="s">
        <v>5377</v>
      </c>
      <c r="C222"/>
      <c r="D222" t="s">
        <v>5419</v>
      </c>
      <c r="E222" s="21">
        <v>1</v>
      </c>
      <c r="F222">
        <f>COUNTIF(SLR479_20231202[Tytuł],"*"&amp;B222&amp;"*")</f>
        <v>0</v>
      </c>
      <c r="G222">
        <f>COUNTIF(SLR479_20231202[streszczenie],"*"&amp;B222&amp;"*")</f>
        <v>1</v>
      </c>
      <c r="H222" s="17" t="str">
        <f>IF(G222&gt;=F222,"TAK",0)</f>
        <v>TAK</v>
      </c>
      <c r="J222" t="s">
        <v>5238</v>
      </c>
    </row>
    <row r="223" spans="1:10" hidden="1" x14ac:dyDescent="0.45">
      <c r="A223">
        <v>267</v>
      </c>
      <c r="B223" t="s">
        <v>4419</v>
      </c>
      <c r="C223"/>
      <c r="D223" t="s">
        <v>5419</v>
      </c>
      <c r="E223" s="21">
        <v>2</v>
      </c>
      <c r="F223">
        <f>COUNTIF(SLR479_20231202[Tytuł],"*"&amp;B223&amp;"*")</f>
        <v>0</v>
      </c>
      <c r="G223">
        <f>COUNTIF(SLR479_20231202[streszczenie],"*"&amp;B223&amp;"*")</f>
        <v>1</v>
      </c>
      <c r="H223" s="17" t="str">
        <f>IF(G223&gt;=F223,"TAK",0)</f>
        <v>TAK</v>
      </c>
      <c r="J223" t="s">
        <v>5392</v>
      </c>
    </row>
    <row r="224" spans="1:10" hidden="1" x14ac:dyDescent="0.45">
      <c r="A224">
        <v>268</v>
      </c>
      <c r="B224" t="s">
        <v>4416</v>
      </c>
      <c r="C224"/>
      <c r="D224" t="s">
        <v>5418</v>
      </c>
      <c r="E224" s="21">
        <v>8</v>
      </c>
      <c r="F224">
        <f>COUNTIF(SLR479_20231202[Tytuł],"*"&amp;B224&amp;"*")</f>
        <v>0</v>
      </c>
      <c r="G224">
        <f>COUNTIF(SLR479_20231202[streszczenie],"*"&amp;B224&amp;"*")</f>
        <v>8</v>
      </c>
      <c r="H224" s="17" t="str">
        <f>IF(G224&gt;=F224,"TAK",0)</f>
        <v>TAK</v>
      </c>
      <c r="J224" t="s">
        <v>5393</v>
      </c>
    </row>
    <row r="225" spans="1:10" hidden="1" x14ac:dyDescent="0.45">
      <c r="A225">
        <v>269</v>
      </c>
      <c r="B225" t="s">
        <v>4421</v>
      </c>
      <c r="C225"/>
      <c r="D225" t="s">
        <v>5419</v>
      </c>
      <c r="E225" s="21">
        <v>3</v>
      </c>
      <c r="F225">
        <f>COUNTIF(SLR479_20231202[Tytuł],"*"&amp;B225&amp;"*")</f>
        <v>0</v>
      </c>
      <c r="G225">
        <f>COUNTIF(SLR479_20231202[streszczenie],"*"&amp;B225&amp;"*")</f>
        <v>1</v>
      </c>
      <c r="H225" s="17" t="str">
        <f>IF(G225&gt;=F225,"TAK",0)</f>
        <v>TAK</v>
      </c>
      <c r="J225" t="s">
        <v>5383</v>
      </c>
    </row>
    <row r="226" spans="1:10" hidden="1" x14ac:dyDescent="0.45">
      <c r="A226">
        <v>270</v>
      </c>
      <c r="B226" t="s">
        <v>5443</v>
      </c>
      <c r="C226"/>
      <c r="D226" t="s">
        <v>5418</v>
      </c>
      <c r="E226" s="21">
        <v>2</v>
      </c>
      <c r="F226">
        <f>COUNTIF(SLR479_20231202[Tytuł],"*"&amp;B226&amp;"*")</f>
        <v>0</v>
      </c>
      <c r="G226">
        <f>COUNTIF(SLR479_20231202[streszczenie],"*"&amp;B226&amp;"*")</f>
        <v>0</v>
      </c>
      <c r="H226" s="17" t="str">
        <f>IF(G226&gt;=F226,"TAK",0)</f>
        <v>TAK</v>
      </c>
      <c r="I226" t="s">
        <v>5424</v>
      </c>
      <c r="J226" t="s">
        <v>5380</v>
      </c>
    </row>
    <row r="227" spans="1:10" hidden="1" x14ac:dyDescent="0.45">
      <c r="A227">
        <v>270</v>
      </c>
      <c r="B227" t="s">
        <v>5444</v>
      </c>
      <c r="C227"/>
      <c r="D227" t="s">
        <v>5419</v>
      </c>
      <c r="E227" s="21">
        <v>2</v>
      </c>
      <c r="F227">
        <f>COUNTIF(SLR479_20231202[Tytuł],"*"&amp;B227&amp;"*")</f>
        <v>0</v>
      </c>
      <c r="G227">
        <f>COUNTIF(SLR479_20231202[streszczenie],"*"&amp;B227&amp;"*")</f>
        <v>0</v>
      </c>
      <c r="H227" s="17" t="str">
        <f>IF(G227&gt;=F227,"TAK",0)</f>
        <v>TAK</v>
      </c>
      <c r="I227" t="s">
        <v>5424</v>
      </c>
      <c r="J227" t="s">
        <v>5380</v>
      </c>
    </row>
    <row r="228" spans="1:10" hidden="1" x14ac:dyDescent="0.45">
      <c r="A228" s="2">
        <v>270</v>
      </c>
      <c r="B228" s="2" t="s">
        <v>5374</v>
      </c>
      <c r="C228" s="2"/>
      <c r="D228" s="2"/>
      <c r="E228" s="26">
        <v>0</v>
      </c>
      <c r="F228" s="2">
        <f>COUNTIF(SLR479_20231202[Tytuł],"*"&amp;B228&amp;"*")</f>
        <v>0</v>
      </c>
      <c r="G228" s="2">
        <f>COUNTIF(SLR479_20231202[streszczenie],"*"&amp;B228&amp;"*")</f>
        <v>8</v>
      </c>
      <c r="H228" s="27" t="str">
        <f>IF(G228&gt;=F228,"TAK",0)</f>
        <v>TAK</v>
      </c>
      <c r="I228" s="2" t="s">
        <v>5452</v>
      </c>
      <c r="J228" t="s">
        <v>5380</v>
      </c>
    </row>
    <row r="229" spans="1:10" hidden="1" x14ac:dyDescent="0.45">
      <c r="A229">
        <v>272</v>
      </c>
      <c r="B229" t="s">
        <v>2202</v>
      </c>
      <c r="C229"/>
      <c r="D229" t="s">
        <v>5415</v>
      </c>
      <c r="E229" s="21">
        <f>36-4-1-1</f>
        <v>30</v>
      </c>
      <c r="F229">
        <f>COUNTIF(SLR479_20231202[Tytuł],"*"&amp;B229&amp;"*")</f>
        <v>81</v>
      </c>
      <c r="G229">
        <f>COUNTIF(SLR479_20231202[streszczenie],"*"&amp;B229&amp;"*")</f>
        <v>262</v>
      </c>
      <c r="H229" s="17" t="str">
        <f>IF(G229&gt;=F229,"TAK",0)</f>
        <v>TAK</v>
      </c>
      <c r="I229" s="20" t="s">
        <v>5411</v>
      </c>
      <c r="J229" t="s">
        <v>5407</v>
      </c>
    </row>
    <row r="230" spans="1:10" hidden="1" x14ac:dyDescent="0.45">
      <c r="A230">
        <v>273</v>
      </c>
      <c r="B230" t="s">
        <v>4949</v>
      </c>
      <c r="C230"/>
      <c r="D230" t="s">
        <v>5415</v>
      </c>
      <c r="E230" s="21">
        <f>226-1-6-7-2-1-1-1</f>
        <v>207</v>
      </c>
      <c r="F230">
        <f>COUNTIF(SLR479_20231202[Tytuł],"*"&amp;B230&amp;"*")</f>
        <v>51</v>
      </c>
      <c r="G230">
        <f>COUNTIF(SLR479_20231202[streszczenie],"*"&amp;B230&amp;"*")</f>
        <v>226</v>
      </c>
      <c r="H230" s="17" t="str">
        <f>IF(G230&gt;=F230,"TAK",0)</f>
        <v>TAK</v>
      </c>
      <c r="I230" s="20" t="s">
        <v>5411</v>
      </c>
      <c r="J230" t="s">
        <v>5408</v>
      </c>
    </row>
    <row r="231" spans="1:10" hidden="1" x14ac:dyDescent="0.45">
      <c r="A231">
        <v>275</v>
      </c>
      <c r="B231" t="s">
        <v>5395</v>
      </c>
      <c r="C231"/>
      <c r="D231" t="s">
        <v>5423</v>
      </c>
      <c r="E231" s="21">
        <v>1</v>
      </c>
      <c r="F231">
        <f>COUNTIF(SLR479_20231202[Tytuł],"*"&amp;B231&amp;"*")</f>
        <v>0</v>
      </c>
      <c r="G231">
        <f>COUNTIF(SLR479_20231202[streszczenie],"*"&amp;B231&amp;"*")</f>
        <v>1</v>
      </c>
      <c r="H231" s="17" t="str">
        <f>IF(G231&gt;=F231,"TAK",0)</f>
        <v>TAK</v>
      </c>
      <c r="J231" t="s">
        <v>5396</v>
      </c>
    </row>
    <row r="232" spans="1:10" hidden="1" x14ac:dyDescent="0.45">
      <c r="A232">
        <v>276</v>
      </c>
      <c r="B232" t="s">
        <v>5397</v>
      </c>
      <c r="C232"/>
      <c r="D232" t="s">
        <v>5423</v>
      </c>
      <c r="E232" s="21">
        <v>1</v>
      </c>
      <c r="F232">
        <f>COUNTIF(SLR479_20231202[Tytuł],"*"&amp;B232&amp;"*")</f>
        <v>0</v>
      </c>
      <c r="G232">
        <f>COUNTIF(SLR479_20231202[streszczenie],"*"&amp;B232&amp;"*")</f>
        <v>3</v>
      </c>
      <c r="H232" s="17" t="str">
        <f>IF(G232&gt;=F232,"TAK",0)</f>
        <v>TAK</v>
      </c>
      <c r="J232" t="s">
        <v>5267</v>
      </c>
    </row>
    <row r="233" spans="1:10" x14ac:dyDescent="0.45">
      <c r="A233">
        <v>278</v>
      </c>
      <c r="B233" t="s">
        <v>5398</v>
      </c>
      <c r="C233"/>
      <c r="D233" t="s">
        <v>5426</v>
      </c>
      <c r="E233" s="21">
        <v>1</v>
      </c>
      <c r="F233">
        <f>COUNTIF(SLR479_20231202[Tytuł],"*"&amp;B233&amp;"*")</f>
        <v>0</v>
      </c>
      <c r="G233">
        <f>COUNTIF(SLR479_20231202[streszczenie],"*"&amp;B233&amp;"*")</f>
        <v>1</v>
      </c>
      <c r="H233" s="17" t="str">
        <f>IF(G233&gt;=F233,"TAK",0)</f>
        <v>TAK</v>
      </c>
      <c r="J233" t="s">
        <v>5220</v>
      </c>
    </row>
    <row r="234" spans="1:10" hidden="1" x14ac:dyDescent="0.45">
      <c r="A234">
        <v>279</v>
      </c>
      <c r="B234" t="s">
        <v>2213</v>
      </c>
      <c r="C234"/>
      <c r="D234" t="s">
        <v>5418</v>
      </c>
      <c r="E234" s="21">
        <v>2</v>
      </c>
      <c r="F234">
        <f>COUNTIF(SLR479_20231202[Tytuł],"*"&amp;B234&amp;"*")</f>
        <v>6</v>
      </c>
      <c r="G234">
        <f>COUNTIF(SLR479_20231202[streszczenie],"*"&amp;B234&amp;"*")</f>
        <v>32</v>
      </c>
      <c r="H234" s="17" t="str">
        <f>IF(G234&gt;=F234,"TAK",0)</f>
        <v>TAK</v>
      </c>
      <c r="J234" t="s">
        <v>5400</v>
      </c>
    </row>
    <row r="235" spans="1:10" hidden="1" x14ac:dyDescent="0.45">
      <c r="A235">
        <v>280</v>
      </c>
      <c r="B235" t="s">
        <v>5399</v>
      </c>
      <c r="C235"/>
      <c r="D235" t="s">
        <v>5418</v>
      </c>
      <c r="E235" s="21">
        <v>27</v>
      </c>
      <c r="F235">
        <f>COUNTIF(SLR479_20231202[Tytuł],"*"&amp;B235&amp;"*")</f>
        <v>4</v>
      </c>
      <c r="G235">
        <f>COUNTIF(SLR479_20231202[streszczenie],"*"&amp;B235&amp;"*")</f>
        <v>28</v>
      </c>
      <c r="H235" s="17" t="str">
        <f>IF(G235&gt;=F235,"TAK",0)</f>
        <v>TAK</v>
      </c>
      <c r="J235" t="s">
        <v>5401</v>
      </c>
    </row>
    <row r="236" spans="1:10" hidden="1" x14ac:dyDescent="0.45">
      <c r="A236">
        <v>281</v>
      </c>
      <c r="B236" t="s">
        <v>4920</v>
      </c>
      <c r="C236"/>
      <c r="D236" t="s">
        <v>5428</v>
      </c>
      <c r="E236" s="21">
        <v>2</v>
      </c>
      <c r="F236">
        <f>COUNTIF(SLR479_20231202[Tytuł],"*"&amp;B236&amp;"*")</f>
        <v>0</v>
      </c>
      <c r="G236">
        <f>COUNTIF(SLR479_20231202[streszczenie],"*"&amp;B236&amp;"*")</f>
        <v>2</v>
      </c>
      <c r="H236" s="17" t="str">
        <f>IF(G236&gt;=F236,"TAK",0)</f>
        <v>TAK</v>
      </c>
    </row>
    <row r="237" spans="1:10" hidden="1" x14ac:dyDescent="0.45">
      <c r="A237">
        <v>282</v>
      </c>
      <c r="B237" t="s">
        <v>5445</v>
      </c>
      <c r="C237"/>
      <c r="D237" t="s">
        <v>5418</v>
      </c>
      <c r="E237" s="21">
        <v>2</v>
      </c>
      <c r="F237">
        <f>COUNTIF(SLR479_20231202[Tytuł],"*"&amp;B237&amp;"*")</f>
        <v>0</v>
      </c>
      <c r="G237">
        <f>COUNTIF(SLR479_20231202[streszczenie],"*"&amp;B237&amp;"*")</f>
        <v>0</v>
      </c>
      <c r="H237" s="17" t="str">
        <f>IF(G237&gt;=F237,"TAK",0)</f>
        <v>TAK</v>
      </c>
      <c r="I237" t="s">
        <v>5424</v>
      </c>
      <c r="J237" t="s">
        <v>5403</v>
      </c>
    </row>
    <row r="238" spans="1:10" hidden="1" x14ac:dyDescent="0.45">
      <c r="A238">
        <v>282</v>
      </c>
      <c r="B238" t="s">
        <v>5446</v>
      </c>
      <c r="C238"/>
      <c r="D238" t="s">
        <v>5419</v>
      </c>
      <c r="E238" s="21">
        <v>2</v>
      </c>
      <c r="F238">
        <f>COUNTIF(SLR479_20231202[Tytuł],"*"&amp;B238&amp;"*")</f>
        <v>0</v>
      </c>
      <c r="G238">
        <f>COUNTIF(SLR479_20231202[streszczenie],"*"&amp;B238&amp;"*")</f>
        <v>0</v>
      </c>
      <c r="H238" s="17" t="str">
        <f>IF(G238&gt;=F238,"TAK",0)</f>
        <v>TAK</v>
      </c>
      <c r="I238" t="s">
        <v>5424</v>
      </c>
      <c r="J238" t="s">
        <v>5403</v>
      </c>
    </row>
    <row r="239" spans="1:10" hidden="1" x14ac:dyDescent="0.45">
      <c r="A239" s="2">
        <v>282</v>
      </c>
      <c r="B239" s="2" t="s">
        <v>4423</v>
      </c>
      <c r="C239" s="2"/>
      <c r="D239" s="2"/>
      <c r="E239" s="26">
        <v>0</v>
      </c>
      <c r="F239" s="2">
        <f>COUNTIF(SLR479_20231202[Tytuł],"*"&amp;B239&amp;"*")</f>
        <v>0</v>
      </c>
      <c r="G239" s="2">
        <f>COUNTIF(SLR479_20231202[streszczenie],"*"&amp;B239&amp;"*")</f>
        <v>5</v>
      </c>
      <c r="H239" s="27" t="str">
        <f>IF(G239&gt;=F239,"TAK",0)</f>
        <v>TAK</v>
      </c>
      <c r="I239" s="2" t="s">
        <v>5453</v>
      </c>
      <c r="J239" t="s">
        <v>5403</v>
      </c>
    </row>
    <row r="240" spans="1:10" hidden="1" x14ac:dyDescent="0.45">
      <c r="A240">
        <v>283</v>
      </c>
      <c r="B240" t="s">
        <v>5402</v>
      </c>
      <c r="C240"/>
      <c r="D240" t="s">
        <v>5415</v>
      </c>
      <c r="E240" s="21">
        <v>1</v>
      </c>
      <c r="F240">
        <f>COUNTIF(SLR479_20231202[Tytuł],"*"&amp;B240&amp;"*")</f>
        <v>0</v>
      </c>
      <c r="G240">
        <f>COUNTIF(SLR479_20231202[streszczenie],"*"&amp;B240&amp;"*")</f>
        <v>1</v>
      </c>
      <c r="H240" s="17" t="str">
        <f>IF(G240&gt;=F240,"TAK",0)</f>
        <v>TAK</v>
      </c>
      <c r="J240" t="s">
        <v>5220</v>
      </c>
    </row>
    <row r="241" spans="1:46" hidden="1" x14ac:dyDescent="0.45">
      <c r="A241">
        <v>284</v>
      </c>
      <c r="B241" t="s">
        <v>5404</v>
      </c>
      <c r="C241"/>
      <c r="D241" t="s">
        <v>5422</v>
      </c>
      <c r="E241" s="21">
        <v>1</v>
      </c>
      <c r="F241">
        <f>COUNTIF(SLR479_20231202[Tytuł],"*"&amp;B241&amp;"*")</f>
        <v>0</v>
      </c>
      <c r="G241">
        <f>COUNTIF(SLR479_20231202[streszczenie],"*"&amp;B241&amp;"*")</f>
        <v>1</v>
      </c>
      <c r="H241" s="17" t="str">
        <f>IF(G241&gt;=F241,"TAK",0)</f>
        <v>TAK</v>
      </c>
      <c r="J241" t="s">
        <v>5267</v>
      </c>
    </row>
    <row r="242" spans="1:46" hidden="1" x14ac:dyDescent="0.45">
      <c r="A242">
        <v>285</v>
      </c>
      <c r="B242" t="s">
        <v>4432</v>
      </c>
      <c r="C242"/>
      <c r="D242" t="s">
        <v>5415</v>
      </c>
      <c r="E242" s="21">
        <v>4</v>
      </c>
      <c r="F242">
        <f>COUNTIF(SLR479_20231202[Tytuł],"*"&amp;B242&amp;"*")</f>
        <v>1</v>
      </c>
      <c r="G242">
        <f>COUNTIF(SLR479_20231202[streszczenie],"*"&amp;B242&amp;"*")</f>
        <v>8</v>
      </c>
      <c r="H242" s="17" t="str">
        <f>IF(G242&gt;=F242,"TAK",0)</f>
        <v>TAK</v>
      </c>
      <c r="J242" t="s">
        <v>5405</v>
      </c>
    </row>
    <row r="244" spans="1:46" x14ac:dyDescent="0.45">
      <c r="H244" s="17"/>
    </row>
    <row r="245" spans="1:46" x14ac:dyDescent="0.45">
      <c r="H245" s="17"/>
      <c r="K245">
        <v>3</v>
      </c>
      <c r="L245">
        <v>5</v>
      </c>
      <c r="M245">
        <v>15</v>
      </c>
      <c r="N245">
        <v>53</v>
      </c>
      <c r="O245">
        <v>68</v>
      </c>
      <c r="P245">
        <v>78</v>
      </c>
      <c r="Q245">
        <v>105</v>
      </c>
      <c r="R245">
        <v>114</v>
      </c>
      <c r="S245">
        <v>138</v>
      </c>
      <c r="T245">
        <v>155</v>
      </c>
      <c r="U245">
        <v>163</v>
      </c>
      <c r="V245">
        <v>165</v>
      </c>
      <c r="W245">
        <v>166</v>
      </c>
      <c r="X245">
        <v>175</v>
      </c>
      <c r="Y245">
        <v>177</v>
      </c>
      <c r="Z245">
        <v>189</v>
      </c>
      <c r="AA245">
        <v>192</v>
      </c>
      <c r="AB245">
        <v>212</v>
      </c>
      <c r="AC245">
        <v>221</v>
      </c>
      <c r="AD245">
        <v>236</v>
      </c>
      <c r="AE245">
        <v>239</v>
      </c>
      <c r="AF245">
        <v>247</v>
      </c>
      <c r="AG245">
        <v>255</v>
      </c>
      <c r="AH245">
        <v>297</v>
      </c>
      <c r="AI245">
        <v>326</v>
      </c>
      <c r="AJ245">
        <v>331</v>
      </c>
      <c r="AK245">
        <v>349</v>
      </c>
      <c r="AL245">
        <v>355</v>
      </c>
      <c r="AM245">
        <v>368</v>
      </c>
      <c r="AN245">
        <v>387</v>
      </c>
      <c r="AO245">
        <v>412</v>
      </c>
      <c r="AP245">
        <v>413</v>
      </c>
      <c r="AQ245">
        <v>419</v>
      </c>
      <c r="AR245">
        <v>444</v>
      </c>
      <c r="AS245">
        <v>452</v>
      </c>
      <c r="AT245">
        <v>471</v>
      </c>
    </row>
    <row r="246" spans="1:46" ht="99.75" x14ac:dyDescent="0.45">
      <c r="A246" s="16" t="s">
        <v>2169</v>
      </c>
      <c r="B246" s="14" t="s">
        <v>4438</v>
      </c>
      <c r="C246" s="14" t="s">
        <v>5413</v>
      </c>
      <c r="D246" s="14" t="s">
        <v>5412</v>
      </c>
      <c r="E246" s="22" t="s">
        <v>4963</v>
      </c>
      <c r="F246" s="14" t="s">
        <v>4439</v>
      </c>
      <c r="G246" s="14" t="s">
        <v>4440</v>
      </c>
      <c r="H246" s="14" t="s">
        <v>4964</v>
      </c>
      <c r="I246" s="14" t="s">
        <v>5409</v>
      </c>
      <c r="J246" s="14" t="s">
        <v>5410</v>
      </c>
    </row>
    <row r="247" spans="1:46" hidden="1" outlineLevel="1" x14ac:dyDescent="0.45">
      <c r="A247">
        <v>1</v>
      </c>
      <c r="B247" t="s">
        <v>2211</v>
      </c>
      <c r="C247"/>
      <c r="D247" t="s">
        <v>5418</v>
      </c>
      <c r="E247" s="21">
        <v>1</v>
      </c>
      <c r="F247">
        <f>COUNTIF(SLR479_20231202[Tytuł],"*"&amp;B247&amp;"*")</f>
        <v>23</v>
      </c>
      <c r="G247">
        <f>COUNTIF(SLR479_20231202[streszczenie],"*"&amp;B247&amp;"*")</f>
        <v>140</v>
      </c>
      <c r="H247" s="17" t="str">
        <f>IF(G247&gt;=F247,"TAK",0)</f>
        <v>TAK</v>
      </c>
      <c r="J247" t="s">
        <v>5088</v>
      </c>
    </row>
    <row r="248" spans="1:46" hidden="1" outlineLevel="1" x14ac:dyDescent="0.45">
      <c r="A248">
        <v>2</v>
      </c>
      <c r="B248" t="s">
        <v>4428</v>
      </c>
      <c r="C248"/>
      <c r="D248" t="s">
        <v>5421</v>
      </c>
      <c r="E248" s="21">
        <v>1</v>
      </c>
      <c r="F248">
        <f>COUNTIF(SLR479_20231202[Tytuł],"*"&amp;B248&amp;"*")</f>
        <v>1</v>
      </c>
      <c r="G248">
        <f>COUNTIF(SLR479_20231202[streszczenie],"*"&amp;B248&amp;"*")</f>
        <v>1</v>
      </c>
      <c r="H248" s="17" t="str">
        <f>IF(G248&gt;=F248,"TAK",0)</f>
        <v>TAK</v>
      </c>
      <c r="J248" t="s">
        <v>5279</v>
      </c>
    </row>
    <row r="249" spans="1:46" hidden="1" outlineLevel="1" x14ac:dyDescent="0.45">
      <c r="A249">
        <v>3</v>
      </c>
      <c r="B249" t="s">
        <v>4409</v>
      </c>
      <c r="C249"/>
      <c r="D249" t="s">
        <v>5418</v>
      </c>
      <c r="E249" s="21">
        <v>33</v>
      </c>
      <c r="F249">
        <f>COUNTIF(SLR479_20231202[Tytuł],"*"&amp;B249&amp;"*")</f>
        <v>3</v>
      </c>
      <c r="G249">
        <f>COUNTIF(SLR479_20231202[streszczenie],"*"&amp;B249&amp;"*")</f>
        <v>33</v>
      </c>
      <c r="H249" s="17" t="str">
        <f>IF(G249&gt;=F249,"TAK",0)</f>
        <v>TAK</v>
      </c>
      <c r="J249" t="s">
        <v>5278</v>
      </c>
    </row>
    <row r="250" spans="1:46" hidden="1" outlineLevel="1" x14ac:dyDescent="0.45">
      <c r="A250">
        <v>4</v>
      </c>
      <c r="B250" t="s">
        <v>4391</v>
      </c>
      <c r="C250"/>
      <c r="E250" s="21">
        <v>0</v>
      </c>
      <c r="F250">
        <f>COUNTIF(SLR479_20231202[Tytuł],"*"&amp;B250&amp;"*")</f>
        <v>0</v>
      </c>
      <c r="G250">
        <f>COUNTIF(SLR479_20231202[streszczenie],"*"&amp;B250&amp;"*")</f>
        <v>6</v>
      </c>
      <c r="H250" s="17" t="str">
        <f>IF(G250&gt;=F250,"TAK",0)</f>
        <v>TAK</v>
      </c>
    </row>
    <row r="251" spans="1:46" hidden="1" outlineLevel="1" x14ac:dyDescent="0.45">
      <c r="A251">
        <v>5</v>
      </c>
      <c r="B251" t="s">
        <v>5280</v>
      </c>
      <c r="C251"/>
      <c r="D251" t="s">
        <v>5422</v>
      </c>
      <c r="E251" s="21">
        <v>1</v>
      </c>
      <c r="F251">
        <f>COUNTIF(SLR479_20231202[Tytuł],"*"&amp;B251&amp;"*")</f>
        <v>0</v>
      </c>
      <c r="G251">
        <f>COUNTIF(SLR479_20231202[streszczenie],"*"&amp;B251&amp;"*")</f>
        <v>1</v>
      </c>
      <c r="H251" s="17" t="str">
        <f>IF(G251&gt;=F251,"TAK",0)</f>
        <v>TAK</v>
      </c>
      <c r="J251" t="s">
        <v>5281</v>
      </c>
    </row>
    <row r="252" spans="1:46" hidden="1" outlineLevel="1" x14ac:dyDescent="0.45">
      <c r="A252">
        <v>6</v>
      </c>
      <c r="B252" t="s">
        <v>4932</v>
      </c>
      <c r="C252"/>
      <c r="D252" t="s">
        <v>5422</v>
      </c>
      <c r="E252" s="21">
        <v>1</v>
      </c>
      <c r="F252">
        <f>COUNTIF(SLR479_20231202[Tytuł],"*"&amp;B252&amp;"*")</f>
        <v>0</v>
      </c>
      <c r="G252">
        <f>COUNTIF(SLR479_20231202[streszczenie],"*"&amp;B252&amp;"*")</f>
        <v>1</v>
      </c>
      <c r="H252" s="17" t="str">
        <f>IF(G252&gt;=F252,"TAK",0)</f>
        <v>TAK</v>
      </c>
      <c r="J252" t="s">
        <v>5282</v>
      </c>
    </row>
    <row r="253" spans="1:46" hidden="1" outlineLevel="1" x14ac:dyDescent="0.45">
      <c r="A253">
        <v>7</v>
      </c>
      <c r="B253" t="s">
        <v>5284</v>
      </c>
      <c r="C253"/>
      <c r="D253" t="s">
        <v>5422</v>
      </c>
      <c r="E253" s="21">
        <v>4</v>
      </c>
      <c r="F253">
        <f>COUNTIF(SLR479_20231202[Tytuł],"*"&amp;B253&amp;"*")</f>
        <v>1</v>
      </c>
      <c r="G253">
        <f>COUNTIF(SLR479_20231202[streszczenie],"*"&amp;B253&amp;"*")</f>
        <v>4</v>
      </c>
      <c r="H253" s="17" t="str">
        <f>IF(G253&gt;=F253,"TAK",0)</f>
        <v>TAK</v>
      </c>
      <c r="J253" t="s">
        <v>5283</v>
      </c>
    </row>
    <row r="254" spans="1:46" hidden="1" outlineLevel="1" x14ac:dyDescent="0.45">
      <c r="A254">
        <v>8</v>
      </c>
      <c r="B254" t="s">
        <v>5286</v>
      </c>
      <c r="C254"/>
      <c r="D254" t="s">
        <v>5422</v>
      </c>
      <c r="E254" s="21">
        <v>1</v>
      </c>
      <c r="F254">
        <f>COUNTIF(SLR479_20231202[Tytuł],"*"&amp;B254&amp;"*")</f>
        <v>0</v>
      </c>
      <c r="G254">
        <f>COUNTIF(SLR479_20231202[streszczenie],"*"&amp;B254&amp;"*")</f>
        <v>1</v>
      </c>
      <c r="H254" s="17" t="str">
        <f>IF(G254&gt;=F254,"TAK",0)</f>
        <v>TAK</v>
      </c>
      <c r="J254" t="s">
        <v>5285</v>
      </c>
    </row>
    <row r="255" spans="1:46" hidden="1" outlineLevel="1" x14ac:dyDescent="0.45">
      <c r="A255">
        <v>9</v>
      </c>
      <c r="B255" t="s">
        <v>4442</v>
      </c>
      <c r="C255"/>
      <c r="D255" t="s">
        <v>5422</v>
      </c>
      <c r="E255" s="21">
        <v>1</v>
      </c>
      <c r="F255">
        <f>COUNTIF(SLR479_20231202[Tytuł],"*"&amp;B255&amp;"*")</f>
        <v>0</v>
      </c>
      <c r="G255">
        <f>COUNTIF(SLR479_20231202[streszczenie],"*"&amp;B255&amp;"*")</f>
        <v>1</v>
      </c>
      <c r="H255" s="17" t="str">
        <f>IF(G255&gt;=F255,"TAK",0)</f>
        <v>TAK</v>
      </c>
      <c r="J255" t="s">
        <v>5164</v>
      </c>
    </row>
    <row r="256" spans="1:46" hidden="1" outlineLevel="1" x14ac:dyDescent="0.45">
      <c r="A256">
        <v>10</v>
      </c>
      <c r="B256" t="s">
        <v>4396</v>
      </c>
      <c r="C256"/>
      <c r="E256" s="21">
        <v>0</v>
      </c>
      <c r="F256">
        <f>COUNTIF(SLR479_20231202[Tytuł],"*"&amp;B256&amp;"*")</f>
        <v>1</v>
      </c>
      <c r="G256">
        <f>COUNTIF(SLR479_20231202[streszczenie],"*"&amp;B256&amp;"*")</f>
        <v>64</v>
      </c>
      <c r="H256" s="17" t="str">
        <f>IF(G256&gt;=F256,"TAK",0)</f>
        <v>TAK</v>
      </c>
    </row>
    <row r="257" spans="1:10" hidden="1" outlineLevel="1" x14ac:dyDescent="0.45">
      <c r="A257">
        <v>11</v>
      </c>
      <c r="B257" t="s">
        <v>4953</v>
      </c>
      <c r="C257"/>
      <c r="E257" s="21">
        <v>0</v>
      </c>
      <c r="F257">
        <f>COUNTIF(SLR479_20231202[Tytuł],"*"&amp;B257&amp;"*")</f>
        <v>0</v>
      </c>
      <c r="G257">
        <f>COUNTIF(SLR479_20231202[streszczenie],"*"&amp;B257&amp;"*")</f>
        <v>16</v>
      </c>
      <c r="H257" s="17" t="str">
        <f>IF(G257&gt;=F257,"TAK",0)</f>
        <v>TAK</v>
      </c>
    </row>
    <row r="258" spans="1:10" hidden="1" outlineLevel="1" x14ac:dyDescent="0.45">
      <c r="A258">
        <v>12</v>
      </c>
      <c r="B258" t="s">
        <v>5288</v>
      </c>
      <c r="C258"/>
      <c r="D258" t="s">
        <v>5421</v>
      </c>
      <c r="E258" s="21">
        <v>1</v>
      </c>
      <c r="F258">
        <f>COUNTIF(SLR479_20231202[Tytuł],"*"&amp;B258&amp;"*")</f>
        <v>0</v>
      </c>
      <c r="G258">
        <f>COUNTIF(SLR479_20231202[streszczenie],"*"&amp;B258&amp;"*")</f>
        <v>1</v>
      </c>
      <c r="H258" s="17" t="str">
        <f>IF(G258&gt;=F258,"TAK",0)</f>
        <v>TAK</v>
      </c>
      <c r="J258" t="s">
        <v>5287</v>
      </c>
    </row>
    <row r="259" spans="1:10" hidden="1" outlineLevel="1" x14ac:dyDescent="0.45">
      <c r="A259">
        <v>13</v>
      </c>
      <c r="B259" t="s">
        <v>5291</v>
      </c>
      <c r="C259"/>
      <c r="D259" t="s">
        <v>5419</v>
      </c>
      <c r="E259" s="21">
        <v>1</v>
      </c>
      <c r="F259">
        <f>COUNTIF(SLR479_20231202[Tytuł],"*"&amp;B259&amp;"*")</f>
        <v>0</v>
      </c>
      <c r="G259">
        <f>COUNTIF(SLR479_20231202[streszczenie],"*"&amp;B259&amp;"*")</f>
        <v>1</v>
      </c>
      <c r="H259" s="17" t="str">
        <f>IF(G259&gt;=F259,"TAK",0)</f>
        <v>TAK</v>
      </c>
      <c r="J259" t="s">
        <v>5290</v>
      </c>
    </row>
    <row r="260" spans="1:10" hidden="1" outlineLevel="1" x14ac:dyDescent="0.45">
      <c r="A260">
        <v>14</v>
      </c>
      <c r="B260" t="s">
        <v>5292</v>
      </c>
      <c r="C260"/>
      <c r="D260" t="s">
        <v>5421</v>
      </c>
      <c r="E260" s="21">
        <v>1</v>
      </c>
      <c r="F260">
        <f>COUNTIF(SLR479_20231202[Tytuł],"*"&amp;B260&amp;"*")</f>
        <v>0</v>
      </c>
      <c r="G260">
        <f>COUNTIF(SLR479_20231202[streszczenie],"*"&amp;B260&amp;"*")</f>
        <v>1</v>
      </c>
      <c r="H260" s="17" t="str">
        <f>IF(G260&gt;=F260,"TAK",0)</f>
        <v>TAK</v>
      </c>
      <c r="J260" t="s">
        <v>5115</v>
      </c>
    </row>
    <row r="261" spans="1:10" hidden="1" outlineLevel="1" x14ac:dyDescent="0.45">
      <c r="A261">
        <v>15</v>
      </c>
      <c r="B261" t="s">
        <v>5034</v>
      </c>
      <c r="C261"/>
      <c r="D261" t="s">
        <v>5419</v>
      </c>
      <c r="E261" s="21">
        <v>1</v>
      </c>
      <c r="F261">
        <f>COUNTIF(SLR479_20231202[Tytuł],"*"&amp;B261&amp;"*")</f>
        <v>0</v>
      </c>
      <c r="G261">
        <f>COUNTIF(SLR479_20231202[streszczenie],"*"&amp;B261&amp;"*")</f>
        <v>1</v>
      </c>
      <c r="H261" s="17" t="str">
        <f>IF(G261&gt;=F261,"TAK",0)</f>
        <v>TAK</v>
      </c>
      <c r="I261" t="s">
        <v>5035</v>
      </c>
      <c r="J261" t="s">
        <v>5293</v>
      </c>
    </row>
    <row r="262" spans="1:10" hidden="1" outlineLevel="1" x14ac:dyDescent="0.45">
      <c r="A262">
        <v>16</v>
      </c>
      <c r="B262" t="s">
        <v>4407</v>
      </c>
      <c r="C262"/>
      <c r="D262" t="s">
        <v>5421</v>
      </c>
      <c r="E262" s="21">
        <v>34</v>
      </c>
      <c r="F262">
        <f>COUNTIF(SLR479_20231202[Tytuł],"*"&amp;B262&amp;"*")</f>
        <v>1</v>
      </c>
      <c r="G262">
        <f>COUNTIF(SLR479_20231202[streszczenie],"*"&amp;B262&amp;"*")</f>
        <v>34</v>
      </c>
      <c r="H262" s="17" t="str">
        <f>IF(G262&gt;=F262,"TAK",0)</f>
        <v>TAK</v>
      </c>
      <c r="J262" t="s">
        <v>5294</v>
      </c>
    </row>
    <row r="263" spans="1:10" hidden="1" outlineLevel="1" x14ac:dyDescent="0.45">
      <c r="A263">
        <v>17</v>
      </c>
      <c r="B263" t="s">
        <v>4422</v>
      </c>
      <c r="C263"/>
      <c r="E263" s="21">
        <v>0</v>
      </c>
      <c r="F263">
        <f>COUNTIF(SLR479_20231202[Tytuł],"*"&amp;B263&amp;"*")</f>
        <v>6</v>
      </c>
      <c r="G263">
        <f>COUNTIF(SLR479_20231202[streszczenie],"*"&amp;B263&amp;"*")</f>
        <v>24</v>
      </c>
      <c r="H263" s="17" t="str">
        <f>IF(G263&gt;=F263,"TAK",0)</f>
        <v>TAK</v>
      </c>
    </row>
    <row r="264" spans="1:10" hidden="1" outlineLevel="1" x14ac:dyDescent="0.45">
      <c r="A264">
        <v>18</v>
      </c>
      <c r="B264" t="s">
        <v>5071</v>
      </c>
      <c r="C264"/>
      <c r="D264" t="s">
        <v>5422</v>
      </c>
      <c r="E264" s="21">
        <v>1</v>
      </c>
      <c r="F264">
        <f>COUNTIF(SLR479_20231202[Tytuł],"*"&amp;B264&amp;"*")</f>
        <v>0</v>
      </c>
      <c r="G264">
        <f>COUNTIF(SLR479_20231202[streszczenie],"*"&amp;B264&amp;"*")</f>
        <v>1</v>
      </c>
      <c r="H264" s="17" t="str">
        <f>IF(G264&gt;=F264,"TAK",0)</f>
        <v>TAK</v>
      </c>
      <c r="J264" t="s">
        <v>5295</v>
      </c>
    </row>
    <row r="265" spans="1:10" hidden="1" outlineLevel="1" x14ac:dyDescent="0.45">
      <c r="A265">
        <v>19</v>
      </c>
      <c r="B265" t="s">
        <v>5070</v>
      </c>
      <c r="C265"/>
      <c r="D265" t="s">
        <v>5422</v>
      </c>
      <c r="E265" s="21">
        <v>1</v>
      </c>
      <c r="F265">
        <f>COUNTIF(SLR479_20231202[Tytuł],"*"&amp;B265&amp;"*")</f>
        <v>0</v>
      </c>
      <c r="G265">
        <f>COUNTIF(SLR479_20231202[streszczenie],"*"&amp;B265&amp;"*")</f>
        <v>1</v>
      </c>
      <c r="H265" s="17" t="str">
        <f>IF(G265&gt;=F265,"TAK",0)</f>
        <v>TAK</v>
      </c>
      <c r="J265" t="s">
        <v>5296</v>
      </c>
    </row>
    <row r="266" spans="1:10" hidden="1" outlineLevel="1" x14ac:dyDescent="0.45">
      <c r="A266">
        <v>20</v>
      </c>
      <c r="B266" t="s">
        <v>5072</v>
      </c>
      <c r="C266"/>
      <c r="D266" t="s">
        <v>5422</v>
      </c>
      <c r="E266" s="21">
        <v>1</v>
      </c>
      <c r="F266">
        <f>COUNTIF(SLR479_20231202[Tytuł],"*"&amp;B266&amp;"*")</f>
        <v>0</v>
      </c>
      <c r="G266">
        <f>COUNTIF(SLR479_20231202[streszczenie],"*"&amp;B266&amp;"*")</f>
        <v>1</v>
      </c>
      <c r="H266" s="17" t="str">
        <f>IF(G266&gt;=F266,"TAK",0)</f>
        <v>TAK</v>
      </c>
      <c r="J266" t="s">
        <v>5303</v>
      </c>
    </row>
    <row r="267" spans="1:10" hidden="1" outlineLevel="1" x14ac:dyDescent="0.45">
      <c r="A267">
        <v>21</v>
      </c>
      <c r="B267" t="s">
        <v>5073</v>
      </c>
      <c r="C267"/>
      <c r="D267" t="s">
        <v>5422</v>
      </c>
      <c r="E267" s="21">
        <v>1</v>
      </c>
      <c r="F267">
        <f>COUNTIF(SLR479_20231202[Tytuł],"*"&amp;B267&amp;"*")</f>
        <v>0</v>
      </c>
      <c r="G267">
        <f>COUNTIF(SLR479_20231202[streszczenie],"*"&amp;B267&amp;"*")</f>
        <v>1</v>
      </c>
      <c r="H267" s="17" t="str">
        <f>IF(G267&gt;=F267,"TAK",0)</f>
        <v>TAK</v>
      </c>
      <c r="J267" t="s">
        <v>5304</v>
      </c>
    </row>
    <row r="268" spans="1:10" hidden="1" outlineLevel="1" x14ac:dyDescent="0.45">
      <c r="A268">
        <v>22</v>
      </c>
      <c r="B268" t="s">
        <v>5036</v>
      </c>
      <c r="C268"/>
      <c r="D268" t="s">
        <v>5422</v>
      </c>
      <c r="E268" s="21">
        <v>1</v>
      </c>
      <c r="F268">
        <f>COUNTIF(SLR479_20231202[Tytuł],"*"&amp;B268&amp;"*")</f>
        <v>0</v>
      </c>
      <c r="G268">
        <f>COUNTIF(SLR479_20231202[streszczenie],"*"&amp;B268&amp;"*")</f>
        <v>1</v>
      </c>
      <c r="H268" s="17" t="str">
        <f>IF(G268&gt;=F268,"TAK",0)</f>
        <v>TAK</v>
      </c>
      <c r="J268" t="s">
        <v>5305</v>
      </c>
    </row>
    <row r="269" spans="1:10" hidden="1" outlineLevel="1" x14ac:dyDescent="0.45">
      <c r="A269">
        <v>23</v>
      </c>
      <c r="B269" t="s">
        <v>5306</v>
      </c>
      <c r="C269"/>
      <c r="D269" t="s">
        <v>5422</v>
      </c>
      <c r="E269" s="21">
        <v>1</v>
      </c>
      <c r="F269">
        <f>COUNTIF(SLR479_20231202[Tytuł],"*"&amp;B269&amp;"*")</f>
        <v>0</v>
      </c>
      <c r="G269">
        <f>COUNTIF(SLR479_20231202[streszczenie],"*"&amp;B269&amp;"*")</f>
        <v>1</v>
      </c>
      <c r="H269" s="17" t="str">
        <f>IF(G269&gt;=F269,"TAK",0)</f>
        <v>TAK</v>
      </c>
      <c r="J269" t="s">
        <v>5180</v>
      </c>
    </row>
    <row r="270" spans="1:10" hidden="1" outlineLevel="1" x14ac:dyDescent="0.45">
      <c r="A270">
        <v>24</v>
      </c>
      <c r="B270" t="s">
        <v>5074</v>
      </c>
      <c r="C270"/>
      <c r="D270" t="s">
        <v>5428</v>
      </c>
      <c r="E270" s="21">
        <v>1</v>
      </c>
      <c r="F270">
        <f>COUNTIF(SLR479_20231202[Tytuł],"*"&amp;B270&amp;"*")</f>
        <v>0</v>
      </c>
      <c r="G270">
        <f>COUNTIF(SLR479_20231202[streszczenie],"*"&amp;B270&amp;"*")</f>
        <v>1</v>
      </c>
      <c r="H270" s="17" t="str">
        <f>IF(G270&gt;=F270,"TAK",0)</f>
        <v>TAK</v>
      </c>
      <c r="J270" t="s">
        <v>5307</v>
      </c>
    </row>
    <row r="271" spans="1:10" hidden="1" outlineLevel="1" x14ac:dyDescent="0.45">
      <c r="A271">
        <v>25</v>
      </c>
      <c r="B271" t="s">
        <v>5075</v>
      </c>
      <c r="C271"/>
      <c r="D271" t="s">
        <v>5421</v>
      </c>
      <c r="E271" s="21">
        <v>1</v>
      </c>
      <c r="F271">
        <f>COUNTIF(SLR479_20231202[Tytuł],"*"&amp;B271&amp;"*")</f>
        <v>0</v>
      </c>
      <c r="G271">
        <f>COUNTIF(SLR479_20231202[streszczenie],"*"&amp;B271&amp;"*")</f>
        <v>1</v>
      </c>
      <c r="H271" s="17" t="str">
        <f>IF(G271&gt;=F271,"TAK",0)</f>
        <v>TAK</v>
      </c>
      <c r="J271" t="s">
        <v>5308</v>
      </c>
    </row>
    <row r="272" spans="1:10" hidden="1" outlineLevel="1" x14ac:dyDescent="0.45">
      <c r="A272">
        <v>26</v>
      </c>
      <c r="B272" s="2" t="s">
        <v>5033</v>
      </c>
      <c r="C272" s="2"/>
      <c r="D272" s="2"/>
      <c r="E272" s="21">
        <v>0</v>
      </c>
      <c r="F272" s="2">
        <f>COUNTIF(SLR479_20231202[Tytuł],"*"&amp;B272&amp;"*")</f>
        <v>0</v>
      </c>
      <c r="G272" s="2">
        <f>COUNTIF(SLR479_20231202[streszczenie],"*"&amp;B272&amp;"*")</f>
        <v>1</v>
      </c>
      <c r="H272" s="17" t="str">
        <f>IF(G272&gt;=F272,"TAK",0)</f>
        <v>TAK</v>
      </c>
    </row>
    <row r="273" spans="1:10" hidden="1" outlineLevel="1" x14ac:dyDescent="0.45">
      <c r="A273">
        <v>27</v>
      </c>
      <c r="B273" s="2" t="s">
        <v>5309</v>
      </c>
      <c r="C273" s="2"/>
      <c r="D273" s="2" t="s">
        <v>5421</v>
      </c>
      <c r="E273" s="21">
        <v>1</v>
      </c>
      <c r="F273" s="2">
        <f>COUNTIF(SLR479_20231202[Tytuł],"*"&amp;B273&amp;"*")</f>
        <v>1</v>
      </c>
      <c r="G273" s="2">
        <f>COUNTIF(SLR479_20231202[streszczenie],"*"&amp;B273&amp;"*")</f>
        <v>1</v>
      </c>
      <c r="H273" s="17" t="str">
        <f>IF(G273&gt;=F273,"TAK",0)</f>
        <v>TAK</v>
      </c>
      <c r="J273" t="s">
        <v>5302</v>
      </c>
    </row>
    <row r="274" spans="1:10" hidden="1" outlineLevel="1" x14ac:dyDescent="0.45">
      <c r="A274">
        <v>28</v>
      </c>
      <c r="B274" t="s">
        <v>4410</v>
      </c>
      <c r="C274"/>
      <c r="D274" t="s">
        <v>5420</v>
      </c>
      <c r="E274" s="21">
        <v>6</v>
      </c>
      <c r="F274">
        <f>COUNTIF(SLR479_20231202[Tytuł],"*"&amp;B274&amp;"*")</f>
        <v>8</v>
      </c>
      <c r="G274">
        <f>COUNTIF(SLR479_20231202[streszczenie],"*"&amp;B274&amp;"*")</f>
        <v>61</v>
      </c>
      <c r="H274" s="17" t="str">
        <f>IF(G274&gt;=F274,"TAK",0)</f>
        <v>TAK</v>
      </c>
      <c r="J274" t="s">
        <v>5315</v>
      </c>
    </row>
    <row r="275" spans="1:10" hidden="1" outlineLevel="1" x14ac:dyDescent="0.45">
      <c r="A275">
        <v>29</v>
      </c>
      <c r="B275" t="s">
        <v>5316</v>
      </c>
      <c r="C275"/>
      <c r="D275" t="s">
        <v>5420</v>
      </c>
      <c r="E275" s="21">
        <v>1</v>
      </c>
      <c r="F275">
        <f>COUNTIF(SLR479_20231202[Tytuł],"*"&amp;B275&amp;"*")</f>
        <v>0</v>
      </c>
      <c r="G275">
        <f>COUNTIF(SLR479_20231202[streszczenie],"*"&amp;B275&amp;"*")</f>
        <v>1</v>
      </c>
      <c r="H275" s="17" t="str">
        <f>IF(G275&gt;=F275,"TAK",0)</f>
        <v>TAK</v>
      </c>
      <c r="J275" t="s">
        <v>5310</v>
      </c>
    </row>
    <row r="276" spans="1:10" hidden="1" outlineLevel="1" x14ac:dyDescent="0.45">
      <c r="A276">
        <v>30</v>
      </c>
      <c r="B276" t="s">
        <v>5037</v>
      </c>
      <c r="C276"/>
      <c r="E276" s="21">
        <v>0</v>
      </c>
      <c r="F276">
        <f>COUNTIF(SLR479_20231202[Tytuł],"*"&amp;B276&amp;"*")</f>
        <v>0</v>
      </c>
      <c r="G276">
        <f>COUNTIF(SLR479_20231202[streszczenie],"*"&amp;B276&amp;"*")</f>
        <v>2</v>
      </c>
      <c r="H276" s="17" t="str">
        <f>IF(G276&gt;=F276,"TAK",0)</f>
        <v>TAK</v>
      </c>
    </row>
    <row r="277" spans="1:10" hidden="1" outlineLevel="1" x14ac:dyDescent="0.45">
      <c r="A277">
        <v>31</v>
      </c>
      <c r="B277" t="s">
        <v>5038</v>
      </c>
      <c r="C277"/>
      <c r="D277" t="s">
        <v>5420</v>
      </c>
      <c r="E277" s="21">
        <v>1</v>
      </c>
      <c r="F277">
        <f>COUNTIF(SLR479_20231202[Tytuł],"*"&amp;B277&amp;"*")</f>
        <v>0</v>
      </c>
      <c r="G277">
        <f>COUNTIF(SLR479_20231202[streszczenie],"*"&amp;B277&amp;"*")</f>
        <v>1</v>
      </c>
      <c r="H277" s="17" t="str">
        <f>IF(G277&gt;=F277,"TAK",0)</f>
        <v>TAK</v>
      </c>
      <c r="J277" t="s">
        <v>5238</v>
      </c>
    </row>
    <row r="278" spans="1:10" hidden="1" outlineLevel="1" x14ac:dyDescent="0.45">
      <c r="A278">
        <v>32</v>
      </c>
      <c r="B278" t="s">
        <v>5312</v>
      </c>
      <c r="C278"/>
      <c r="D278" t="s">
        <v>5426</v>
      </c>
      <c r="E278" s="21">
        <v>1</v>
      </c>
      <c r="F278">
        <f>COUNTIF(SLR479_20231202[Tytuł],"*"&amp;B278&amp;"*")</f>
        <v>0</v>
      </c>
      <c r="G278">
        <f>COUNTIF(SLR479_20231202[streszczenie],"*"&amp;B278&amp;"*")</f>
        <v>2</v>
      </c>
      <c r="H278" s="17" t="str">
        <f>IF(G278&gt;=F278,"TAK",0)</f>
        <v>TAK</v>
      </c>
      <c r="J278" t="s">
        <v>5313</v>
      </c>
    </row>
    <row r="279" spans="1:10" hidden="1" outlineLevel="1" x14ac:dyDescent="0.45">
      <c r="A279">
        <v>33</v>
      </c>
      <c r="B279" t="s">
        <v>4945</v>
      </c>
      <c r="C279"/>
      <c r="D279" t="s">
        <v>5420</v>
      </c>
      <c r="E279" s="21">
        <v>1</v>
      </c>
      <c r="F279">
        <f>COUNTIF(SLR479_20231202[Tytuł],"*"&amp;B279&amp;"*")</f>
        <v>0</v>
      </c>
      <c r="G279">
        <f>COUNTIF(SLR479_20231202[streszczenie],"*"&amp;B279&amp;"*")</f>
        <v>1</v>
      </c>
      <c r="H279" s="17" t="str">
        <f>IF(G279&gt;=F279,"TAK",0)</f>
        <v>TAK</v>
      </c>
      <c r="J279" t="s">
        <v>5314</v>
      </c>
    </row>
    <row r="280" spans="1:10" hidden="1" outlineLevel="1" x14ac:dyDescent="0.45">
      <c r="A280">
        <v>34</v>
      </c>
      <c r="B280" t="s">
        <v>4926</v>
      </c>
      <c r="C280"/>
      <c r="D280" t="s">
        <v>5420</v>
      </c>
      <c r="E280" s="21">
        <v>1</v>
      </c>
      <c r="F280">
        <f>COUNTIF(SLR479_20231202[Tytuł],"*"&amp;B280&amp;"*")</f>
        <v>1</v>
      </c>
      <c r="G280">
        <f>COUNTIF(SLR479_20231202[streszczenie],"*"&amp;B280&amp;"*")</f>
        <v>1</v>
      </c>
      <c r="H280" s="17" t="str">
        <f>IF(G280&gt;=F280,"TAK",0)</f>
        <v>TAK</v>
      </c>
      <c r="J280" t="s">
        <v>5311</v>
      </c>
    </row>
    <row r="281" spans="1:10" hidden="1" outlineLevel="1" x14ac:dyDescent="0.45">
      <c r="A281">
        <v>35</v>
      </c>
      <c r="B281" t="s">
        <v>4411</v>
      </c>
      <c r="C281"/>
      <c r="D281" t="s">
        <v>5420</v>
      </c>
      <c r="E281" s="21">
        <v>2</v>
      </c>
      <c r="F281">
        <f>COUNTIF(SLR479_20231202[Tytuł],"*"&amp;B281&amp;"*")</f>
        <v>0</v>
      </c>
      <c r="G281">
        <f>COUNTIF(SLR479_20231202[streszczenie],"*"&amp;B281&amp;"*")</f>
        <v>4</v>
      </c>
      <c r="H281" s="17" t="str">
        <f>IF(G281&gt;=F281,"TAK",0)</f>
        <v>TAK</v>
      </c>
      <c r="J281" t="s">
        <v>5317</v>
      </c>
    </row>
    <row r="282" spans="1:10" hidden="1" outlineLevel="1" x14ac:dyDescent="0.45">
      <c r="A282">
        <v>36</v>
      </c>
      <c r="B282" t="s">
        <v>4952</v>
      </c>
      <c r="C282"/>
      <c r="D282" t="s">
        <v>5421</v>
      </c>
      <c r="E282" s="21">
        <v>3</v>
      </c>
      <c r="F282">
        <f>COUNTIF(SLR479_20231202[Tytuł],"*"&amp;B282&amp;"*")</f>
        <v>0</v>
      </c>
      <c r="G282">
        <f>COUNTIF(SLR479_20231202[streszczenie],"*"&amp;B282&amp;"*")</f>
        <v>4</v>
      </c>
      <c r="H282" s="17" t="str">
        <f>IF(G282&gt;=F282,"TAK",0)</f>
        <v>TAK</v>
      </c>
      <c r="J282" t="s">
        <v>5320</v>
      </c>
    </row>
    <row r="283" spans="1:10" hidden="1" outlineLevel="1" x14ac:dyDescent="0.45">
      <c r="A283">
        <v>37</v>
      </c>
      <c r="B283" t="s">
        <v>5318</v>
      </c>
      <c r="C283"/>
      <c r="D283" t="s">
        <v>5421</v>
      </c>
      <c r="E283" s="21">
        <v>1</v>
      </c>
      <c r="F283">
        <f>COUNTIF(SLR479_20231202[Tytuł],"*"&amp;B283&amp;"*")</f>
        <v>0</v>
      </c>
      <c r="G283">
        <f>COUNTIF(SLR479_20231202[streszczenie],"*"&amp;B283&amp;"*")</f>
        <v>1</v>
      </c>
      <c r="H283" s="17" t="str">
        <f>IF(G283&gt;=F283,"TAK",0)</f>
        <v>TAK</v>
      </c>
      <c r="J283" t="s">
        <v>5319</v>
      </c>
    </row>
    <row r="284" spans="1:10" hidden="1" outlineLevel="1" x14ac:dyDescent="0.45">
      <c r="A284">
        <v>38</v>
      </c>
      <c r="B284" t="s">
        <v>4402</v>
      </c>
      <c r="C284"/>
      <c r="E284" s="21">
        <v>0</v>
      </c>
      <c r="F284">
        <f>COUNTIF(SLR479_20231202[Tytuł],"*"&amp;B284&amp;"*")</f>
        <v>11</v>
      </c>
      <c r="G284">
        <f>COUNTIF(SLR479_20231202[streszczenie],"*"&amp;B284&amp;"*")</f>
        <v>66</v>
      </c>
      <c r="H284" s="17" t="str">
        <f>IF(G284&gt;=F284,"TAK",0)</f>
        <v>TAK</v>
      </c>
    </row>
    <row r="285" spans="1:10" hidden="1" outlineLevel="1" x14ac:dyDescent="0.45">
      <c r="A285">
        <v>39</v>
      </c>
      <c r="B285" t="s">
        <v>5039</v>
      </c>
      <c r="C285"/>
      <c r="D285" t="s">
        <v>5426</v>
      </c>
      <c r="E285" s="21">
        <v>31</v>
      </c>
      <c r="F285">
        <f>COUNTIF(SLR479_20231202[Tytuł],"*"&amp;B285&amp;"*")</f>
        <v>11</v>
      </c>
      <c r="G285">
        <f>COUNTIF(SLR479_20231202[streszczenie],"*"&amp;B285&amp;"*")</f>
        <v>57</v>
      </c>
      <c r="H285" s="17" t="str">
        <f>IF(G285&gt;=F285,"TAK",0)</f>
        <v>TAK</v>
      </c>
      <c r="J285" t="s">
        <v>5047</v>
      </c>
    </row>
    <row r="286" spans="1:10" hidden="1" outlineLevel="1" x14ac:dyDescent="0.45">
      <c r="A286">
        <v>40</v>
      </c>
      <c r="B286" t="s">
        <v>5040</v>
      </c>
      <c r="C286"/>
      <c r="D286" t="s">
        <v>5426</v>
      </c>
      <c r="E286" s="21">
        <v>2</v>
      </c>
      <c r="F286">
        <f>COUNTIF(SLR479_20231202[Tytuł],"*"&amp;B286&amp;"*")</f>
        <v>2</v>
      </c>
      <c r="G286">
        <f>COUNTIF(SLR479_20231202[streszczenie],"*"&amp;B286&amp;"*")</f>
        <v>3</v>
      </c>
      <c r="H286" s="17" t="str">
        <f>IF(G286&gt;=F286,"TAK",0)</f>
        <v>TAK</v>
      </c>
      <c r="J286" t="s">
        <v>5321</v>
      </c>
    </row>
    <row r="287" spans="1:10" hidden="1" outlineLevel="1" x14ac:dyDescent="0.45">
      <c r="A287">
        <v>41</v>
      </c>
      <c r="B287" t="s">
        <v>5322</v>
      </c>
      <c r="C287"/>
      <c r="D287" t="s">
        <v>5426</v>
      </c>
      <c r="E287" s="21">
        <v>1</v>
      </c>
      <c r="F287">
        <f>COUNTIF(SLR479_20231202[Tytuł],"*"&amp;B287&amp;"*")</f>
        <v>1</v>
      </c>
      <c r="G287">
        <f>COUNTIF(SLR479_20231202[streszczenie],"*"&amp;B287&amp;"*")</f>
        <v>1</v>
      </c>
      <c r="H287" s="17" t="str">
        <f>IF(G287&gt;=F287,"TAK",0)</f>
        <v>TAK</v>
      </c>
      <c r="J287" t="s">
        <v>5323</v>
      </c>
    </row>
    <row r="288" spans="1:10" hidden="1" outlineLevel="1" x14ac:dyDescent="0.45">
      <c r="A288">
        <v>42</v>
      </c>
      <c r="B288" t="s">
        <v>5041</v>
      </c>
      <c r="C288"/>
      <c r="E288" s="21">
        <v>6</v>
      </c>
      <c r="F288">
        <f>COUNTIF(SLR479_20231202[Tytuł],"*"&amp;B288&amp;"*")</f>
        <v>1</v>
      </c>
      <c r="G288">
        <f>COUNTIF(SLR479_20231202[streszczenie],"*"&amp;B288&amp;"*")</f>
        <v>6</v>
      </c>
      <c r="H288" s="17" t="str">
        <f>IF(G288&gt;=F288,"TAK",0)</f>
        <v>TAK</v>
      </c>
      <c r="I288" t="s">
        <v>5425</v>
      </c>
      <c r="J288" t="s">
        <v>5324</v>
      </c>
    </row>
    <row r="289" spans="1:10" hidden="1" outlineLevel="1" x14ac:dyDescent="0.45">
      <c r="A289">
        <v>43</v>
      </c>
      <c r="B289" t="s">
        <v>5042</v>
      </c>
      <c r="C289"/>
      <c r="E289" s="21">
        <v>4</v>
      </c>
      <c r="F289">
        <f>COUNTIF(SLR479_20231202[Tytuł],"*"&amp;B289&amp;"*")</f>
        <v>0</v>
      </c>
      <c r="G289">
        <f>COUNTIF(SLR479_20231202[streszczenie],"*"&amp;B289&amp;"*")</f>
        <v>5</v>
      </c>
      <c r="H289" s="17" t="str">
        <f>IF(G289&gt;=F289,"TAK",0)</f>
        <v>TAK</v>
      </c>
      <c r="I289" t="s">
        <v>5425</v>
      </c>
      <c r="J289" t="s">
        <v>5325</v>
      </c>
    </row>
    <row r="290" spans="1:10" hidden="1" outlineLevel="1" x14ac:dyDescent="0.45">
      <c r="A290">
        <v>44</v>
      </c>
      <c r="B290" t="s">
        <v>5044</v>
      </c>
      <c r="C290"/>
      <c r="E290" s="21">
        <v>3</v>
      </c>
      <c r="F290">
        <f>COUNTIF(SLR479_20231202[Tytuł],"*"&amp;B290&amp;"*")</f>
        <v>0</v>
      </c>
      <c r="G290">
        <f>COUNTIF(SLR479_20231202[streszczenie],"*"&amp;B290&amp;"*")</f>
        <v>3</v>
      </c>
      <c r="H290" s="17" t="str">
        <f>IF(G290&gt;=F290,"TAK",0)</f>
        <v>TAK</v>
      </c>
      <c r="I290" t="s">
        <v>5425</v>
      </c>
      <c r="J290" t="s">
        <v>5326</v>
      </c>
    </row>
    <row r="291" spans="1:10" hidden="1" outlineLevel="1" x14ac:dyDescent="0.45">
      <c r="A291">
        <v>45</v>
      </c>
      <c r="B291" t="s">
        <v>5046</v>
      </c>
      <c r="C291"/>
      <c r="D291" t="s">
        <v>5418</v>
      </c>
      <c r="E291" s="21">
        <v>1</v>
      </c>
      <c r="F291">
        <f>COUNTIF(SLR479_20231202[Tytuł],"*"&amp;B291&amp;"*")</f>
        <v>0</v>
      </c>
      <c r="G291">
        <f>COUNTIF(SLR479_20231202[streszczenie],"*"&amp;B291&amp;"*")</f>
        <v>1</v>
      </c>
      <c r="H291" s="17" t="str">
        <f>IF(G291&gt;=F291,"TAK",0)</f>
        <v>TAK</v>
      </c>
      <c r="J291" t="s">
        <v>5264</v>
      </c>
    </row>
    <row r="292" spans="1:10" hidden="1" outlineLevel="1" x14ac:dyDescent="0.45">
      <c r="A292">
        <v>46</v>
      </c>
      <c r="B292" t="s">
        <v>5045</v>
      </c>
      <c r="C292"/>
      <c r="E292" s="21">
        <v>1</v>
      </c>
      <c r="F292">
        <f>COUNTIF(SLR479_20231202[Tytuł],"*"&amp;B292&amp;"*")</f>
        <v>0</v>
      </c>
      <c r="G292">
        <f>COUNTIF(SLR479_20231202[streszczenie],"*"&amp;B292&amp;"*")</f>
        <v>1</v>
      </c>
      <c r="H292" s="17" t="str">
        <f>IF(G292&gt;=F292,"TAK",0)</f>
        <v>TAK</v>
      </c>
      <c r="J292" t="s">
        <v>5327</v>
      </c>
    </row>
    <row r="293" spans="1:10" hidden="1" outlineLevel="1" x14ac:dyDescent="0.45">
      <c r="A293">
        <v>47</v>
      </c>
      <c r="B293" t="s">
        <v>5043</v>
      </c>
      <c r="C293"/>
      <c r="D293" t="s">
        <v>5426</v>
      </c>
      <c r="E293" s="21">
        <v>1</v>
      </c>
      <c r="F293">
        <f>COUNTIF(SLR479_20231202[Tytuł],"*"&amp;B293&amp;"*")</f>
        <v>0</v>
      </c>
      <c r="G293">
        <f>COUNTIF(SLR479_20231202[streszczenie],"*"&amp;B293&amp;"*")</f>
        <v>1</v>
      </c>
      <c r="H293" s="17" t="str">
        <f>IF(G293&gt;=F293,"TAK",0)</f>
        <v>TAK</v>
      </c>
      <c r="J293" t="s">
        <v>5328</v>
      </c>
    </row>
    <row r="294" spans="1:10" hidden="1" outlineLevel="1" x14ac:dyDescent="0.45">
      <c r="A294">
        <v>48</v>
      </c>
      <c r="B294" t="s">
        <v>5130</v>
      </c>
      <c r="C294"/>
      <c r="D294" t="s">
        <v>5426</v>
      </c>
      <c r="E294" s="21">
        <v>1</v>
      </c>
      <c r="F294">
        <f>COUNTIF(SLR479_20231202[Tytuł],"*"&amp;B294&amp;"*")</f>
        <v>0</v>
      </c>
      <c r="G294">
        <f>COUNTIF(SLR479_20231202[streszczenie],"*"&amp;B294&amp;"*")</f>
        <v>1</v>
      </c>
      <c r="H294" s="17" t="str">
        <f>IF(G294&gt;=F294,"TAK",0)</f>
        <v>TAK</v>
      </c>
      <c r="J294" t="s">
        <v>5131</v>
      </c>
    </row>
    <row r="295" spans="1:10" hidden="1" outlineLevel="1" x14ac:dyDescent="0.45">
      <c r="A295">
        <v>49</v>
      </c>
      <c r="B295" t="s">
        <v>5132</v>
      </c>
      <c r="C295"/>
      <c r="D295" t="s">
        <v>5426</v>
      </c>
      <c r="E295" s="21">
        <v>1</v>
      </c>
      <c r="F295">
        <f>COUNTIF(SLR479_20231202[Tytuł],"*"&amp;B295&amp;"*")</f>
        <v>0</v>
      </c>
      <c r="G295">
        <f>COUNTIF(SLR479_20231202[streszczenie],"*"&amp;B295&amp;"*")</f>
        <v>1</v>
      </c>
      <c r="H295" s="17" t="str">
        <f>IF(G295&gt;=F295,"TAK",0)</f>
        <v>TAK</v>
      </c>
      <c r="J295" t="s">
        <v>5133</v>
      </c>
    </row>
    <row r="296" spans="1:10" hidden="1" outlineLevel="1" x14ac:dyDescent="0.45">
      <c r="A296">
        <v>50</v>
      </c>
      <c r="B296" s="2" t="s">
        <v>4929</v>
      </c>
      <c r="C296" s="2"/>
      <c r="D296" s="2"/>
      <c r="E296" s="21">
        <v>0</v>
      </c>
      <c r="F296" s="2">
        <f>COUNTIF(SLR479_20231202[Tytuł],"*"&amp;B296&amp;"*")</f>
        <v>0</v>
      </c>
      <c r="G296" s="2">
        <f>COUNTIF(SLR479_20231202[streszczenie],"*"&amp;B296&amp;"*")</f>
        <v>0</v>
      </c>
      <c r="H296" s="17" t="str">
        <f>IF(G296&gt;=F296,"TAK",0)</f>
        <v>TAK</v>
      </c>
    </row>
    <row r="297" spans="1:10" hidden="1" outlineLevel="1" x14ac:dyDescent="0.45">
      <c r="A297">
        <v>51</v>
      </c>
      <c r="B297" s="2" t="s">
        <v>4936</v>
      </c>
      <c r="C297" s="2"/>
      <c r="D297" s="2"/>
      <c r="E297" s="21">
        <v>0</v>
      </c>
      <c r="F297" s="2">
        <f>COUNTIF(SLR479_20231202[Tytuł],"*"&amp;B297&amp;"*")</f>
        <v>0</v>
      </c>
      <c r="G297" s="2">
        <f>COUNTIF(SLR479_20231202[streszczenie],"*"&amp;B297&amp;"*")</f>
        <v>0</v>
      </c>
      <c r="H297" s="17" t="str">
        <f>IF(G297&gt;=F297,"TAK",0)</f>
        <v>TAK</v>
      </c>
    </row>
    <row r="298" spans="1:10" hidden="1" outlineLevel="1" x14ac:dyDescent="0.45">
      <c r="A298">
        <v>52</v>
      </c>
      <c r="B298" t="s">
        <v>5272</v>
      </c>
      <c r="C298"/>
      <c r="D298" t="s">
        <v>5426</v>
      </c>
      <c r="E298" s="21">
        <v>1</v>
      </c>
      <c r="F298">
        <f>COUNTIF(SLR479_20231202[Tytuł],"*"&amp;B298&amp;"*")</f>
        <v>1</v>
      </c>
      <c r="G298">
        <f>COUNTIF(SLR479_20231202[streszczenie],"*"&amp;B298&amp;"*")</f>
        <v>26</v>
      </c>
      <c r="H298" s="17" t="str">
        <f>IF(G298&gt;=F298,"TAK",0)</f>
        <v>TAK</v>
      </c>
      <c r="J298" t="s">
        <v>5273</v>
      </c>
    </row>
    <row r="299" spans="1:10" hidden="1" outlineLevel="1" x14ac:dyDescent="0.45">
      <c r="A299">
        <v>53</v>
      </c>
      <c r="B299" t="s">
        <v>4426</v>
      </c>
      <c r="C299"/>
      <c r="D299" t="s">
        <v>5421</v>
      </c>
      <c r="E299" s="21">
        <v>1</v>
      </c>
      <c r="F299">
        <f>COUNTIF(SLR479_20231202[Tytuł],"*"&amp;B299&amp;"*")</f>
        <v>0</v>
      </c>
      <c r="G299">
        <f>COUNTIF(SLR479_20231202[streszczenie],"*"&amp;B299&amp;"*")</f>
        <v>1</v>
      </c>
      <c r="H299" s="17" t="str">
        <f>IF(G299&gt;=F299,"TAK",0)</f>
        <v>TAK</v>
      </c>
      <c r="J299" t="s">
        <v>5329</v>
      </c>
    </row>
    <row r="300" spans="1:10" hidden="1" outlineLevel="1" x14ac:dyDescent="0.45">
      <c r="A300">
        <v>54</v>
      </c>
      <c r="B300" t="s">
        <v>4427</v>
      </c>
      <c r="C300"/>
      <c r="D300" t="s">
        <v>5421</v>
      </c>
      <c r="E300" s="21">
        <v>1</v>
      </c>
      <c r="F300">
        <f>COUNTIF(SLR479_20231202[Tytuł],"*"&amp;B300&amp;"*")</f>
        <v>0</v>
      </c>
      <c r="G300">
        <f>COUNTIF(SLR479_20231202[streszczenie],"*"&amp;B300&amp;"*")</f>
        <v>1</v>
      </c>
      <c r="H300" s="17" t="str">
        <f>IF(G300&gt;=F300,"TAK",0)</f>
        <v>TAK</v>
      </c>
      <c r="J300" t="s">
        <v>5330</v>
      </c>
    </row>
    <row r="301" spans="1:10" hidden="1" outlineLevel="1" x14ac:dyDescent="0.45">
      <c r="A301">
        <v>55</v>
      </c>
      <c r="B301" t="s">
        <v>4395</v>
      </c>
      <c r="C301"/>
      <c r="D301" t="s">
        <v>5421</v>
      </c>
      <c r="E301" s="21">
        <v>6</v>
      </c>
      <c r="F301">
        <f>COUNTIF(SLR479_20231202[Tytuł],"*"&amp;B301&amp;"*")</f>
        <v>1</v>
      </c>
      <c r="G301">
        <f>COUNTIF(SLR479_20231202[streszczenie],"*"&amp;B301&amp;"*")</f>
        <v>8</v>
      </c>
      <c r="H301" s="17" t="str">
        <f>IF(G301&gt;=F301,"TAK",0)</f>
        <v>TAK</v>
      </c>
      <c r="J301" t="s">
        <v>5331</v>
      </c>
    </row>
    <row r="302" spans="1:10" hidden="1" outlineLevel="1" x14ac:dyDescent="0.45">
      <c r="A302">
        <v>56</v>
      </c>
      <c r="B302" s="2" t="s">
        <v>4924</v>
      </c>
      <c r="C302" s="2"/>
      <c r="D302" s="2"/>
      <c r="E302" s="21">
        <v>0</v>
      </c>
      <c r="F302" s="2">
        <f>COUNTIF(SLR479_20231202[Tytuł],"*"&amp;B302&amp;"*")</f>
        <v>0</v>
      </c>
      <c r="G302" s="2">
        <f>COUNTIF(SLR479_20231202[streszczenie],"*"&amp;B302&amp;"*")</f>
        <v>0</v>
      </c>
      <c r="H302" s="17" t="str">
        <f>IF(G302&gt;=F302,"TAK",0)</f>
        <v>TAK</v>
      </c>
    </row>
    <row r="303" spans="1:10" hidden="1" outlineLevel="1" x14ac:dyDescent="0.45">
      <c r="A303">
        <v>57</v>
      </c>
      <c r="B303" t="s">
        <v>4425</v>
      </c>
      <c r="C303"/>
      <c r="E303" s="21">
        <v>0</v>
      </c>
      <c r="F303">
        <f>COUNTIF(SLR479_20231202[Tytuł],"*"&amp;B303&amp;"*")</f>
        <v>1</v>
      </c>
      <c r="G303">
        <f>COUNTIF(SLR479_20231202[streszczenie],"*"&amp;B303&amp;"*")</f>
        <v>5</v>
      </c>
      <c r="H303" s="17" t="str">
        <f>IF(G303&gt;=F303,"TAK",0)</f>
        <v>TAK</v>
      </c>
    </row>
    <row r="304" spans="1:10" hidden="1" outlineLevel="1" x14ac:dyDescent="0.45">
      <c r="A304">
        <v>58</v>
      </c>
      <c r="B304" t="s">
        <v>4923</v>
      </c>
      <c r="C304"/>
      <c r="E304" s="21">
        <v>0</v>
      </c>
      <c r="F304">
        <f>COUNTIF(SLR479_20231202[Tytuł],"*"&amp;B304&amp;"*")</f>
        <v>0</v>
      </c>
      <c r="G304">
        <f>COUNTIF(SLR479_20231202[streszczenie],"*"&amp;B304&amp;"*")</f>
        <v>5</v>
      </c>
      <c r="H304" s="17" t="str">
        <f>IF(G304&gt;=F304,"TAK",0)</f>
        <v>TAK</v>
      </c>
    </row>
    <row r="305" spans="1:10" hidden="1" outlineLevel="1" x14ac:dyDescent="0.45">
      <c r="A305">
        <v>59</v>
      </c>
      <c r="B305" t="s">
        <v>5048</v>
      </c>
      <c r="C305"/>
      <c r="D305" t="s">
        <v>5419</v>
      </c>
      <c r="E305" s="21">
        <v>2</v>
      </c>
      <c r="F305">
        <f>COUNTIF(SLR479_20231202[Tytuł],"*"&amp;B305&amp;"*")</f>
        <v>0</v>
      </c>
      <c r="G305">
        <f>COUNTIF(SLR479_20231202[streszczenie],"*"&amp;B305&amp;"*")</f>
        <v>2</v>
      </c>
      <c r="H305" s="17" t="str">
        <f>IF(G305&gt;=F305,"TAK",0)</f>
        <v>TAK</v>
      </c>
      <c r="J305" t="s">
        <v>5332</v>
      </c>
    </row>
    <row r="306" spans="1:10" hidden="1" outlineLevel="1" x14ac:dyDescent="0.45">
      <c r="A306">
        <v>60</v>
      </c>
      <c r="B306" t="s">
        <v>5049</v>
      </c>
      <c r="C306"/>
      <c r="D306" t="s">
        <v>5421</v>
      </c>
      <c r="E306" s="21">
        <v>1</v>
      </c>
      <c r="F306">
        <f>COUNTIF(SLR479_20231202[Tytuł],"*"&amp;B306&amp;"*")</f>
        <v>0</v>
      </c>
      <c r="G306">
        <f>COUNTIF(SLR479_20231202[streszczenie],"*"&amp;B306&amp;"*")</f>
        <v>1</v>
      </c>
      <c r="H306" s="17" t="str">
        <f>IF(G306&gt;=F306,"TAK",0)</f>
        <v>TAK</v>
      </c>
      <c r="J306" t="s">
        <v>5333</v>
      </c>
    </row>
    <row r="307" spans="1:10" hidden="1" outlineLevel="1" x14ac:dyDescent="0.45">
      <c r="A307">
        <v>61</v>
      </c>
      <c r="B307" t="s">
        <v>5050</v>
      </c>
      <c r="C307"/>
      <c r="D307" t="s">
        <v>5421</v>
      </c>
      <c r="E307" s="21">
        <v>1</v>
      </c>
      <c r="F307">
        <f>COUNTIF(SLR479_20231202[Tytuł],"*"&amp;B307&amp;"*")</f>
        <v>0</v>
      </c>
      <c r="G307">
        <f>COUNTIF(SLR479_20231202[streszczenie],"*"&amp;B307&amp;"*")</f>
        <v>1</v>
      </c>
      <c r="H307" s="17" t="str">
        <f>IF(G307&gt;=F307,"TAK",0)</f>
        <v>TAK</v>
      </c>
      <c r="J307" t="s">
        <v>5334</v>
      </c>
    </row>
    <row r="308" spans="1:10" hidden="1" outlineLevel="1" x14ac:dyDescent="0.45">
      <c r="A308">
        <v>62</v>
      </c>
      <c r="B308" t="s">
        <v>5051</v>
      </c>
      <c r="C308"/>
      <c r="D308" t="s">
        <v>5420</v>
      </c>
      <c r="E308" s="21">
        <v>1</v>
      </c>
      <c r="F308">
        <f>COUNTIF(SLR479_20231202[Tytuł],"*"&amp;B308&amp;"*")</f>
        <v>0</v>
      </c>
      <c r="G308">
        <f>COUNTIF(SLR479_20231202[streszczenie],"*"&amp;B308&amp;"*")</f>
        <v>1</v>
      </c>
      <c r="H308" s="17" t="str">
        <f>IF(G308&gt;=F308,"TAK",0)</f>
        <v>TAK</v>
      </c>
      <c r="J308" t="s">
        <v>5122</v>
      </c>
    </row>
    <row r="309" spans="1:10" hidden="1" outlineLevel="1" x14ac:dyDescent="0.45">
      <c r="A309">
        <v>63</v>
      </c>
      <c r="B309" s="2" t="s">
        <v>4928</v>
      </c>
      <c r="C309" s="2"/>
      <c r="D309" s="2"/>
      <c r="E309" s="21">
        <v>0</v>
      </c>
      <c r="F309" s="2">
        <f>COUNTIF(SLR479_20231202[Tytuł],"*"&amp;B309&amp;"*")</f>
        <v>0</v>
      </c>
      <c r="G309" s="2">
        <f>COUNTIF(SLR479_20231202[streszczenie],"*"&amp;B309&amp;"*")</f>
        <v>0</v>
      </c>
      <c r="H309" s="17" t="str">
        <f>IF(G309&gt;=F309,"TAK",0)</f>
        <v>TAK</v>
      </c>
    </row>
    <row r="310" spans="1:10" hidden="1" outlineLevel="1" x14ac:dyDescent="0.45">
      <c r="A310">
        <v>64</v>
      </c>
      <c r="B310" t="s">
        <v>5335</v>
      </c>
      <c r="C310"/>
      <c r="D310" t="s">
        <v>5426</v>
      </c>
      <c r="E310" s="21">
        <v>1</v>
      </c>
      <c r="F310">
        <f>COUNTIF(SLR479_20231202[Tytuł],"*"&amp;B310&amp;"*")</f>
        <v>0</v>
      </c>
      <c r="G310">
        <f>COUNTIF(SLR479_20231202[streszczenie],"*"&amp;B310&amp;"*")</f>
        <v>1</v>
      </c>
      <c r="H310" s="17" t="str">
        <f>IF(G310&gt;=F310,"TAK",0)</f>
        <v>TAK</v>
      </c>
      <c r="J310" t="s">
        <v>5180</v>
      </c>
    </row>
    <row r="311" spans="1:10" hidden="1" outlineLevel="1" x14ac:dyDescent="0.45">
      <c r="A311">
        <v>65</v>
      </c>
      <c r="B311" t="s">
        <v>4408</v>
      </c>
      <c r="C311"/>
      <c r="D311" t="s">
        <v>5418</v>
      </c>
      <c r="E311" s="21">
        <v>1</v>
      </c>
      <c r="F311">
        <f>COUNTIF(SLR479_20231202[Tytuł],"*"&amp;B311&amp;"*")</f>
        <v>0</v>
      </c>
      <c r="G311">
        <f>COUNTIF(SLR479_20231202[streszczenie],"*"&amp;B311&amp;"*")</f>
        <v>15</v>
      </c>
      <c r="H311" s="17" t="str">
        <f>IF(G311&gt;=F311,"TAK",0)</f>
        <v>TAK</v>
      </c>
      <c r="J311" t="s">
        <v>5337</v>
      </c>
    </row>
    <row r="312" spans="1:10" hidden="1" outlineLevel="1" x14ac:dyDescent="0.45">
      <c r="A312">
        <v>66</v>
      </c>
      <c r="B312" t="s">
        <v>5336</v>
      </c>
      <c r="C312"/>
      <c r="D312" t="s">
        <v>5418</v>
      </c>
      <c r="E312" s="21">
        <v>13</v>
      </c>
      <c r="F312">
        <f>COUNTIF(SLR479_20231202[Tytuł],"*"&amp;B312&amp;"*")</f>
        <v>0</v>
      </c>
      <c r="G312">
        <f>COUNTIF(SLR479_20231202[streszczenie],"*"&amp;B312&amp;"*")</f>
        <v>14</v>
      </c>
      <c r="H312" s="17" t="str">
        <f>IF(G312&gt;=F312,"TAK",0)</f>
        <v>TAK</v>
      </c>
      <c r="J312" t="s">
        <v>5338</v>
      </c>
    </row>
    <row r="313" spans="1:10" hidden="1" outlineLevel="1" x14ac:dyDescent="0.45">
      <c r="A313">
        <v>67</v>
      </c>
      <c r="B313" t="s">
        <v>5052</v>
      </c>
      <c r="C313"/>
      <c r="E313" s="21">
        <v>15</v>
      </c>
      <c r="F313">
        <f>COUNTIF(SLR479_20231202[Tytuł],"*"&amp;B313&amp;"*")</f>
        <v>2</v>
      </c>
      <c r="G313" s="18">
        <f>COUNTIF(SLR479_20231202[streszczenie],"*"&amp;B313&amp;"*")</f>
        <v>14</v>
      </c>
      <c r="H313" s="17" t="str">
        <f>IF(G313&gt;=F313,"TAK",0)</f>
        <v>TAK</v>
      </c>
      <c r="I313" t="s">
        <v>5424</v>
      </c>
      <c r="J313" t="s">
        <v>5339</v>
      </c>
    </row>
    <row r="314" spans="1:10" hidden="1" outlineLevel="1" x14ac:dyDescent="0.45">
      <c r="A314">
        <v>68</v>
      </c>
      <c r="B314" t="s">
        <v>4401</v>
      </c>
      <c r="C314"/>
      <c r="D314" t="s">
        <v>5420</v>
      </c>
      <c r="E314" s="21">
        <v>2</v>
      </c>
      <c r="F314">
        <f>COUNTIF(SLR479_20231202[Tytuł],"*"&amp;B314&amp;"*")</f>
        <v>1</v>
      </c>
      <c r="G314">
        <f>COUNTIF(SLR479_20231202[streszczenie],"*"&amp;B314&amp;"*")</f>
        <v>17</v>
      </c>
      <c r="H314" s="17" t="str">
        <f>IF(G314&gt;=F314,"TAK",0)</f>
        <v>TAK</v>
      </c>
      <c r="J314" t="s">
        <v>5341</v>
      </c>
    </row>
    <row r="315" spans="1:10" hidden="1" outlineLevel="1" x14ac:dyDescent="0.45">
      <c r="A315">
        <v>69</v>
      </c>
      <c r="B315" t="s">
        <v>5340</v>
      </c>
      <c r="C315"/>
      <c r="D315" t="s">
        <v>5420</v>
      </c>
      <c r="E315" s="21">
        <v>15</v>
      </c>
      <c r="F315">
        <f>COUNTIF(SLR479_20231202[Tytuł],"*"&amp;B315&amp;"*")</f>
        <v>1</v>
      </c>
      <c r="G315">
        <f>COUNTIF(SLR479_20231202[streszczenie],"*"&amp;B315&amp;"*")</f>
        <v>15</v>
      </c>
      <c r="H315" s="17" t="str">
        <f>IF(G315&gt;=F315,"TAK",0)</f>
        <v>TAK</v>
      </c>
      <c r="J315" t="s">
        <v>5342</v>
      </c>
    </row>
    <row r="316" spans="1:10" hidden="1" outlineLevel="1" x14ac:dyDescent="0.45">
      <c r="A316">
        <v>70</v>
      </c>
      <c r="B316" s="2" t="s">
        <v>4934</v>
      </c>
      <c r="C316" s="2"/>
      <c r="D316" s="2"/>
      <c r="E316" s="21">
        <v>0</v>
      </c>
      <c r="F316" s="2">
        <f>COUNTIF(SLR479_20231202[Tytuł],"*"&amp;B316&amp;"*")</f>
        <v>0</v>
      </c>
      <c r="G316" s="2">
        <f>COUNTIF(SLR479_20231202[streszczenie],"*"&amp;B316&amp;"*")</f>
        <v>0</v>
      </c>
      <c r="H316" s="17" t="str">
        <f>IF(G316&gt;=F316,"TAK",0)</f>
        <v>TAK</v>
      </c>
    </row>
    <row r="317" spans="1:10" hidden="1" outlineLevel="1" x14ac:dyDescent="0.45">
      <c r="A317">
        <v>71</v>
      </c>
      <c r="B317" s="2" t="s">
        <v>4919</v>
      </c>
      <c r="C317" s="2"/>
      <c r="D317" s="2"/>
      <c r="E317" s="21">
        <v>0</v>
      </c>
      <c r="F317" s="2">
        <f>COUNTIF(SLR479_20231202[Tytuł],"*"&amp;B317&amp;"*")</f>
        <v>0</v>
      </c>
      <c r="G317" s="2">
        <f>COUNTIF(SLR479_20231202[streszczenie],"*"&amp;B317&amp;"*")</f>
        <v>0</v>
      </c>
      <c r="H317" s="17" t="str">
        <f>IF(G317&gt;=F317,"TAK",0)</f>
        <v>TAK</v>
      </c>
    </row>
    <row r="318" spans="1:10" hidden="1" outlineLevel="1" x14ac:dyDescent="0.45">
      <c r="A318">
        <v>72</v>
      </c>
      <c r="B318" t="s">
        <v>2212</v>
      </c>
      <c r="C318"/>
      <c r="D318" t="s">
        <v>5418</v>
      </c>
      <c r="E318" s="21">
        <v>35</v>
      </c>
      <c r="F318">
        <f>COUNTIF(SLR479_20231202[Tytuł],"*"&amp;B318&amp;"*")</f>
        <v>17</v>
      </c>
      <c r="G318">
        <f>COUNTIF(SLR479_20231202[streszczenie],"*"&amp;B318&amp;"*")</f>
        <v>68</v>
      </c>
      <c r="H318" s="17" t="str">
        <f>IF(G318&gt;=F318,"TAK",0)</f>
        <v>TAK</v>
      </c>
      <c r="J318" t="s">
        <v>5057</v>
      </c>
    </row>
    <row r="319" spans="1:10" hidden="1" outlineLevel="1" x14ac:dyDescent="0.45">
      <c r="A319">
        <v>73</v>
      </c>
      <c r="B319" t="s">
        <v>5053</v>
      </c>
      <c r="C319"/>
      <c r="D319" t="s">
        <v>5418</v>
      </c>
      <c r="E319" s="21">
        <v>17</v>
      </c>
      <c r="F319">
        <f>COUNTIF(SLR479_20231202[Tytuł],"*"&amp;B319&amp;"*")</f>
        <v>0</v>
      </c>
      <c r="G319">
        <f>COUNTIF(SLR479_20231202[streszczenie],"*"&amp;B319&amp;"*")</f>
        <v>17</v>
      </c>
      <c r="H319" s="17" t="str">
        <f>IF(G319&gt;=F319,"TAK",0)</f>
        <v>TAK</v>
      </c>
      <c r="J319" t="s">
        <v>5343</v>
      </c>
    </row>
    <row r="320" spans="1:10" hidden="1" outlineLevel="1" x14ac:dyDescent="0.45">
      <c r="A320">
        <v>74</v>
      </c>
      <c r="B320" t="s">
        <v>5055</v>
      </c>
      <c r="C320"/>
      <c r="E320" s="21">
        <v>1</v>
      </c>
      <c r="F320">
        <f>COUNTIF(SLR479_20231202[Tytuł],"*"&amp;B320&amp;"*")</f>
        <v>0</v>
      </c>
      <c r="G320">
        <f>COUNTIF(SLR479_20231202[streszczenie],"*"&amp;B320&amp;"*")</f>
        <v>1</v>
      </c>
      <c r="H320" s="17" t="str">
        <f>IF(G320&gt;=F320,"TAK",0)</f>
        <v>TAK</v>
      </c>
      <c r="I320" t="s">
        <v>5424</v>
      </c>
      <c r="J320" t="s">
        <v>5344</v>
      </c>
    </row>
    <row r="321" spans="1:10" hidden="1" outlineLevel="1" x14ac:dyDescent="0.45">
      <c r="A321">
        <v>75</v>
      </c>
      <c r="B321" t="s">
        <v>4429</v>
      </c>
      <c r="C321"/>
      <c r="D321" t="s">
        <v>5421</v>
      </c>
      <c r="E321" s="21">
        <v>1</v>
      </c>
      <c r="F321">
        <f>COUNTIF(SLR479_20231202[Tytuł],"*"&amp;B321&amp;"*")</f>
        <v>0</v>
      </c>
      <c r="G321">
        <f>COUNTIF(SLR479_20231202[streszczenie],"*"&amp;B321&amp;"*")</f>
        <v>1</v>
      </c>
      <c r="H321" s="17" t="str">
        <f>IF(G321&gt;=F321,"TAK",0)</f>
        <v>TAK</v>
      </c>
      <c r="J321" t="s">
        <v>5115</v>
      </c>
    </row>
    <row r="322" spans="1:10" hidden="1" outlineLevel="1" x14ac:dyDescent="0.45">
      <c r="A322">
        <v>76</v>
      </c>
      <c r="B322" t="s">
        <v>4433</v>
      </c>
      <c r="C322"/>
      <c r="D322" t="s">
        <v>5421</v>
      </c>
      <c r="E322" s="21">
        <v>2</v>
      </c>
      <c r="F322">
        <f>COUNTIF(SLR479_20231202[Tytuł],"*"&amp;B322&amp;"*")</f>
        <v>1</v>
      </c>
      <c r="G322">
        <f>COUNTIF(SLR479_20231202[streszczenie],"*"&amp;B322&amp;"*")</f>
        <v>2</v>
      </c>
      <c r="H322" s="17" t="str">
        <f>IF(G322&gt;=F322,"TAK",0)</f>
        <v>TAK</v>
      </c>
      <c r="J322" t="s">
        <v>5345</v>
      </c>
    </row>
    <row r="323" spans="1:10" hidden="1" outlineLevel="1" x14ac:dyDescent="0.45">
      <c r="A323">
        <v>77</v>
      </c>
      <c r="B323" t="s">
        <v>5056</v>
      </c>
      <c r="C323"/>
      <c r="D323" t="s">
        <v>5421</v>
      </c>
      <c r="E323" s="21">
        <v>1</v>
      </c>
      <c r="F323">
        <f>COUNTIF(SLR479_20231202[Tytuł],"*"&amp;B323&amp;"*")</f>
        <v>0</v>
      </c>
      <c r="G323">
        <f>COUNTIF(SLR479_20231202[streszczenie],"*"&amp;B323&amp;"*")</f>
        <v>1</v>
      </c>
      <c r="H323" s="17" t="str">
        <f>IF(G323&gt;=F323,"TAK",0)</f>
        <v>TAK</v>
      </c>
      <c r="J323" t="s">
        <v>5346</v>
      </c>
    </row>
    <row r="324" spans="1:10" hidden="1" outlineLevel="1" x14ac:dyDescent="0.45">
      <c r="A324">
        <v>78</v>
      </c>
      <c r="B324" t="s">
        <v>5058</v>
      </c>
      <c r="C324"/>
      <c r="D324" t="s">
        <v>5421</v>
      </c>
      <c r="E324" s="21">
        <v>1</v>
      </c>
      <c r="F324">
        <f>COUNTIF(SLR479_20231202[Tytuł],"*"&amp;B324&amp;"*")</f>
        <v>0</v>
      </c>
      <c r="G324">
        <f>COUNTIF(SLR479_20231202[streszczenie],"*"&amp;B324&amp;"*")</f>
        <v>1</v>
      </c>
      <c r="H324" s="17" t="str">
        <f>IF(G324&gt;=F324,"TAK",0)</f>
        <v>TAK</v>
      </c>
      <c r="J324" t="s">
        <v>5347</v>
      </c>
    </row>
    <row r="325" spans="1:10" hidden="1" outlineLevel="1" x14ac:dyDescent="0.45">
      <c r="A325">
        <v>79</v>
      </c>
      <c r="B325" t="s">
        <v>5054</v>
      </c>
      <c r="C325"/>
      <c r="D325" t="s">
        <v>5418</v>
      </c>
      <c r="E325" s="21">
        <v>1</v>
      </c>
      <c r="F325">
        <f>COUNTIF(SLR479_20231202[Tytuł],"*"&amp;B325&amp;"*")</f>
        <v>0</v>
      </c>
      <c r="G325">
        <f>COUNTIF(SLR479_20231202[streszczenie],"*"&amp;B325&amp;"*")</f>
        <v>1</v>
      </c>
      <c r="H325" s="17" t="str">
        <f>IF(G325&gt;=F325,"TAK",0)</f>
        <v>TAK</v>
      </c>
      <c r="J325" t="s">
        <v>5123</v>
      </c>
    </row>
    <row r="326" spans="1:10" hidden="1" outlineLevel="1" x14ac:dyDescent="0.45">
      <c r="A326">
        <v>80</v>
      </c>
      <c r="B326" t="s">
        <v>5059</v>
      </c>
      <c r="C326"/>
      <c r="E326" s="21">
        <v>0</v>
      </c>
      <c r="F326">
        <f>COUNTIF(SLR479_20231202[Tytuł],"*"&amp;B326&amp;"*")</f>
        <v>0</v>
      </c>
      <c r="G326">
        <f>COUNTIF(SLR479_20231202[streszczenie],"*"&amp;B326&amp;"*")</f>
        <v>0</v>
      </c>
      <c r="H326" s="17" t="str">
        <f>IF(G326&gt;=F326,"TAK",0)</f>
        <v>TAK</v>
      </c>
    </row>
    <row r="327" spans="1:10" hidden="1" outlineLevel="1" x14ac:dyDescent="0.45">
      <c r="A327">
        <v>81</v>
      </c>
      <c r="B327" t="s">
        <v>5060</v>
      </c>
      <c r="C327"/>
      <c r="D327" t="s">
        <v>5426</v>
      </c>
      <c r="E327" s="21">
        <v>1</v>
      </c>
      <c r="F327">
        <f>COUNTIF(SLR479_20231202[Tytuł],"*"&amp;B327&amp;"*")</f>
        <v>1</v>
      </c>
      <c r="G327">
        <f>COUNTIF(SLR479_20231202[streszczenie],"*"&amp;B327&amp;"*")</f>
        <v>15</v>
      </c>
      <c r="H327" s="17" t="str">
        <f>IF(G327&gt;=F327,"TAK",0)</f>
        <v>TAK</v>
      </c>
      <c r="J327" t="s">
        <v>5296</v>
      </c>
    </row>
    <row r="328" spans="1:10" hidden="1" outlineLevel="1" x14ac:dyDescent="0.45">
      <c r="A328">
        <v>82</v>
      </c>
      <c r="B328" t="s">
        <v>4940</v>
      </c>
      <c r="C328"/>
      <c r="D328" t="s">
        <v>5417</v>
      </c>
      <c r="E328" s="21">
        <v>2</v>
      </c>
      <c r="F328">
        <f>COUNTIF(SLR479_20231202[Tytuł],"*"&amp;B328&amp;"*")</f>
        <v>0</v>
      </c>
      <c r="G328">
        <f>COUNTIF(SLR479_20231202[streszczenie],"*"&amp;B328&amp;"*")</f>
        <v>5</v>
      </c>
      <c r="H328" s="17" t="str">
        <f>IF(G328&gt;=F328,"TAK",0)</f>
        <v>TAK</v>
      </c>
      <c r="J328" t="s">
        <v>5348</v>
      </c>
    </row>
    <row r="329" spans="1:10" hidden="1" outlineLevel="1" x14ac:dyDescent="0.45">
      <c r="A329">
        <v>83</v>
      </c>
      <c r="B329" t="s">
        <v>5061</v>
      </c>
      <c r="C329"/>
      <c r="D329" t="s">
        <v>5417</v>
      </c>
      <c r="E329" s="21">
        <v>1</v>
      </c>
      <c r="F329">
        <f>COUNTIF(SLR479_20231202[Tytuł],"*"&amp;B329&amp;"*")</f>
        <v>0</v>
      </c>
      <c r="G329">
        <f>COUNTIF(SLR479_20231202[streszczenie],"*"&amp;B329&amp;"*")</f>
        <v>1</v>
      </c>
      <c r="H329" s="17" t="str">
        <f>IF(G329&gt;=F329,"TAK",0)</f>
        <v>TAK</v>
      </c>
      <c r="J329" t="s">
        <v>5349</v>
      </c>
    </row>
    <row r="330" spans="1:10" hidden="1" outlineLevel="1" x14ac:dyDescent="0.45">
      <c r="A330">
        <v>84</v>
      </c>
      <c r="B330" s="2" t="s">
        <v>4931</v>
      </c>
      <c r="C330" s="2"/>
      <c r="D330" s="2"/>
      <c r="E330" s="21">
        <v>0</v>
      </c>
      <c r="F330" s="2">
        <f>COUNTIF(SLR479_20231202[Tytuł],"*"&amp;B330&amp;"*")</f>
        <v>0</v>
      </c>
      <c r="G330" s="2">
        <f>COUNTIF(SLR479_20231202[streszczenie],"*"&amp;B330&amp;"*")</f>
        <v>0</v>
      </c>
      <c r="H330" s="17" t="str">
        <f>IF(G330&gt;=F330,"TAK",0)</f>
        <v>TAK</v>
      </c>
    </row>
    <row r="331" spans="1:10" hidden="1" outlineLevel="1" x14ac:dyDescent="0.45">
      <c r="A331">
        <v>85</v>
      </c>
      <c r="B331" t="s">
        <v>4412</v>
      </c>
      <c r="C331"/>
      <c r="D331" t="s">
        <v>5422</v>
      </c>
      <c r="E331" s="21">
        <v>2</v>
      </c>
      <c r="F331">
        <f>COUNTIF(SLR479_20231202[Tytuł],"*"&amp;B331&amp;"*")</f>
        <v>0</v>
      </c>
      <c r="G331">
        <f>COUNTIF(SLR479_20231202[streszczenie],"*"&amp;B331&amp;"*")</f>
        <v>2</v>
      </c>
      <c r="H331" s="17" t="str">
        <f>IF(G331&gt;=F331,"TAK",0)</f>
        <v>TAK</v>
      </c>
      <c r="J331" t="s">
        <v>5350</v>
      </c>
    </row>
    <row r="332" spans="1:10" hidden="1" outlineLevel="1" x14ac:dyDescent="0.45">
      <c r="A332">
        <v>86</v>
      </c>
      <c r="B332" t="s">
        <v>5063</v>
      </c>
      <c r="C332"/>
      <c r="E332" s="21">
        <v>0</v>
      </c>
      <c r="F332">
        <f>COUNTIF(SLR479_20231202[Tytuł],"*"&amp;B332&amp;"*")</f>
        <v>0</v>
      </c>
      <c r="G332">
        <f>COUNTIF(SLR479_20231202[streszczenie],"*"&amp;B332&amp;"*")</f>
        <v>5</v>
      </c>
      <c r="H332" s="17" t="str">
        <f>IF(G332&gt;=F332,"TAK",0)</f>
        <v>TAK</v>
      </c>
    </row>
    <row r="333" spans="1:10" hidden="1" outlineLevel="1" x14ac:dyDescent="0.45">
      <c r="A333">
        <v>87</v>
      </c>
      <c r="B333" t="s">
        <v>5062</v>
      </c>
      <c r="C333"/>
      <c r="D333" t="s">
        <v>5420</v>
      </c>
      <c r="E333" s="21">
        <v>1</v>
      </c>
      <c r="F333">
        <f>COUNTIF(SLR479_20231202[Tytuł],"*"&amp;B333&amp;"*")</f>
        <v>0</v>
      </c>
      <c r="G333">
        <f>COUNTIF(SLR479_20231202[streszczenie],"*"&amp;B333&amp;"*")</f>
        <v>1</v>
      </c>
      <c r="H333" s="17" t="str">
        <f>IF(G333&gt;=F333,"TAK",0)</f>
        <v>TAK</v>
      </c>
      <c r="J333" t="s">
        <v>5351</v>
      </c>
    </row>
    <row r="334" spans="1:10" hidden="1" outlineLevel="1" x14ac:dyDescent="0.45">
      <c r="A334">
        <v>88</v>
      </c>
      <c r="B334" t="s">
        <v>4441</v>
      </c>
      <c r="C334"/>
      <c r="D334" t="s">
        <v>5422</v>
      </c>
      <c r="E334" s="21">
        <v>26</v>
      </c>
      <c r="F334">
        <f>COUNTIF(SLR479_20231202[Tytuł],"*"&amp;B334&amp;"*")</f>
        <v>2</v>
      </c>
      <c r="G334">
        <f>COUNTIF(SLR479_20231202[streszczenie],"*"&amp;B334&amp;"*")</f>
        <v>41</v>
      </c>
      <c r="H334" s="17" t="str">
        <f>IF(G334&gt;=F334,"TAK",0)</f>
        <v>TAK</v>
      </c>
      <c r="J334" t="s">
        <v>5076</v>
      </c>
    </row>
    <row r="335" spans="1:10" hidden="1" outlineLevel="1" x14ac:dyDescent="0.45">
      <c r="A335">
        <v>89</v>
      </c>
      <c r="B335" t="s">
        <v>5065</v>
      </c>
      <c r="C335"/>
      <c r="D335" t="s">
        <v>5422</v>
      </c>
      <c r="E335" s="21">
        <v>2</v>
      </c>
      <c r="F335">
        <f>COUNTIF(SLR479_20231202[Tytuł],"*"&amp;B335&amp;"*")</f>
        <v>0</v>
      </c>
      <c r="G335">
        <f>COUNTIF(SLR479_20231202[streszczenie],"*"&amp;B335&amp;"*")</f>
        <v>2</v>
      </c>
      <c r="H335" s="17" t="str">
        <f>IF(G335&gt;=F335,"TAK",0)</f>
        <v>TAK</v>
      </c>
      <c r="J335" t="s">
        <v>5352</v>
      </c>
    </row>
    <row r="336" spans="1:10" hidden="1" outlineLevel="1" x14ac:dyDescent="0.45">
      <c r="A336">
        <v>90</v>
      </c>
      <c r="B336" t="s">
        <v>5067</v>
      </c>
      <c r="C336"/>
      <c r="D336" t="s">
        <v>5422</v>
      </c>
      <c r="E336" s="21">
        <v>1</v>
      </c>
      <c r="F336">
        <f>COUNTIF(SLR479_20231202[Tytuł],"*"&amp;B336&amp;"*")</f>
        <v>0</v>
      </c>
      <c r="G336">
        <f>COUNTIF(SLR479_20231202[streszczenie],"*"&amp;B336&amp;"*")</f>
        <v>1</v>
      </c>
      <c r="H336" s="17" t="str">
        <f>IF(G336&gt;=F336,"TAK",0)</f>
        <v>TAK</v>
      </c>
      <c r="J336" t="s">
        <v>5353</v>
      </c>
    </row>
    <row r="337" spans="1:10" hidden="1" outlineLevel="1" x14ac:dyDescent="0.45">
      <c r="A337">
        <v>91</v>
      </c>
      <c r="B337" t="s">
        <v>5068</v>
      </c>
      <c r="C337"/>
      <c r="D337" t="s">
        <v>5422</v>
      </c>
      <c r="E337" s="21">
        <v>1</v>
      </c>
      <c r="F337">
        <f>COUNTIF(SLR479_20231202[Tytuł],"*"&amp;B337&amp;"*")</f>
        <v>0</v>
      </c>
      <c r="G337">
        <f>COUNTIF(SLR479_20231202[streszczenie],"*"&amp;B337&amp;"*")</f>
        <v>1</v>
      </c>
      <c r="H337" s="17" t="str">
        <f>IF(G337&gt;=F337,"TAK",0)</f>
        <v>TAK</v>
      </c>
      <c r="J337" t="s">
        <v>5354</v>
      </c>
    </row>
    <row r="338" spans="1:10" hidden="1" outlineLevel="1" x14ac:dyDescent="0.45">
      <c r="A338">
        <v>92</v>
      </c>
      <c r="B338" t="s">
        <v>5069</v>
      </c>
      <c r="C338"/>
      <c r="D338" t="s">
        <v>5422</v>
      </c>
      <c r="E338" s="21">
        <v>2</v>
      </c>
      <c r="F338">
        <f>COUNTIF(SLR479_20231202[Tytuł],"*"&amp;B338&amp;"*")</f>
        <v>0</v>
      </c>
      <c r="G338">
        <f>COUNTIF(SLR479_20231202[streszczenie],"*"&amp;B338&amp;"*")</f>
        <v>2</v>
      </c>
      <c r="H338" s="17" t="str">
        <f>IF(G338&gt;=F338,"TAK",0)</f>
        <v>TAK</v>
      </c>
      <c r="J338" t="s">
        <v>5296</v>
      </c>
    </row>
    <row r="339" spans="1:10" hidden="1" outlineLevel="1" x14ac:dyDescent="0.45">
      <c r="A339">
        <v>93</v>
      </c>
      <c r="B339" t="s">
        <v>5066</v>
      </c>
      <c r="C339"/>
      <c r="D339" t="s">
        <v>5422</v>
      </c>
      <c r="E339" s="21">
        <v>3</v>
      </c>
      <c r="F339">
        <f>COUNTIF(SLR479_20231202[Tytuł],"*"&amp;B339&amp;"*")</f>
        <v>0</v>
      </c>
      <c r="G339">
        <f>COUNTIF(SLR479_20231202[streszczenie],"*"&amp;B339&amp;"*")</f>
        <v>3</v>
      </c>
      <c r="H339" s="17" t="str">
        <f>IF(G339&gt;=F339,"TAK",0)</f>
        <v>TAK</v>
      </c>
      <c r="J339" t="s">
        <v>5355</v>
      </c>
    </row>
    <row r="340" spans="1:10" hidden="1" outlineLevel="1" x14ac:dyDescent="0.45">
      <c r="A340">
        <v>94</v>
      </c>
      <c r="B340" t="s">
        <v>5064</v>
      </c>
      <c r="C340"/>
      <c r="D340" t="s">
        <v>5426</v>
      </c>
      <c r="E340" s="21">
        <v>3</v>
      </c>
      <c r="F340">
        <f>COUNTIF(SLR479_20231202[Tytuł],"*"&amp;B340&amp;"*")</f>
        <v>0</v>
      </c>
      <c r="G340">
        <f>COUNTIF(SLR479_20231202[streszczenie],"*"&amp;B340&amp;"*")</f>
        <v>3</v>
      </c>
      <c r="H340" s="17" t="str">
        <f>IF(G340&gt;=F340,"TAK",0)</f>
        <v>TAK</v>
      </c>
      <c r="J340" t="s">
        <v>5356</v>
      </c>
    </row>
    <row r="341" spans="1:10" hidden="1" outlineLevel="1" x14ac:dyDescent="0.45">
      <c r="A341">
        <v>95</v>
      </c>
      <c r="B341" t="s">
        <v>5299</v>
      </c>
      <c r="C341"/>
      <c r="D341" t="s">
        <v>5422</v>
      </c>
      <c r="E341" s="21">
        <v>1</v>
      </c>
      <c r="F341">
        <f>COUNTIF(SLR479_20231202[Tytuł],"*"&amp;B341&amp;"*")</f>
        <v>0</v>
      </c>
      <c r="G341">
        <f>COUNTIF(SLR479_20231202[streszczenie],"*"&amp;B341&amp;"*")</f>
        <v>1</v>
      </c>
      <c r="H341" s="17" t="str">
        <f>IF(G341&gt;=F341,"TAK",0)</f>
        <v>TAK</v>
      </c>
      <c r="J341" t="s">
        <v>5300</v>
      </c>
    </row>
    <row r="342" spans="1:10" hidden="1" outlineLevel="1" x14ac:dyDescent="0.45">
      <c r="A342">
        <v>96</v>
      </c>
      <c r="B342" t="s">
        <v>5297</v>
      </c>
      <c r="C342"/>
      <c r="D342" t="s">
        <v>5422</v>
      </c>
      <c r="E342" s="21">
        <v>2</v>
      </c>
      <c r="F342">
        <f>COUNTIF(SLR479_20231202[Tytuł],"*"&amp;B342&amp;"*")</f>
        <v>0</v>
      </c>
      <c r="G342">
        <f>COUNTIF(SLR479_20231202[streszczenie],"*"&amp;B342&amp;"*")</f>
        <v>2</v>
      </c>
      <c r="H342" s="17" t="str">
        <f>IF(G342&gt;=F342,"TAK",0)</f>
        <v>TAK</v>
      </c>
      <c r="J342" t="s">
        <v>5298</v>
      </c>
    </row>
    <row r="343" spans="1:10" hidden="1" outlineLevel="1" x14ac:dyDescent="0.45">
      <c r="A343">
        <v>97</v>
      </c>
      <c r="B343" t="s">
        <v>5301</v>
      </c>
      <c r="C343"/>
      <c r="D343" t="s">
        <v>5422</v>
      </c>
      <c r="E343" s="21">
        <v>1</v>
      </c>
      <c r="F343">
        <f>COUNTIF(SLR479_20231202[Tytuł],"*"&amp;B343&amp;"*")</f>
        <v>1</v>
      </c>
      <c r="G343">
        <f>COUNTIF(SLR479_20231202[streszczenie],"*"&amp;B343&amp;"*")</f>
        <v>1</v>
      </c>
      <c r="H343" s="17" t="str">
        <f>IF(G343&gt;=F343,"TAK",0)</f>
        <v>TAK</v>
      </c>
      <c r="J343" t="s">
        <v>5302</v>
      </c>
    </row>
    <row r="344" spans="1:10" hidden="1" outlineLevel="1" x14ac:dyDescent="0.45">
      <c r="A344">
        <v>98</v>
      </c>
      <c r="B344" t="s">
        <v>2207</v>
      </c>
      <c r="C344"/>
      <c r="D344" t="s">
        <v>5416</v>
      </c>
      <c r="E344" s="21">
        <v>6</v>
      </c>
      <c r="F344">
        <f>COUNTIF(SLR479_20231202[Tytuł],"*"&amp;B344&amp;"*")</f>
        <v>18</v>
      </c>
      <c r="G344">
        <f>COUNTIF(SLR479_20231202[streszczenie],"*"&amp;B344&amp;"*")</f>
        <v>71</v>
      </c>
      <c r="H344" s="17" t="str">
        <f>IF(G344&gt;=F344,"TAK",0)</f>
        <v>TAK</v>
      </c>
      <c r="J344" t="s">
        <v>5089</v>
      </c>
    </row>
    <row r="345" spans="1:10" hidden="1" outlineLevel="1" x14ac:dyDescent="0.45">
      <c r="A345">
        <v>99</v>
      </c>
      <c r="B345" t="s">
        <v>5079</v>
      </c>
      <c r="C345"/>
      <c r="D345" t="s">
        <v>5416</v>
      </c>
      <c r="E345" s="21">
        <v>26</v>
      </c>
      <c r="F345">
        <f>COUNTIF(SLR479_20231202[Tytuł],"*"&amp;B345&amp;"*")</f>
        <v>11</v>
      </c>
      <c r="G345">
        <f>COUNTIF(SLR479_20231202[streszczenie],"*"&amp;B345&amp;"*")</f>
        <v>31</v>
      </c>
      <c r="H345" s="17" t="str">
        <f>IF(G345&gt;=F345,"TAK",0)</f>
        <v>TAK</v>
      </c>
      <c r="J345" t="s">
        <v>5091</v>
      </c>
    </row>
    <row r="346" spans="1:10" hidden="1" outlineLevel="1" x14ac:dyDescent="0.45">
      <c r="A346">
        <v>100</v>
      </c>
      <c r="B346" t="s">
        <v>5082</v>
      </c>
      <c r="C346"/>
      <c r="D346" t="s">
        <v>5415</v>
      </c>
      <c r="E346" s="21">
        <v>6</v>
      </c>
      <c r="F346">
        <f>COUNTIF(SLR479_20231202[Tytuł],"*"&amp;B346&amp;"*")</f>
        <v>2</v>
      </c>
      <c r="G346">
        <f>COUNTIF(SLR479_20231202[streszczenie],"*"&amp;B346&amp;"*")</f>
        <v>20</v>
      </c>
      <c r="H346" s="17" t="str">
        <f>IF(G346&gt;=F346,"TAK",0)</f>
        <v>TAK</v>
      </c>
      <c r="J346" t="s">
        <v>5093</v>
      </c>
    </row>
    <row r="347" spans="1:10" hidden="1" outlineLevel="1" x14ac:dyDescent="0.45">
      <c r="A347">
        <v>101</v>
      </c>
      <c r="B347" t="s">
        <v>5084</v>
      </c>
      <c r="C347"/>
      <c r="D347" t="s">
        <v>5416</v>
      </c>
      <c r="E347" s="21">
        <v>1</v>
      </c>
      <c r="F347">
        <f>COUNTIF(SLR479_20231202[Tytuł],"*"&amp;B347&amp;"*")</f>
        <v>0</v>
      </c>
      <c r="G347">
        <f>COUNTIF(SLR479_20231202[streszczenie],"*"&amp;B347&amp;"*")</f>
        <v>2</v>
      </c>
      <c r="H347" s="17" t="str">
        <f>IF(G347&gt;=F347,"TAK",0)</f>
        <v>TAK</v>
      </c>
      <c r="J347" t="s">
        <v>5085</v>
      </c>
    </row>
    <row r="348" spans="1:10" hidden="1" outlineLevel="1" x14ac:dyDescent="0.45">
      <c r="A348">
        <v>102</v>
      </c>
      <c r="B348" t="s">
        <v>5077</v>
      </c>
      <c r="C348"/>
      <c r="D348" t="s">
        <v>5415</v>
      </c>
      <c r="E348" s="21">
        <v>4</v>
      </c>
      <c r="F348">
        <f>COUNTIF(SLR479_20231202[Tytuł],"*"&amp;B348&amp;"*")</f>
        <v>5</v>
      </c>
      <c r="G348">
        <f>COUNTIF(SLR479_20231202[streszczenie],"*"&amp;B348&amp;"*")</f>
        <v>28</v>
      </c>
      <c r="H348" s="17" t="str">
        <f>IF(G348&gt;=F348,"TAK",0)</f>
        <v>TAK</v>
      </c>
      <c r="J348" t="s">
        <v>5090</v>
      </c>
    </row>
    <row r="349" spans="1:10" hidden="1" outlineLevel="1" x14ac:dyDescent="0.45">
      <c r="A349">
        <v>103</v>
      </c>
      <c r="B349" t="s">
        <v>5081</v>
      </c>
      <c r="C349"/>
      <c r="D349" t="s">
        <v>5415</v>
      </c>
      <c r="E349" s="21">
        <v>11</v>
      </c>
      <c r="F349">
        <f>COUNTIF(SLR479_20231202[Tytuł],"*"&amp;B349&amp;"*")</f>
        <v>0</v>
      </c>
      <c r="G349">
        <f>COUNTIF(SLR479_20231202[streszczenie],"*"&amp;B349&amp;"*")</f>
        <v>12</v>
      </c>
      <c r="H349" s="17" t="str">
        <f>IF(G349&gt;=F349,"TAK",0)</f>
        <v>TAK</v>
      </c>
      <c r="J349" t="s">
        <v>5092</v>
      </c>
    </row>
    <row r="350" spans="1:10" hidden="1" outlineLevel="1" x14ac:dyDescent="0.45">
      <c r="A350">
        <v>104</v>
      </c>
      <c r="B350" t="s">
        <v>5086</v>
      </c>
      <c r="C350"/>
      <c r="D350" t="s">
        <v>5415</v>
      </c>
      <c r="E350" s="21">
        <v>1</v>
      </c>
      <c r="F350">
        <f>COUNTIF(SLR479_20231202[Tytuł],"*"&amp;B350&amp;"*")</f>
        <v>0</v>
      </c>
      <c r="G350">
        <f>COUNTIF(SLR479_20231202[streszczenie],"*"&amp;B350&amp;"*")</f>
        <v>1</v>
      </c>
      <c r="H350" s="17" t="str">
        <f>IF(G350&gt;=F350,"TAK",0)</f>
        <v>TAK</v>
      </c>
    </row>
    <row r="351" spans="1:10" hidden="1" outlineLevel="1" x14ac:dyDescent="0.45">
      <c r="A351">
        <v>105</v>
      </c>
      <c r="B351" t="s">
        <v>5078</v>
      </c>
      <c r="C351"/>
      <c r="D351" t="s">
        <v>5415</v>
      </c>
      <c r="E351" s="21">
        <v>4</v>
      </c>
      <c r="F351">
        <f>COUNTIF(SLR479_20231202[Tytuł],"*"&amp;B351&amp;"*")</f>
        <v>3</v>
      </c>
      <c r="G351">
        <f>COUNTIF(SLR479_20231202[streszczenie],"*"&amp;B351&amp;"*")</f>
        <v>4</v>
      </c>
      <c r="H351" s="17" t="str">
        <f>IF(G351&gt;=F351,"TAK",0)</f>
        <v>TAK</v>
      </c>
      <c r="J351" t="s">
        <v>5087</v>
      </c>
    </row>
    <row r="352" spans="1:10" hidden="1" outlineLevel="1" x14ac:dyDescent="0.45">
      <c r="A352">
        <v>106</v>
      </c>
      <c r="B352" t="s">
        <v>5406</v>
      </c>
      <c r="C352"/>
      <c r="D352" t="s">
        <v>5415</v>
      </c>
      <c r="E352" s="21">
        <v>2</v>
      </c>
      <c r="F352">
        <f>COUNTIF(SLR479_20231202[Tytuł],"*"&amp;B352&amp;"*")</f>
        <v>0</v>
      </c>
      <c r="G352">
        <f>COUNTIF(SLR479_20231202[streszczenie],"*"&amp;B352&amp;"*")</f>
        <v>2</v>
      </c>
      <c r="H352" s="17" t="str">
        <f>IF(G352&gt;=F352,"TAK",0)</f>
        <v>TAK</v>
      </c>
      <c r="J352" t="s">
        <v>5083</v>
      </c>
    </row>
    <row r="353" spans="1:10" hidden="1" outlineLevel="1" x14ac:dyDescent="0.45">
      <c r="A353">
        <v>107</v>
      </c>
      <c r="B353" t="s">
        <v>5358</v>
      </c>
      <c r="C353"/>
      <c r="D353" t="s">
        <v>5415</v>
      </c>
      <c r="E353" s="21">
        <v>1</v>
      </c>
      <c r="F353">
        <f>COUNTIF(SLR479_20231202[Tytuł],"*"&amp;B353&amp;"*")</f>
        <v>0</v>
      </c>
      <c r="G353">
        <f>COUNTIF(SLR479_20231202[streszczenie],"*"&amp;B353&amp;"*")</f>
        <v>1</v>
      </c>
      <c r="H353" s="17" t="str">
        <f>IF(G353&gt;=F353,"TAK",0)</f>
        <v>TAK</v>
      </c>
      <c r="J353" t="s">
        <v>5357</v>
      </c>
    </row>
    <row r="354" spans="1:10" hidden="1" outlineLevel="1" x14ac:dyDescent="0.45">
      <c r="A354">
        <v>108</v>
      </c>
      <c r="B354" t="s">
        <v>4397</v>
      </c>
      <c r="C354"/>
      <c r="D354" t="s">
        <v>5416</v>
      </c>
      <c r="E354" s="21">
        <v>7</v>
      </c>
      <c r="F354">
        <f>COUNTIF(SLR479_20231202[Tytuł],"*"&amp;B354&amp;"*")</f>
        <v>0</v>
      </c>
      <c r="G354">
        <f>COUNTIF(SLR479_20231202[streszczenie],"*"&amp;B354&amp;"*")</f>
        <v>9</v>
      </c>
      <c r="H354" s="17" t="str">
        <f>IF(G354&gt;=F354,"TAK",0)</f>
        <v>TAK</v>
      </c>
      <c r="J354" t="s">
        <v>5359</v>
      </c>
    </row>
    <row r="355" spans="1:10" hidden="1" outlineLevel="1" x14ac:dyDescent="0.45">
      <c r="A355">
        <v>109</v>
      </c>
      <c r="B355" t="s">
        <v>4398</v>
      </c>
      <c r="C355"/>
      <c r="E355" s="21">
        <v>0</v>
      </c>
      <c r="F355">
        <f>COUNTIF(SLR479_20231202[Tytuł],"*"&amp;B355&amp;"*")</f>
        <v>9</v>
      </c>
      <c r="G355">
        <f>COUNTIF(SLR479_20231202[streszczenie],"*"&amp;B355&amp;"*")</f>
        <v>30</v>
      </c>
      <c r="H355" s="17" t="str">
        <f>IF(G355&gt;=F355,"TAK",0)</f>
        <v>TAK</v>
      </c>
    </row>
    <row r="356" spans="1:10" hidden="1" outlineLevel="1" x14ac:dyDescent="0.45">
      <c r="A356">
        <v>110</v>
      </c>
      <c r="B356" t="s">
        <v>4939</v>
      </c>
      <c r="C356"/>
      <c r="D356" t="s">
        <v>5420</v>
      </c>
      <c r="E356" s="21">
        <v>22</v>
      </c>
      <c r="F356">
        <f>COUNTIF(SLR479_20231202[Tytuł],"*"&amp;B356&amp;"*")</f>
        <v>8</v>
      </c>
      <c r="G356">
        <f>COUNTIF(SLR479_20231202[streszczenie],"*"&amp;B356&amp;"*")</f>
        <v>26</v>
      </c>
      <c r="H356" s="17" t="str">
        <f>IF(G356&gt;=F356,"TAK",0)</f>
        <v>TAK</v>
      </c>
      <c r="J356" t="s">
        <v>5096</v>
      </c>
    </row>
    <row r="357" spans="1:10" hidden="1" outlineLevel="1" x14ac:dyDescent="0.45">
      <c r="A357">
        <v>111</v>
      </c>
      <c r="B357" t="s">
        <v>5094</v>
      </c>
      <c r="C357"/>
      <c r="D357" t="s">
        <v>5420</v>
      </c>
      <c r="E357" s="21">
        <v>1</v>
      </c>
      <c r="F357">
        <f>COUNTIF(SLR479_20231202[Tytuł],"*"&amp;B357&amp;"*")</f>
        <v>0</v>
      </c>
      <c r="G357">
        <f>COUNTIF(SLR479_20231202[streszczenie],"*"&amp;B357&amp;"*")</f>
        <v>1</v>
      </c>
      <c r="H357" s="17" t="str">
        <f>IF(G357&gt;=F357,"TAK",0)</f>
        <v>TAK</v>
      </c>
      <c r="J357" t="s">
        <v>5360</v>
      </c>
    </row>
    <row r="358" spans="1:10" hidden="1" outlineLevel="1" x14ac:dyDescent="0.45">
      <c r="A358">
        <v>112</v>
      </c>
      <c r="B358" t="s">
        <v>5095</v>
      </c>
      <c r="C358"/>
      <c r="D358" t="s">
        <v>5420</v>
      </c>
      <c r="E358" s="21">
        <v>1</v>
      </c>
      <c r="F358">
        <f>COUNTIF(SLR479_20231202[Tytuł],"*"&amp;B358&amp;"*")</f>
        <v>1</v>
      </c>
      <c r="G358">
        <f>COUNTIF(SLR479_20231202[streszczenie],"*"&amp;B358&amp;"*")</f>
        <v>1</v>
      </c>
      <c r="H358" s="17" t="str">
        <f>IF(G358&gt;=F358,"TAK",0)</f>
        <v>TAK</v>
      </c>
      <c r="J358" t="s">
        <v>5361</v>
      </c>
    </row>
    <row r="359" spans="1:10" hidden="1" outlineLevel="1" x14ac:dyDescent="0.45">
      <c r="A359">
        <v>113</v>
      </c>
      <c r="B359" t="s">
        <v>5189</v>
      </c>
      <c r="C359"/>
      <c r="D359" t="s">
        <v>5420</v>
      </c>
      <c r="E359" s="21">
        <v>1</v>
      </c>
      <c r="F359">
        <f>COUNTIF(SLR479_20231202[Tytuł],"*"&amp;B359&amp;"*")</f>
        <v>0</v>
      </c>
      <c r="G359">
        <f>COUNTIF(SLR479_20231202[streszczenie],"*"&amp;B359&amp;"*")</f>
        <v>1</v>
      </c>
      <c r="H359" s="17" t="str">
        <f>IF(G359&gt;=F359,"TAK",0)</f>
        <v>TAK</v>
      </c>
      <c r="J359" t="s">
        <v>5190</v>
      </c>
    </row>
    <row r="360" spans="1:10" hidden="1" outlineLevel="1" x14ac:dyDescent="0.45">
      <c r="A360">
        <v>114</v>
      </c>
      <c r="B360" t="s">
        <v>5097</v>
      </c>
      <c r="C360"/>
      <c r="E360" s="21">
        <v>0</v>
      </c>
      <c r="F360">
        <f>COUNTIF(SLR479_20231202[Tytuł],"*"&amp;B360&amp;"*")</f>
        <v>48</v>
      </c>
      <c r="G360">
        <f>COUNTIF(SLR479_20231202[streszczenie],"*"&amp;B360&amp;"*")</f>
        <v>208</v>
      </c>
      <c r="H360" s="17" t="str">
        <f>IF(G360&gt;=F360,"TAK",0)</f>
        <v>TAK</v>
      </c>
    </row>
    <row r="361" spans="1:10" hidden="1" outlineLevel="1" x14ac:dyDescent="0.45">
      <c r="A361">
        <v>115</v>
      </c>
      <c r="B361" t="s">
        <v>5100</v>
      </c>
      <c r="C361"/>
      <c r="D361" t="s">
        <v>5428</v>
      </c>
      <c r="E361" s="21">
        <v>2</v>
      </c>
      <c r="F361">
        <f>COUNTIF(SLR479_20231202[Tytuł],"*"&amp;B361&amp;"*")</f>
        <v>28</v>
      </c>
      <c r="G361">
        <f>COUNTIF(SLR479_20231202[streszczenie],"*"&amp;B361&amp;"*")</f>
        <v>154</v>
      </c>
      <c r="H361" s="17" t="str">
        <f>IF(G361&gt;=F361,"TAK",0)</f>
        <v>TAK</v>
      </c>
      <c r="J361" t="s">
        <v>5429</v>
      </c>
    </row>
    <row r="362" spans="1:10" hidden="1" outlineLevel="1" x14ac:dyDescent="0.45">
      <c r="A362">
        <v>116</v>
      </c>
      <c r="B362" t="s">
        <v>5103</v>
      </c>
      <c r="C362"/>
      <c r="D362" t="s">
        <v>5428</v>
      </c>
      <c r="E362" s="21">
        <v>1</v>
      </c>
      <c r="F362">
        <f>COUNTIF(SLR479_20231202[Tytuł],"*"&amp;B362&amp;"*")</f>
        <v>0</v>
      </c>
      <c r="G362">
        <f>COUNTIF(SLR479_20231202[streszczenie],"*"&amp;B362&amp;"*")</f>
        <v>1</v>
      </c>
      <c r="H362" s="17" t="str">
        <f>IF(G362&gt;=F362,"TAK",0)</f>
        <v>TAK</v>
      </c>
      <c r="J362" t="s">
        <v>5362</v>
      </c>
    </row>
    <row r="363" spans="1:10" hidden="1" outlineLevel="1" x14ac:dyDescent="0.45">
      <c r="A363">
        <v>117</v>
      </c>
      <c r="B363" t="s">
        <v>5102</v>
      </c>
      <c r="C363"/>
      <c r="D363" t="s">
        <v>5420</v>
      </c>
      <c r="E363" s="21">
        <v>1</v>
      </c>
      <c r="F363">
        <f>COUNTIF(SLR479_20231202[Tytuł],"*"&amp;B363&amp;"*")</f>
        <v>0</v>
      </c>
      <c r="G363">
        <f>COUNTIF(SLR479_20231202[streszczenie],"*"&amp;B363&amp;"*")</f>
        <v>1</v>
      </c>
      <c r="H363" s="17" t="str">
        <f>IF(G363&gt;=F363,"TAK",0)</f>
        <v>TAK</v>
      </c>
      <c r="J363" t="s">
        <v>5220</v>
      </c>
    </row>
    <row r="364" spans="1:10" hidden="1" outlineLevel="1" x14ac:dyDescent="0.45">
      <c r="A364">
        <v>118</v>
      </c>
      <c r="B364" t="s">
        <v>5098</v>
      </c>
      <c r="C364"/>
      <c r="D364" t="s">
        <v>5426</v>
      </c>
      <c r="E364" s="21">
        <v>1</v>
      </c>
      <c r="F364">
        <f>COUNTIF(SLR479_20231202[Tytuł],"*"&amp;B364&amp;"*")</f>
        <v>0</v>
      </c>
      <c r="G364">
        <f>COUNTIF(SLR479_20231202[streszczenie],"*"&amp;B364&amp;"*")</f>
        <v>1</v>
      </c>
      <c r="H364" s="17" t="str">
        <f>IF(G364&gt;=F364,"TAK",0)</f>
        <v>TAK</v>
      </c>
      <c r="J364" t="s">
        <v>5192</v>
      </c>
    </row>
    <row r="365" spans="1:10" hidden="1" outlineLevel="1" x14ac:dyDescent="0.45">
      <c r="A365">
        <v>119</v>
      </c>
      <c r="B365" t="s">
        <v>5364</v>
      </c>
      <c r="C365"/>
      <c r="D365" t="s">
        <v>5426</v>
      </c>
      <c r="E365" s="21">
        <v>1</v>
      </c>
      <c r="F365">
        <f>COUNTIF(SLR479_20231202[Tytuł],"*"&amp;B365&amp;"*")</f>
        <v>0</v>
      </c>
      <c r="G365">
        <f>COUNTIF(SLR479_20231202[streszczenie],"*"&amp;B365&amp;"*")</f>
        <v>1</v>
      </c>
      <c r="H365" s="17" t="str">
        <f>IF(G365&gt;=F365,"TAK",0)</f>
        <v>TAK</v>
      </c>
      <c r="J365" t="s">
        <v>5363</v>
      </c>
    </row>
    <row r="366" spans="1:10" hidden="1" outlineLevel="1" x14ac:dyDescent="0.45">
      <c r="A366">
        <v>120</v>
      </c>
      <c r="B366" t="s">
        <v>5104</v>
      </c>
      <c r="C366"/>
      <c r="D366" t="s">
        <v>5421</v>
      </c>
      <c r="E366" s="21">
        <v>3</v>
      </c>
      <c r="F366">
        <f>COUNTIF(SLR479_20231202[Tytuł],"*"&amp;B366&amp;"*")</f>
        <v>0</v>
      </c>
      <c r="G366">
        <f>COUNTIF(SLR479_20231202[streszczenie],"*"&amp;B366&amp;"*")</f>
        <v>3</v>
      </c>
      <c r="H366" s="17" t="str">
        <f>IF(G366&gt;=F366,"TAK",0)</f>
        <v>TAK</v>
      </c>
      <c r="J366" t="s">
        <v>5365</v>
      </c>
    </row>
    <row r="367" spans="1:10" hidden="1" outlineLevel="1" x14ac:dyDescent="0.45">
      <c r="A367">
        <v>121</v>
      </c>
      <c r="B367" t="s">
        <v>5099</v>
      </c>
      <c r="C367"/>
      <c r="D367" t="s">
        <v>5426</v>
      </c>
      <c r="E367" s="21">
        <v>1</v>
      </c>
      <c r="F367">
        <f>COUNTIF(SLR479_20231202[Tytuł],"*"&amp;B367&amp;"*")</f>
        <v>0</v>
      </c>
      <c r="G367">
        <f>COUNTIF(SLR479_20231202[streszczenie],"*"&amp;B367&amp;"*")</f>
        <v>1</v>
      </c>
      <c r="H367" s="17" t="str">
        <f>IF(G367&gt;=F367,"TAK",0)</f>
        <v>TAK</v>
      </c>
      <c r="J367" t="s">
        <v>5308</v>
      </c>
    </row>
    <row r="368" spans="1:10" hidden="1" outlineLevel="1" x14ac:dyDescent="0.45">
      <c r="A368">
        <v>122</v>
      </c>
      <c r="B368" t="s">
        <v>4424</v>
      </c>
      <c r="C368"/>
      <c r="D368" t="s">
        <v>5418</v>
      </c>
      <c r="E368" s="21">
        <v>6</v>
      </c>
      <c r="F368">
        <f>COUNTIF(SLR479_20231202[Tytuł],"*"&amp;B368&amp;"*")</f>
        <v>0</v>
      </c>
      <c r="G368">
        <f>COUNTIF(SLR479_20231202[streszczenie],"*"&amp;B368&amp;"*")</f>
        <v>9</v>
      </c>
      <c r="H368" s="17" t="str">
        <f>IF(G368&gt;=F368,"TAK",0)</f>
        <v>TAK</v>
      </c>
      <c r="J368" t="s">
        <v>5105</v>
      </c>
    </row>
    <row r="369" spans="1:10" hidden="1" outlineLevel="1" x14ac:dyDescent="0.45">
      <c r="A369">
        <v>123</v>
      </c>
      <c r="B369" s="2" t="s">
        <v>4925</v>
      </c>
      <c r="C369" s="2"/>
      <c r="D369" s="2"/>
      <c r="E369" s="21">
        <v>0</v>
      </c>
      <c r="F369" s="2">
        <f>COUNTIF(SLR479_20231202[Tytuł],"*"&amp;B369&amp;"*")</f>
        <v>0</v>
      </c>
      <c r="G369" s="2">
        <f>COUNTIF(SLR479_20231202[streszczenie],"*"&amp;B369&amp;"*")</f>
        <v>0</v>
      </c>
      <c r="H369" s="17" t="str">
        <f>IF(G369&gt;=F369,"TAK",0)</f>
        <v>TAK</v>
      </c>
    </row>
    <row r="370" spans="1:10" hidden="1" outlineLevel="1" x14ac:dyDescent="0.45">
      <c r="A370">
        <v>124</v>
      </c>
      <c r="B370" s="18" t="s">
        <v>4933</v>
      </c>
      <c r="C370" s="18"/>
      <c r="D370" s="18" t="s">
        <v>5428</v>
      </c>
      <c r="E370" s="23">
        <v>2</v>
      </c>
      <c r="F370" s="18">
        <f>COUNTIF(SLR479_20231202[Tytuł],"*"&amp;B370&amp;"*")</f>
        <v>0</v>
      </c>
      <c r="G370" s="18">
        <f>COUNTIF(SLR479_20231202[streszczenie],"*"&amp;B370&amp;"*")</f>
        <v>0</v>
      </c>
      <c r="H370" s="19" t="str">
        <f>IF(G370&gt;=F370,"TAK",0)</f>
        <v>TAK</v>
      </c>
      <c r="I370" s="18" t="s">
        <v>5108</v>
      </c>
      <c r="J370" t="s">
        <v>5366</v>
      </c>
    </row>
    <row r="371" spans="1:10" hidden="1" outlineLevel="1" x14ac:dyDescent="0.45">
      <c r="A371">
        <v>125</v>
      </c>
      <c r="B371" t="s">
        <v>4434</v>
      </c>
      <c r="C371"/>
      <c r="E371" s="21">
        <v>0</v>
      </c>
      <c r="F371">
        <f>COUNTIF(SLR479_20231202[Tytuł],"*"&amp;B371&amp;"*")</f>
        <v>6</v>
      </c>
      <c r="G371">
        <f>COUNTIF(SLR479_20231202[streszczenie],"*"&amp;B371&amp;"*")</f>
        <v>44</v>
      </c>
      <c r="H371" s="17" t="str">
        <f>IF(G371&gt;=F371,"TAK",0)</f>
        <v>TAK</v>
      </c>
    </row>
    <row r="372" spans="1:10" hidden="1" outlineLevel="1" x14ac:dyDescent="0.45">
      <c r="A372">
        <v>126</v>
      </c>
      <c r="B372" t="s">
        <v>5109</v>
      </c>
      <c r="C372"/>
      <c r="E372" s="21">
        <v>0</v>
      </c>
      <c r="F372">
        <f>COUNTIF(SLR479_20231202[Tytuł],"*"&amp;B372&amp;"*")</f>
        <v>6</v>
      </c>
      <c r="G372">
        <f>COUNTIF(SLR479_20231202[streszczenie],"*"&amp;B372&amp;"*")</f>
        <v>44</v>
      </c>
      <c r="H372" s="17" t="str">
        <f>IF(G372&gt;=F372,"TAK",0)</f>
        <v>TAK</v>
      </c>
    </row>
    <row r="373" spans="1:10" hidden="1" outlineLevel="1" x14ac:dyDescent="0.45">
      <c r="A373">
        <v>127</v>
      </c>
      <c r="B373" t="s">
        <v>5114</v>
      </c>
      <c r="C373"/>
      <c r="D373" t="s">
        <v>5421</v>
      </c>
      <c r="E373" s="21">
        <v>1</v>
      </c>
      <c r="F373">
        <f>COUNTIF(SLR479_20231202[Tytuł],"*"&amp;B373&amp;"*")</f>
        <v>0</v>
      </c>
      <c r="G373">
        <f>COUNTIF(SLR479_20231202[streszczenie],"*"&amp;B373&amp;"*")</f>
        <v>2</v>
      </c>
      <c r="H373" s="17" t="str">
        <f>IF(G373&gt;=F373,"TAK",0)</f>
        <v>TAK</v>
      </c>
      <c r="J373" t="s">
        <v>5115</v>
      </c>
    </row>
    <row r="374" spans="1:10" hidden="1" outlineLevel="1" x14ac:dyDescent="0.45">
      <c r="A374">
        <v>128</v>
      </c>
      <c r="B374" t="s">
        <v>5430</v>
      </c>
      <c r="C374"/>
      <c r="D374" t="s">
        <v>5426</v>
      </c>
      <c r="E374" s="21">
        <v>1</v>
      </c>
      <c r="F374">
        <f>COUNTIF(SLR479_20231202[Tytuł],"*"&amp;B374&amp;"*")</f>
        <v>0</v>
      </c>
      <c r="G374">
        <f>COUNTIF(SLR479_20231202[streszczenie],"*"&amp;B374&amp;"*")</f>
        <v>2</v>
      </c>
      <c r="H374" s="17" t="str">
        <f>IF(G374&gt;=F374,"TAK",0)</f>
        <v>TAK</v>
      </c>
      <c r="J374" t="s">
        <v>5431</v>
      </c>
    </row>
    <row r="375" spans="1:10" hidden="1" outlineLevel="1" x14ac:dyDescent="0.45">
      <c r="A375">
        <v>129</v>
      </c>
      <c r="B375" t="s">
        <v>5432</v>
      </c>
      <c r="C375"/>
      <c r="D375" t="s">
        <v>5421</v>
      </c>
      <c r="E375" s="21">
        <v>1</v>
      </c>
      <c r="F375">
        <f>COUNTIF(SLR479_20231202[Tytuł],"*"&amp;B375&amp;"*")</f>
        <v>0</v>
      </c>
      <c r="G375">
        <f>COUNTIF(SLR479_20231202[streszczenie],"*"&amp;B375&amp;"*")</f>
        <v>1</v>
      </c>
      <c r="H375" s="17" t="str">
        <f>IF(G375&gt;=F375,"TAK",0)</f>
        <v>TAK</v>
      </c>
      <c r="J375" t="s">
        <v>5433</v>
      </c>
    </row>
    <row r="376" spans="1:10" hidden="1" outlineLevel="1" x14ac:dyDescent="0.45">
      <c r="A376">
        <v>130</v>
      </c>
      <c r="B376" t="s">
        <v>5434</v>
      </c>
      <c r="C376"/>
      <c r="D376" t="s">
        <v>5421</v>
      </c>
      <c r="E376" s="21">
        <v>1</v>
      </c>
      <c r="F376">
        <f>COUNTIF(SLR479_20231202[Tytuł],"*"&amp;B376&amp;"*")</f>
        <v>0</v>
      </c>
      <c r="G376">
        <f>COUNTIF(SLR479_20231202[streszczenie],"*"&amp;B376&amp;"*")</f>
        <v>1</v>
      </c>
      <c r="H376" s="17" t="str">
        <f>IF(G376&gt;=F376,"TAK",0)</f>
        <v>TAK</v>
      </c>
      <c r="J376" t="s">
        <v>5435</v>
      </c>
    </row>
    <row r="377" spans="1:10" hidden="1" outlineLevel="1" x14ac:dyDescent="0.45">
      <c r="A377">
        <v>131</v>
      </c>
      <c r="B377" t="s">
        <v>5110</v>
      </c>
      <c r="C377"/>
      <c r="D377" t="s">
        <v>5421</v>
      </c>
      <c r="E377" s="21">
        <v>3</v>
      </c>
      <c r="F377">
        <f>COUNTIF(SLR479_20231202[Tytuł],"*"&amp;B377&amp;"*")</f>
        <v>0</v>
      </c>
      <c r="G377">
        <f>COUNTIF(SLR479_20231202[streszczenie],"*"&amp;B377&amp;"*")</f>
        <v>4</v>
      </c>
      <c r="H377" s="17" t="str">
        <f>IF(G377&gt;=F377,"TAK",0)</f>
        <v>TAK</v>
      </c>
      <c r="J377" t="s">
        <v>5120</v>
      </c>
    </row>
    <row r="378" spans="1:10" hidden="1" outlineLevel="1" x14ac:dyDescent="0.45">
      <c r="A378">
        <v>132</v>
      </c>
      <c r="B378" t="s">
        <v>5437</v>
      </c>
      <c r="C378"/>
      <c r="D378" t="s">
        <v>5421</v>
      </c>
      <c r="E378" s="21">
        <v>1</v>
      </c>
      <c r="F378">
        <f>COUNTIF(SLR479_20231202[Tytuł],"*"&amp;B378&amp;"*")</f>
        <v>0</v>
      </c>
      <c r="G378">
        <f>COUNTIF(SLR479_20231202[streszczenie],"*"&amp;B378&amp;"*")</f>
        <v>1</v>
      </c>
      <c r="H378" s="17" t="str">
        <f>IF(G378&gt;=F378,"TAK",0)</f>
        <v>TAK</v>
      </c>
      <c r="J378" t="s">
        <v>5436</v>
      </c>
    </row>
    <row r="379" spans="1:10" hidden="1" outlineLevel="1" x14ac:dyDescent="0.45">
      <c r="A379">
        <v>133</v>
      </c>
      <c r="B379" t="s">
        <v>5118</v>
      </c>
      <c r="C379"/>
      <c r="D379" t="s">
        <v>5417</v>
      </c>
      <c r="E379" s="21">
        <v>1</v>
      </c>
      <c r="F379">
        <f>COUNTIF(SLR479_20231202[Tytuł],"*"&amp;B379&amp;"*")</f>
        <v>0</v>
      </c>
      <c r="G379">
        <f>COUNTIF(SLR479_20231202[streszczenie],"*"&amp;B379&amp;"*")</f>
        <v>1</v>
      </c>
      <c r="H379" s="17" t="str">
        <f>IF(G379&gt;=F379,"TAK",0)</f>
        <v>TAK</v>
      </c>
      <c r="J379" t="s">
        <v>5367</v>
      </c>
    </row>
    <row r="380" spans="1:10" hidden="1" outlineLevel="1" x14ac:dyDescent="0.45">
      <c r="A380">
        <v>134</v>
      </c>
      <c r="B380" t="s">
        <v>4435</v>
      </c>
      <c r="C380"/>
      <c r="D380" t="s">
        <v>5421</v>
      </c>
      <c r="E380" s="21">
        <v>5</v>
      </c>
      <c r="F380">
        <f>COUNTIF(SLR479_20231202[Tytuł],"*"&amp;B380&amp;"*")</f>
        <v>5</v>
      </c>
      <c r="G380">
        <f>COUNTIF(SLR479_20231202[streszczenie],"*"&amp;B380&amp;"*")</f>
        <v>25</v>
      </c>
      <c r="H380" s="17" t="str">
        <f>IF(G380&gt;=F380,"TAK",0)</f>
        <v>TAK</v>
      </c>
      <c r="J380" t="s">
        <v>5117</v>
      </c>
    </row>
    <row r="381" spans="1:10" hidden="1" outlineLevel="1" x14ac:dyDescent="0.45">
      <c r="A381">
        <v>135</v>
      </c>
      <c r="B381" t="s">
        <v>5121</v>
      </c>
      <c r="C381"/>
      <c r="D381" t="s">
        <v>5421</v>
      </c>
      <c r="E381" s="21">
        <v>1</v>
      </c>
      <c r="F381">
        <f>COUNTIF(SLR479_20231202[Tytuł],"*"&amp;B381&amp;"*")</f>
        <v>0</v>
      </c>
      <c r="G381">
        <f>COUNTIF(SLR479_20231202[streszczenie],"*"&amp;B381&amp;"*")</f>
        <v>1</v>
      </c>
      <c r="H381" s="17" t="str">
        <f>IF(G381&gt;=F381,"TAK",0)</f>
        <v>TAK</v>
      </c>
      <c r="J381" t="s">
        <v>5122</v>
      </c>
    </row>
    <row r="382" spans="1:10" hidden="1" outlineLevel="1" x14ac:dyDescent="0.45">
      <c r="A382">
        <v>136</v>
      </c>
      <c r="B382" t="s">
        <v>5119</v>
      </c>
      <c r="C382"/>
      <c r="D382" t="s">
        <v>5421</v>
      </c>
      <c r="E382" s="21">
        <v>1</v>
      </c>
      <c r="F382">
        <f>COUNTIF(SLR479_20231202[Tytuł],"*"&amp;B382&amp;"*")</f>
        <v>0</v>
      </c>
      <c r="G382">
        <f>COUNTIF(SLR479_20231202[streszczenie],"*"&amp;B382&amp;"*")</f>
        <v>1</v>
      </c>
      <c r="H382" s="17" t="str">
        <f>IF(G382&gt;=F382,"TAK",0)</f>
        <v>TAK</v>
      </c>
      <c r="J382" t="s">
        <v>5368</v>
      </c>
    </row>
    <row r="383" spans="1:10" hidden="1" outlineLevel="1" x14ac:dyDescent="0.45">
      <c r="A383">
        <v>137</v>
      </c>
      <c r="B383" t="s">
        <v>5113</v>
      </c>
      <c r="C383"/>
      <c r="D383" t="s">
        <v>5421</v>
      </c>
      <c r="E383" s="21">
        <v>1</v>
      </c>
      <c r="F383">
        <f>COUNTIF(SLR479_20231202[Tytuł],"*"&amp;B383&amp;"*")</f>
        <v>0</v>
      </c>
      <c r="G383">
        <f>COUNTIF(SLR479_20231202[streszczenie],"*"&amp;B383&amp;"*")</f>
        <v>1</v>
      </c>
      <c r="H383" s="17" t="str">
        <f>IF(G383&gt;=F383,"TAK",0)</f>
        <v>TAK</v>
      </c>
      <c r="J383" t="s">
        <v>5369</v>
      </c>
    </row>
    <row r="384" spans="1:10" hidden="1" outlineLevel="1" x14ac:dyDescent="0.45">
      <c r="A384">
        <v>138</v>
      </c>
      <c r="B384" t="s">
        <v>5116</v>
      </c>
      <c r="C384"/>
      <c r="D384" t="s">
        <v>5421</v>
      </c>
      <c r="E384" s="21">
        <v>1</v>
      </c>
      <c r="F384">
        <f>COUNTIF(SLR479_20231202[Tytuł],"*"&amp;B384&amp;"*")</f>
        <v>0</v>
      </c>
      <c r="G384">
        <f>COUNTIF(SLR479_20231202[streszczenie],"*"&amp;B384&amp;"*")</f>
        <v>1</v>
      </c>
      <c r="H384" s="17" t="str">
        <f>IF(G384&gt;=F384,"TAK",0)</f>
        <v>TAK</v>
      </c>
      <c r="J384" t="s">
        <v>5371</v>
      </c>
    </row>
    <row r="385" spans="1:10" hidden="1" outlineLevel="1" x14ac:dyDescent="0.45">
      <c r="A385">
        <v>139</v>
      </c>
      <c r="B385" t="s">
        <v>5370</v>
      </c>
      <c r="C385"/>
      <c r="D385" t="s">
        <v>5421</v>
      </c>
      <c r="E385" s="21">
        <v>1</v>
      </c>
      <c r="F385">
        <f>COUNTIF(SLR479_20231202[Tytuł],"*"&amp;B385&amp;"*")</f>
        <v>0</v>
      </c>
      <c r="G385">
        <f>COUNTIF(SLR479_20231202[streszczenie],"*"&amp;B385&amp;"*")</f>
        <v>2</v>
      </c>
      <c r="H385" s="17" t="str">
        <f>IF(G385&gt;=F385,"TAK",0)</f>
        <v>TAK</v>
      </c>
      <c r="J385" t="s">
        <v>5372</v>
      </c>
    </row>
    <row r="386" spans="1:10" hidden="1" outlineLevel="1" x14ac:dyDescent="0.45">
      <c r="A386">
        <v>140</v>
      </c>
      <c r="B386" t="s">
        <v>5112</v>
      </c>
      <c r="C386"/>
      <c r="D386" t="s">
        <v>5421</v>
      </c>
      <c r="E386" s="21">
        <v>1</v>
      </c>
      <c r="F386">
        <f>COUNTIF(SLR479_20231202[Tytuł],"*"&amp;B386&amp;"*")</f>
        <v>0</v>
      </c>
      <c r="G386">
        <f>COUNTIF(SLR479_20231202[streszczenie],"*"&amp;B386&amp;"*")</f>
        <v>1</v>
      </c>
      <c r="H386" s="17" t="str">
        <f>IF(G386&gt;=F386,"TAK",0)</f>
        <v>TAK</v>
      </c>
      <c r="J386" t="s">
        <v>5373</v>
      </c>
    </row>
    <row r="387" spans="1:10" hidden="1" outlineLevel="1" x14ac:dyDescent="0.45">
      <c r="A387">
        <v>141</v>
      </c>
      <c r="B387" t="s">
        <v>5111</v>
      </c>
      <c r="C387"/>
      <c r="D387" t="s">
        <v>5422</v>
      </c>
      <c r="E387" s="21">
        <v>1</v>
      </c>
      <c r="F387">
        <f>COUNTIF(SLR479_20231202[Tytuł],"*"&amp;B387&amp;"*")</f>
        <v>0</v>
      </c>
      <c r="G387">
        <f>COUNTIF(SLR479_20231202[streszczenie],"*"&amp;B387&amp;"*")</f>
        <v>1</v>
      </c>
      <c r="H387" s="17" t="str">
        <f>IF(G387&gt;=F387,"TAK",0)</f>
        <v>TAK</v>
      </c>
      <c r="J387" t="s">
        <v>5164</v>
      </c>
    </row>
    <row r="388" spans="1:10" hidden="1" outlineLevel="1" x14ac:dyDescent="0.45">
      <c r="A388">
        <v>142</v>
      </c>
      <c r="B388" t="s">
        <v>4413</v>
      </c>
      <c r="C388"/>
      <c r="E388" s="21">
        <v>0</v>
      </c>
      <c r="F388">
        <f>COUNTIF(SLR479_20231202[Tytuł],"*"&amp;B388&amp;"*")</f>
        <v>3</v>
      </c>
      <c r="G388">
        <f>COUNTIF(SLR479_20231202[streszczenie],"*"&amp;B388&amp;"*")</f>
        <v>29</v>
      </c>
      <c r="H388" s="17" t="str">
        <f>IF(G388&gt;=F388,"TAK",0)</f>
        <v>TAK</v>
      </c>
    </row>
    <row r="389" spans="1:10" hidden="1" outlineLevel="1" x14ac:dyDescent="0.45">
      <c r="A389">
        <v>143</v>
      </c>
      <c r="B389" t="s">
        <v>5124</v>
      </c>
      <c r="C389"/>
      <c r="D389" t="s">
        <v>5426</v>
      </c>
      <c r="E389" s="21">
        <v>1</v>
      </c>
      <c r="F389">
        <f>COUNTIF(SLR479_20231202[Tytuł],"*"&amp;B389&amp;"*")</f>
        <v>0</v>
      </c>
      <c r="G389">
        <f>COUNTIF(SLR479_20231202[streszczenie],"*"&amp;B389&amp;"*")</f>
        <v>1</v>
      </c>
      <c r="H389" s="17" t="str">
        <f>IF(G389&gt;=F389,"TAK",0)</f>
        <v>TAK</v>
      </c>
      <c r="J389" t="s">
        <v>5125</v>
      </c>
    </row>
    <row r="390" spans="1:10" hidden="1" outlineLevel="1" x14ac:dyDescent="0.45">
      <c r="A390">
        <v>144</v>
      </c>
      <c r="B390" t="s">
        <v>5126</v>
      </c>
      <c r="C390"/>
      <c r="D390" t="s">
        <v>5426</v>
      </c>
      <c r="E390" s="21">
        <v>1</v>
      </c>
      <c r="F390">
        <f>COUNTIF(SLR479_20231202[Tytuł],"*"&amp;B390&amp;"*")</f>
        <v>0</v>
      </c>
      <c r="G390">
        <f>COUNTIF(SLR479_20231202[streszczenie],"*"&amp;B390&amp;"*")</f>
        <v>1</v>
      </c>
      <c r="H390" s="17" t="str">
        <f>IF(G390&gt;=F390,"TAK",0)</f>
        <v>TAK</v>
      </c>
      <c r="J390" t="s">
        <v>5127</v>
      </c>
    </row>
    <row r="391" spans="1:10" hidden="1" outlineLevel="1" x14ac:dyDescent="0.45">
      <c r="A391">
        <v>145</v>
      </c>
      <c r="B391" t="s">
        <v>5128</v>
      </c>
      <c r="C391"/>
      <c r="D391" t="s">
        <v>5426</v>
      </c>
      <c r="E391" s="21">
        <v>2</v>
      </c>
      <c r="F391">
        <f>COUNTIF(SLR479_20231202[Tytuł],"*"&amp;B391&amp;"*")</f>
        <v>0</v>
      </c>
      <c r="G391">
        <f>COUNTIF(SLR479_20231202[streszczenie],"*"&amp;B391&amp;"*")</f>
        <v>2</v>
      </c>
      <c r="H391" s="17" t="str">
        <f>IF(G391&gt;=F391,"TAK",0)</f>
        <v>TAK</v>
      </c>
      <c r="J391" t="s">
        <v>5129</v>
      </c>
    </row>
    <row r="392" spans="1:10" hidden="1" outlineLevel="1" x14ac:dyDescent="0.45">
      <c r="A392">
        <v>146</v>
      </c>
      <c r="B392" s="2" t="s">
        <v>4951</v>
      </c>
      <c r="C392" s="2"/>
      <c r="D392" s="2"/>
      <c r="E392" s="21">
        <v>0</v>
      </c>
      <c r="F392" s="2">
        <f>COUNTIF(SLR479_20231202[Tytuł],"*"&amp;B392&amp;"*")</f>
        <v>0</v>
      </c>
      <c r="G392" s="2">
        <f>COUNTIF(SLR479_20231202[streszczenie],"*"&amp;B392&amp;"*")</f>
        <v>0</v>
      </c>
      <c r="H392" s="17" t="str">
        <f>IF(G392&gt;=F392,"TAK",0)</f>
        <v>TAK</v>
      </c>
    </row>
    <row r="393" spans="1:10" hidden="1" outlineLevel="1" x14ac:dyDescent="0.45">
      <c r="A393">
        <v>147</v>
      </c>
      <c r="B393" s="2" t="s">
        <v>4946</v>
      </c>
      <c r="C393" s="2"/>
      <c r="D393" s="2"/>
      <c r="E393" s="21">
        <v>0</v>
      </c>
      <c r="F393" s="2">
        <f>COUNTIF(SLR479_20231202[Tytuł],"*"&amp;B393&amp;"*")</f>
        <v>0</v>
      </c>
      <c r="G393" s="2">
        <f>COUNTIF(SLR479_20231202[streszczenie],"*"&amp;B393&amp;"*")</f>
        <v>0</v>
      </c>
      <c r="H393" s="17" t="str">
        <f>IF(G393&gt;=F393,"TAK",0)</f>
        <v>TAK</v>
      </c>
    </row>
    <row r="394" spans="1:10" hidden="1" outlineLevel="1" x14ac:dyDescent="0.45">
      <c r="A394">
        <v>148</v>
      </c>
      <c r="B394" t="s">
        <v>5106</v>
      </c>
      <c r="C394"/>
      <c r="E394" s="21">
        <v>0</v>
      </c>
      <c r="F394">
        <f>COUNTIF(SLR479_20231202[Tytuł],"*"&amp;B394&amp;"*")</f>
        <v>26</v>
      </c>
      <c r="G394">
        <f>COUNTIF(SLR479_20231202[streszczenie],"*"&amp;B394&amp;"*")</f>
        <v>119</v>
      </c>
      <c r="H394" s="17" t="str">
        <f>IF(G394&gt;=F394,"TAK",0)</f>
        <v>TAK</v>
      </c>
    </row>
    <row r="395" spans="1:10" hidden="1" outlineLevel="1" x14ac:dyDescent="0.45">
      <c r="A395">
        <v>149</v>
      </c>
      <c r="B395" t="s">
        <v>2209</v>
      </c>
      <c r="C395"/>
      <c r="E395" s="21">
        <v>0</v>
      </c>
      <c r="F395">
        <f>COUNTIF(SLR479_20231202[Tytuł],"*"&amp;B395&amp;"*")</f>
        <v>2</v>
      </c>
      <c r="G395">
        <f>COUNTIF(SLR479_20231202[streszczenie],"*"&amp;B395&amp;"*")</f>
        <v>31</v>
      </c>
      <c r="H395" s="17" t="str">
        <f>IF(G395&gt;=F395,"TAK",0)</f>
        <v>TAK</v>
      </c>
    </row>
    <row r="396" spans="1:10" hidden="1" outlineLevel="1" x14ac:dyDescent="0.45">
      <c r="A396">
        <v>150</v>
      </c>
      <c r="B396" t="s">
        <v>5134</v>
      </c>
      <c r="C396"/>
      <c r="D396" t="s">
        <v>5421</v>
      </c>
      <c r="E396" s="21">
        <v>4</v>
      </c>
      <c r="F396">
        <f>COUNTIF(SLR479_20231202[Tytuł],"*"&amp;B396&amp;"*")</f>
        <v>0</v>
      </c>
      <c r="G396">
        <f>COUNTIF(SLR479_20231202[streszczenie],"*"&amp;B396&amp;"*")</f>
        <v>4</v>
      </c>
      <c r="H396" s="17" t="str">
        <f>IF(G396&gt;=F396,"TAK",0)</f>
        <v>TAK</v>
      </c>
      <c r="J396" t="s">
        <v>5149</v>
      </c>
    </row>
    <row r="397" spans="1:10" hidden="1" outlineLevel="1" x14ac:dyDescent="0.45">
      <c r="A397">
        <v>151</v>
      </c>
      <c r="B397" t="s">
        <v>5135</v>
      </c>
      <c r="C397"/>
      <c r="D397" t="s">
        <v>5421</v>
      </c>
      <c r="E397" s="21">
        <v>6</v>
      </c>
      <c r="F397">
        <f>COUNTIF(SLR479_20231202[Tytuł],"*"&amp;B397&amp;"*")</f>
        <v>0</v>
      </c>
      <c r="G397">
        <f>COUNTIF(SLR479_20231202[streszczenie],"*"&amp;B397&amp;"*")</f>
        <v>6</v>
      </c>
      <c r="H397" s="17" t="str">
        <f>IF(G397&gt;=F397,"TAK",0)</f>
        <v>TAK</v>
      </c>
      <c r="J397" t="s">
        <v>5144</v>
      </c>
    </row>
    <row r="398" spans="1:10" hidden="1" outlineLevel="1" x14ac:dyDescent="0.45">
      <c r="A398">
        <v>152</v>
      </c>
      <c r="B398" t="s">
        <v>5137</v>
      </c>
      <c r="C398"/>
      <c r="D398" t="s">
        <v>5421</v>
      </c>
      <c r="E398" s="21">
        <v>1</v>
      </c>
      <c r="F398">
        <f>COUNTIF(SLR479_20231202[Tytuł],"*"&amp;B398&amp;"*")</f>
        <v>0</v>
      </c>
      <c r="G398">
        <f>COUNTIF(SLR479_20231202[streszczenie],"*"&amp;B398&amp;"*")</f>
        <v>1</v>
      </c>
      <c r="H398" s="17" t="str">
        <f>IF(G398&gt;=F398,"TAK",0)</f>
        <v>TAK</v>
      </c>
      <c r="J398" t="s">
        <v>5141</v>
      </c>
    </row>
    <row r="399" spans="1:10" hidden="1" outlineLevel="1" x14ac:dyDescent="0.45">
      <c r="A399">
        <v>153</v>
      </c>
      <c r="B399" t="s">
        <v>5140</v>
      </c>
      <c r="C399"/>
      <c r="D399" t="s">
        <v>5421</v>
      </c>
      <c r="E399" s="21">
        <v>10</v>
      </c>
      <c r="F399">
        <f>COUNTIF(SLR479_20231202[Tytuł],"*"&amp;B399&amp;"*")</f>
        <v>2</v>
      </c>
      <c r="G399">
        <f>COUNTIF(SLR479_20231202[streszczenie],"*"&amp;B399&amp;"*")</f>
        <v>25</v>
      </c>
      <c r="H399" s="17" t="str">
        <f>IF(G399&gt;=F399,"TAK",0)</f>
        <v>TAK</v>
      </c>
      <c r="I399" t="s">
        <v>5438</v>
      </c>
      <c r="J399" t="s">
        <v>5150</v>
      </c>
    </row>
    <row r="400" spans="1:10" hidden="1" outlineLevel="1" x14ac:dyDescent="0.45">
      <c r="A400">
        <v>154</v>
      </c>
      <c r="B400" t="s">
        <v>5145</v>
      </c>
      <c r="C400"/>
      <c r="D400" t="s">
        <v>5421</v>
      </c>
      <c r="E400" s="21">
        <v>1</v>
      </c>
      <c r="F400">
        <f>COUNTIF(SLR479_20231202[Tytuł],"*"&amp;B400&amp;"*")</f>
        <v>0</v>
      </c>
      <c r="G400">
        <f>COUNTIF(SLR479_20231202[streszczenie],"*"&amp;B400&amp;"*")</f>
        <v>1</v>
      </c>
      <c r="H400" s="17" t="str">
        <f>IF(G400&gt;=F400,"TAK",0)</f>
        <v>TAK</v>
      </c>
      <c r="J400" t="s">
        <v>5146</v>
      </c>
    </row>
    <row r="401" spans="1:10" hidden="1" outlineLevel="1" x14ac:dyDescent="0.45">
      <c r="A401">
        <v>155</v>
      </c>
      <c r="B401" t="s">
        <v>4954</v>
      </c>
      <c r="C401"/>
      <c r="D401" t="s">
        <v>5421</v>
      </c>
      <c r="E401" s="21">
        <v>17</v>
      </c>
      <c r="F401">
        <f>COUNTIF(SLR479_20231202[Tytuł],"*"&amp;B401&amp;"*")</f>
        <v>24</v>
      </c>
      <c r="G401">
        <f>COUNTIF(SLR479_20231202[streszczenie],"*"&amp;B401&amp;"*")</f>
        <v>94</v>
      </c>
      <c r="H401" s="17" t="str">
        <f>IF(G401&gt;=F401,"TAK",0)</f>
        <v>TAK</v>
      </c>
      <c r="J401" t="s">
        <v>5152</v>
      </c>
    </row>
    <row r="402" spans="1:10" hidden="1" outlineLevel="1" x14ac:dyDescent="0.45">
      <c r="A402">
        <v>156</v>
      </c>
      <c r="B402" t="s">
        <v>5143</v>
      </c>
      <c r="C402"/>
      <c r="D402" t="s">
        <v>5421</v>
      </c>
      <c r="E402" s="21">
        <v>6</v>
      </c>
      <c r="F402">
        <f>COUNTIF(SLR479_20231202[Tytuł],"*"&amp;B402&amp;"*")</f>
        <v>1</v>
      </c>
      <c r="G402">
        <f>COUNTIF(SLR479_20231202[streszczenie],"*"&amp;B402&amp;"*")</f>
        <v>8</v>
      </c>
      <c r="H402" s="17" t="str">
        <f>IF(G402&gt;=F402,"TAK",0)</f>
        <v>TAK</v>
      </c>
      <c r="J402" t="s">
        <v>5153</v>
      </c>
    </row>
    <row r="403" spans="1:10" hidden="1" outlineLevel="1" x14ac:dyDescent="0.45">
      <c r="A403">
        <v>157</v>
      </c>
      <c r="B403" t="s">
        <v>5147</v>
      </c>
      <c r="C403"/>
      <c r="E403" s="21">
        <v>0</v>
      </c>
      <c r="F403">
        <f>COUNTIF(SLR479_20231202[Tytuł],"*"&amp;B403&amp;"*")</f>
        <v>0</v>
      </c>
      <c r="G403">
        <f>COUNTIF(SLR479_20231202[streszczenie],"*"&amp;B403&amp;"*")</f>
        <v>7</v>
      </c>
      <c r="H403" s="17" t="str">
        <f>IF(G403&gt;=F403,"TAK",0)</f>
        <v>TAK</v>
      </c>
    </row>
    <row r="404" spans="1:10" hidden="1" outlineLevel="1" x14ac:dyDescent="0.45">
      <c r="A404">
        <v>158</v>
      </c>
      <c r="B404" t="s">
        <v>5157</v>
      </c>
      <c r="C404"/>
      <c r="D404" t="s">
        <v>5421</v>
      </c>
      <c r="E404" s="21">
        <v>1</v>
      </c>
      <c r="F404">
        <f>COUNTIF(SLR479_20231202[Tytuł],"*"&amp;B404&amp;"*")</f>
        <v>0</v>
      </c>
      <c r="G404">
        <f>COUNTIF(SLR479_20231202[streszczenie],"*"&amp;B404&amp;"*")</f>
        <v>1</v>
      </c>
      <c r="H404" s="17" t="str">
        <f>IF(G404&gt;=F404,"TAK",0)</f>
        <v>TAK</v>
      </c>
      <c r="J404" t="s">
        <v>5158</v>
      </c>
    </row>
    <row r="405" spans="1:10" hidden="1" outlineLevel="1" x14ac:dyDescent="0.45">
      <c r="A405">
        <v>159</v>
      </c>
      <c r="B405" t="s">
        <v>5154</v>
      </c>
      <c r="C405"/>
      <c r="D405" t="s">
        <v>5422</v>
      </c>
      <c r="E405" s="21">
        <v>1</v>
      </c>
      <c r="F405">
        <f>COUNTIF(SLR479_20231202[Tytuł],"*"&amp;B405&amp;"*")</f>
        <v>0</v>
      </c>
      <c r="G405">
        <f>COUNTIF(SLR479_20231202[streszczenie],"*"&amp;B405&amp;"*")</f>
        <v>1</v>
      </c>
      <c r="H405" s="17" t="str">
        <f>IF(G405&gt;=F405,"TAK",0)</f>
        <v>TAK</v>
      </c>
      <c r="J405" t="s">
        <v>5155</v>
      </c>
    </row>
    <row r="406" spans="1:10" hidden="1" outlineLevel="1" x14ac:dyDescent="0.45">
      <c r="A406">
        <v>160</v>
      </c>
      <c r="B406" t="s">
        <v>5148</v>
      </c>
      <c r="C406"/>
      <c r="D406" t="s">
        <v>5421</v>
      </c>
      <c r="E406" s="21">
        <v>4</v>
      </c>
      <c r="F406">
        <f>COUNTIF(SLR479_20231202[Tytuł],"*"&amp;B406&amp;"*")</f>
        <v>0</v>
      </c>
      <c r="G406">
        <f>COUNTIF(SLR479_20231202[streszczenie],"*"&amp;B406&amp;"*")</f>
        <v>4</v>
      </c>
      <c r="H406" s="17" t="str">
        <f>IF(G406&gt;=F406,"TAK",0)</f>
        <v>TAK</v>
      </c>
      <c r="J406" t="s">
        <v>5156</v>
      </c>
    </row>
    <row r="407" spans="1:10" hidden="1" outlineLevel="1" x14ac:dyDescent="0.45">
      <c r="A407">
        <v>161</v>
      </c>
      <c r="B407" t="s">
        <v>5151</v>
      </c>
      <c r="C407"/>
      <c r="D407" t="s">
        <v>5421</v>
      </c>
      <c r="E407" s="21">
        <v>30</v>
      </c>
      <c r="F407">
        <f>COUNTIF(SLR479_20231202[Tytuł],"*"&amp;B407&amp;"*")</f>
        <v>1</v>
      </c>
      <c r="G407">
        <f>COUNTIF(SLR479_20231202[streszczenie],"*"&amp;B407&amp;"*")</f>
        <v>34</v>
      </c>
      <c r="H407" s="17" t="str">
        <f>IF(G407&gt;=F407,"TAK",0)</f>
        <v>TAK</v>
      </c>
      <c r="J407" t="s">
        <v>5159</v>
      </c>
    </row>
    <row r="408" spans="1:10" hidden="1" outlineLevel="1" x14ac:dyDescent="0.45">
      <c r="A408">
        <v>162</v>
      </c>
      <c r="B408" t="s">
        <v>4930</v>
      </c>
      <c r="C408"/>
      <c r="D408" t="s">
        <v>5426</v>
      </c>
      <c r="E408" s="21">
        <v>8</v>
      </c>
      <c r="F408">
        <f>COUNTIF(SLR479_20231202[Tytuł],"*"&amp;B408&amp;"*")</f>
        <v>9</v>
      </c>
      <c r="G408">
        <f>COUNTIF(SLR479_20231202[streszczenie],"*"&amp;B408&amp;"*")</f>
        <v>44</v>
      </c>
      <c r="H408" s="17" t="str">
        <f>IF(G408&gt;=F408,"TAK",0)</f>
        <v>TAK</v>
      </c>
      <c r="J408" t="s">
        <v>5160</v>
      </c>
    </row>
    <row r="409" spans="1:10" hidden="1" outlineLevel="1" x14ac:dyDescent="0.45">
      <c r="A409">
        <v>163</v>
      </c>
      <c r="B409" t="s">
        <v>5162</v>
      </c>
      <c r="C409"/>
      <c r="D409" t="s">
        <v>5422</v>
      </c>
      <c r="E409" s="21">
        <v>2</v>
      </c>
      <c r="F409">
        <f>COUNTIF(SLR479_20231202[Tytuł],"*"&amp;B409&amp;"*")</f>
        <v>0</v>
      </c>
      <c r="G409">
        <f>COUNTIF(SLR479_20231202[streszczenie],"*"&amp;B409&amp;"*")</f>
        <v>5</v>
      </c>
      <c r="H409" s="17" t="str">
        <f>IF(G409&gt;=F409,"TAK",0)</f>
        <v>TAK</v>
      </c>
      <c r="J409" t="s">
        <v>5161</v>
      </c>
    </row>
    <row r="410" spans="1:10" hidden="1" outlineLevel="1" x14ac:dyDescent="0.45">
      <c r="A410">
        <v>164</v>
      </c>
      <c r="B410" t="s">
        <v>4955</v>
      </c>
      <c r="C410"/>
      <c r="E410" s="21">
        <v>0</v>
      </c>
      <c r="F410">
        <f>COUNTIF(SLR479_20231202[Tytuł],"*"&amp;B410&amp;"*")</f>
        <v>0</v>
      </c>
      <c r="G410">
        <f>COUNTIF(SLR479_20231202[streszczenie],"*"&amp;B410&amp;"*")</f>
        <v>4</v>
      </c>
      <c r="H410" s="17" t="str">
        <f>IF(G410&gt;=F410,"TAK",0)</f>
        <v>TAK</v>
      </c>
    </row>
    <row r="411" spans="1:10" hidden="1" outlineLevel="1" x14ac:dyDescent="0.45">
      <c r="A411">
        <v>165</v>
      </c>
      <c r="B411" t="s">
        <v>5163</v>
      </c>
      <c r="C411"/>
      <c r="D411" t="s">
        <v>5428</v>
      </c>
      <c r="E411" s="21">
        <v>1</v>
      </c>
      <c r="F411">
        <f>COUNTIF(SLR479_20231202[Tytuł],"*"&amp;B411&amp;"*")</f>
        <v>0</v>
      </c>
      <c r="G411">
        <f>COUNTIF(SLR479_20231202[streszczenie],"*"&amp;B411&amp;"*")</f>
        <v>1</v>
      </c>
      <c r="H411" s="17" t="str">
        <f>IF(G411&gt;=F411,"TAK",0)</f>
        <v>TAK</v>
      </c>
      <c r="J411" t="s">
        <v>5164</v>
      </c>
    </row>
    <row r="412" spans="1:10" hidden="1" outlineLevel="1" x14ac:dyDescent="0.45">
      <c r="A412">
        <v>166</v>
      </c>
      <c r="B412" t="s">
        <v>4956</v>
      </c>
      <c r="C412"/>
      <c r="D412" t="s">
        <v>5428</v>
      </c>
      <c r="E412" s="21">
        <v>4</v>
      </c>
      <c r="F412">
        <f>COUNTIF(SLR479_20231202[Tytuł],"*"&amp;B412&amp;"*")</f>
        <v>7</v>
      </c>
      <c r="G412">
        <f>COUNTIF(SLR479_20231202[streszczenie],"*"&amp;B412&amp;"*")</f>
        <v>22</v>
      </c>
      <c r="H412" s="17" t="str">
        <f>IF(G412&gt;=F412,"TAK",0)</f>
        <v>TAK</v>
      </c>
      <c r="J412" t="s">
        <v>5167</v>
      </c>
    </row>
    <row r="413" spans="1:10" hidden="1" outlineLevel="1" x14ac:dyDescent="0.45">
      <c r="A413">
        <v>167</v>
      </c>
      <c r="B413" t="s">
        <v>5165</v>
      </c>
      <c r="C413"/>
      <c r="D413" t="s">
        <v>5428</v>
      </c>
      <c r="E413" s="21">
        <v>1</v>
      </c>
      <c r="F413">
        <f>COUNTIF(SLR479_20231202[Tytuł],"*"&amp;B413&amp;"*")</f>
        <v>0</v>
      </c>
      <c r="G413">
        <f>COUNTIF(SLR479_20231202[streszczenie],"*"&amp;B413&amp;"*")</f>
        <v>1</v>
      </c>
      <c r="H413" s="17" t="str">
        <f>IF(G413&gt;=F413,"TAK",0)</f>
        <v>TAK</v>
      </c>
      <c r="J413" t="s">
        <v>5166</v>
      </c>
    </row>
    <row r="414" spans="1:10" hidden="1" outlineLevel="1" x14ac:dyDescent="0.45">
      <c r="A414">
        <v>168</v>
      </c>
      <c r="B414" t="s">
        <v>4399</v>
      </c>
      <c r="C414"/>
      <c r="E414" s="21">
        <v>0</v>
      </c>
      <c r="F414">
        <f>COUNTIF(SLR479_20231202[Tytuł],"*"&amp;B414&amp;"*")</f>
        <v>2</v>
      </c>
      <c r="G414">
        <f>COUNTIF(SLR479_20231202[streszczenie],"*"&amp;B414&amp;"*")</f>
        <v>14</v>
      </c>
      <c r="H414" s="17" t="str">
        <f>IF(G414&gt;=F414,"TAK",0)</f>
        <v>TAK</v>
      </c>
    </row>
    <row r="415" spans="1:10" hidden="1" outlineLevel="1" x14ac:dyDescent="0.45">
      <c r="A415">
        <v>169</v>
      </c>
      <c r="B415" t="s">
        <v>5169</v>
      </c>
      <c r="C415"/>
      <c r="D415" t="s">
        <v>5426</v>
      </c>
      <c r="E415" s="21">
        <v>2</v>
      </c>
      <c r="F415">
        <f>COUNTIF(SLR479_20231202[Tytuł],"*"&amp;B415&amp;"*")</f>
        <v>0</v>
      </c>
      <c r="G415">
        <f>COUNTIF(SLR479_20231202[streszczenie],"*"&amp;B415&amp;"*")</f>
        <v>4</v>
      </c>
      <c r="H415" s="17" t="str">
        <f>IF(G415&gt;=F415,"TAK",0)</f>
        <v>TAK</v>
      </c>
      <c r="J415" t="s">
        <v>5170</v>
      </c>
    </row>
    <row r="416" spans="1:10" hidden="1" outlineLevel="1" x14ac:dyDescent="0.45">
      <c r="A416">
        <v>170</v>
      </c>
      <c r="B416" t="s">
        <v>5168</v>
      </c>
      <c r="C416"/>
      <c r="D416" t="s">
        <v>5426</v>
      </c>
      <c r="E416" s="21">
        <v>2</v>
      </c>
      <c r="F416">
        <f>COUNTIF(SLR479_20231202[Tytuł],"*"&amp;B416&amp;"*")</f>
        <v>0</v>
      </c>
      <c r="G416">
        <f>COUNTIF(SLR479_20231202[streszczenie],"*"&amp;B416&amp;"*")</f>
        <v>2</v>
      </c>
      <c r="H416" s="17" t="str">
        <f>IF(G416&gt;=F416,"TAK",0)</f>
        <v>TAK</v>
      </c>
      <c r="J416" t="s">
        <v>5171</v>
      </c>
    </row>
    <row r="417" spans="1:10" hidden="1" outlineLevel="1" x14ac:dyDescent="0.45">
      <c r="A417">
        <v>171</v>
      </c>
      <c r="B417" t="s">
        <v>4388</v>
      </c>
      <c r="C417"/>
      <c r="E417" s="21">
        <v>0</v>
      </c>
      <c r="F417">
        <f>COUNTIF(SLR479_20231202[Tytuł],"*"&amp;B417&amp;"*")</f>
        <v>2</v>
      </c>
      <c r="G417">
        <f>COUNTIF(SLR479_20231202[streszczenie],"*"&amp;B417&amp;"*")</f>
        <v>14</v>
      </c>
      <c r="H417" s="17" t="str">
        <f>IF(G417&gt;=F417,"TAK",0)</f>
        <v>TAK</v>
      </c>
    </row>
    <row r="418" spans="1:10" hidden="1" outlineLevel="1" x14ac:dyDescent="0.45">
      <c r="A418">
        <v>172</v>
      </c>
      <c r="B418" t="s">
        <v>5176</v>
      </c>
      <c r="C418"/>
      <c r="D418" t="s">
        <v>5419</v>
      </c>
      <c r="E418" s="21">
        <v>2</v>
      </c>
      <c r="F418">
        <f>COUNTIF(SLR479_20231202[Tytuł],"*"&amp;B418&amp;"*")</f>
        <v>1</v>
      </c>
      <c r="G418">
        <f>COUNTIF(SLR479_20231202[streszczenie],"*"&amp;B418&amp;"*")</f>
        <v>2</v>
      </c>
      <c r="H418" s="17" t="str">
        <f>IF(G418&gt;=F418,"TAK",0)</f>
        <v>TAK</v>
      </c>
      <c r="J418" t="s">
        <v>5177</v>
      </c>
    </row>
    <row r="419" spans="1:10" hidden="1" outlineLevel="1" x14ac:dyDescent="0.45">
      <c r="A419">
        <v>173</v>
      </c>
      <c r="B419" t="s">
        <v>5174</v>
      </c>
      <c r="C419"/>
      <c r="D419" t="s">
        <v>5419</v>
      </c>
      <c r="E419" s="21">
        <v>1</v>
      </c>
      <c r="F419">
        <f>COUNTIF(SLR479_20231202[Tytuł],"*"&amp;B419&amp;"*")</f>
        <v>0</v>
      </c>
      <c r="G419">
        <f>COUNTIF(SLR479_20231202[streszczenie],"*"&amp;B419&amp;"*")</f>
        <v>5</v>
      </c>
      <c r="H419" s="17" t="str">
        <f>IF(G419&gt;=F419,"TAK",0)</f>
        <v>TAK</v>
      </c>
      <c r="J419" t="s">
        <v>5175</v>
      </c>
    </row>
    <row r="420" spans="1:10" hidden="1" outlineLevel="1" x14ac:dyDescent="0.45">
      <c r="A420">
        <v>174</v>
      </c>
      <c r="B420" t="s">
        <v>5173</v>
      </c>
      <c r="C420"/>
      <c r="D420" t="s">
        <v>5419</v>
      </c>
      <c r="E420" s="21">
        <v>1</v>
      </c>
      <c r="F420">
        <f>COUNTIF(SLR479_20231202[Tytuł],"*"&amp;B420&amp;"*")</f>
        <v>0</v>
      </c>
      <c r="G420">
        <f>COUNTIF(SLR479_20231202[streszczenie],"*"&amp;B420&amp;"*")</f>
        <v>1</v>
      </c>
      <c r="H420" s="17" t="str">
        <f>IF(G420&gt;=F420,"TAK",0)</f>
        <v>TAK</v>
      </c>
      <c r="J420" t="s">
        <v>5080</v>
      </c>
    </row>
    <row r="421" spans="1:10" hidden="1" outlineLevel="1" x14ac:dyDescent="0.45">
      <c r="A421">
        <v>175</v>
      </c>
      <c r="B421" s="2" t="s">
        <v>4927</v>
      </c>
      <c r="C421" s="2"/>
      <c r="D421" s="2"/>
      <c r="E421" s="21">
        <v>0</v>
      </c>
      <c r="F421" s="2">
        <f>COUNTIF(SLR479_20231202[Tytuł],"*"&amp;B421&amp;"*")</f>
        <v>0</v>
      </c>
      <c r="G421" s="2">
        <f>COUNTIF(SLR479_20231202[streszczenie],"*"&amp;B421&amp;"*")</f>
        <v>0</v>
      </c>
      <c r="H421" s="17" t="str">
        <f>IF(G421&gt;=F421,"TAK",0)</f>
        <v>TAK</v>
      </c>
    </row>
    <row r="422" spans="1:10" hidden="1" outlineLevel="1" x14ac:dyDescent="0.45">
      <c r="A422">
        <v>176</v>
      </c>
      <c r="B422" t="s">
        <v>4400</v>
      </c>
      <c r="C422"/>
      <c r="E422" s="21">
        <v>0</v>
      </c>
      <c r="F422">
        <f>COUNTIF(SLR479_20231202[Tytuł],"*"&amp;B422&amp;"*")</f>
        <v>2</v>
      </c>
      <c r="G422">
        <f>COUNTIF(SLR479_20231202[streszczenie],"*"&amp;B422&amp;"*")</f>
        <v>17</v>
      </c>
      <c r="H422" s="17" t="str">
        <f>IF(G422&gt;=F422,"TAK",0)</f>
        <v>TAK</v>
      </c>
    </row>
    <row r="423" spans="1:10" hidden="1" outlineLevel="1" x14ac:dyDescent="0.45">
      <c r="A423">
        <v>177</v>
      </c>
      <c r="B423" t="s">
        <v>4944</v>
      </c>
      <c r="C423"/>
      <c r="D423" t="s">
        <v>5417</v>
      </c>
      <c r="E423" s="21">
        <v>10</v>
      </c>
      <c r="F423">
        <f>COUNTIF(SLR479_20231202[Tytuł],"*"&amp;B423&amp;"*")</f>
        <v>2</v>
      </c>
      <c r="G423">
        <f>COUNTIF(SLR479_20231202[streszczenie],"*"&amp;B423&amp;"*")</f>
        <v>11</v>
      </c>
      <c r="H423" s="17" t="str">
        <f>IF(G423&gt;=F423,"TAK",0)</f>
        <v>TAK</v>
      </c>
      <c r="J423" t="s">
        <v>5181</v>
      </c>
    </row>
    <row r="424" spans="1:10" hidden="1" outlineLevel="1" x14ac:dyDescent="0.45">
      <c r="A424">
        <v>178</v>
      </c>
      <c r="B424" t="s">
        <v>5178</v>
      </c>
      <c r="C424"/>
      <c r="E424" s="21">
        <v>0</v>
      </c>
      <c r="F424">
        <f>COUNTIF(SLR479_20231202[Tytuł],"*"&amp;B424&amp;"*")</f>
        <v>3</v>
      </c>
      <c r="G424">
        <f>COUNTIF(SLR479_20231202[streszczenie],"*"&amp;B424&amp;"*")</f>
        <v>20</v>
      </c>
      <c r="H424" s="17" t="str">
        <f>IF(G424&gt;=F424,"TAK",0)</f>
        <v>TAK</v>
      </c>
    </row>
    <row r="425" spans="1:10" hidden="1" outlineLevel="1" x14ac:dyDescent="0.45">
      <c r="A425">
        <v>179</v>
      </c>
      <c r="B425" t="s">
        <v>4961</v>
      </c>
      <c r="C425"/>
      <c r="D425" t="s">
        <v>5417</v>
      </c>
      <c r="E425" s="21">
        <v>4</v>
      </c>
      <c r="F425">
        <f>COUNTIF(SLR479_20231202[Tytuł],"*"&amp;B425&amp;"*")</f>
        <v>1</v>
      </c>
      <c r="G425">
        <f>COUNTIF(SLR479_20231202[streszczenie],"*"&amp;B425&amp;"*")</f>
        <v>4</v>
      </c>
      <c r="H425" s="17" t="str">
        <f>IF(G425&gt;=F425,"TAK",0)</f>
        <v>TAK</v>
      </c>
      <c r="J425" t="s">
        <v>5182</v>
      </c>
    </row>
    <row r="426" spans="1:10" hidden="1" outlineLevel="1" x14ac:dyDescent="0.45">
      <c r="A426">
        <v>180</v>
      </c>
      <c r="B426" t="s">
        <v>5183</v>
      </c>
      <c r="C426"/>
      <c r="D426" t="s">
        <v>5417</v>
      </c>
      <c r="E426" s="21">
        <v>3</v>
      </c>
      <c r="F426">
        <f>COUNTIF(SLR479_20231202[Tytuł],"*"&amp;B426&amp;"*")</f>
        <v>3</v>
      </c>
      <c r="G426">
        <f>COUNTIF(SLR479_20231202[streszczenie],"*"&amp;B426&amp;"*")</f>
        <v>13</v>
      </c>
      <c r="H426" s="17" t="str">
        <f>IF(G426&gt;=F426,"TAK",0)</f>
        <v>TAK</v>
      </c>
      <c r="I426" t="s">
        <v>5187</v>
      </c>
      <c r="J426" t="s">
        <v>5185</v>
      </c>
    </row>
    <row r="427" spans="1:10" hidden="1" outlineLevel="1" x14ac:dyDescent="0.45">
      <c r="A427">
        <v>181</v>
      </c>
      <c r="B427" t="s">
        <v>5184</v>
      </c>
      <c r="C427"/>
      <c r="D427" t="s">
        <v>5417</v>
      </c>
      <c r="E427" s="21">
        <v>3</v>
      </c>
      <c r="F427">
        <f>COUNTIF(SLR479_20231202[Tytuł],"*"&amp;B427&amp;"*")</f>
        <v>0</v>
      </c>
      <c r="G427">
        <f>COUNTIF(SLR479_20231202[streszczenie],"*"&amp;B427&amp;"*")</f>
        <v>3</v>
      </c>
      <c r="H427" s="17" t="str">
        <f>IF(G427&gt;=F427,"TAK",0)</f>
        <v>TAK</v>
      </c>
      <c r="J427" t="s">
        <v>5186</v>
      </c>
    </row>
    <row r="428" spans="1:10" hidden="1" outlineLevel="1" x14ac:dyDescent="0.45">
      <c r="A428">
        <v>182</v>
      </c>
      <c r="B428" t="s">
        <v>4390</v>
      </c>
      <c r="C428"/>
      <c r="E428" s="21">
        <v>0</v>
      </c>
      <c r="F428">
        <f>COUNTIF(SLR479_20231202[Tytuł],"*"&amp;B428&amp;"*")</f>
        <v>0</v>
      </c>
      <c r="G428">
        <f>COUNTIF(SLR479_20231202[streszczenie],"*"&amp;B428&amp;"*")</f>
        <v>1</v>
      </c>
      <c r="H428" s="17" t="str">
        <f>IF(G428&gt;=F428,"TAK",0)</f>
        <v>TAK</v>
      </c>
    </row>
    <row r="429" spans="1:10" hidden="1" outlineLevel="1" x14ac:dyDescent="0.45">
      <c r="A429">
        <v>183</v>
      </c>
      <c r="B429" t="s">
        <v>4404</v>
      </c>
      <c r="C429"/>
      <c r="D429" t="s">
        <v>5428</v>
      </c>
      <c r="E429" s="21">
        <v>1</v>
      </c>
      <c r="F429">
        <f>COUNTIF(SLR479_20231202[Tytuł],"*"&amp;B429&amp;"*")</f>
        <v>10</v>
      </c>
      <c r="G429">
        <f>COUNTIF(SLR479_20231202[streszczenie],"*"&amp;B429&amp;"*")</f>
        <v>39</v>
      </c>
      <c r="H429" s="17" t="str">
        <f>IF(G429&gt;=F429,"TAK",0)</f>
        <v>TAK</v>
      </c>
      <c r="J429" t="s">
        <v>5142</v>
      </c>
    </row>
    <row r="430" spans="1:10" hidden="1" outlineLevel="1" x14ac:dyDescent="0.45">
      <c r="A430">
        <v>184</v>
      </c>
      <c r="B430" t="s">
        <v>5191</v>
      </c>
      <c r="C430"/>
      <c r="D430" t="s">
        <v>5428</v>
      </c>
      <c r="E430" s="21">
        <v>1</v>
      </c>
      <c r="F430">
        <f>COUNTIF(SLR479_20231202[Tytuł],"*"&amp;B430&amp;"*")</f>
        <v>0</v>
      </c>
      <c r="G430">
        <f>COUNTIF(SLR479_20231202[streszczenie],"*"&amp;B430&amp;"*")</f>
        <v>1</v>
      </c>
      <c r="H430" s="17" t="str">
        <f>IF(G430&gt;=F430,"TAK",0)</f>
        <v>TAK</v>
      </c>
      <c r="J430" t="s">
        <v>5192</v>
      </c>
    </row>
    <row r="431" spans="1:10" hidden="1" outlineLevel="1" x14ac:dyDescent="0.45">
      <c r="A431">
        <v>185</v>
      </c>
      <c r="B431" t="s">
        <v>5188</v>
      </c>
      <c r="C431"/>
      <c r="D431" t="s">
        <v>5428</v>
      </c>
      <c r="E431" s="21">
        <v>1</v>
      </c>
      <c r="F431">
        <f>COUNTIF(SLR479_20231202[Tytuł],"*"&amp;B431&amp;"*")</f>
        <v>9</v>
      </c>
      <c r="G431">
        <f>COUNTIF(SLR479_20231202[streszczenie],"*"&amp;B431&amp;"*")</f>
        <v>33</v>
      </c>
      <c r="H431" s="17" t="str">
        <f>IF(G431&gt;=F431,"TAK",0)</f>
        <v>TAK</v>
      </c>
      <c r="J431" t="s">
        <v>5136</v>
      </c>
    </row>
    <row r="432" spans="1:10" hidden="1" outlineLevel="1" x14ac:dyDescent="0.45">
      <c r="A432">
        <v>186</v>
      </c>
      <c r="B432" t="s">
        <v>5193</v>
      </c>
      <c r="C432"/>
      <c r="D432" t="s">
        <v>5428</v>
      </c>
      <c r="E432" s="21">
        <v>1</v>
      </c>
      <c r="F432">
        <f>COUNTIF(SLR479_20231202[Tytuł],"*"&amp;B432&amp;"*")</f>
        <v>0</v>
      </c>
      <c r="G432">
        <f>COUNTIF(SLR479_20231202[streszczenie],"*"&amp;B432&amp;"*")</f>
        <v>1</v>
      </c>
      <c r="H432" s="17" t="str">
        <f>IF(G432&gt;=F432,"TAK",0)</f>
        <v>TAK</v>
      </c>
      <c r="J432" t="s">
        <v>5194</v>
      </c>
    </row>
    <row r="433" spans="1:10" hidden="1" outlineLevel="1" x14ac:dyDescent="0.45">
      <c r="A433">
        <v>187</v>
      </c>
      <c r="B433" s="2" t="s">
        <v>4921</v>
      </c>
      <c r="C433" s="2"/>
      <c r="D433" s="2"/>
      <c r="E433" s="21">
        <v>0</v>
      </c>
      <c r="F433" s="2">
        <f>COUNTIF(SLR479_20231202[Tytuł],"*"&amp;B433&amp;"*")</f>
        <v>0</v>
      </c>
      <c r="G433" s="2">
        <f>COUNTIF(SLR479_20231202[streszczenie],"*"&amp;B433&amp;"*")</f>
        <v>0</v>
      </c>
      <c r="H433" s="17" t="str">
        <f>IF(G433&gt;=F433,"TAK",0)</f>
        <v>TAK</v>
      </c>
    </row>
    <row r="434" spans="1:10" hidden="1" outlineLevel="1" x14ac:dyDescent="0.45">
      <c r="A434">
        <v>188</v>
      </c>
      <c r="B434" s="2" t="s">
        <v>4950</v>
      </c>
      <c r="C434" s="2"/>
      <c r="D434" s="2"/>
      <c r="E434" s="21">
        <v>0</v>
      </c>
      <c r="F434" s="2">
        <f>COUNTIF(SLR479_20231202[Tytuł],"*"&amp;B434&amp;"*")</f>
        <v>0</v>
      </c>
      <c r="G434" s="2">
        <f>COUNTIF(SLR479_20231202[streszczenie],"*"&amp;B434&amp;"*")</f>
        <v>0</v>
      </c>
      <c r="H434" s="17" t="str">
        <f>IF(G434&gt;=F434,"TAK",0)</f>
        <v>TAK</v>
      </c>
    </row>
    <row r="435" spans="1:10" hidden="1" outlineLevel="1" x14ac:dyDescent="0.45">
      <c r="A435">
        <v>189</v>
      </c>
      <c r="B435" t="s">
        <v>5195</v>
      </c>
      <c r="C435"/>
      <c r="D435" t="s">
        <v>5422</v>
      </c>
      <c r="E435" s="21">
        <v>12</v>
      </c>
      <c r="F435">
        <f>COUNTIF(SLR479_20231202[Tytuł],"*"&amp;B435&amp;"*")</f>
        <v>0</v>
      </c>
      <c r="G435">
        <f>COUNTIF(SLR479_20231202[streszczenie],"*"&amp;B435&amp;"*")</f>
        <v>12</v>
      </c>
      <c r="H435" s="17" t="str">
        <f>IF(G435&gt;=F435,"TAK",0)</f>
        <v>TAK</v>
      </c>
      <c r="J435" t="s">
        <v>5196</v>
      </c>
    </row>
    <row r="436" spans="1:10" hidden="1" outlineLevel="1" x14ac:dyDescent="0.45">
      <c r="A436">
        <v>190</v>
      </c>
      <c r="B436" t="s">
        <v>4957</v>
      </c>
      <c r="C436"/>
      <c r="E436" s="21">
        <v>0</v>
      </c>
      <c r="F436">
        <f>COUNTIF(SLR479_20231202[Tytuł],"*"&amp;B436&amp;"*")</f>
        <v>4</v>
      </c>
      <c r="G436">
        <f>COUNTIF(SLR479_20231202[streszczenie],"*"&amp;B436&amp;"*")</f>
        <v>25</v>
      </c>
      <c r="H436" s="17" t="str">
        <f>IF(G436&gt;=F436,"TAK",0)</f>
        <v>TAK</v>
      </c>
    </row>
    <row r="437" spans="1:10" hidden="1" outlineLevel="1" x14ac:dyDescent="0.45">
      <c r="A437">
        <v>191</v>
      </c>
      <c r="B437" t="s">
        <v>5197</v>
      </c>
      <c r="C437"/>
      <c r="E437" s="21">
        <v>0</v>
      </c>
      <c r="F437">
        <f>COUNTIF(SLR479_20231202[Tytuł],"*"&amp;B437&amp;"*")</f>
        <v>2</v>
      </c>
      <c r="G437">
        <f>COUNTIF(SLR479_20231202[streszczenie],"*"&amp;B437&amp;"*")</f>
        <v>3</v>
      </c>
      <c r="H437" s="17" t="str">
        <f>IF(G437&gt;=F437,"TAK",0)</f>
        <v>TAK</v>
      </c>
    </row>
    <row r="438" spans="1:10" hidden="1" outlineLevel="1" x14ac:dyDescent="0.45">
      <c r="A438">
        <v>192</v>
      </c>
      <c r="B438" t="s">
        <v>5198</v>
      </c>
      <c r="C438"/>
      <c r="E438" s="21">
        <v>0</v>
      </c>
      <c r="F438">
        <f>COUNTIF(SLR479_20231202[Tytuł],"*"&amp;B438&amp;"*")</f>
        <v>1</v>
      </c>
      <c r="G438">
        <f>COUNTIF(SLR479_20231202[streszczenie],"*"&amp;B438&amp;"*")</f>
        <v>21</v>
      </c>
      <c r="H438" s="17" t="str">
        <f>IF(G438&gt;=F438,"TAK",0)</f>
        <v>TAK</v>
      </c>
    </row>
    <row r="439" spans="1:10" hidden="1" outlineLevel="1" x14ac:dyDescent="0.45">
      <c r="A439">
        <v>193</v>
      </c>
      <c r="B439" t="s">
        <v>5199</v>
      </c>
      <c r="C439"/>
      <c r="E439" s="21">
        <v>0</v>
      </c>
      <c r="F439">
        <f>COUNTIF(SLR479_20231202[Tytuł],"*"&amp;B439&amp;"*")</f>
        <v>0</v>
      </c>
      <c r="G439">
        <f>COUNTIF(SLR479_20231202[streszczenie],"*"&amp;B439&amp;"*")</f>
        <v>1</v>
      </c>
      <c r="H439" s="17" t="str">
        <f>IF(G439&gt;=F439,"TAK",0)</f>
        <v>TAK</v>
      </c>
    </row>
    <row r="440" spans="1:10" hidden="1" outlineLevel="1" x14ac:dyDescent="0.45">
      <c r="A440">
        <v>194</v>
      </c>
      <c r="B440" t="s">
        <v>5200</v>
      </c>
      <c r="C440"/>
      <c r="D440" t="s">
        <v>5422</v>
      </c>
      <c r="E440" s="21">
        <v>2</v>
      </c>
      <c r="F440">
        <f>COUNTIF(SLR479_20231202[Tytuł],"*"&amp;B440&amp;"*")</f>
        <v>0</v>
      </c>
      <c r="G440">
        <f>COUNTIF(SLR479_20231202[streszczenie],"*"&amp;B440&amp;"*")</f>
        <v>2</v>
      </c>
      <c r="H440" s="17" t="str">
        <f>IF(G440&gt;=F440,"TAK",0)</f>
        <v>TAK</v>
      </c>
      <c r="J440" t="s">
        <v>5201</v>
      </c>
    </row>
    <row r="441" spans="1:10" hidden="1" outlineLevel="1" x14ac:dyDescent="0.45">
      <c r="A441">
        <v>195</v>
      </c>
      <c r="B441" t="s">
        <v>5202</v>
      </c>
      <c r="C441"/>
      <c r="D441" t="s">
        <v>5422</v>
      </c>
      <c r="E441" s="21">
        <v>1</v>
      </c>
      <c r="F441">
        <f>COUNTIF(SLR479_20231202[Tytuł],"*"&amp;B441&amp;"*")</f>
        <v>0</v>
      </c>
      <c r="G441">
        <f>COUNTIF(SLR479_20231202[streszczenie],"*"&amp;B441&amp;"*")</f>
        <v>1</v>
      </c>
      <c r="H441" s="17" t="str">
        <f>IF(G441&gt;=F441,"TAK",0)</f>
        <v>TAK</v>
      </c>
      <c r="J441" t="s">
        <v>5203</v>
      </c>
    </row>
    <row r="442" spans="1:10" hidden="1" outlineLevel="1" x14ac:dyDescent="0.45">
      <c r="A442">
        <v>196</v>
      </c>
      <c r="B442" t="s">
        <v>5266</v>
      </c>
      <c r="C442"/>
      <c r="D442" t="s">
        <v>5422</v>
      </c>
      <c r="E442" s="21">
        <v>1</v>
      </c>
      <c r="F442">
        <f>COUNTIF(SLR479_20231202[Tytuł],"*"&amp;B442&amp;"*")</f>
        <v>0</v>
      </c>
      <c r="G442">
        <f>COUNTIF(SLR479_20231202[streszczenie],"*"&amp;B442&amp;"*")</f>
        <v>1</v>
      </c>
      <c r="H442" s="17" t="str">
        <f>IF(G442&gt;=F442,"TAK",0)</f>
        <v>TAK</v>
      </c>
      <c r="J442" t="s">
        <v>5267</v>
      </c>
    </row>
    <row r="443" spans="1:10" hidden="1" outlineLevel="1" x14ac:dyDescent="0.45">
      <c r="A443">
        <v>197</v>
      </c>
      <c r="B443" t="s">
        <v>5204</v>
      </c>
      <c r="C443"/>
      <c r="D443" t="s">
        <v>5415</v>
      </c>
      <c r="E443" s="21">
        <v>1</v>
      </c>
      <c r="F443">
        <f>COUNTIF(SLR479_20231202[Tytuł],"*"&amp;B443&amp;"*")</f>
        <v>0</v>
      </c>
      <c r="G443">
        <f>COUNTIF(SLR479_20231202[streszczenie],"*"&amp;B443&amp;"*")</f>
        <v>1</v>
      </c>
      <c r="H443" s="17" t="str">
        <f>IF(G443&gt;=F443,"TAK",0)</f>
        <v>TAK</v>
      </c>
      <c r="J443" t="s">
        <v>5205</v>
      </c>
    </row>
    <row r="444" spans="1:10" hidden="1" outlineLevel="1" x14ac:dyDescent="0.45">
      <c r="A444">
        <v>198</v>
      </c>
      <c r="B444" t="s">
        <v>5241</v>
      </c>
      <c r="C444"/>
      <c r="D444" t="s">
        <v>5418</v>
      </c>
      <c r="E444" s="21">
        <v>11</v>
      </c>
      <c r="F444">
        <f>COUNTIF(SLR479_20231202[Tytuł],"*"&amp;B444&amp;"*")</f>
        <v>1</v>
      </c>
      <c r="G444">
        <f>COUNTIF(SLR479_20231202[streszczenie],"*"&amp;B444&amp;"*")</f>
        <v>27</v>
      </c>
      <c r="H444" s="17" t="str">
        <f>IF(G444&gt;=F444,"TAK",0)</f>
        <v>TAK</v>
      </c>
      <c r="I444" t="s">
        <v>5256</v>
      </c>
      <c r="J444" t="s">
        <v>5254</v>
      </c>
    </row>
    <row r="445" spans="1:10" hidden="1" outlineLevel="1" x14ac:dyDescent="0.45">
      <c r="A445">
        <v>199</v>
      </c>
      <c r="B445" t="s">
        <v>5248</v>
      </c>
      <c r="C445"/>
      <c r="D445" t="s">
        <v>5420</v>
      </c>
      <c r="E445" s="21">
        <v>1</v>
      </c>
      <c r="F445">
        <f>COUNTIF(SLR479_20231202[Tytuł],"*"&amp;B445&amp;"*")</f>
        <v>0</v>
      </c>
      <c r="G445">
        <f>COUNTIF(SLR479_20231202[streszczenie],"*"&amp;B445&amp;"*")</f>
        <v>1</v>
      </c>
      <c r="H445" s="17" t="str">
        <f>IF(G445&gt;=F445,"TAK",0)</f>
        <v>TAK</v>
      </c>
      <c r="J445" t="s">
        <v>5249</v>
      </c>
    </row>
    <row r="446" spans="1:10" hidden="1" outlineLevel="1" x14ac:dyDescent="0.45">
      <c r="A446">
        <v>200</v>
      </c>
      <c r="B446" t="s">
        <v>5255</v>
      </c>
      <c r="C446"/>
      <c r="D446" t="s">
        <v>5420</v>
      </c>
      <c r="E446" s="21">
        <v>1</v>
      </c>
      <c r="F446">
        <f>COUNTIF(SLR479_20231202[Tytuł],"*"&amp;B446&amp;"*")</f>
        <v>0</v>
      </c>
      <c r="G446">
        <f>COUNTIF(SLR479_20231202[streszczenie],"*"&amp;B446&amp;"*")</f>
        <v>1</v>
      </c>
      <c r="H446" s="17" t="str">
        <f>IF(G446&gt;=F446,"TAK",0)</f>
        <v>TAK</v>
      </c>
      <c r="J446" t="s">
        <v>5131</v>
      </c>
    </row>
    <row r="447" spans="1:10" hidden="1" outlineLevel="1" x14ac:dyDescent="0.45">
      <c r="A447">
        <v>201</v>
      </c>
      <c r="B447" t="s">
        <v>5246</v>
      </c>
      <c r="C447"/>
      <c r="D447" t="s">
        <v>5420</v>
      </c>
      <c r="E447" s="21">
        <v>1</v>
      </c>
      <c r="F447">
        <f>COUNTIF(SLR479_20231202[Tytuł],"*"&amp;B447&amp;"*")</f>
        <v>0</v>
      </c>
      <c r="G447">
        <f>COUNTIF(SLR479_20231202[streszczenie],"*"&amp;B447&amp;"*")</f>
        <v>1</v>
      </c>
      <c r="H447" s="17" t="str">
        <f>IF(G447&gt;=F447,"TAK",0)</f>
        <v>TAK</v>
      </c>
      <c r="J447" t="s">
        <v>5247</v>
      </c>
    </row>
    <row r="448" spans="1:10" hidden="1" outlineLevel="1" x14ac:dyDescent="0.45">
      <c r="A448">
        <v>202</v>
      </c>
      <c r="B448" t="s">
        <v>5244</v>
      </c>
      <c r="C448"/>
      <c r="D448" t="s">
        <v>5420</v>
      </c>
      <c r="E448" s="21">
        <v>1</v>
      </c>
      <c r="F448">
        <f>COUNTIF(SLR479_20231202[Tytuł],"*"&amp;B448&amp;"*")</f>
        <v>0</v>
      </c>
      <c r="G448">
        <f>COUNTIF(SLR479_20231202[streszczenie],"*"&amp;B448&amp;"*")</f>
        <v>1</v>
      </c>
      <c r="H448" s="17" t="str">
        <f>IF(G448&gt;=F448,"TAK",0)</f>
        <v>TAK</v>
      </c>
      <c r="J448" t="s">
        <v>5245</v>
      </c>
    </row>
    <row r="449" spans="1:10" hidden="1" outlineLevel="1" x14ac:dyDescent="0.45">
      <c r="A449">
        <v>203</v>
      </c>
      <c r="B449" t="s">
        <v>5250</v>
      </c>
      <c r="C449"/>
      <c r="D449" t="s">
        <v>5420</v>
      </c>
      <c r="E449" s="21">
        <v>1</v>
      </c>
      <c r="F449">
        <f>COUNTIF(SLR479_20231202[Tytuł],"*"&amp;B449&amp;"*")</f>
        <v>0</v>
      </c>
      <c r="G449">
        <f>COUNTIF(SLR479_20231202[streszczenie],"*"&amp;B449&amp;"*")</f>
        <v>1</v>
      </c>
      <c r="H449" s="17" t="str">
        <f>IF(G449&gt;=F449,"TAK",0)</f>
        <v>TAK</v>
      </c>
      <c r="J449" t="s">
        <v>5251</v>
      </c>
    </row>
    <row r="450" spans="1:10" hidden="1" outlineLevel="1" x14ac:dyDescent="0.45">
      <c r="A450">
        <v>204</v>
      </c>
      <c r="B450" t="s">
        <v>5252</v>
      </c>
      <c r="C450"/>
      <c r="D450" t="s">
        <v>5420</v>
      </c>
      <c r="E450" s="21">
        <v>1</v>
      </c>
      <c r="F450">
        <f>COUNTIF(SLR479_20231202[Tytuł],"*"&amp;B450&amp;"*")</f>
        <v>0</v>
      </c>
      <c r="G450">
        <f>COUNTIF(SLR479_20231202[streszczenie],"*"&amp;B450&amp;"*")</f>
        <v>1</v>
      </c>
      <c r="H450" s="17" t="str">
        <f>IF(G450&gt;=F450,"TAK",0)</f>
        <v>TAK</v>
      </c>
      <c r="J450" t="s">
        <v>5253</v>
      </c>
    </row>
    <row r="451" spans="1:10" hidden="1" outlineLevel="1" x14ac:dyDescent="0.45">
      <c r="A451">
        <v>205</v>
      </c>
      <c r="B451" t="s">
        <v>4937</v>
      </c>
      <c r="C451"/>
      <c r="E451" s="21">
        <v>0</v>
      </c>
      <c r="F451">
        <f>COUNTIF(SLR479_20231202[Tytuł],"*"&amp;B451&amp;"*")</f>
        <v>0</v>
      </c>
      <c r="G451">
        <f>COUNTIF(SLR479_20231202[streszczenie],"*"&amp;B451&amp;"*")</f>
        <v>2</v>
      </c>
      <c r="H451" s="17" t="str">
        <f>IF(G451&gt;=F451,"TAK",0)</f>
        <v>TAK</v>
      </c>
    </row>
    <row r="452" spans="1:10" hidden="1" outlineLevel="1" x14ac:dyDescent="0.45">
      <c r="A452">
        <v>206</v>
      </c>
      <c r="B452" t="s">
        <v>4431</v>
      </c>
      <c r="C452"/>
      <c r="E452" s="21">
        <v>0</v>
      </c>
      <c r="F452">
        <f>COUNTIF(SLR479_20231202[Tytuł],"*"&amp;B452&amp;"*")</f>
        <v>0</v>
      </c>
      <c r="G452">
        <f>COUNTIF(SLR479_20231202[streszczenie],"*"&amp;B452&amp;"*")</f>
        <v>2</v>
      </c>
      <c r="H452" s="17" t="str">
        <f>IF(G452&gt;=F452,"TAK",0)</f>
        <v>TAK</v>
      </c>
    </row>
    <row r="453" spans="1:10" hidden="1" outlineLevel="1" x14ac:dyDescent="0.45">
      <c r="A453">
        <v>207</v>
      </c>
      <c r="B453" t="s">
        <v>4948</v>
      </c>
      <c r="C453"/>
      <c r="D453" t="s">
        <v>5426</v>
      </c>
      <c r="E453" s="21">
        <v>1</v>
      </c>
      <c r="F453">
        <f>COUNTIF(SLR479_20231202[Tytuł],"*"&amp;B453&amp;"*")</f>
        <v>0</v>
      </c>
      <c r="G453">
        <f>COUNTIF(SLR479_20231202[streszczenie],"*"&amp;B453&amp;"*")</f>
        <v>1</v>
      </c>
      <c r="H453" s="17" t="str">
        <f>IF(G453&gt;=F453,"TAK",0)</f>
        <v>TAK</v>
      </c>
      <c r="J453" t="s">
        <v>5101</v>
      </c>
    </row>
    <row r="454" spans="1:10" hidden="1" outlineLevel="1" x14ac:dyDescent="0.45">
      <c r="A454">
        <v>208</v>
      </c>
      <c r="B454" t="s">
        <v>5206</v>
      </c>
      <c r="C454"/>
      <c r="E454" s="21">
        <v>0</v>
      </c>
      <c r="F454">
        <f>COUNTIF(SLR479_20231202[Tytuł],"*"&amp;B454&amp;"*")</f>
        <v>2</v>
      </c>
      <c r="G454">
        <f>COUNTIF(SLR479_20231202[streszczenie],"*"&amp;B454&amp;"*")</f>
        <v>17</v>
      </c>
      <c r="H454" s="17" t="str">
        <f>IF(G454&gt;=F454,"TAK",0)</f>
        <v>TAK</v>
      </c>
    </row>
    <row r="455" spans="1:10" hidden="1" outlineLevel="1" x14ac:dyDescent="0.45">
      <c r="A455">
        <v>209</v>
      </c>
      <c r="B455" t="s">
        <v>5207</v>
      </c>
      <c r="C455"/>
      <c r="D455" t="s">
        <v>5418</v>
      </c>
      <c r="E455" s="21">
        <v>14</v>
      </c>
      <c r="F455">
        <f>COUNTIF(SLR479_20231202[Tytuł],"*"&amp;B455&amp;"*")</f>
        <v>1</v>
      </c>
      <c r="G455">
        <f>COUNTIF(SLR479_20231202[streszczenie],"*"&amp;B455&amp;"*")</f>
        <v>14</v>
      </c>
      <c r="H455" s="17" t="str">
        <f>IF(G455&gt;=F455,"TAK",0)</f>
        <v>TAK</v>
      </c>
      <c r="J455" t="s">
        <v>5211</v>
      </c>
    </row>
    <row r="456" spans="1:10" hidden="1" outlineLevel="1" x14ac:dyDescent="0.45">
      <c r="A456">
        <v>210</v>
      </c>
      <c r="B456" t="s">
        <v>5209</v>
      </c>
      <c r="C456"/>
      <c r="D456" t="s">
        <v>5418</v>
      </c>
      <c r="E456" s="21">
        <v>1</v>
      </c>
      <c r="F456">
        <f>COUNTIF(SLR479_20231202[Tytuł],"*"&amp;B456&amp;"*")</f>
        <v>0</v>
      </c>
      <c r="G456">
        <f>COUNTIF(SLR479_20231202[streszczenie],"*"&amp;B456&amp;"*")</f>
        <v>1</v>
      </c>
      <c r="H456" s="17" t="str">
        <f>IF(G456&gt;=F456,"TAK",0)</f>
        <v>TAK</v>
      </c>
      <c r="J456" t="s">
        <v>5210</v>
      </c>
    </row>
    <row r="457" spans="1:10" hidden="1" outlineLevel="1" x14ac:dyDescent="0.45">
      <c r="A457">
        <v>211</v>
      </c>
      <c r="B457" t="s">
        <v>5208</v>
      </c>
      <c r="C457"/>
      <c r="D457" t="s">
        <v>5418</v>
      </c>
      <c r="E457" s="21">
        <v>1</v>
      </c>
      <c r="F457">
        <f>COUNTIF(SLR479_20231202[Tytuł],"*"&amp;B457&amp;"*")</f>
        <v>1</v>
      </c>
      <c r="G457">
        <f>COUNTIF(SLR479_20231202[streszczenie],"*"&amp;B457&amp;"*")</f>
        <v>1</v>
      </c>
      <c r="H457" s="17" t="str">
        <f>IF(G457&gt;=F457,"TAK",0)</f>
        <v>TAK</v>
      </c>
      <c r="J457" t="s">
        <v>5164</v>
      </c>
    </row>
    <row r="458" spans="1:10" hidden="1" outlineLevel="1" x14ac:dyDescent="0.45">
      <c r="A458">
        <v>212</v>
      </c>
      <c r="B458" s="20" t="s">
        <v>4941</v>
      </c>
      <c r="C458" s="20"/>
      <c r="D458" s="20" t="s">
        <v>5426</v>
      </c>
      <c r="E458" s="25">
        <v>1</v>
      </c>
      <c r="F458" s="20">
        <f>COUNTIF(SLR479_20231202[Tytuł],"*"&amp;B458&amp;"*")</f>
        <v>0</v>
      </c>
      <c r="G458" s="20">
        <f>COUNTIF(SLR479_20231202[streszczenie],"*"&amp;B458&amp;"*")</f>
        <v>1</v>
      </c>
      <c r="H458" s="24" t="str">
        <f>IF(G458&gt;=F458,"TAK",0)</f>
        <v>TAK</v>
      </c>
      <c r="I458" s="20" t="s">
        <v>5427</v>
      </c>
      <c r="J458" t="s">
        <v>5179</v>
      </c>
    </row>
    <row r="459" spans="1:10" hidden="1" outlineLevel="1" x14ac:dyDescent="0.45">
      <c r="A459">
        <v>213</v>
      </c>
      <c r="B459" s="2" t="s">
        <v>4922</v>
      </c>
      <c r="C459" s="2"/>
      <c r="D459" s="2"/>
      <c r="E459" s="21">
        <v>0</v>
      </c>
      <c r="F459" s="2">
        <f>COUNTIF(SLR479_20231202[Tytuł],"*"&amp;B459&amp;"*")</f>
        <v>0</v>
      </c>
      <c r="G459" s="2">
        <f>COUNTIF(SLR479_20231202[streszczenie],"*"&amp;B459&amp;"*")</f>
        <v>0</v>
      </c>
      <c r="H459" s="17" t="str">
        <f>IF(G459&gt;=F459,"TAK",0)</f>
        <v>TAK</v>
      </c>
    </row>
    <row r="460" spans="1:10" hidden="1" outlineLevel="1" x14ac:dyDescent="0.45">
      <c r="A460">
        <v>214</v>
      </c>
      <c r="B460" t="s">
        <v>4942</v>
      </c>
      <c r="C460"/>
      <c r="E460" s="21">
        <v>0</v>
      </c>
      <c r="F460">
        <f>COUNTIF(SLR479_20231202[Tytuł],"*"&amp;B460&amp;"*")</f>
        <v>0</v>
      </c>
      <c r="G460">
        <f>COUNTIF(SLR479_20231202[streszczenie],"*"&amp;B460&amp;"*")</f>
        <v>2</v>
      </c>
      <c r="H460" s="17" t="str">
        <f>IF(G460&gt;=F460,"TAK",0)</f>
        <v>TAK</v>
      </c>
    </row>
    <row r="461" spans="1:10" hidden="1" outlineLevel="1" x14ac:dyDescent="0.45">
      <c r="A461">
        <v>215</v>
      </c>
      <c r="B461" s="2" t="s">
        <v>4935</v>
      </c>
      <c r="C461" s="2"/>
      <c r="D461" s="2"/>
      <c r="E461" s="21">
        <v>0</v>
      </c>
      <c r="F461" s="2">
        <f>COUNTIF(SLR479_20231202[Tytuł],"*"&amp;B461&amp;"*")</f>
        <v>0</v>
      </c>
      <c r="G461" s="2">
        <f>COUNTIF(SLR479_20231202[streszczenie],"*"&amp;B461&amp;"*")</f>
        <v>0</v>
      </c>
      <c r="H461" s="17" t="str">
        <f>IF(G461&gt;=F461,"TAK",0)</f>
        <v>TAK</v>
      </c>
    </row>
    <row r="462" spans="1:10" hidden="1" outlineLevel="1" x14ac:dyDescent="0.45">
      <c r="A462">
        <v>216</v>
      </c>
      <c r="B462" s="2" t="s">
        <v>4938</v>
      </c>
      <c r="C462" s="2"/>
      <c r="D462" s="2"/>
      <c r="E462" s="21">
        <v>0</v>
      </c>
      <c r="F462" s="2">
        <f>COUNTIF(SLR479_20231202[Tytuł],"*"&amp;B462&amp;"*")</f>
        <v>0</v>
      </c>
      <c r="G462" s="2">
        <f>COUNTIF(SLR479_20231202[streszczenie],"*"&amp;B462&amp;"*")</f>
        <v>0</v>
      </c>
      <c r="H462" s="17" t="str">
        <f>IF(G462&gt;=F462,"TAK",0)</f>
        <v>TAK</v>
      </c>
    </row>
    <row r="463" spans="1:10" hidden="1" outlineLevel="1" x14ac:dyDescent="0.45">
      <c r="A463">
        <v>217</v>
      </c>
      <c r="B463" s="2" t="s">
        <v>4943</v>
      </c>
      <c r="C463" s="2"/>
      <c r="D463" s="2"/>
      <c r="E463" s="21">
        <v>0</v>
      </c>
      <c r="F463" s="2">
        <f>COUNTIF(SLR479_20231202[Tytuł],"*"&amp;B463&amp;"*")</f>
        <v>0</v>
      </c>
      <c r="G463" s="2">
        <f>COUNTIF(SLR479_20231202[streszczenie],"*"&amp;B463&amp;"*")</f>
        <v>0</v>
      </c>
      <c r="H463" s="17" t="str">
        <f>IF(G463&gt;=F463,"TAK",0)</f>
        <v>TAK</v>
      </c>
    </row>
    <row r="464" spans="1:10" hidden="1" outlineLevel="1" x14ac:dyDescent="0.45">
      <c r="A464">
        <v>218</v>
      </c>
      <c r="B464" t="s">
        <v>5212</v>
      </c>
      <c r="C464"/>
      <c r="E464" s="21">
        <v>0</v>
      </c>
      <c r="F464">
        <f>COUNTIF(SLR479_20231202[Tytuł],"*"&amp;B464&amp;"*")</f>
        <v>0</v>
      </c>
      <c r="G464">
        <f>COUNTIF(SLR479_20231202[streszczenie],"*"&amp;B464&amp;"*")</f>
        <v>11</v>
      </c>
      <c r="H464" s="17" t="str">
        <f>IF(G464&gt;=F464,"TAK",0)</f>
        <v>TAK</v>
      </c>
    </row>
    <row r="465" spans="1:10" hidden="1" outlineLevel="1" x14ac:dyDescent="0.45">
      <c r="A465">
        <v>219</v>
      </c>
      <c r="B465" t="s">
        <v>5214</v>
      </c>
      <c r="C465"/>
      <c r="D465" t="s">
        <v>5421</v>
      </c>
      <c r="E465" s="21">
        <v>2</v>
      </c>
      <c r="F465">
        <f>COUNTIF(SLR479_20231202[Tytuł],"*"&amp;B465&amp;"*")</f>
        <v>0</v>
      </c>
      <c r="G465">
        <f>COUNTIF(SLR479_20231202[streszczenie],"*"&amp;B465&amp;"*")</f>
        <v>9</v>
      </c>
      <c r="H465" s="17" t="str">
        <f>IF(G465&gt;=F465,"TAK",0)</f>
        <v>TAK</v>
      </c>
      <c r="J465" t="s">
        <v>5215</v>
      </c>
    </row>
    <row r="466" spans="1:10" hidden="1" outlineLevel="1" x14ac:dyDescent="0.45">
      <c r="A466">
        <v>220</v>
      </c>
      <c r="B466" t="s">
        <v>5213</v>
      </c>
      <c r="C466"/>
      <c r="D466" t="s">
        <v>5421</v>
      </c>
      <c r="E466" s="21">
        <v>2</v>
      </c>
      <c r="F466">
        <f>COUNTIF(SLR479_20231202[Tytuł],"*"&amp;B466&amp;"*")</f>
        <v>1</v>
      </c>
      <c r="G466">
        <f>COUNTIF(SLR479_20231202[streszczenie],"*"&amp;B466&amp;"*")</f>
        <v>2</v>
      </c>
      <c r="H466" s="17" t="str">
        <f>IF(G466&gt;=F466,"TAK",0)</f>
        <v>TAK</v>
      </c>
      <c r="J466" t="s">
        <v>5223</v>
      </c>
    </row>
    <row r="467" spans="1:10" hidden="1" outlineLevel="1" x14ac:dyDescent="0.45">
      <c r="A467">
        <v>221</v>
      </c>
      <c r="B467" t="s">
        <v>5216</v>
      </c>
      <c r="C467"/>
      <c r="D467" t="s">
        <v>5421</v>
      </c>
      <c r="E467" s="21">
        <v>1</v>
      </c>
      <c r="F467">
        <f>COUNTIF(SLR479_20231202[Tytuł],"*"&amp;B467&amp;"*")</f>
        <v>0</v>
      </c>
      <c r="G467">
        <f>COUNTIF(SLR479_20231202[streszczenie],"*"&amp;B467&amp;"*")</f>
        <v>1</v>
      </c>
      <c r="H467" s="17" t="str">
        <f>IF(G467&gt;=F467,"TAK",0)</f>
        <v>TAK</v>
      </c>
      <c r="J467" t="s">
        <v>5217</v>
      </c>
    </row>
    <row r="468" spans="1:10" hidden="1" outlineLevel="1" x14ac:dyDescent="0.45">
      <c r="A468">
        <v>222</v>
      </c>
      <c r="B468" t="s">
        <v>5218</v>
      </c>
      <c r="C468"/>
      <c r="D468" t="s">
        <v>5421</v>
      </c>
      <c r="E468" s="21">
        <v>1</v>
      </c>
      <c r="F468">
        <f>COUNTIF(SLR479_20231202[Tytuł],"*"&amp;B468&amp;"*")</f>
        <v>0</v>
      </c>
      <c r="G468">
        <f>COUNTIF(SLR479_20231202[streszczenie],"*"&amp;B468&amp;"*")</f>
        <v>1</v>
      </c>
      <c r="H468" s="17" t="str">
        <f>IF(G468&gt;=F468,"TAK",0)</f>
        <v>TAK</v>
      </c>
      <c r="J468" t="s">
        <v>5221</v>
      </c>
    </row>
    <row r="469" spans="1:10" hidden="1" outlineLevel="1" x14ac:dyDescent="0.45">
      <c r="A469">
        <v>223</v>
      </c>
      <c r="B469" t="s">
        <v>5219</v>
      </c>
      <c r="C469"/>
      <c r="D469" t="s">
        <v>5428</v>
      </c>
      <c r="E469" s="21">
        <v>1</v>
      </c>
      <c r="F469">
        <f>COUNTIF(SLR479_20231202[Tytuł],"*"&amp;B469&amp;"*")</f>
        <v>0</v>
      </c>
      <c r="G469">
        <f>COUNTIF(SLR479_20231202[streszczenie],"*"&amp;B469&amp;"*")</f>
        <v>1</v>
      </c>
      <c r="H469" s="17" t="str">
        <f>IF(G469&gt;=F469,"TAK",0)</f>
        <v>TAK</v>
      </c>
      <c r="J469" t="s">
        <v>5220</v>
      </c>
    </row>
    <row r="470" spans="1:10" hidden="1" outlineLevel="1" x14ac:dyDescent="0.45">
      <c r="A470">
        <v>224</v>
      </c>
      <c r="B470" t="s">
        <v>4403</v>
      </c>
      <c r="C470"/>
      <c r="E470" s="21">
        <v>0</v>
      </c>
      <c r="F470">
        <f>COUNTIF(SLR479_20231202[Tytuł],"*"&amp;B470&amp;"*")</f>
        <v>2</v>
      </c>
      <c r="G470">
        <f>COUNTIF(SLR479_20231202[streszczenie],"*"&amp;B470&amp;"*")</f>
        <v>18</v>
      </c>
      <c r="H470" s="17" t="str">
        <f>IF(G470&gt;=F470,"TAK",0)</f>
        <v>TAK</v>
      </c>
    </row>
    <row r="471" spans="1:10" hidden="1" outlineLevel="1" x14ac:dyDescent="0.45">
      <c r="A471">
        <v>225</v>
      </c>
      <c r="B471" t="s">
        <v>5222</v>
      </c>
      <c r="C471"/>
      <c r="E471" s="21">
        <v>0</v>
      </c>
      <c r="F471">
        <f>COUNTIF(SLR479_20231202[Tytuł],"*"&amp;B471&amp;"*")</f>
        <v>0</v>
      </c>
      <c r="G471">
        <f>COUNTIF(SLR479_20231202[streszczenie],"*"&amp;B471&amp;"*")</f>
        <v>3</v>
      </c>
      <c r="H471" s="17" t="str">
        <f>IF(G471&gt;=F471,"TAK",0)</f>
        <v>TAK</v>
      </c>
    </row>
    <row r="472" spans="1:10" hidden="1" outlineLevel="1" x14ac:dyDescent="0.45">
      <c r="A472">
        <v>226</v>
      </c>
      <c r="B472" t="s">
        <v>5226</v>
      </c>
      <c r="C472"/>
      <c r="D472" t="s">
        <v>5422</v>
      </c>
      <c r="E472" s="21">
        <v>1</v>
      </c>
      <c r="F472">
        <f>COUNTIF(SLR479_20231202[Tytuł],"*"&amp;B472&amp;"*")</f>
        <v>0</v>
      </c>
      <c r="G472">
        <f>COUNTIF(SLR479_20231202[streszczenie],"*"&amp;B472&amp;"*")</f>
        <v>1</v>
      </c>
      <c r="H472" s="17" t="str">
        <f>IF(G472&gt;=F472,"TAK",0)</f>
        <v>TAK</v>
      </c>
      <c r="J472" t="s">
        <v>5227</v>
      </c>
    </row>
    <row r="473" spans="1:10" hidden="1" outlineLevel="1" x14ac:dyDescent="0.45">
      <c r="A473">
        <v>227</v>
      </c>
      <c r="B473" t="s">
        <v>5224</v>
      </c>
      <c r="C473"/>
      <c r="D473" t="s">
        <v>5422</v>
      </c>
      <c r="E473" s="21">
        <v>1</v>
      </c>
      <c r="F473">
        <f>COUNTIF(SLR479_20231202[Tytuł],"*"&amp;B473&amp;"*")</f>
        <v>0</v>
      </c>
      <c r="G473">
        <f>COUNTIF(SLR479_20231202[streszczenie],"*"&amp;B473&amp;"*")</f>
        <v>1</v>
      </c>
      <c r="H473" s="17" t="str">
        <f>IF(G473&gt;=F473,"TAK",0)</f>
        <v>TAK</v>
      </c>
      <c r="J473" t="s">
        <v>5225</v>
      </c>
    </row>
    <row r="474" spans="1:10" hidden="1" outlineLevel="1" x14ac:dyDescent="0.45">
      <c r="A474">
        <v>228</v>
      </c>
      <c r="B474" s="2" t="s">
        <v>4918</v>
      </c>
      <c r="C474" s="2"/>
      <c r="D474" s="2"/>
      <c r="E474" s="21">
        <v>0</v>
      </c>
      <c r="F474" s="2">
        <f>COUNTIF(SLR479_20231202[Tytuł],"*"&amp;B474&amp;"*")</f>
        <v>0</v>
      </c>
      <c r="G474" s="2">
        <f>COUNTIF(SLR479_20231202[streszczenie],"*"&amp;B474&amp;"*")</f>
        <v>0</v>
      </c>
      <c r="H474" s="17" t="str">
        <f>IF(G474&gt;=F474,"TAK",0)</f>
        <v>TAK</v>
      </c>
    </row>
    <row r="475" spans="1:10" hidden="1" outlineLevel="1" x14ac:dyDescent="0.45">
      <c r="A475">
        <v>229</v>
      </c>
      <c r="B475" t="s">
        <v>4958</v>
      </c>
      <c r="C475"/>
      <c r="E475" s="21">
        <v>0</v>
      </c>
      <c r="F475">
        <f>COUNTIF(SLR479_20231202[Tytuł],"*"&amp;B475&amp;"*")</f>
        <v>1</v>
      </c>
      <c r="G475">
        <f>COUNTIF(SLR479_20231202[streszczenie],"*"&amp;B475&amp;"*")</f>
        <v>2</v>
      </c>
      <c r="H475" s="17" t="str">
        <f>IF(G475&gt;=F475,"TAK",0)</f>
        <v>TAK</v>
      </c>
    </row>
    <row r="476" spans="1:10" hidden="1" outlineLevel="1" x14ac:dyDescent="0.45">
      <c r="A476">
        <v>230</v>
      </c>
      <c r="B476" t="s">
        <v>4959</v>
      </c>
      <c r="C476"/>
      <c r="D476" t="s">
        <v>5422</v>
      </c>
      <c r="E476" s="21">
        <v>1</v>
      </c>
      <c r="F476">
        <f>COUNTIF(SLR479_20231202[Tytuł],"*"&amp;B476&amp;"*")</f>
        <v>0</v>
      </c>
      <c r="G476">
        <f>COUNTIF(SLR479_20231202[streszczenie],"*"&amp;B476&amp;"*")</f>
        <v>18</v>
      </c>
      <c r="H476" s="17" t="str">
        <f>IF(G476&gt;=F476,"TAK",0)</f>
        <v>TAK</v>
      </c>
      <c r="J476" t="s">
        <v>5175</v>
      </c>
    </row>
    <row r="477" spans="1:10" hidden="1" outlineLevel="1" x14ac:dyDescent="0.45">
      <c r="A477">
        <v>231</v>
      </c>
      <c r="B477" s="20" t="s">
        <v>5228</v>
      </c>
      <c r="C477"/>
      <c r="D477" s="20" t="s">
        <v>5422</v>
      </c>
      <c r="E477" s="21">
        <v>8</v>
      </c>
      <c r="F477">
        <f>COUNTIF(SLR479_20231202[Tytuł],"*"&amp;B477&amp;"*")</f>
        <v>0</v>
      </c>
      <c r="G477">
        <f>COUNTIF(SLR479_20231202[streszczenie],"*"&amp;B477&amp;"*")</f>
        <v>8</v>
      </c>
      <c r="H477" s="17" t="str">
        <f>IF(G477&gt;=F477,"TAK",0)</f>
        <v>TAK</v>
      </c>
      <c r="J477" t="s">
        <v>5231</v>
      </c>
    </row>
    <row r="478" spans="1:10" hidden="1" outlineLevel="1" x14ac:dyDescent="0.45">
      <c r="A478">
        <v>232</v>
      </c>
      <c r="B478" s="20" t="s">
        <v>5229</v>
      </c>
      <c r="C478"/>
      <c r="D478" s="20" t="s">
        <v>5422</v>
      </c>
      <c r="E478" s="21">
        <v>1</v>
      </c>
      <c r="F478">
        <f>COUNTIF(SLR479_20231202[Tytuł],"*"&amp;B478&amp;"*")</f>
        <v>0</v>
      </c>
      <c r="G478">
        <f>COUNTIF(SLR479_20231202[streszczenie],"*"&amp;B478&amp;"*")</f>
        <v>1</v>
      </c>
      <c r="H478" s="17" t="str">
        <f>IF(G478&gt;=F478,"TAK",0)</f>
        <v>TAK</v>
      </c>
      <c r="J478" t="s">
        <v>5230</v>
      </c>
    </row>
    <row r="479" spans="1:10" hidden="1" outlineLevel="1" x14ac:dyDescent="0.45">
      <c r="A479">
        <v>233</v>
      </c>
      <c r="B479" s="20" t="s">
        <v>5233</v>
      </c>
      <c r="C479"/>
      <c r="D479" s="20" t="s">
        <v>5422</v>
      </c>
      <c r="E479" s="21">
        <v>1</v>
      </c>
      <c r="F479">
        <f>COUNTIF(SLR479_20231202[Tytuł],"*"&amp;B479&amp;"*")</f>
        <v>0</v>
      </c>
      <c r="G479">
        <f>COUNTIF(SLR479_20231202[streszczenie],"*"&amp;B479&amp;"*")</f>
        <v>1</v>
      </c>
      <c r="H479" s="17" t="str">
        <f>IF(G479&gt;=F479,"TAK",0)</f>
        <v>TAK</v>
      </c>
      <c r="J479" t="s">
        <v>5234</v>
      </c>
    </row>
    <row r="480" spans="1:10" hidden="1" outlineLevel="1" x14ac:dyDescent="0.45">
      <c r="A480">
        <v>234</v>
      </c>
      <c r="B480" s="20" t="s">
        <v>5237</v>
      </c>
      <c r="C480"/>
      <c r="D480" s="20" t="s">
        <v>5422</v>
      </c>
      <c r="E480" s="21">
        <v>1</v>
      </c>
      <c r="F480">
        <f>COUNTIF(SLR479_20231202[Tytuł],"*"&amp;B480&amp;"*")</f>
        <v>0</v>
      </c>
      <c r="G480">
        <f>COUNTIF(SLR479_20231202[streszczenie],"*"&amp;B480&amp;"*")</f>
        <v>1</v>
      </c>
      <c r="H480" s="17" t="str">
        <f>IF(G480&gt;=F480,"TAK",0)</f>
        <v>TAK</v>
      </c>
      <c r="J480" t="s">
        <v>5238</v>
      </c>
    </row>
    <row r="481" spans="1:10" hidden="1" outlineLevel="1" x14ac:dyDescent="0.45">
      <c r="A481">
        <v>235</v>
      </c>
      <c r="B481" s="20" t="s">
        <v>5232</v>
      </c>
      <c r="C481"/>
      <c r="D481" s="20" t="s">
        <v>5422</v>
      </c>
      <c r="E481" s="21">
        <v>1</v>
      </c>
      <c r="F481">
        <f>COUNTIF(SLR479_20231202[Tytuł],"*"&amp;B481&amp;"*")</f>
        <v>0</v>
      </c>
      <c r="G481">
        <f>COUNTIF(SLR479_20231202[streszczenie],"*"&amp;B481&amp;"*")</f>
        <v>1</v>
      </c>
      <c r="H481" s="17" t="str">
        <f>IF(G481&gt;=F481,"TAK",0)</f>
        <v>TAK</v>
      </c>
      <c r="J481" t="s">
        <v>5164</v>
      </c>
    </row>
    <row r="482" spans="1:10" hidden="1" outlineLevel="1" x14ac:dyDescent="0.45">
      <c r="A482">
        <v>236</v>
      </c>
      <c r="B482" t="s">
        <v>5235</v>
      </c>
      <c r="C482"/>
      <c r="D482" t="s">
        <v>5415</v>
      </c>
      <c r="E482" s="21">
        <v>1</v>
      </c>
      <c r="F482">
        <f>COUNTIF(SLR479_20231202[Tytuł],"*"&amp;B482&amp;"*")</f>
        <v>0</v>
      </c>
      <c r="G482">
        <f>COUNTIF(SLR479_20231202[streszczenie],"*"&amp;B482&amp;"*")</f>
        <v>1</v>
      </c>
      <c r="H482" s="17" t="str">
        <f>IF(G482&gt;=F482,"TAK",0)</f>
        <v>TAK</v>
      </c>
      <c r="J482" t="s">
        <v>5236</v>
      </c>
    </row>
    <row r="483" spans="1:10" hidden="1" outlineLevel="1" x14ac:dyDescent="0.45">
      <c r="A483">
        <v>237</v>
      </c>
      <c r="B483" t="s">
        <v>4430</v>
      </c>
      <c r="C483"/>
      <c r="D483" t="s">
        <v>5428</v>
      </c>
      <c r="E483" s="21">
        <v>1</v>
      </c>
      <c r="F483">
        <f>COUNTIF(SLR479_20231202[Tytuł],"*"&amp;B483&amp;"*")</f>
        <v>0</v>
      </c>
      <c r="G483">
        <f>COUNTIF(SLR479_20231202[streszczenie],"*"&amp;B483&amp;"*")</f>
        <v>1</v>
      </c>
      <c r="H483" s="17" t="str">
        <f>IF(G483&gt;=F483,"TAK",0)</f>
        <v>TAK</v>
      </c>
      <c r="J483" t="s">
        <v>5239</v>
      </c>
    </row>
    <row r="484" spans="1:10" hidden="1" outlineLevel="1" x14ac:dyDescent="0.45">
      <c r="A484">
        <v>238</v>
      </c>
      <c r="B484" t="s">
        <v>4389</v>
      </c>
      <c r="C484"/>
      <c r="E484" s="21">
        <v>0</v>
      </c>
      <c r="F484">
        <f>COUNTIF(SLR479_20231202[Tytuł],"*"&amp;B484&amp;"*")</f>
        <v>4</v>
      </c>
      <c r="G484">
        <f>COUNTIF(SLR479_20231202[streszczenie],"*"&amp;B484&amp;"*")</f>
        <v>49</v>
      </c>
      <c r="H484" s="17" t="str">
        <f>IF(G484&gt;=F484,"TAK",0)</f>
        <v>TAK</v>
      </c>
    </row>
    <row r="485" spans="1:10" hidden="1" outlineLevel="1" x14ac:dyDescent="0.45">
      <c r="A485">
        <v>239</v>
      </c>
      <c r="B485" t="s">
        <v>5242</v>
      </c>
      <c r="C485"/>
      <c r="D485" t="s">
        <v>5418</v>
      </c>
      <c r="E485" s="21">
        <v>23</v>
      </c>
      <c r="F485">
        <f>COUNTIF(SLR479_20231202[Tytuł],"*"&amp;B485&amp;"*")</f>
        <v>4</v>
      </c>
      <c r="G485">
        <f>COUNTIF(SLR479_20231202[streszczenie],"*"&amp;B485&amp;"*")</f>
        <v>45</v>
      </c>
      <c r="H485" s="17" t="str">
        <f>IF(G485&gt;=F485,"TAK",0)</f>
        <v>TAK</v>
      </c>
      <c r="J485" t="s">
        <v>5243</v>
      </c>
    </row>
    <row r="486" spans="1:10" hidden="1" outlineLevel="1" x14ac:dyDescent="0.45">
      <c r="A486">
        <v>240</v>
      </c>
      <c r="B486" t="s">
        <v>5257</v>
      </c>
      <c r="C486"/>
      <c r="D486" t="s">
        <v>5428</v>
      </c>
      <c r="E486" s="21">
        <v>1</v>
      </c>
      <c r="F486">
        <f>COUNTIF(SLR479_20231202[Tytuł],"*"&amp;B486&amp;"*")</f>
        <v>1</v>
      </c>
      <c r="G486">
        <f>COUNTIF(SLR479_20231202[streszczenie],"*"&amp;B486&amp;"*")</f>
        <v>13</v>
      </c>
      <c r="H486" s="17" t="str">
        <f>IF(G486&gt;=F486,"TAK",0)</f>
        <v>TAK</v>
      </c>
      <c r="I486" t="s">
        <v>5107</v>
      </c>
      <c r="J486" t="s">
        <v>5261</v>
      </c>
    </row>
    <row r="487" spans="1:10" hidden="1" outlineLevel="1" x14ac:dyDescent="0.45">
      <c r="A487">
        <v>241</v>
      </c>
      <c r="B487" t="s">
        <v>5260</v>
      </c>
      <c r="C487"/>
      <c r="D487" t="s">
        <v>5428</v>
      </c>
      <c r="E487" s="21">
        <v>2</v>
      </c>
      <c r="F487">
        <f>COUNTIF(SLR479_20231202[Tytuł],"*"&amp;B487&amp;"*")</f>
        <v>0</v>
      </c>
      <c r="G487">
        <f>COUNTIF(SLR479_20231202[streszczenie],"*"&amp;B487&amp;"*")</f>
        <v>7</v>
      </c>
      <c r="H487" s="17" t="str">
        <f>IF(G487&gt;=F487,"TAK",0)</f>
        <v>TAK</v>
      </c>
      <c r="J487" t="s">
        <v>5262</v>
      </c>
    </row>
    <row r="488" spans="1:10" hidden="1" outlineLevel="1" x14ac:dyDescent="0.45">
      <c r="A488">
        <v>242</v>
      </c>
      <c r="B488" t="s">
        <v>5258</v>
      </c>
      <c r="C488"/>
      <c r="D488" t="s">
        <v>5428</v>
      </c>
      <c r="E488" s="21">
        <v>1</v>
      </c>
      <c r="F488">
        <f>COUNTIF(SLR479_20231202[Tytuł],"*"&amp;B488&amp;"*")</f>
        <v>0</v>
      </c>
      <c r="G488">
        <f>COUNTIF(SLR479_20231202[streszczenie],"*"&amp;B488&amp;"*")</f>
        <v>1</v>
      </c>
      <c r="H488" s="17" t="str">
        <f>IF(G488&gt;=F488,"TAK",0)</f>
        <v>TAK</v>
      </c>
      <c r="J488" t="s">
        <v>5259</v>
      </c>
    </row>
    <row r="489" spans="1:10" hidden="1" outlineLevel="1" x14ac:dyDescent="0.45">
      <c r="A489">
        <v>243</v>
      </c>
      <c r="B489" t="s">
        <v>4960</v>
      </c>
      <c r="C489"/>
      <c r="E489" s="21">
        <v>0</v>
      </c>
      <c r="F489">
        <f>COUNTIF(SLR479_20231202[Tytuł],"*"&amp;B489&amp;"*")</f>
        <v>0</v>
      </c>
      <c r="G489">
        <f>COUNTIF(SLR479_20231202[streszczenie],"*"&amp;B489&amp;"*")</f>
        <v>1</v>
      </c>
      <c r="H489" s="17" t="str">
        <f>IF(G489&gt;=F489,"TAK",0)</f>
        <v>TAK</v>
      </c>
    </row>
    <row r="490" spans="1:10" hidden="1" outlineLevel="1" x14ac:dyDescent="0.45">
      <c r="A490">
        <v>244</v>
      </c>
      <c r="B490" t="s">
        <v>5263</v>
      </c>
      <c r="C490"/>
      <c r="D490" t="s">
        <v>5423</v>
      </c>
      <c r="E490" s="21">
        <v>3</v>
      </c>
      <c r="F490">
        <f>COUNTIF(SLR479_20231202[Tytuł],"*"&amp;B490&amp;"*")</f>
        <v>0</v>
      </c>
      <c r="G490">
        <f>COUNTIF(SLR479_20231202[streszczenie],"*"&amp;B490&amp;"*")</f>
        <v>3</v>
      </c>
      <c r="H490" s="17" t="str">
        <f>IF(G490&gt;=F490,"TAK",0)</f>
        <v>TAK</v>
      </c>
      <c r="J490" t="s">
        <v>5265</v>
      </c>
    </row>
    <row r="491" spans="1:10" hidden="1" outlineLevel="1" x14ac:dyDescent="0.45">
      <c r="A491">
        <v>245</v>
      </c>
      <c r="B491" t="s">
        <v>4437</v>
      </c>
      <c r="C491"/>
      <c r="D491" t="s">
        <v>5426</v>
      </c>
      <c r="E491" s="21">
        <v>1</v>
      </c>
      <c r="F491">
        <f>COUNTIF(SLR479_20231202[Tytuł],"*"&amp;B491&amp;"*")</f>
        <v>0</v>
      </c>
      <c r="G491">
        <f>COUNTIF(SLR479_20231202[streszczenie],"*"&amp;B491&amp;"*")</f>
        <v>4</v>
      </c>
      <c r="H491" s="17" t="str">
        <f>IF(G491&gt;=F491,"TAK",0)</f>
        <v>TAK</v>
      </c>
      <c r="J491" t="s">
        <v>5268</v>
      </c>
    </row>
    <row r="492" spans="1:10" hidden="1" outlineLevel="1" x14ac:dyDescent="0.45">
      <c r="A492">
        <v>246</v>
      </c>
      <c r="B492" t="s">
        <v>4436</v>
      </c>
      <c r="C492"/>
      <c r="D492" t="s">
        <v>5426</v>
      </c>
      <c r="E492" s="21">
        <v>23</v>
      </c>
      <c r="F492">
        <f>COUNTIF(SLR479_20231202[Tytuł],"*"&amp;B492&amp;"*")</f>
        <v>2</v>
      </c>
      <c r="G492">
        <f>COUNTIF(SLR479_20231202[streszczenie],"*"&amp;B492&amp;"*")</f>
        <v>70</v>
      </c>
      <c r="H492" s="17" t="str">
        <f>IF(G492&gt;=F492,"TAK",0)</f>
        <v>TAK</v>
      </c>
      <c r="J492" t="s">
        <v>5271</v>
      </c>
    </row>
    <row r="493" spans="1:10" hidden="1" outlineLevel="1" x14ac:dyDescent="0.45">
      <c r="A493">
        <v>247</v>
      </c>
      <c r="B493" t="s">
        <v>5269</v>
      </c>
      <c r="C493"/>
      <c r="D493" t="s">
        <v>5426</v>
      </c>
      <c r="E493" s="21">
        <v>1</v>
      </c>
      <c r="F493">
        <f>COUNTIF(SLR479_20231202[Tytuł],"*"&amp;B493&amp;"*")</f>
        <v>1</v>
      </c>
      <c r="G493">
        <f>COUNTIF(SLR479_20231202[streszczenie],"*"&amp;B493&amp;"*")</f>
        <v>2</v>
      </c>
      <c r="H493" s="17" t="str">
        <f>IF(G493&gt;=F493,"TAK",0)</f>
        <v>TAK</v>
      </c>
      <c r="J493" t="s">
        <v>5270</v>
      </c>
    </row>
    <row r="494" spans="1:10" hidden="1" outlineLevel="1" x14ac:dyDescent="0.45">
      <c r="A494">
        <v>248</v>
      </c>
      <c r="B494" t="s">
        <v>4405</v>
      </c>
      <c r="C494"/>
      <c r="E494" s="21">
        <v>0</v>
      </c>
      <c r="F494">
        <f>COUNTIF(SLR479_20231202[Tytuł],"*"&amp;B494&amp;"*")</f>
        <v>1</v>
      </c>
      <c r="G494">
        <f>COUNTIF(SLR479_20231202[streszczenie],"*"&amp;B494&amp;"*")</f>
        <v>2</v>
      </c>
      <c r="H494" s="17" t="str">
        <f>IF(G494&gt;=F494,"TAK",0)</f>
        <v>TAK</v>
      </c>
    </row>
    <row r="495" spans="1:10" hidden="1" outlineLevel="1" x14ac:dyDescent="0.45">
      <c r="A495">
        <v>249</v>
      </c>
      <c r="B495" t="s">
        <v>4947</v>
      </c>
      <c r="C495"/>
      <c r="E495" s="21">
        <v>0</v>
      </c>
      <c r="F495">
        <f>COUNTIF(SLR479_20231202[Tytuł],"*"&amp;B495&amp;"*")</f>
        <v>1</v>
      </c>
      <c r="G495">
        <f>COUNTIF(SLR479_20231202[streszczenie],"*"&amp;B495&amp;"*")</f>
        <v>1</v>
      </c>
      <c r="H495" s="17" t="str">
        <f>IF(G495&gt;=F495,"TAK",0)</f>
        <v>TAK</v>
      </c>
    </row>
    <row r="496" spans="1:10" hidden="1" outlineLevel="1" x14ac:dyDescent="0.45">
      <c r="A496">
        <v>250</v>
      </c>
      <c r="B496" t="s">
        <v>2210</v>
      </c>
      <c r="C496"/>
      <c r="E496" s="21">
        <v>21</v>
      </c>
      <c r="F496">
        <f>COUNTIF(SLR479_20231202[Tytuł],"*"&amp;B496&amp;"*")</f>
        <v>5</v>
      </c>
      <c r="G496">
        <f>COUNTIF(SLR479_20231202[streszczenie],"*"&amp;B496&amp;"*")</f>
        <v>69</v>
      </c>
      <c r="H496" s="17" t="str">
        <f>IF(G496&gt;=F496,"TAK",0)</f>
        <v>TAK</v>
      </c>
      <c r="I496" t="s">
        <v>5424</v>
      </c>
      <c r="J496" t="s">
        <v>5394</v>
      </c>
    </row>
    <row r="497" spans="1:10" hidden="1" outlineLevel="1" x14ac:dyDescent="0.45">
      <c r="A497">
        <v>251</v>
      </c>
      <c r="B497" t="s">
        <v>4415</v>
      </c>
      <c r="C497"/>
      <c r="D497" t="s">
        <v>5419</v>
      </c>
      <c r="E497" s="21">
        <v>5</v>
      </c>
      <c r="F497">
        <f>COUNTIF(SLR479_20231202[Tytuł],"*"&amp;B497&amp;"*")</f>
        <v>0</v>
      </c>
      <c r="G497">
        <f>COUNTIF(SLR479_20231202[streszczenie],"*"&amp;B497&amp;"*")</f>
        <v>5</v>
      </c>
      <c r="H497" s="17" t="str">
        <f>IF(G497&gt;=F497,"TAK",0)</f>
        <v>TAK</v>
      </c>
      <c r="J497" t="s">
        <v>5289</v>
      </c>
    </row>
    <row r="498" spans="1:10" hidden="1" outlineLevel="1" x14ac:dyDescent="0.45">
      <c r="A498">
        <v>252</v>
      </c>
      <c r="B498" t="s">
        <v>4414</v>
      </c>
      <c r="C498"/>
      <c r="D498" t="s">
        <v>5418</v>
      </c>
      <c r="E498" s="21">
        <v>17</v>
      </c>
      <c r="F498">
        <f>COUNTIF(SLR479_20231202[Tytuł],"*"&amp;B498&amp;"*")</f>
        <v>0</v>
      </c>
      <c r="G498">
        <f>COUNTIF(SLR479_20231202[streszczenie],"*"&amp;B498&amp;"*")</f>
        <v>17</v>
      </c>
      <c r="H498" s="17" t="str">
        <f>IF(G498&gt;=F498,"TAK",0)</f>
        <v>TAK</v>
      </c>
      <c r="J498" t="s">
        <v>5389</v>
      </c>
    </row>
    <row r="499" spans="1:10" hidden="1" outlineLevel="1" x14ac:dyDescent="0.45">
      <c r="A499">
        <v>253</v>
      </c>
      <c r="B499" t="s">
        <v>5381</v>
      </c>
      <c r="C499"/>
      <c r="D499" t="s">
        <v>5418</v>
      </c>
      <c r="E499" s="21">
        <v>1</v>
      </c>
      <c r="F499">
        <f>COUNTIF(SLR479_20231202[Tytuł],"*"&amp;B499&amp;"*")</f>
        <v>0</v>
      </c>
      <c r="G499">
        <f>COUNTIF(SLR479_20231202[streszczenie],"*"&amp;B499&amp;"*")</f>
        <v>1</v>
      </c>
      <c r="H499" s="17" t="str">
        <f>IF(G499&gt;=F499,"TAK",0)</f>
        <v>TAK</v>
      </c>
      <c r="J499" t="s">
        <v>5382</v>
      </c>
    </row>
    <row r="500" spans="1:10" hidden="1" outlineLevel="1" x14ac:dyDescent="0.45">
      <c r="A500">
        <v>254</v>
      </c>
      <c r="B500" t="s">
        <v>5387</v>
      </c>
      <c r="C500"/>
      <c r="D500" t="s">
        <v>5418</v>
      </c>
      <c r="E500" s="21">
        <v>1</v>
      </c>
      <c r="F500">
        <f>COUNTIF(SLR479_20231202[Tytuł],"*"&amp;B500&amp;"*")</f>
        <v>0</v>
      </c>
      <c r="G500">
        <f>COUNTIF(SLR479_20231202[streszczenie],"*"&amp;B500&amp;"*")</f>
        <v>1</v>
      </c>
      <c r="H500" s="17" t="str">
        <f>IF(G500&gt;=F500,"TAK",0)</f>
        <v>TAK</v>
      </c>
      <c r="J500" t="s">
        <v>5388</v>
      </c>
    </row>
    <row r="501" spans="1:10" hidden="1" outlineLevel="1" x14ac:dyDescent="0.45">
      <c r="A501">
        <v>255</v>
      </c>
      <c r="B501" t="s">
        <v>5384</v>
      </c>
      <c r="C501"/>
      <c r="D501" t="s">
        <v>5418</v>
      </c>
      <c r="E501" s="21">
        <v>1</v>
      </c>
      <c r="F501">
        <f>COUNTIF(SLR479_20231202[Tytuł],"*"&amp;B501&amp;"*")</f>
        <v>0</v>
      </c>
      <c r="G501">
        <f>COUNTIF(SLR479_20231202[streszczenie],"*"&amp;B501&amp;"*")</f>
        <v>2</v>
      </c>
      <c r="H501" s="17" t="str">
        <f>IF(G501&gt;=F501,"TAK",0)</f>
        <v>TAK</v>
      </c>
      <c r="J501" t="s">
        <v>5385</v>
      </c>
    </row>
    <row r="502" spans="1:10" hidden="1" outlineLevel="1" x14ac:dyDescent="0.45">
      <c r="A502">
        <v>256</v>
      </c>
      <c r="B502" t="s">
        <v>5375</v>
      </c>
      <c r="C502"/>
      <c r="D502" t="s">
        <v>5419</v>
      </c>
      <c r="E502" s="21">
        <v>1</v>
      </c>
      <c r="F502">
        <f>COUNTIF(SLR479_20231202[Tytuł],"*"&amp;B502&amp;"*")</f>
        <v>1</v>
      </c>
      <c r="G502">
        <f>COUNTIF(SLR479_20231202[streszczenie],"*"&amp;B502&amp;"*")</f>
        <v>1</v>
      </c>
      <c r="H502" s="17" t="str">
        <f>IF(G502&gt;=F502,"TAK",0)</f>
        <v>TAK</v>
      </c>
      <c r="J502" t="s">
        <v>5376</v>
      </c>
    </row>
    <row r="503" spans="1:10" hidden="1" outlineLevel="1" x14ac:dyDescent="0.45">
      <c r="A503">
        <v>257</v>
      </c>
      <c r="B503" t="s">
        <v>5386</v>
      </c>
      <c r="C503"/>
      <c r="D503" t="s">
        <v>5422</v>
      </c>
      <c r="E503" s="21">
        <v>1</v>
      </c>
      <c r="F503">
        <f>COUNTIF(SLR479_20231202[Tytuł],"*"&amp;B503&amp;"*")</f>
        <v>0</v>
      </c>
      <c r="G503">
        <f>COUNTIF(SLR479_20231202[streszczenie],"*"&amp;B503&amp;"*")</f>
        <v>1</v>
      </c>
      <c r="H503" s="17" t="str">
        <f>IF(G503&gt;=F503,"TAK",0)</f>
        <v>TAK</v>
      </c>
      <c r="J503" t="s">
        <v>5302</v>
      </c>
    </row>
    <row r="504" spans="1:10" hidden="1" outlineLevel="1" x14ac:dyDescent="0.45">
      <c r="A504">
        <v>258</v>
      </c>
      <c r="B504" t="s">
        <v>4420</v>
      </c>
      <c r="C504"/>
      <c r="D504" t="s">
        <v>5419</v>
      </c>
      <c r="E504" s="21">
        <v>1</v>
      </c>
      <c r="F504">
        <f>COUNTIF(SLR479_20231202[Tytuł],"*"&amp;B504&amp;"*")</f>
        <v>0</v>
      </c>
      <c r="G504">
        <f>COUNTIF(SLR479_20231202[streszczenie],"*"&amp;B504&amp;"*")</f>
        <v>2</v>
      </c>
      <c r="H504" s="17" t="str">
        <f>IF(G504&gt;=F504,"TAK",0)</f>
        <v>TAK</v>
      </c>
      <c r="J504" t="s">
        <v>5123</v>
      </c>
    </row>
    <row r="505" spans="1:10" hidden="1" outlineLevel="1" x14ac:dyDescent="0.45">
      <c r="A505">
        <v>259</v>
      </c>
      <c r="B505" t="s">
        <v>5274</v>
      </c>
      <c r="C505"/>
      <c r="D505" t="s">
        <v>5419</v>
      </c>
      <c r="E505" s="21">
        <v>2</v>
      </c>
      <c r="F505">
        <f>COUNTIF(SLR479_20231202[Tytuł],"*"&amp;B505&amp;"*")</f>
        <v>0</v>
      </c>
      <c r="G505">
        <f>COUNTIF(SLR479_20231202[streszczenie],"*"&amp;B505&amp;"*")</f>
        <v>2</v>
      </c>
      <c r="H505" s="17" t="str">
        <f>IF(G505&gt;=F505,"TAK",0)</f>
        <v>TAK</v>
      </c>
      <c r="J505" t="s">
        <v>5275</v>
      </c>
    </row>
    <row r="506" spans="1:10" hidden="1" outlineLevel="1" x14ac:dyDescent="0.45">
      <c r="A506">
        <v>260</v>
      </c>
      <c r="B506" t="s">
        <v>4417</v>
      </c>
      <c r="C506"/>
      <c r="D506" t="s">
        <v>5419</v>
      </c>
      <c r="E506" s="21">
        <v>1</v>
      </c>
      <c r="F506">
        <f>COUNTIF(SLR479_20231202[Tytuł],"*"&amp;B506&amp;"*")</f>
        <v>0</v>
      </c>
      <c r="G506">
        <f>COUNTIF(SLR479_20231202[streszczenie],"*"&amp;B506&amp;"*")</f>
        <v>1</v>
      </c>
      <c r="H506" s="17" t="str">
        <f>IF(G506&gt;=F506,"TAK",0)</f>
        <v>TAK</v>
      </c>
      <c r="J506" t="s">
        <v>5172</v>
      </c>
    </row>
    <row r="507" spans="1:10" hidden="1" outlineLevel="1" x14ac:dyDescent="0.45">
      <c r="A507">
        <v>261</v>
      </c>
      <c r="B507" t="s">
        <v>5276</v>
      </c>
      <c r="C507"/>
      <c r="E507" s="21">
        <v>0</v>
      </c>
      <c r="F507">
        <f>COUNTIF(SLR479_20231202[Tytuł],"*"&amp;B507&amp;"*")</f>
        <v>0</v>
      </c>
      <c r="G507">
        <f>COUNTIF(SLR479_20231202[streszczenie],"*"&amp;B507&amp;"*")</f>
        <v>1</v>
      </c>
      <c r="H507" s="17" t="str">
        <f>IF(G507&gt;=F507,"TAK",0)</f>
        <v>TAK</v>
      </c>
      <c r="J507" t="s">
        <v>5277</v>
      </c>
    </row>
    <row r="508" spans="1:10" hidden="1" outlineLevel="1" x14ac:dyDescent="0.45">
      <c r="A508">
        <v>262</v>
      </c>
      <c r="B508" t="s">
        <v>5138</v>
      </c>
      <c r="C508"/>
      <c r="D508" t="s">
        <v>5421</v>
      </c>
      <c r="E508" s="21">
        <v>1</v>
      </c>
      <c r="F508">
        <f>COUNTIF(SLR479_20231202[Tytuł],"*"&amp;B508&amp;"*")</f>
        <v>0</v>
      </c>
      <c r="G508">
        <f>COUNTIF(SLR479_20231202[streszczenie],"*"&amp;B508&amp;"*")</f>
        <v>1</v>
      </c>
      <c r="H508" s="17" t="str">
        <f>IF(G508&gt;=F508,"TAK",0)</f>
        <v>TAK</v>
      </c>
      <c r="J508" t="s">
        <v>5139</v>
      </c>
    </row>
    <row r="509" spans="1:10" hidden="1" outlineLevel="1" x14ac:dyDescent="0.45">
      <c r="A509">
        <v>263</v>
      </c>
      <c r="B509" t="s">
        <v>5390</v>
      </c>
      <c r="C509"/>
      <c r="D509" t="s">
        <v>5421</v>
      </c>
      <c r="E509" s="21">
        <v>1</v>
      </c>
      <c r="F509">
        <f>COUNTIF(SLR479_20231202[Tytuł],"*"&amp;B509&amp;"*")</f>
        <v>0</v>
      </c>
      <c r="G509">
        <f>COUNTIF(SLR479_20231202[streszczenie],"*"&amp;B509&amp;"*")</f>
        <v>0</v>
      </c>
      <c r="H509" s="17" t="str">
        <f>IF(G509&gt;=F509,"TAK",0)</f>
        <v>TAK</v>
      </c>
      <c r="J509" t="s">
        <v>5391</v>
      </c>
    </row>
    <row r="510" spans="1:10" hidden="1" outlineLevel="1" x14ac:dyDescent="0.45">
      <c r="A510">
        <v>264</v>
      </c>
      <c r="B510" t="s">
        <v>4418</v>
      </c>
      <c r="C510"/>
      <c r="D510" t="s">
        <v>5418</v>
      </c>
      <c r="E510" s="21">
        <v>3</v>
      </c>
      <c r="F510">
        <f>COUNTIF(SLR479_20231202[Tytuł],"*"&amp;B510&amp;"*")</f>
        <v>0</v>
      </c>
      <c r="G510">
        <f>COUNTIF(SLR479_20231202[streszczenie],"*"&amp;B510&amp;"*")</f>
        <v>3</v>
      </c>
      <c r="H510" s="17" t="str">
        <f>IF(G510&gt;=F510,"TAK",0)</f>
        <v>TAK</v>
      </c>
      <c r="J510" t="s">
        <v>5240</v>
      </c>
    </row>
    <row r="511" spans="1:10" hidden="1" outlineLevel="1" x14ac:dyDescent="0.45">
      <c r="A511">
        <v>265</v>
      </c>
      <c r="B511" t="s">
        <v>5378</v>
      </c>
      <c r="C511"/>
      <c r="D511" t="s">
        <v>5418</v>
      </c>
      <c r="E511" s="21">
        <v>1</v>
      </c>
      <c r="F511">
        <f>COUNTIF(SLR479_20231202[Tytuł],"*"&amp;B511&amp;"*")</f>
        <v>0</v>
      </c>
      <c r="G511">
        <f>COUNTIF(SLR479_20231202[streszczenie],"*"&amp;B511&amp;"*")</f>
        <v>1</v>
      </c>
      <c r="H511" s="17" t="str">
        <f>IF(G511&gt;=F511,"TAK",0)</f>
        <v>TAK</v>
      </c>
      <c r="J511" t="s">
        <v>5379</v>
      </c>
    </row>
    <row r="512" spans="1:10" hidden="1" outlineLevel="1" x14ac:dyDescent="0.45">
      <c r="A512">
        <v>266</v>
      </c>
      <c r="B512" t="s">
        <v>5377</v>
      </c>
      <c r="C512"/>
      <c r="D512" t="s">
        <v>5419</v>
      </c>
      <c r="E512" s="21">
        <v>1</v>
      </c>
      <c r="F512">
        <f>COUNTIF(SLR479_20231202[Tytuł],"*"&amp;B512&amp;"*")</f>
        <v>0</v>
      </c>
      <c r="G512">
        <f>COUNTIF(SLR479_20231202[streszczenie],"*"&amp;B512&amp;"*")</f>
        <v>1</v>
      </c>
      <c r="H512" s="17" t="str">
        <f>IF(G512&gt;=F512,"TAK",0)</f>
        <v>TAK</v>
      </c>
      <c r="J512" t="s">
        <v>5238</v>
      </c>
    </row>
    <row r="513" spans="1:10" hidden="1" outlineLevel="1" x14ac:dyDescent="0.45">
      <c r="A513">
        <v>267</v>
      </c>
      <c r="B513" t="s">
        <v>4419</v>
      </c>
      <c r="C513"/>
      <c r="D513" t="s">
        <v>5419</v>
      </c>
      <c r="E513" s="21">
        <v>2</v>
      </c>
      <c r="F513">
        <f>COUNTIF(SLR479_20231202[Tytuł],"*"&amp;B513&amp;"*")</f>
        <v>0</v>
      </c>
      <c r="G513">
        <f>COUNTIF(SLR479_20231202[streszczenie],"*"&amp;B513&amp;"*")</f>
        <v>1</v>
      </c>
      <c r="H513" s="17" t="str">
        <f>IF(G513&gt;=F513,"TAK",0)</f>
        <v>TAK</v>
      </c>
      <c r="J513" t="s">
        <v>5392</v>
      </c>
    </row>
    <row r="514" spans="1:10" hidden="1" outlineLevel="1" x14ac:dyDescent="0.45">
      <c r="A514">
        <v>268</v>
      </c>
      <c r="B514" t="s">
        <v>4416</v>
      </c>
      <c r="C514"/>
      <c r="D514" t="s">
        <v>5418</v>
      </c>
      <c r="E514" s="21">
        <v>8</v>
      </c>
      <c r="F514">
        <f>COUNTIF(SLR479_20231202[Tytuł],"*"&amp;B514&amp;"*")</f>
        <v>0</v>
      </c>
      <c r="G514">
        <f>COUNTIF(SLR479_20231202[streszczenie],"*"&amp;B514&amp;"*")</f>
        <v>8</v>
      </c>
      <c r="H514" s="17" t="str">
        <f>IF(G514&gt;=F514,"TAK",0)</f>
        <v>TAK</v>
      </c>
      <c r="J514" t="s">
        <v>5393</v>
      </c>
    </row>
    <row r="515" spans="1:10" hidden="1" outlineLevel="1" x14ac:dyDescent="0.45">
      <c r="A515">
        <v>269</v>
      </c>
      <c r="B515" t="s">
        <v>4421</v>
      </c>
      <c r="C515"/>
      <c r="D515" t="s">
        <v>5419</v>
      </c>
      <c r="E515" s="21">
        <v>3</v>
      </c>
      <c r="F515">
        <f>COUNTIF(SLR479_20231202[Tytuł],"*"&amp;B515&amp;"*")</f>
        <v>0</v>
      </c>
      <c r="G515">
        <f>COUNTIF(SLR479_20231202[streszczenie],"*"&amp;B515&amp;"*")</f>
        <v>1</v>
      </c>
      <c r="H515" s="17" t="str">
        <f>IF(G515&gt;=F515,"TAK",0)</f>
        <v>TAK</v>
      </c>
      <c r="J515" t="s">
        <v>5383</v>
      </c>
    </row>
    <row r="516" spans="1:10" hidden="1" outlineLevel="1" x14ac:dyDescent="0.45">
      <c r="A516">
        <v>270</v>
      </c>
      <c r="B516" t="s">
        <v>5374</v>
      </c>
      <c r="C516"/>
      <c r="E516" s="21">
        <v>5</v>
      </c>
      <c r="F516">
        <f>COUNTIF(SLR479_20231202[Tytuł],"*"&amp;B516&amp;"*")</f>
        <v>0</v>
      </c>
      <c r="G516">
        <f>COUNTIF(SLR479_20231202[streszczenie],"*"&amp;B516&amp;"*")</f>
        <v>8</v>
      </c>
      <c r="H516" s="17" t="str">
        <f>IF(G516&gt;=F516,"TAK",0)</f>
        <v>TAK</v>
      </c>
      <c r="I516" t="s">
        <v>5424</v>
      </c>
      <c r="J516" t="s">
        <v>5380</v>
      </c>
    </row>
    <row r="517" spans="1:10" hidden="1" outlineLevel="1" x14ac:dyDescent="0.45">
      <c r="A517">
        <v>271</v>
      </c>
      <c r="B517" t="s">
        <v>4394</v>
      </c>
      <c r="C517"/>
      <c r="E517" s="21">
        <v>0</v>
      </c>
      <c r="F517">
        <f>COUNTIF(SLR479_20231202[Tytuł],"*"&amp;B517&amp;"*")</f>
        <v>101</v>
      </c>
      <c r="G517">
        <f>COUNTIF(SLR479_20231202[streszczenie],"*"&amp;B517&amp;"*")</f>
        <v>467</v>
      </c>
      <c r="H517" s="17" t="str">
        <f>IF(G517&gt;=F517,"TAK",0)</f>
        <v>TAK</v>
      </c>
    </row>
    <row r="518" spans="1:10" hidden="1" outlineLevel="1" x14ac:dyDescent="0.45">
      <c r="A518">
        <v>272</v>
      </c>
      <c r="B518" t="s">
        <v>2202</v>
      </c>
      <c r="C518"/>
      <c r="D518" t="s">
        <v>5415</v>
      </c>
      <c r="E518" s="21">
        <f>36-4-1-1</f>
        <v>30</v>
      </c>
      <c r="F518">
        <f>COUNTIF(SLR479_20231202[Tytuł],"*"&amp;B518&amp;"*")</f>
        <v>81</v>
      </c>
      <c r="G518">
        <f>COUNTIF(SLR479_20231202[streszczenie],"*"&amp;B518&amp;"*")</f>
        <v>262</v>
      </c>
      <c r="H518" s="17" t="str">
        <f>IF(G518&gt;=F518,"TAK",0)</f>
        <v>TAK</v>
      </c>
      <c r="I518" s="20" t="s">
        <v>5411</v>
      </c>
      <c r="J518" t="s">
        <v>5407</v>
      </c>
    </row>
    <row r="519" spans="1:10" hidden="1" outlineLevel="1" x14ac:dyDescent="0.45">
      <c r="A519">
        <v>273</v>
      </c>
      <c r="B519" t="s">
        <v>4949</v>
      </c>
      <c r="C519"/>
      <c r="D519" t="s">
        <v>5415</v>
      </c>
      <c r="E519" s="21">
        <f>226-1-6-7-2-1-1-1</f>
        <v>207</v>
      </c>
      <c r="F519">
        <f>COUNTIF(SLR479_20231202[Tytuł],"*"&amp;B519&amp;"*")</f>
        <v>51</v>
      </c>
      <c r="G519">
        <f>COUNTIF(SLR479_20231202[streszczenie],"*"&amp;B519&amp;"*")</f>
        <v>226</v>
      </c>
      <c r="H519" s="17" t="str">
        <f>IF(G519&gt;=F519,"TAK",0)</f>
        <v>TAK</v>
      </c>
      <c r="I519" s="20" t="s">
        <v>5411</v>
      </c>
      <c r="J519" t="s">
        <v>5408</v>
      </c>
    </row>
    <row r="520" spans="1:10" hidden="1" outlineLevel="1" x14ac:dyDescent="0.45">
      <c r="A520">
        <v>274</v>
      </c>
      <c r="B520" t="s">
        <v>4406</v>
      </c>
      <c r="C520"/>
      <c r="E520" s="21">
        <v>0</v>
      </c>
      <c r="F520">
        <f>COUNTIF(SLR479_20231202[Tytuł],"*"&amp;B520&amp;"*")</f>
        <v>0</v>
      </c>
      <c r="G520">
        <f>COUNTIF(SLR479_20231202[streszczenie],"*"&amp;B520&amp;"*")</f>
        <v>4</v>
      </c>
      <c r="H520" s="17" t="str">
        <f>IF(G520&gt;=F520,"TAK",0)</f>
        <v>TAK</v>
      </c>
    </row>
    <row r="521" spans="1:10" hidden="1" outlineLevel="1" x14ac:dyDescent="0.45">
      <c r="A521">
        <v>275</v>
      </c>
      <c r="B521" t="s">
        <v>5395</v>
      </c>
      <c r="C521"/>
      <c r="D521" t="s">
        <v>5423</v>
      </c>
      <c r="E521" s="21">
        <v>1</v>
      </c>
      <c r="F521">
        <f>COUNTIF(SLR479_20231202[Tytuł],"*"&amp;B521&amp;"*")</f>
        <v>0</v>
      </c>
      <c r="G521">
        <f>COUNTIF(SLR479_20231202[streszczenie],"*"&amp;B521&amp;"*")</f>
        <v>1</v>
      </c>
      <c r="H521" s="17" t="str">
        <f>IF(G521&gt;=F521,"TAK",0)</f>
        <v>TAK</v>
      </c>
      <c r="J521" t="s">
        <v>5396</v>
      </c>
    </row>
    <row r="522" spans="1:10" hidden="1" outlineLevel="1" x14ac:dyDescent="0.45">
      <c r="A522">
        <v>276</v>
      </c>
      <c r="B522" t="s">
        <v>5397</v>
      </c>
      <c r="C522"/>
      <c r="D522" t="s">
        <v>5423</v>
      </c>
      <c r="E522" s="21">
        <v>1</v>
      </c>
      <c r="F522">
        <f>COUNTIF(SLR479_20231202[Tytuł],"*"&amp;B522&amp;"*")</f>
        <v>0</v>
      </c>
      <c r="G522">
        <f>COUNTIF(SLR479_20231202[streszczenie],"*"&amp;B522&amp;"*")</f>
        <v>3</v>
      </c>
      <c r="H522" s="17" t="str">
        <f>IF(G522&gt;=F522,"TAK",0)</f>
        <v>TAK</v>
      </c>
      <c r="J522" t="s">
        <v>5267</v>
      </c>
    </row>
    <row r="523" spans="1:10" hidden="1" outlineLevel="1" x14ac:dyDescent="0.45">
      <c r="A523">
        <v>277</v>
      </c>
      <c r="B523" t="s">
        <v>4962</v>
      </c>
      <c r="C523"/>
      <c r="E523" s="21">
        <v>0</v>
      </c>
      <c r="F523">
        <f>COUNTIF(SLR479_20231202[Tytuł],"*"&amp;B523&amp;"*")</f>
        <v>1</v>
      </c>
      <c r="G523">
        <f>COUNTIF(SLR479_20231202[streszczenie],"*"&amp;B523&amp;"*")</f>
        <v>2</v>
      </c>
      <c r="H523" s="17" t="str">
        <f>IF(G523&gt;=F523,"TAK",0)</f>
        <v>TAK</v>
      </c>
    </row>
    <row r="524" spans="1:10" hidden="1" outlineLevel="1" x14ac:dyDescent="0.45">
      <c r="A524">
        <v>278</v>
      </c>
      <c r="B524" t="s">
        <v>5398</v>
      </c>
      <c r="C524"/>
      <c r="D524" t="s">
        <v>5426</v>
      </c>
      <c r="E524" s="21">
        <v>1</v>
      </c>
      <c r="F524">
        <f>COUNTIF(SLR479_20231202[Tytuł],"*"&amp;B524&amp;"*")</f>
        <v>0</v>
      </c>
      <c r="G524">
        <f>COUNTIF(SLR479_20231202[streszczenie],"*"&amp;B524&amp;"*")</f>
        <v>1</v>
      </c>
      <c r="H524" s="17" t="str">
        <f>IF(G524&gt;=F524,"TAK",0)</f>
        <v>TAK</v>
      </c>
      <c r="J524" t="s">
        <v>5220</v>
      </c>
    </row>
    <row r="525" spans="1:10" hidden="1" outlineLevel="1" x14ac:dyDescent="0.45">
      <c r="A525">
        <v>279</v>
      </c>
      <c r="B525" t="s">
        <v>2213</v>
      </c>
      <c r="C525"/>
      <c r="D525" t="s">
        <v>5418</v>
      </c>
      <c r="E525" s="21">
        <v>2</v>
      </c>
      <c r="F525">
        <f>COUNTIF(SLR479_20231202[Tytuł],"*"&amp;B525&amp;"*")</f>
        <v>6</v>
      </c>
      <c r="G525">
        <f>COUNTIF(SLR479_20231202[streszczenie],"*"&amp;B525&amp;"*")</f>
        <v>32</v>
      </c>
      <c r="H525" s="17" t="str">
        <f>IF(G525&gt;=F525,"TAK",0)</f>
        <v>TAK</v>
      </c>
      <c r="J525" t="s">
        <v>5400</v>
      </c>
    </row>
    <row r="526" spans="1:10" hidden="1" outlineLevel="1" x14ac:dyDescent="0.45">
      <c r="A526">
        <v>280</v>
      </c>
      <c r="B526" t="s">
        <v>5399</v>
      </c>
      <c r="C526"/>
      <c r="D526" t="s">
        <v>5418</v>
      </c>
      <c r="E526" s="21">
        <v>27</v>
      </c>
      <c r="F526">
        <f>COUNTIF(SLR479_20231202[Tytuł],"*"&amp;B526&amp;"*")</f>
        <v>4</v>
      </c>
      <c r="G526">
        <f>COUNTIF(SLR479_20231202[streszczenie],"*"&amp;B526&amp;"*")</f>
        <v>28</v>
      </c>
      <c r="H526" s="17" t="str">
        <f>IF(G526&gt;=F526,"TAK",0)</f>
        <v>TAK</v>
      </c>
      <c r="J526" t="s">
        <v>5401</v>
      </c>
    </row>
    <row r="527" spans="1:10" hidden="1" outlineLevel="1" x14ac:dyDescent="0.45">
      <c r="A527">
        <v>281</v>
      </c>
      <c r="B527" t="s">
        <v>4920</v>
      </c>
      <c r="C527"/>
      <c r="D527" t="s">
        <v>5428</v>
      </c>
      <c r="E527" s="21">
        <v>2</v>
      </c>
      <c r="F527">
        <f>COUNTIF(SLR479_20231202[Tytuł],"*"&amp;B527&amp;"*")</f>
        <v>0</v>
      </c>
      <c r="G527">
        <f>COUNTIF(SLR479_20231202[streszczenie],"*"&amp;B527&amp;"*")</f>
        <v>2</v>
      </c>
      <c r="H527" s="17" t="str">
        <f>IF(G527&gt;=F527,"TAK",0)</f>
        <v>TAK</v>
      </c>
    </row>
    <row r="528" spans="1:10" hidden="1" outlineLevel="1" x14ac:dyDescent="0.45">
      <c r="A528">
        <v>282</v>
      </c>
      <c r="B528" t="s">
        <v>4423</v>
      </c>
      <c r="C528"/>
      <c r="E528" s="21">
        <v>4</v>
      </c>
      <c r="F528">
        <f>COUNTIF(SLR479_20231202[Tytuł],"*"&amp;B528&amp;"*")</f>
        <v>0</v>
      </c>
      <c r="G528">
        <f>COUNTIF(SLR479_20231202[streszczenie],"*"&amp;B528&amp;"*")</f>
        <v>5</v>
      </c>
      <c r="H528" s="17" t="str">
        <f>IF(G528&gt;=F528,"TAK",0)</f>
        <v>TAK</v>
      </c>
      <c r="I528" t="s">
        <v>5424</v>
      </c>
      <c r="J528" t="s">
        <v>5403</v>
      </c>
    </row>
    <row r="529" spans="1:10" hidden="1" outlineLevel="1" x14ac:dyDescent="0.45">
      <c r="A529">
        <v>283</v>
      </c>
      <c r="B529" t="s">
        <v>5402</v>
      </c>
      <c r="C529"/>
      <c r="D529" t="s">
        <v>5415</v>
      </c>
      <c r="E529" s="21">
        <v>1</v>
      </c>
      <c r="F529">
        <f>COUNTIF(SLR479_20231202[Tytuł],"*"&amp;B529&amp;"*")</f>
        <v>0</v>
      </c>
      <c r="G529">
        <f>COUNTIF(SLR479_20231202[streszczenie],"*"&amp;B529&amp;"*")</f>
        <v>1</v>
      </c>
      <c r="H529" s="17" t="str">
        <f>IF(G529&gt;=F529,"TAK",0)</f>
        <v>TAK</v>
      </c>
      <c r="J529" t="s">
        <v>5220</v>
      </c>
    </row>
    <row r="530" spans="1:10" hidden="1" outlineLevel="1" x14ac:dyDescent="0.45">
      <c r="A530">
        <v>284</v>
      </c>
      <c r="B530" t="s">
        <v>5404</v>
      </c>
      <c r="C530"/>
      <c r="D530" t="s">
        <v>5428</v>
      </c>
      <c r="E530" s="21">
        <v>1</v>
      </c>
      <c r="F530">
        <f>COUNTIF(SLR479_20231202[Tytuł],"*"&amp;B530&amp;"*")</f>
        <v>0</v>
      </c>
      <c r="G530">
        <f>COUNTIF(SLR479_20231202[streszczenie],"*"&amp;B530&amp;"*")</f>
        <v>1</v>
      </c>
      <c r="H530" s="17" t="str">
        <f>IF(G530&gt;=F530,"TAK",0)</f>
        <v>TAK</v>
      </c>
      <c r="J530" t="s">
        <v>5267</v>
      </c>
    </row>
    <row r="531" spans="1:10" hidden="1" outlineLevel="1" x14ac:dyDescent="0.45">
      <c r="A531">
        <v>285</v>
      </c>
      <c r="B531" t="s">
        <v>4432</v>
      </c>
      <c r="C531"/>
      <c r="D531" t="s">
        <v>5415</v>
      </c>
      <c r="E531" s="21">
        <v>4</v>
      </c>
      <c r="F531">
        <f>COUNTIF(SLR479_20231202[Tytuł],"*"&amp;B531&amp;"*")</f>
        <v>1</v>
      </c>
      <c r="G531">
        <f>COUNTIF(SLR479_20231202[streszczenie],"*"&amp;B531&amp;"*")</f>
        <v>8</v>
      </c>
      <c r="H531" s="17" t="str">
        <f>IF(G531&gt;=F531,"TAK",0)</f>
        <v>TAK</v>
      </c>
      <c r="J531" t="s">
        <v>5405</v>
      </c>
    </row>
    <row r="532" spans="1:10" collapsed="1" x14ac:dyDescent="0.45"/>
    <row r="534" spans="1:10" x14ac:dyDescent="0.45">
      <c r="D534" s="29" t="s">
        <v>5463</v>
      </c>
      <c r="E534" t="s">
        <v>5466</v>
      </c>
    </row>
    <row r="535" spans="1:10" x14ac:dyDescent="0.45">
      <c r="D535" s="30" t="s">
        <v>5415</v>
      </c>
      <c r="E535" s="31">
        <v>278</v>
      </c>
    </row>
    <row r="536" spans="1:10" x14ac:dyDescent="0.45">
      <c r="D536" s="30" t="s">
        <v>5418</v>
      </c>
      <c r="E536" s="31">
        <v>246</v>
      </c>
    </row>
    <row r="537" spans="1:10" x14ac:dyDescent="0.45">
      <c r="D537" s="30" t="s">
        <v>5421</v>
      </c>
      <c r="E537" s="31">
        <v>167</v>
      </c>
    </row>
    <row r="538" spans="1:10" x14ac:dyDescent="0.45">
      <c r="D538" s="30" t="s">
        <v>5426</v>
      </c>
      <c r="E538" s="31">
        <v>92</v>
      </c>
    </row>
    <row r="539" spans="1:10" x14ac:dyDescent="0.45">
      <c r="D539" s="30" t="s">
        <v>5422</v>
      </c>
      <c r="E539" s="31">
        <v>92</v>
      </c>
    </row>
    <row r="540" spans="1:10" x14ac:dyDescent="0.45">
      <c r="D540" s="30" t="s">
        <v>5420</v>
      </c>
      <c r="E540" s="31">
        <v>63</v>
      </c>
    </row>
    <row r="541" spans="1:10" x14ac:dyDescent="0.45">
      <c r="D541" s="30" t="s">
        <v>5419</v>
      </c>
      <c r="E541" s="31">
        <v>49</v>
      </c>
    </row>
    <row r="542" spans="1:10" x14ac:dyDescent="0.45">
      <c r="D542" s="30" t="s">
        <v>5416</v>
      </c>
      <c r="E542" s="31">
        <v>40</v>
      </c>
    </row>
    <row r="543" spans="1:10" x14ac:dyDescent="0.45">
      <c r="D543" s="30" t="s">
        <v>5417</v>
      </c>
      <c r="E543" s="31">
        <v>24</v>
      </c>
    </row>
    <row r="544" spans="1:10" x14ac:dyDescent="0.45">
      <c r="D544" s="30" t="s">
        <v>5428</v>
      </c>
      <c r="E544" s="31">
        <v>23</v>
      </c>
    </row>
    <row r="545" spans="3:5" x14ac:dyDescent="0.45">
      <c r="D545" s="30" t="s">
        <v>5423</v>
      </c>
      <c r="E545" s="31">
        <v>5</v>
      </c>
    </row>
    <row r="546" spans="3:5" x14ac:dyDescent="0.45">
      <c r="D546" s="30" t="s">
        <v>5464</v>
      </c>
      <c r="E546" s="31">
        <v>0</v>
      </c>
    </row>
    <row r="547" spans="3:5" x14ac:dyDescent="0.45">
      <c r="D547" s="30" t="s">
        <v>5465</v>
      </c>
      <c r="E547" s="31">
        <v>1079</v>
      </c>
    </row>
    <row r="548" spans="3:5" x14ac:dyDescent="0.45">
      <c r="C548"/>
    </row>
    <row r="549" spans="3:5" x14ac:dyDescent="0.45">
      <c r="C549"/>
    </row>
    <row r="550" spans="3:5" x14ac:dyDescent="0.45">
      <c r="C550"/>
    </row>
    <row r="551" spans="3:5" x14ac:dyDescent="0.45">
      <c r="C551"/>
    </row>
  </sheetData>
  <dataConsolidate/>
  <phoneticPr fontId="1" type="noConversion"/>
  <conditionalFormatting sqref="B247:B531">
    <cfRule type="duplicateValues" dxfId="1" priority="1"/>
  </conditionalFormatting>
  <conditionalFormatting sqref="B4:B242">
    <cfRule type="duplicateValues" dxfId="0" priority="4"/>
  </conditionalFormatting>
  <pageMargins left="0.7" right="0.7" top="0.75" bottom="0.75" header="0.3" footer="0.3"/>
  <pageSetup paperSize="9" orientation="portrait" verticalDpi="0" r:id="rId2"/>
  <tableParts count="2">
    <tablePart r:id="rId3"/>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4C002648-789B-4887-B029-85DC4AADA561}">
          <x14:formula1>
            <xm:f>Kategorie!$A$2:$A$12</xm:f>
          </x14:formula1>
          <xm:sqref>D247:D531 D4:D242 E244:E245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2218</v>
      </c>
    </row>
    <row r="5" spans="1:3" x14ac:dyDescent="0.45">
      <c r="A5" t="str">
        <f t="shared" ref="A5:A68" si="0">B5&amp;C5</f>
        <v>2AUTHOR FULL NAMES: Nejati, Mostafa (23012912600); Nejati, Mehran (23012852000)</v>
      </c>
      <c r="B5">
        <v>2</v>
      </c>
      <c r="C5" t="s">
        <v>2219</v>
      </c>
    </row>
    <row r="6" spans="1:3" x14ac:dyDescent="0.45">
      <c r="A6" t="str">
        <f t="shared" si="0"/>
        <v>323012912600; 23012852000</v>
      </c>
      <c r="B6">
        <v>3</v>
      </c>
      <c r="C6" t="s">
        <v>2220</v>
      </c>
    </row>
    <row r="7" spans="1:3" x14ac:dyDescent="0.45">
      <c r="A7" t="str">
        <f t="shared" si="0"/>
        <v>4Assessment of sustainable university factors from the perspective of university students</v>
      </c>
      <c r="B7">
        <v>4</v>
      </c>
      <c r="C7" t="s">
        <v>2221</v>
      </c>
    </row>
    <row r="8" spans="1:3" x14ac:dyDescent="0.45">
      <c r="A8" t="str">
        <f t="shared" si="0"/>
        <v>5(2013) Journal of Cleaner Production, 48, pp. 101 - 107, Cited 123 times.</v>
      </c>
      <c r="B8">
        <v>5</v>
      </c>
      <c r="C8" t="s">
        <v>2222</v>
      </c>
    </row>
    <row r="9" spans="1:3" x14ac:dyDescent="0.45">
      <c r="A9" t="str">
        <f t="shared" si="0"/>
        <v>6DOI: 10.1016/j.jclepro.2012.09.006</v>
      </c>
      <c r="B9">
        <v>6</v>
      </c>
      <c r="C9" t="s">
        <v>2223</v>
      </c>
    </row>
    <row r="10" spans="1:3" x14ac:dyDescent="0.45">
      <c r="A10" t="str">
        <f t="shared" si="0"/>
        <v>7https://www.scopus.com/inward/record.uri?eid=2-s2.0-84879922522&amp;doi=10.1016%2fj.jclepro.2012.09.006&amp;partnerID=40&amp;md5=afd81de00ff0a7bcea010617511b9963</v>
      </c>
      <c r="B10">
        <v>7</v>
      </c>
      <c r="C10" t="s">
        <v>2224</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2225</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2264</v>
      </c>
    </row>
    <row r="31" spans="1:3" x14ac:dyDescent="0.45">
      <c r="A31" t="str">
        <f t="shared" si="0"/>
        <v>2AUTHOR FULL NAMES: Imbar, Radiant Victor (57221683442); Supangkat, Suhono Harso (6506896570); Langi, Armein Z. R. (6701437929)</v>
      </c>
      <c r="B31">
        <v>2</v>
      </c>
      <c r="C31" t="s">
        <v>2265</v>
      </c>
    </row>
    <row r="32" spans="1:3" x14ac:dyDescent="0.45">
      <c r="A32" t="str">
        <f t="shared" si="0"/>
        <v>357221683442; 6506896570; 6701437929</v>
      </c>
      <c r="B32">
        <v>3</v>
      </c>
      <c r="C32" t="s">
        <v>2266</v>
      </c>
    </row>
    <row r="33" spans="1:3" x14ac:dyDescent="0.45">
      <c r="A33" t="str">
        <f t="shared" si="0"/>
        <v>4Smart Campus Model: A Literature Review</v>
      </c>
      <c r="B33">
        <v>4</v>
      </c>
      <c r="C33" t="s">
        <v>2267</v>
      </c>
    </row>
    <row r="34" spans="1:3" x14ac:dyDescent="0.45">
      <c r="A34" t="str">
        <f t="shared" si="0"/>
        <v>5(2020) 7th International Conference on ICT for Smart Society: AIoT for Smart Society, ICISS 2020 - Proceeding, art. no. 9307570, Cited 16 times.</v>
      </c>
      <c r="B34">
        <v>5</v>
      </c>
      <c r="C34" t="s">
        <v>2268</v>
      </c>
    </row>
    <row r="35" spans="1:3" x14ac:dyDescent="0.45">
      <c r="A35" t="str">
        <f t="shared" si="0"/>
        <v>6DOI: 10.1109/ICISS50791.2020.9307570</v>
      </c>
      <c r="B35">
        <v>6</v>
      </c>
      <c r="C35" t="s">
        <v>2269</v>
      </c>
    </row>
    <row r="36" spans="1:3" x14ac:dyDescent="0.45">
      <c r="A36" t="str">
        <f t="shared" si="0"/>
        <v>7https://www.scopus.com/inward/record.uri?eid=2-s2.0-85099790045&amp;doi=10.1109%2fICISS50791.2020.9307570&amp;partnerID=40&amp;md5=d8b840128922fb653b24547bb6ddd21b</v>
      </c>
      <c r="B36">
        <v>7</v>
      </c>
      <c r="C36" t="s">
        <v>2270</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2271</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2272</v>
      </c>
    </row>
    <row r="57" spans="1:3" x14ac:dyDescent="0.45">
      <c r="A57" t="str">
        <f t="shared" si="0"/>
        <v>2AUTHOR FULL NAMES: Ribeiro, Maria Miguel (35203904300); Hoover, Elona (55834346300); Burford, Gemma (7004358171); Buchebner, Julia (6507783579); Lindenthal, Thomas (6507598949)</v>
      </c>
      <c r="B57">
        <v>2</v>
      </c>
      <c r="C57" t="s">
        <v>2273</v>
      </c>
    </row>
    <row r="58" spans="1:3" x14ac:dyDescent="0.45">
      <c r="A58" t="str">
        <f t="shared" si="0"/>
        <v>335203904300; 55834346300; 7004358171; 6507783579; 6507598949</v>
      </c>
      <c r="B58">
        <v>3</v>
      </c>
      <c r="C58" t="s">
        <v>2274</v>
      </c>
    </row>
    <row r="59" spans="1:3" x14ac:dyDescent="0.45">
      <c r="A59" t="str">
        <f t="shared" si="0"/>
        <v>4Values as a bridge between sustainability and institutional assessment: A case study from BOKU University</v>
      </c>
      <c r="B59">
        <v>4</v>
      </c>
      <c r="C59" t="s">
        <v>2275</v>
      </c>
    </row>
    <row r="60" spans="1:3" x14ac:dyDescent="0.45">
      <c r="A60" t="str">
        <f t="shared" si="0"/>
        <v>5(2016) International Journal of Sustainability in Higher Education, 17 (1), pp. 40 - 53, Cited 16 times.</v>
      </c>
      <c r="B60">
        <v>5</v>
      </c>
      <c r="C60" t="s">
        <v>2276</v>
      </c>
    </row>
    <row r="61" spans="1:3" x14ac:dyDescent="0.45">
      <c r="A61" t="str">
        <f t="shared" si="0"/>
        <v>6DOI: 10.1108/IJSHE-12-2014-0170</v>
      </c>
      <c r="B61">
        <v>6</v>
      </c>
      <c r="C61" t="s">
        <v>2277</v>
      </c>
    </row>
    <row r="62" spans="1:3" x14ac:dyDescent="0.45">
      <c r="A62" t="str">
        <f t="shared" si="0"/>
        <v>7https://www.scopus.com/inward/record.uri?eid=2-s2.0-84953383913&amp;doi=10.1108%2fIJSHE-12-2014-0170&amp;partnerID=40&amp;md5=a49823013d01dc1d59c06cf27fe098ce</v>
      </c>
      <c r="B62">
        <v>7</v>
      </c>
      <c r="C62" t="s">
        <v>2278</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2279</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2280</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2281</v>
      </c>
    </row>
    <row r="97" spans="1:3" x14ac:dyDescent="0.45">
      <c r="A97" t="str">
        <f t="shared" si="1"/>
        <v>355693868300; 55352002400; 56027651200; 55858630900; 56027812600</v>
      </c>
      <c r="B97">
        <v>3</v>
      </c>
      <c r="C97" t="s">
        <v>2282</v>
      </c>
    </row>
    <row r="98" spans="1:3" x14ac:dyDescent="0.45">
      <c r="A98" t="str">
        <f t="shared" si="1"/>
        <v>4Change of the higher education paradigm in the context of digital transformation: From resource management to access control</v>
      </c>
      <c r="B98">
        <v>4</v>
      </c>
      <c r="C98" t="s">
        <v>2283</v>
      </c>
    </row>
    <row r="99" spans="1:3" x14ac:dyDescent="0.45">
      <c r="A99" t="str">
        <f t="shared" si="1"/>
        <v>5(2020) International Journal of Higher Education, 9 (3), pp. 71 - 85, Cited 25 times.</v>
      </c>
      <c r="B99">
        <v>5</v>
      </c>
      <c r="C99" t="s">
        <v>2284</v>
      </c>
    </row>
    <row r="100" spans="1:3" x14ac:dyDescent="0.45">
      <c r="A100" t="str">
        <f t="shared" si="1"/>
        <v>6DOI: 10.5430/ijhe.v9n3p71</v>
      </c>
      <c r="B100">
        <v>6</v>
      </c>
      <c r="C100" t="s">
        <v>2285</v>
      </c>
    </row>
    <row r="101" spans="1:3" x14ac:dyDescent="0.45">
      <c r="A101" t="str">
        <f t="shared" si="1"/>
        <v>7https://www.scopus.com/inward/record.uri?eid=2-s2.0-85081604638&amp;doi=10.5430%2fijhe.v9n3p71&amp;partnerID=40&amp;md5=b40af4d904b596708a0ead60dfa62bb7</v>
      </c>
      <c r="B101">
        <v>7</v>
      </c>
      <c r="C101" t="s">
        <v>2286</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2287</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2288</v>
      </c>
    </row>
    <row r="109" spans="1:3" x14ac:dyDescent="0.45">
      <c r="A109" t="str">
        <f t="shared" si="1"/>
        <v>2AUTHOR FULL NAMES: Genta, Chiara (57208527941); Favaro, Silvia (57208534405); Sonetti, Giulia (55810429300); Barioglio, Caterina (57208534294); Lombardi, Patrizia (35292611200)</v>
      </c>
      <c r="B109">
        <v>2</v>
      </c>
      <c r="C109" t="s">
        <v>2289</v>
      </c>
    </row>
    <row r="110" spans="1:3" x14ac:dyDescent="0.45">
      <c r="A110" t="str">
        <f t="shared" si="1"/>
        <v>357208527941; 57208534405; 55810429300; 57208534294; 35292611200</v>
      </c>
      <c r="B110">
        <v>3</v>
      </c>
      <c r="C110" t="s">
        <v>2290</v>
      </c>
    </row>
    <row r="111" spans="1:3" x14ac:dyDescent="0.45">
      <c r="A111" t="str">
        <f t="shared" si="1"/>
        <v>4Envisioning green solutions for reducing the ecological footprint of a university campus</v>
      </c>
      <c r="B111">
        <v>4</v>
      </c>
      <c r="C111" t="s">
        <v>2291</v>
      </c>
    </row>
    <row r="112" spans="1:3" x14ac:dyDescent="0.45">
      <c r="A112" t="str">
        <f t="shared" si="1"/>
        <v>5(2019) International Journal of Sustainability in Higher Education, 20 (3), pp. 423 - 440, Cited 23 times.</v>
      </c>
      <c r="B112">
        <v>5</v>
      </c>
      <c r="C112" t="s">
        <v>2292</v>
      </c>
    </row>
    <row r="113" spans="1:3" x14ac:dyDescent="0.45">
      <c r="A113" t="str">
        <f t="shared" si="1"/>
        <v>6DOI: 10.1108/IJSHE-01-2019-0039</v>
      </c>
      <c r="B113">
        <v>6</v>
      </c>
      <c r="C113" t="s">
        <v>2293</v>
      </c>
    </row>
    <row r="114" spans="1:3" x14ac:dyDescent="0.45">
      <c r="A114" t="str">
        <f t="shared" si="1"/>
        <v>7https://www.scopus.com/inward/record.uri?eid=2-s2.0-85065029923&amp;doi=10.1108%2fIJSHE-01-2019-0039&amp;partnerID=40&amp;md5=43b2ac5fdd0c7d9b3706421b61b6c356</v>
      </c>
      <c r="B114">
        <v>7</v>
      </c>
      <c r="C114" t="s">
        <v>2294</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2295</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2296</v>
      </c>
    </row>
    <row r="161" spans="1:3" x14ac:dyDescent="0.45">
      <c r="A161" t="str">
        <f t="shared" si="2"/>
        <v>2AUTHOR FULL NAMES: Greenwood, Davydd J. (7102349138)</v>
      </c>
      <c r="B161">
        <v>2</v>
      </c>
      <c r="C161" t="s">
        <v>2297</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2298</v>
      </c>
    </row>
    <row r="164" spans="1:3" x14ac:dyDescent="0.45">
      <c r="A164" t="str">
        <f t="shared" si="2"/>
        <v>5(2007) Action Research, 5 (3), pp. 249 - 264, Cited 32 times.</v>
      </c>
      <c r="B164">
        <v>5</v>
      </c>
      <c r="C164" t="s">
        <v>2299</v>
      </c>
    </row>
    <row r="165" spans="1:3" x14ac:dyDescent="0.45">
      <c r="A165" t="str">
        <f t="shared" si="2"/>
        <v>6DOI: 10.1177/1476750307081016</v>
      </c>
      <c r="B165">
        <v>6</v>
      </c>
      <c r="C165" t="s">
        <v>2300</v>
      </c>
    </row>
    <row r="166" spans="1:3" x14ac:dyDescent="0.45">
      <c r="A166" t="str">
        <f t="shared" si="2"/>
        <v>7https://www.scopus.com/inward/record.uri?eid=2-s2.0-51249145737&amp;doi=10.1177%2f1476750307081016&amp;partnerID=40&amp;md5=a60e6f92f1d939851a3f8aaf109924d9</v>
      </c>
      <c r="B166">
        <v>7</v>
      </c>
      <c r="C166" t="s">
        <v>2301</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2302</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2303</v>
      </c>
    </row>
    <row r="174" spans="1:3" x14ac:dyDescent="0.45">
      <c r="A174" t="str">
        <f t="shared" si="2"/>
        <v>2AUTHOR FULL NAMES: Ramírez-Córcoles, Yolanda (22952077100); Manzaneque-Lizano, Montserrat (50861449500)</v>
      </c>
      <c r="B174">
        <v>2</v>
      </c>
      <c r="C174" t="s">
        <v>2304</v>
      </c>
    </row>
    <row r="175" spans="1:3" x14ac:dyDescent="0.45">
      <c r="A175" t="str">
        <f t="shared" si="2"/>
        <v>322952077100; 50861449500</v>
      </c>
      <c r="B175">
        <v>3</v>
      </c>
      <c r="C175" t="s">
        <v>2305</v>
      </c>
    </row>
    <row r="176" spans="1:3" x14ac:dyDescent="0.45">
      <c r="A176" t="str">
        <f t="shared" si="2"/>
        <v>4The relevance of intellectual capital disclosure: Empirical evidence from Spanish universities</v>
      </c>
      <c r="B176">
        <v>4</v>
      </c>
      <c r="C176" t="s">
        <v>2306</v>
      </c>
    </row>
    <row r="177" spans="1:3" x14ac:dyDescent="0.45">
      <c r="A177" t="str">
        <f t="shared" si="2"/>
        <v>5(2015) Knowledge Management Research and Practice, 13 (1), pp. 31 - 44, Cited 19 times.</v>
      </c>
      <c r="B177">
        <v>5</v>
      </c>
      <c r="C177" t="s">
        <v>2307</v>
      </c>
    </row>
    <row r="178" spans="1:3" x14ac:dyDescent="0.45">
      <c r="A178" t="str">
        <f t="shared" si="2"/>
        <v>6DOI: 10.1057/kmrp.2013.27</v>
      </c>
      <c r="B178">
        <v>6</v>
      </c>
      <c r="C178" t="s">
        <v>2308</v>
      </c>
    </row>
    <row r="179" spans="1:3" x14ac:dyDescent="0.45">
      <c r="A179" t="str">
        <f t="shared" si="2"/>
        <v>7https://www.scopus.com/inward/record.uri?eid=2-s2.0-84922567757&amp;doi=10.1057%2fkmrp.2013.27&amp;partnerID=40&amp;md5=e778e427869833c82b1d0934525758d9</v>
      </c>
      <c r="B179">
        <v>7</v>
      </c>
      <c r="C179" t="s">
        <v>2309</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2310</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2311</v>
      </c>
    </row>
    <row r="200" spans="1:3" x14ac:dyDescent="0.45">
      <c r="A200" t="str">
        <f t="shared" si="3"/>
        <v>2AUTHOR FULL NAMES: Centobelli, Piera (55913795400); Cerchione, Roberto (56811703700); Esposito, Emilio (7102536467); Shashi, S. (57193907094)</v>
      </c>
      <c r="B200">
        <v>2</v>
      </c>
      <c r="C200" t="s">
        <v>2312</v>
      </c>
    </row>
    <row r="201" spans="1:3" x14ac:dyDescent="0.45">
      <c r="A201" t="str">
        <f t="shared" si="3"/>
        <v>355913795400; 56811703700; 7102536467; 57193907094</v>
      </c>
      <c r="B201">
        <v>3</v>
      </c>
      <c r="C201" t="s">
        <v>2313</v>
      </c>
    </row>
    <row r="202" spans="1:3" x14ac:dyDescent="0.45">
      <c r="A202" t="str">
        <f t="shared" si="3"/>
        <v>4The mediating role of knowledge exploration and exploitation for the development of an entrepreneurial university</v>
      </c>
      <c r="B202">
        <v>4</v>
      </c>
      <c r="C202" t="s">
        <v>2314</v>
      </c>
    </row>
    <row r="203" spans="1:3" x14ac:dyDescent="0.45">
      <c r="A203" t="str">
        <f t="shared" si="3"/>
        <v>5(2019) Management Decision, 57 (12), pp. 3301 - 3320, Cited 29 times.</v>
      </c>
      <c r="B203">
        <v>5</v>
      </c>
      <c r="C203" t="s">
        <v>2315</v>
      </c>
    </row>
    <row r="204" spans="1:3" x14ac:dyDescent="0.45">
      <c r="A204" t="str">
        <f t="shared" si="3"/>
        <v>6DOI: 10.1108/MD-11-2018-1240</v>
      </c>
      <c r="B204">
        <v>6</v>
      </c>
      <c r="C204" t="s">
        <v>2316</v>
      </c>
    </row>
    <row r="205" spans="1:3" x14ac:dyDescent="0.45">
      <c r="A205" t="str">
        <f t="shared" si="3"/>
        <v>7https://www.scopus.com/inward/record.uri?eid=2-s2.0-85067839334&amp;doi=10.1108%2fMD-11-2018-1240&amp;partnerID=40&amp;md5=f6bda292d0cbfc4ad8c29a6b1c0012de</v>
      </c>
      <c r="B205">
        <v>7</v>
      </c>
      <c r="C205" t="s">
        <v>2317</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2318</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2319</v>
      </c>
    </row>
    <row r="239" spans="1:3" x14ac:dyDescent="0.45">
      <c r="A239" t="str">
        <f t="shared" si="3"/>
        <v>2AUTHOR FULL NAMES: Ahmad, Jamilah (55061224600)</v>
      </c>
      <c r="B239">
        <v>2</v>
      </c>
      <c r="C239" t="s">
        <v>2320</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2321</v>
      </c>
    </row>
    <row r="242" spans="1:3" x14ac:dyDescent="0.45">
      <c r="A242" t="str">
        <f t="shared" si="3"/>
        <v>5(2012) Social Responsibility Journal, 8 (1), pp. 77 - 86, Cited 41 times.</v>
      </c>
      <c r="B242">
        <v>5</v>
      </c>
      <c r="C242" t="s">
        <v>2322</v>
      </c>
    </row>
    <row r="243" spans="1:3" x14ac:dyDescent="0.45">
      <c r="A243" t="str">
        <f t="shared" si="3"/>
        <v>6DOI: 10.1108/17471111211196584</v>
      </c>
      <c r="B243">
        <v>6</v>
      </c>
      <c r="C243" t="s">
        <v>2323</v>
      </c>
    </row>
    <row r="244" spans="1:3" x14ac:dyDescent="0.45">
      <c r="A244" t="str">
        <f t="shared" si="3"/>
        <v>7https://www.scopus.com/inward/record.uri?eid=2-s2.0-84858320605&amp;doi=10.1108%2f17471111211196584&amp;partnerID=40&amp;md5=e6e43ec329d5d3df67d418cdb4a2fd32</v>
      </c>
      <c r="B244">
        <v>7</v>
      </c>
      <c r="C244" t="s">
        <v>2324</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2325</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2326</v>
      </c>
    </row>
    <row r="252" spans="1:3" x14ac:dyDescent="0.45">
      <c r="A252" t="str">
        <f t="shared" si="3"/>
        <v>2AUTHOR FULL NAMES: Gvaramadze, Irakli (25649487000)</v>
      </c>
      <c r="B252">
        <v>2</v>
      </c>
      <c r="C252" t="s">
        <v>2327</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2328</v>
      </c>
    </row>
    <row r="255" spans="1:3" x14ac:dyDescent="0.45">
      <c r="A255" t="str">
        <f t="shared" si="3"/>
        <v>5(2008) European Journal of Education, 43 (4), pp. 443 - 455, Cited 50 times.</v>
      </c>
      <c r="B255">
        <v>5</v>
      </c>
      <c r="C255" t="s">
        <v>2329</v>
      </c>
    </row>
    <row r="256" spans="1:3" x14ac:dyDescent="0.45">
      <c r="A256" t="str">
        <f t="shared" si="3"/>
        <v>6DOI: 10.1111/j.1465-3435.2008.00376.x</v>
      </c>
      <c r="B256">
        <v>6</v>
      </c>
      <c r="C256" t="s">
        <v>2330</v>
      </c>
    </row>
    <row r="257" spans="1:3" x14ac:dyDescent="0.45">
      <c r="A257" t="str">
        <f t="shared" si="3"/>
        <v>7https://www.scopus.com/inward/record.uri?eid=2-s2.0-56349147927&amp;doi=10.1111%2fj.1465-3435.2008.00376.x&amp;partnerID=40&amp;md5=e4300e5fac21aead328a7e90c63ff63a</v>
      </c>
      <c r="B257">
        <v>7</v>
      </c>
      <c r="C257" t="s">
        <v>2331</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2332</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2459</v>
      </c>
    </row>
    <row r="291" spans="1:3" x14ac:dyDescent="0.45">
      <c r="A291" t="str">
        <f t="shared" si="4"/>
        <v>2AUTHOR FULL NAMES: Mainardes, Emerson Wagner (35764807800); Raposo, Mario (23768404400); Alves, Helena (35208145700)</v>
      </c>
      <c r="B291">
        <v>2</v>
      </c>
      <c r="C291" t="s">
        <v>2716</v>
      </c>
    </row>
    <row r="292" spans="1:3" x14ac:dyDescent="0.45">
      <c r="A292" t="str">
        <f t="shared" si="4"/>
        <v>335764807800; 23768404400; 35208145700</v>
      </c>
      <c r="B292">
        <v>3</v>
      </c>
      <c r="C292" t="s">
        <v>2461</v>
      </c>
    </row>
    <row r="293" spans="1:3" x14ac:dyDescent="0.45">
      <c r="A293" t="str">
        <f t="shared" si="4"/>
        <v>4Public university students' expectations: An empirical study based on the Stakeholders Theory</v>
      </c>
      <c r="B293">
        <v>4</v>
      </c>
      <c r="C293" t="s">
        <v>2717</v>
      </c>
    </row>
    <row r="294" spans="1:3" x14ac:dyDescent="0.45">
      <c r="A294" t="str">
        <f t="shared" si="4"/>
        <v>5(2012) Transylvanian Review of Administrative Sciences, (35), pp. 173 - 196, Cited 15 times.</v>
      </c>
      <c r="B294">
        <v>5</v>
      </c>
      <c r="C294" t="s">
        <v>2718</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2719</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2720</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2721</v>
      </c>
    </row>
    <row r="304" spans="1:3" x14ac:dyDescent="0.45">
      <c r="A304" t="str">
        <f t="shared" si="4"/>
        <v>2AUTHOR FULL NAMES: Mncube, V.S. (35746597000); Mutongoza, B.H. (57222621940); Olawale, B.E. (57222627369)</v>
      </c>
      <c r="B304">
        <v>2</v>
      </c>
      <c r="C304" t="s">
        <v>2722</v>
      </c>
    </row>
    <row r="305" spans="1:3" x14ac:dyDescent="0.45">
      <c r="A305" t="str">
        <f t="shared" si="4"/>
        <v>335746597000; 57222621940; 57222627369</v>
      </c>
      <c r="B305">
        <v>3</v>
      </c>
      <c r="C305" t="s">
        <v>2723</v>
      </c>
    </row>
    <row r="306" spans="1:3" x14ac:dyDescent="0.45">
      <c r="A306" t="str">
        <f t="shared" si="4"/>
        <v>4Managing higher education institutions in the context of COVID-19 stringency: Experiences of stakeholders at a rural south african university</v>
      </c>
      <c r="B306">
        <v>4</v>
      </c>
      <c r="C306" t="s">
        <v>2724</v>
      </c>
    </row>
    <row r="307" spans="1:3" x14ac:dyDescent="0.45">
      <c r="A307" t="str">
        <f t="shared" si="4"/>
        <v>5(2021) Perspectives in Education, 39 (1), pp. 390 - 409, Cited 14 times.</v>
      </c>
      <c r="B307">
        <v>5</v>
      </c>
      <c r="C307" t="s">
        <v>2725</v>
      </c>
    </row>
    <row r="308" spans="1:3" x14ac:dyDescent="0.45">
      <c r="A308" t="str">
        <f t="shared" si="4"/>
        <v>6DOI: 10.18820/2519593X/pie.v39.i1.24</v>
      </c>
      <c r="B308">
        <v>6</v>
      </c>
      <c r="C308" t="s">
        <v>2726</v>
      </c>
    </row>
    <row r="309" spans="1:3" x14ac:dyDescent="0.45">
      <c r="A309" t="str">
        <f t="shared" si="4"/>
        <v>7https://www.scopus.com/inward/record.uri?eid=2-s2.0-85103518601&amp;doi=10.18820%2f2519593X%2fpie.v39.i1.24&amp;partnerID=40&amp;md5=d0509f5f33e3dc1accd1af6d9a69e81b</v>
      </c>
      <c r="B309">
        <v>7</v>
      </c>
      <c r="C309" t="s">
        <v>2727</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2728</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2341</v>
      </c>
    </row>
    <row r="330" spans="1:3" x14ac:dyDescent="0.45">
      <c r="A330" t="str">
        <f t="shared" si="5"/>
        <v>2AUTHOR FULL NAMES: Chen, Kenneth K. (57198087128); Zhang, James J. (8365302700)</v>
      </c>
      <c r="B330">
        <v>2</v>
      </c>
      <c r="C330" t="s">
        <v>2342</v>
      </c>
    </row>
    <row r="331" spans="1:3" x14ac:dyDescent="0.45">
      <c r="A331" t="str">
        <f t="shared" si="5"/>
        <v>357198087128; 8365302700</v>
      </c>
      <c r="B331">
        <v>3</v>
      </c>
      <c r="C331" t="s">
        <v>2343</v>
      </c>
    </row>
    <row r="332" spans="1:3" x14ac:dyDescent="0.45">
      <c r="A332" t="str">
        <f t="shared" si="5"/>
        <v>4Examining consumer attributes associated with collegiate athletic facility naming rights sponsorship: Development of a theoretical framework</v>
      </c>
      <c r="B332">
        <v>4</v>
      </c>
      <c r="C332" t="s">
        <v>2344</v>
      </c>
    </row>
    <row r="333" spans="1:3" x14ac:dyDescent="0.45">
      <c r="A333" t="str">
        <f t="shared" si="5"/>
        <v>5(2011) Sport Management Review, 14 (2), pp. 103 - 116, Cited 21 times.</v>
      </c>
      <c r="B333">
        <v>5</v>
      </c>
      <c r="C333" t="s">
        <v>2345</v>
      </c>
    </row>
    <row r="334" spans="1:3" x14ac:dyDescent="0.45">
      <c r="A334" t="str">
        <f t="shared" si="5"/>
        <v>6DOI: 10.1016/j.smr.2010.10.001</v>
      </c>
      <c r="B334">
        <v>6</v>
      </c>
      <c r="C334" t="s">
        <v>2346</v>
      </c>
    </row>
    <row r="335" spans="1:3" x14ac:dyDescent="0.45">
      <c r="A335" t="str">
        <f t="shared" si="5"/>
        <v>7https://www.scopus.com/inward/record.uri?eid=2-s2.0-79955618013&amp;doi=10.1016%2fj.smr.2010.10.001&amp;partnerID=40&amp;md5=71cbaba13fb399375dd00da6b5fe2e79</v>
      </c>
      <c r="B335">
        <v>7</v>
      </c>
      <c r="C335" t="s">
        <v>2347</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2348</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2226</v>
      </c>
    </row>
    <row r="382" spans="1:3" x14ac:dyDescent="0.45">
      <c r="A382" t="str">
        <f t="shared" si="5"/>
        <v>2AUTHOR FULL NAMES: Wright, Tarah (15752403300)</v>
      </c>
      <c r="B382">
        <v>2</v>
      </c>
      <c r="C382" t="s">
        <v>2227</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2228</v>
      </c>
    </row>
    <row r="385" spans="1:3" x14ac:dyDescent="0.45">
      <c r="A385" t="str">
        <f t="shared" si="5"/>
        <v>5(2010) International Journal of Sustainability in Higher Education, 11 (1), pp. 61 - 73, Cited 148 times.</v>
      </c>
      <c r="B385">
        <v>5</v>
      </c>
      <c r="C385" t="s">
        <v>2229</v>
      </c>
    </row>
    <row r="386" spans="1:3" x14ac:dyDescent="0.45">
      <c r="A386" t="str">
        <f t="shared" si="5"/>
        <v>6DOI: 10.1108/14676371011010057</v>
      </c>
      <c r="B386">
        <v>6</v>
      </c>
      <c r="C386" t="s">
        <v>2230</v>
      </c>
    </row>
    <row r="387" spans="1:3" x14ac:dyDescent="0.45">
      <c r="A387" t="str">
        <f t="shared" si="5"/>
        <v>7https://www.scopus.com/inward/record.uri?eid=2-s2.0-72249109860&amp;doi=10.1108%2f14676371011010057&amp;partnerID=40&amp;md5=a3d59c599333898e6dd5b9d5920a7df6</v>
      </c>
      <c r="B387">
        <v>7</v>
      </c>
      <c r="C387" t="s">
        <v>2231</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2232</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2760</v>
      </c>
    </row>
    <row r="395" spans="1:3" x14ac:dyDescent="0.45">
      <c r="A395" t="str">
        <f t="shared" si="6"/>
        <v>2AUTHOR FULL NAMES: Hoat, Luu Ngoc (17342236900); Lan Viet, Nguyen (33368074900); Van Der Wilt, G.J. (6701654928); Broerse, J. (7005410143); Ruitenberg, E.J. (35838548000); Wright, E.P. (23570995300)</v>
      </c>
      <c r="B395">
        <v>2</v>
      </c>
      <c r="C395" t="s">
        <v>2761</v>
      </c>
    </row>
    <row r="396" spans="1:3" x14ac:dyDescent="0.45">
      <c r="A396" t="str">
        <f t="shared" si="6"/>
        <v>317342236900; 33368074900; 6701654928; 7005410143; 35838548000; 23570995300</v>
      </c>
      <c r="B396">
        <v>3</v>
      </c>
      <c r="C396" t="s">
        <v>2762</v>
      </c>
    </row>
    <row r="397" spans="1:3" x14ac:dyDescent="0.45">
      <c r="A397" t="str">
        <f t="shared" si="6"/>
        <v>4Motivation of university and non-university stakeholders to change medical education in Vietnam</v>
      </c>
      <c r="B397">
        <v>4</v>
      </c>
      <c r="C397" t="s">
        <v>2763</v>
      </c>
    </row>
    <row r="398" spans="1:3" x14ac:dyDescent="0.45">
      <c r="A398" t="str">
        <f t="shared" si="6"/>
        <v>5(2009) BMC Medical Education, 9 (1), art. no. 49, Cited 15 times.</v>
      </c>
      <c r="B398">
        <v>5</v>
      </c>
      <c r="C398" t="s">
        <v>2764</v>
      </c>
    </row>
    <row r="399" spans="1:3" x14ac:dyDescent="0.45">
      <c r="A399" t="str">
        <f t="shared" si="6"/>
        <v>6DOI: 10.1186/1472-6920-9-49</v>
      </c>
      <c r="B399">
        <v>6</v>
      </c>
      <c r="C399" t="s">
        <v>2765</v>
      </c>
    </row>
    <row r="400" spans="1:3" x14ac:dyDescent="0.45">
      <c r="A400" t="str">
        <f t="shared" si="6"/>
        <v>7https://www.scopus.com/inward/record.uri?eid=2-s2.0-69049105475&amp;doi=10.1186%2f1472-6920-9-49&amp;partnerID=40&amp;md5=59e9c03001d52b646c5b5c4807fa1cdc</v>
      </c>
      <c r="B400">
        <v>7</v>
      </c>
      <c r="C400" t="s">
        <v>2766</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2349</v>
      </c>
    </row>
    <row r="408" spans="1:3" x14ac:dyDescent="0.45">
      <c r="A408" t="str">
        <f t="shared" si="6"/>
        <v>2AUTHOR FULL NAMES: Arroyo-Vázquez, Mónica (35118716600); van der Sijde, Peter (6507490787); Jiménez-Sáez, Fernando (24832629900)</v>
      </c>
      <c r="B408">
        <v>2</v>
      </c>
      <c r="C408" t="s">
        <v>2350</v>
      </c>
    </row>
    <row r="409" spans="1:3" x14ac:dyDescent="0.45">
      <c r="A409" t="str">
        <f t="shared" si="6"/>
        <v>335118716600; 6507490787; 24832629900</v>
      </c>
      <c r="B409">
        <v>3</v>
      </c>
      <c r="C409" t="s">
        <v>2351</v>
      </c>
    </row>
    <row r="410" spans="1:3" x14ac:dyDescent="0.45">
      <c r="A410" t="str">
        <f t="shared" si="6"/>
        <v>4Innovative and creative entrepreneurship support services at universities</v>
      </c>
      <c r="B410">
        <v>4</v>
      </c>
      <c r="C410" t="s">
        <v>2352</v>
      </c>
    </row>
    <row r="411" spans="1:3" x14ac:dyDescent="0.45">
      <c r="A411" t="str">
        <f t="shared" si="6"/>
        <v>5(2010) Service Business, 4 (1), pp. 63 - 76, Cited 17 times.</v>
      </c>
      <c r="B411">
        <v>5</v>
      </c>
      <c r="C411" t="s">
        <v>2353</v>
      </c>
    </row>
    <row r="412" spans="1:3" x14ac:dyDescent="0.45">
      <c r="A412" t="str">
        <f t="shared" si="6"/>
        <v>6DOI: 10.1007/s11628-009-0084-4</v>
      </c>
      <c r="B412">
        <v>6</v>
      </c>
      <c r="C412" t="s">
        <v>2354</v>
      </c>
    </row>
    <row r="413" spans="1:3" x14ac:dyDescent="0.45">
      <c r="A413" t="str">
        <f t="shared" si="6"/>
        <v>7https://www.scopus.com/inward/record.uri?eid=2-s2.0-76649132301&amp;doi=10.1007%2fs11628-009-0084-4&amp;partnerID=40&amp;md5=bdba131774d5741a6fd0c3e0dd9fa2de</v>
      </c>
      <c r="B413">
        <v>7</v>
      </c>
      <c r="C413" t="s">
        <v>2355</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2356</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2357</v>
      </c>
    </row>
    <row r="434" spans="1:3" x14ac:dyDescent="0.45">
      <c r="A434" t="str">
        <f t="shared" si="6"/>
        <v>2AUTHOR FULL NAMES: Frasquet, Marta (57208712082); Calderón, H. (36659028900); Cervera, Amparo (25653998200)</v>
      </c>
      <c r="B434">
        <v>2</v>
      </c>
      <c r="C434" t="s">
        <v>2358</v>
      </c>
    </row>
    <row r="435" spans="1:3" x14ac:dyDescent="0.45">
      <c r="A435" t="str">
        <f t="shared" si="6"/>
        <v>357208712082; 36659028900; 25653998200</v>
      </c>
      <c r="B435">
        <v>3</v>
      </c>
      <c r="C435" t="s">
        <v>2359</v>
      </c>
    </row>
    <row r="436" spans="1:3" x14ac:dyDescent="0.45">
      <c r="A436" t="str">
        <f t="shared" si="6"/>
        <v>4University-industry collaboration from a relationship marketing perspective: An empirical analysis in a Spanish University</v>
      </c>
      <c r="B436">
        <v>4</v>
      </c>
      <c r="C436" t="s">
        <v>2360</v>
      </c>
    </row>
    <row r="437" spans="1:3" x14ac:dyDescent="0.45">
      <c r="A437" t="str">
        <f t="shared" si="6"/>
        <v>5(2012) Higher Education, 64 (1), pp. 85 - 98, Cited 59 times.</v>
      </c>
      <c r="B437">
        <v>5</v>
      </c>
      <c r="C437" t="s">
        <v>2361</v>
      </c>
    </row>
    <row r="438" spans="1:3" x14ac:dyDescent="0.45">
      <c r="A438" t="str">
        <f t="shared" si="6"/>
        <v>6DOI: 10.1007/s10734-011-9482-3</v>
      </c>
      <c r="B438">
        <v>6</v>
      </c>
      <c r="C438" t="s">
        <v>2362</v>
      </c>
    </row>
    <row r="439" spans="1:3" x14ac:dyDescent="0.45">
      <c r="A439" t="str">
        <f t="shared" si="6"/>
        <v>7https://www.scopus.com/inward/record.uri?eid=2-s2.0-84860550995&amp;doi=10.1007%2fs10734-011-9482-3&amp;partnerID=40&amp;md5=4ddac7abee88fd3e116550ae8df78166</v>
      </c>
      <c r="B439">
        <v>7</v>
      </c>
      <c r="C439" t="s">
        <v>2363</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2365</v>
      </c>
    </row>
    <row r="473" spans="1:3" x14ac:dyDescent="0.45">
      <c r="A473" t="str">
        <f t="shared" si="7"/>
        <v>2AUTHOR FULL NAMES: Lieblein, Geir (56128750500); Breland, Tor Arvid (6701367388); Francis, Charles (7203004875); Østergaard, Edvin (14833211800)</v>
      </c>
      <c r="B473">
        <v>2</v>
      </c>
      <c r="C473" t="s">
        <v>2366</v>
      </c>
    </row>
    <row r="474" spans="1:3" x14ac:dyDescent="0.45">
      <c r="A474" t="str">
        <f t="shared" si="7"/>
        <v>356128750500; 6701367388; 7203004875; 14833211800</v>
      </c>
      <c r="B474">
        <v>3</v>
      </c>
      <c r="C474" t="s">
        <v>2367</v>
      </c>
    </row>
    <row r="475" spans="1:3" x14ac:dyDescent="0.45">
      <c r="A475" t="str">
        <f t="shared" si="7"/>
        <v>4Agroecology Education: Action-oriented Learning and Research</v>
      </c>
      <c r="B475">
        <v>4</v>
      </c>
      <c r="C475" t="s">
        <v>2368</v>
      </c>
    </row>
    <row r="476" spans="1:3" x14ac:dyDescent="0.45">
      <c r="A476" t="str">
        <f t="shared" si="7"/>
        <v>5(2012) Journal of Agricultural Education and Extension, 18 (1), pp. 27 - 40, Cited 27 times.</v>
      </c>
      <c r="B476">
        <v>5</v>
      </c>
      <c r="C476" t="s">
        <v>2369</v>
      </c>
    </row>
    <row r="477" spans="1:3" x14ac:dyDescent="0.45">
      <c r="A477" t="str">
        <f t="shared" si="7"/>
        <v>6DOI: 10.1080/1389224X.2012.638781</v>
      </c>
      <c r="B477">
        <v>6</v>
      </c>
      <c r="C477" t="s">
        <v>2370</v>
      </c>
    </row>
    <row r="478" spans="1:3" x14ac:dyDescent="0.45">
      <c r="A478" t="str">
        <f t="shared" si="7"/>
        <v>7https://www.scopus.com/inward/record.uri?eid=2-s2.0-84860901892&amp;doi=10.1080%2f1389224X.2012.638781&amp;partnerID=40&amp;md5=7c5430817c451b29fab72c415289bb20</v>
      </c>
      <c r="B478">
        <v>7</v>
      </c>
      <c r="C478" t="s">
        <v>2371</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2373</v>
      </c>
    </row>
    <row r="499" spans="1:3" x14ac:dyDescent="0.45">
      <c r="A499" t="str">
        <f t="shared" si="7"/>
        <v>2AUTHOR FULL NAMES: Wright, Tarah (15752403300); Horst, Naomi (55635317400)</v>
      </c>
      <c r="B499">
        <v>2</v>
      </c>
      <c r="C499" t="s">
        <v>2374</v>
      </c>
    </row>
    <row r="500" spans="1:3" x14ac:dyDescent="0.45">
      <c r="A500" t="str">
        <f t="shared" si="7"/>
        <v>315752403300; 55635317400</v>
      </c>
      <c r="B500">
        <v>3</v>
      </c>
      <c r="C500" t="s">
        <v>2375</v>
      </c>
    </row>
    <row r="501" spans="1:3" x14ac:dyDescent="0.45">
      <c r="A501" t="str">
        <f t="shared" si="7"/>
        <v>4Exploring the ambiguity: What faculty leaders really think of sustainability in higher education</v>
      </c>
      <c r="B501">
        <v>4</v>
      </c>
      <c r="C501" t="s">
        <v>2376</v>
      </c>
    </row>
    <row r="502" spans="1:3" x14ac:dyDescent="0.45">
      <c r="A502" t="str">
        <f t="shared" si="7"/>
        <v>5(2013) International Journal of Sustainability in Higher Education, 14 (2), pp. 209 - 227, Cited 103 times.</v>
      </c>
      <c r="B502">
        <v>5</v>
      </c>
      <c r="C502" t="s">
        <v>2377</v>
      </c>
    </row>
    <row r="503" spans="1:3" x14ac:dyDescent="0.45">
      <c r="A503" t="str">
        <f t="shared" si="7"/>
        <v>6DOI: 10.1108/14676371311312905</v>
      </c>
      <c r="B503">
        <v>6</v>
      </c>
      <c r="C503" t="s">
        <v>2378</v>
      </c>
    </row>
    <row r="504" spans="1:3" x14ac:dyDescent="0.45">
      <c r="A504" t="str">
        <f t="shared" si="7"/>
        <v>7https://www.scopus.com/inward/record.uri?eid=2-s2.0-84875626175&amp;doi=10.1108%2f14676371311312905&amp;partnerID=40&amp;md5=091e061a9d365d2aaf9d6ed71db4b626</v>
      </c>
      <c r="B504">
        <v>7</v>
      </c>
      <c r="C504" t="s">
        <v>2379</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2380</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2257</v>
      </c>
    </row>
    <row r="512" spans="1:3" x14ac:dyDescent="0.45">
      <c r="A512" t="str">
        <f t="shared" si="7"/>
        <v>2AUTHOR FULL NAMES: Lozano, Rodrigo (13008815400)</v>
      </c>
      <c r="B512">
        <v>2</v>
      </c>
      <c r="C512" t="s">
        <v>2258</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2259</v>
      </c>
    </row>
    <row r="515" spans="1:3" x14ac:dyDescent="0.45">
      <c r="A515" t="str">
        <f t="shared" si="7"/>
        <v>5(2006) Journal of Cleaner Production, 14 (9-11), pp. 787 - 796, Cited 536 times.</v>
      </c>
      <c r="B515">
        <v>5</v>
      </c>
      <c r="C515" t="s">
        <v>2260</v>
      </c>
    </row>
    <row r="516" spans="1:3" x14ac:dyDescent="0.45">
      <c r="A516" t="str">
        <f t="shared" si="7"/>
        <v>6DOI: 10.1016/j.jclepro.2005.12.010</v>
      </c>
      <c r="B516">
        <v>6</v>
      </c>
      <c r="C516" t="s">
        <v>2261</v>
      </c>
    </row>
    <row r="517" spans="1:3" x14ac:dyDescent="0.45">
      <c r="A517" t="str">
        <f t="shared" ref="A517:A580" si="8">B517&amp;C517</f>
        <v>7https://www.scopus.com/inward/record.uri?eid=2-s2.0-33646050957&amp;doi=10.1016%2fj.jclepro.2005.12.010&amp;partnerID=40&amp;md5=d6bc85482e65bc60f9491f25c39a1820</v>
      </c>
      <c r="B517">
        <v>7</v>
      </c>
      <c r="C517" t="s">
        <v>2262</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2263</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2381</v>
      </c>
    </row>
    <row r="525" spans="1:3" x14ac:dyDescent="0.45">
      <c r="A525" t="str">
        <f t="shared" si="8"/>
        <v>2AUTHOR FULL NAMES: Benneworth, Paul (6505965654); de Boer, Harry (7102500341); Jongbloed, Ben (6508131278)</v>
      </c>
      <c r="B525">
        <v>2</v>
      </c>
      <c r="C525" t="s">
        <v>2382</v>
      </c>
    </row>
    <row r="526" spans="1:3" x14ac:dyDescent="0.45">
      <c r="A526" t="str">
        <f t="shared" si="8"/>
        <v>36505965654; 7102500341; 6508131278</v>
      </c>
      <c r="B526">
        <v>3</v>
      </c>
      <c r="C526" t="s">
        <v>2383</v>
      </c>
    </row>
    <row r="527" spans="1:3" x14ac:dyDescent="0.45">
      <c r="A527" t="str">
        <f t="shared" si="8"/>
        <v>4Between good intentions and urgent stakeholder pressures: Institutionalizing the universities’ third mission in the Swedish context</v>
      </c>
      <c r="B527">
        <v>4</v>
      </c>
      <c r="C527" t="s">
        <v>2384</v>
      </c>
    </row>
    <row r="528" spans="1:3" x14ac:dyDescent="0.45">
      <c r="A528" t="str">
        <f t="shared" si="8"/>
        <v>5(2015) European Journal of Higher Education, 5 (3), pp. 280 - 296, Cited 31 times.</v>
      </c>
      <c r="B528">
        <v>5</v>
      </c>
      <c r="C528" t="s">
        <v>2385</v>
      </c>
    </row>
    <row r="529" spans="1:3" x14ac:dyDescent="0.45">
      <c r="A529" t="str">
        <f t="shared" si="8"/>
        <v>6DOI: 10.1080/21568235.2015.1044549</v>
      </c>
      <c r="B529">
        <v>6</v>
      </c>
      <c r="C529" t="s">
        <v>2386</v>
      </c>
    </row>
    <row r="530" spans="1:3" x14ac:dyDescent="0.45">
      <c r="A530" t="str">
        <f t="shared" si="8"/>
        <v>7https://www.scopus.com/inward/record.uri?eid=2-s2.0-85032740961&amp;doi=10.1080%2f21568235.2015.1044549&amp;partnerID=40&amp;md5=981de7aedbb3694659c307b24237f41a</v>
      </c>
      <c r="B530">
        <v>7</v>
      </c>
      <c r="C530" t="s">
        <v>2387</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2388</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2389</v>
      </c>
    </row>
    <row r="564" spans="1:3" x14ac:dyDescent="0.45">
      <c r="A564" t="str">
        <f t="shared" si="8"/>
        <v>2AUTHOR FULL NAMES: Colasanti, Nathalie (57200305313); Frondizi, Rocco (57200308248); Meneguzzo, Marco (6504760313)</v>
      </c>
      <c r="B564">
        <v>2</v>
      </c>
      <c r="C564" t="s">
        <v>2390</v>
      </c>
    </row>
    <row r="565" spans="1:3" x14ac:dyDescent="0.45">
      <c r="A565" t="str">
        <f t="shared" si="8"/>
        <v>357200305313; 57200308248; 6504760313</v>
      </c>
      <c r="B565">
        <v>3</v>
      </c>
      <c r="C565" t="s">
        <v>2391</v>
      </c>
    </row>
    <row r="566" spans="1:3" x14ac:dyDescent="0.45">
      <c r="A566" t="str">
        <f t="shared" si="8"/>
        <v>4Higher education and stakeholders’ donations: successful civic crowdfunding in an Italian university</v>
      </c>
      <c r="B566">
        <v>4</v>
      </c>
      <c r="C566" t="s">
        <v>2392</v>
      </c>
    </row>
    <row r="567" spans="1:3" x14ac:dyDescent="0.45">
      <c r="A567" t="str">
        <f t="shared" si="8"/>
        <v>5(2018) Public Money and Management, 38 (4), pp. 281 - 288, Cited 26 times.</v>
      </c>
      <c r="B567">
        <v>5</v>
      </c>
      <c r="C567" t="s">
        <v>2393</v>
      </c>
    </row>
    <row r="568" spans="1:3" x14ac:dyDescent="0.45">
      <c r="A568" t="str">
        <f t="shared" si="8"/>
        <v>6DOI: 10.1080/09540962.2018.1449471</v>
      </c>
      <c r="B568">
        <v>6</v>
      </c>
      <c r="C568" t="s">
        <v>2394</v>
      </c>
    </row>
    <row r="569" spans="1:3" x14ac:dyDescent="0.45">
      <c r="A569" t="str">
        <f t="shared" si="8"/>
        <v>7https://www.scopus.com/inward/record.uri?eid=2-s2.0-85044436989&amp;doi=10.1080%2f09540962.2018.1449471&amp;partnerID=40&amp;md5=28d505d9cdab4441a70391c78dce0371</v>
      </c>
      <c r="B569">
        <v>7</v>
      </c>
      <c r="C569" t="s">
        <v>2395</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2397</v>
      </c>
    </row>
    <row r="590" spans="1:3" x14ac:dyDescent="0.45">
      <c r="A590" t="str">
        <f t="shared" si="9"/>
        <v>2AUTHOR FULL NAMES: Mainardes, Emerson (35764807800); Alves, Helena (35208145700); Raposo, Mario (23768404400)</v>
      </c>
      <c r="B590">
        <v>2</v>
      </c>
      <c r="C590" t="s">
        <v>2398</v>
      </c>
    </row>
    <row r="591" spans="1:3" x14ac:dyDescent="0.45">
      <c r="A591" t="str">
        <f t="shared" si="9"/>
        <v>335764807800; 35208145700; 23768404400</v>
      </c>
      <c r="B591">
        <v>3</v>
      </c>
      <c r="C591" t="s">
        <v>2235</v>
      </c>
    </row>
    <row r="592" spans="1:3" x14ac:dyDescent="0.45">
      <c r="A592" t="str">
        <f t="shared" si="9"/>
        <v>4Identifying stakeholders in a Portuguese university: A case study [La identificación de los stakeholders en una universidad Portuguesa]</v>
      </c>
      <c r="B592">
        <v>4</v>
      </c>
      <c r="C592" t="s">
        <v>2399</v>
      </c>
    </row>
    <row r="593" spans="1:3" x14ac:dyDescent="0.45">
      <c r="A593" t="str">
        <f t="shared" si="9"/>
        <v>5(2013) Revista de Educacion, (362), pp. 429 - 457, Cited 29 times.</v>
      </c>
      <c r="B593">
        <v>5</v>
      </c>
      <c r="C593" t="s">
        <v>2400</v>
      </c>
    </row>
    <row r="594" spans="1:3" x14ac:dyDescent="0.45">
      <c r="A594" t="str">
        <f t="shared" si="9"/>
        <v>6DOI: 10.4438/1988-592X-RE-2012-362-167</v>
      </c>
      <c r="B594">
        <v>6</v>
      </c>
      <c r="C594" t="s">
        <v>2401</v>
      </c>
    </row>
    <row r="595" spans="1:3" x14ac:dyDescent="0.45">
      <c r="A595" t="str">
        <f t="shared" si="9"/>
        <v>7https://www.scopus.com/inward/record.uri?eid=2-s2.0-84923673219&amp;doi=10.4438%2f1988-592X-RE-2012-362-167&amp;partnerID=40&amp;md5=f591c0f6e21e83079c9eef0e50d84c28</v>
      </c>
      <c r="B595">
        <v>7</v>
      </c>
      <c r="C595" t="s">
        <v>2402</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2403</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2404</v>
      </c>
    </row>
    <row r="603" spans="1:3" x14ac:dyDescent="0.45">
      <c r="A603" t="str">
        <f t="shared" si="9"/>
        <v>2AUTHOR FULL NAMES: Aversano, Natalia (55647167100); Nicolò, Giuseppe (57195628696); Sannino, Giuseppe (57192982774); Tartaglia Polcini, Paolo (57200109261)</v>
      </c>
      <c r="B603">
        <v>2</v>
      </c>
      <c r="C603" t="s">
        <v>2405</v>
      </c>
    </row>
    <row r="604" spans="1:3" x14ac:dyDescent="0.45">
      <c r="A604" t="str">
        <f t="shared" si="9"/>
        <v>355647167100; 57195628696; 57192982774; 57200109261</v>
      </c>
      <c r="B604">
        <v>3</v>
      </c>
      <c r="C604" t="s">
        <v>2406</v>
      </c>
    </row>
    <row r="605" spans="1:3" x14ac:dyDescent="0.45">
      <c r="A605" t="str">
        <f t="shared" si="9"/>
        <v>4The Integrated Plan in Italian public universities: new patterns in intellectual capital disclosure</v>
      </c>
      <c r="B605">
        <v>4</v>
      </c>
      <c r="C605" t="s">
        <v>2407</v>
      </c>
    </row>
    <row r="606" spans="1:3" x14ac:dyDescent="0.45">
      <c r="A606" t="str">
        <f t="shared" si="9"/>
        <v>5(2020) Meditari Accountancy Research, 28 (4), pp. 655 - 679, Cited 19 times.</v>
      </c>
      <c r="B606">
        <v>5</v>
      </c>
      <c r="C606" t="s">
        <v>2408</v>
      </c>
    </row>
    <row r="607" spans="1:3" x14ac:dyDescent="0.45">
      <c r="A607" t="str">
        <f t="shared" si="9"/>
        <v>6DOI: 10.1108/MEDAR-07-2019-0519</v>
      </c>
      <c r="B607">
        <v>6</v>
      </c>
      <c r="C607" t="s">
        <v>2409</v>
      </c>
    </row>
    <row r="608" spans="1:3" x14ac:dyDescent="0.45">
      <c r="A608" t="str">
        <f t="shared" si="9"/>
        <v>7https://www.scopus.com/inward/record.uri?eid=2-s2.0-85082403874&amp;doi=10.1108%2fMEDAR-07-2019-0519&amp;partnerID=40&amp;md5=1fdfdedb1b3ca4c9dd30ca17d64ab1c5</v>
      </c>
      <c r="B608">
        <v>7</v>
      </c>
      <c r="C608" t="s">
        <v>2410</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2411</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2830</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2831</v>
      </c>
    </row>
    <row r="617" spans="1:3" x14ac:dyDescent="0.45">
      <c r="A617" t="str">
        <f t="shared" si="9"/>
        <v>340361038100; 57015636800; 6603892877; 57205304706; 55443607600; 55531882200; 6507945394; 26321850300; 57015234200</v>
      </c>
      <c r="B617">
        <v>3</v>
      </c>
      <c r="C617" t="s">
        <v>2832</v>
      </c>
    </row>
    <row r="618" spans="1:3" x14ac:dyDescent="0.45">
      <c r="A618" t="str">
        <f t="shared" si="9"/>
        <v>4University gatekeepers’ use of the rhetoric of citizenship to relegate the status of students with disabilities in Canada</v>
      </c>
      <c r="B618">
        <v>4</v>
      </c>
      <c r="C618" t="s">
        <v>2833</v>
      </c>
    </row>
    <row r="619" spans="1:3" x14ac:dyDescent="0.45">
      <c r="A619" t="str">
        <f t="shared" si="9"/>
        <v>5(2019) Disability and Society, 34 (1), pp. 1 - 23, Cited 14 times.</v>
      </c>
      <c r="B619">
        <v>5</v>
      </c>
      <c r="C619" t="s">
        <v>2834</v>
      </c>
    </row>
    <row r="620" spans="1:3" x14ac:dyDescent="0.45">
      <c r="A620" t="str">
        <f t="shared" si="9"/>
        <v>6DOI: 10.1080/09687599.2018.1505603</v>
      </c>
      <c r="B620">
        <v>6</v>
      </c>
      <c r="C620" t="s">
        <v>2835</v>
      </c>
    </row>
    <row r="621" spans="1:3" x14ac:dyDescent="0.45">
      <c r="A621" t="str">
        <f t="shared" si="9"/>
        <v>7https://www.scopus.com/inward/record.uri?eid=2-s2.0-85059453543&amp;doi=10.1080%2f09687599.2018.1505603&amp;partnerID=40&amp;md5=06464c1510d215b709c71a843f6b11c9</v>
      </c>
      <c r="B621">
        <v>7</v>
      </c>
      <c r="C621" t="s">
        <v>2836</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2837</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2412</v>
      </c>
    </row>
    <row r="655" spans="1:3" x14ac:dyDescent="0.45">
      <c r="A655" t="str">
        <f t="shared" si="10"/>
        <v>2AUTHOR FULL NAMES: Desfiandi, Andi (57192420234); Rajest, S. Suman (57204111477); Venkateswaran, P.S. (57197899030); Kumar, M. Palani (57214630395); Singh, Sonia (57202713980)</v>
      </c>
      <c r="B655">
        <v>2</v>
      </c>
      <c r="C655" t="s">
        <v>2413</v>
      </c>
    </row>
    <row r="656" spans="1:3" x14ac:dyDescent="0.45">
      <c r="A656" t="str">
        <f t="shared" si="10"/>
        <v>357192420234; 57204111477; 57197899030; 57214630395; 57202713980</v>
      </c>
      <c r="B656">
        <v>3</v>
      </c>
      <c r="C656" t="s">
        <v>2414</v>
      </c>
    </row>
    <row r="657" spans="1:3" x14ac:dyDescent="0.45">
      <c r="A657" t="str">
        <f t="shared" si="10"/>
        <v>4Company credibility: A tool to trigger positive csr image in the cause-brand alliance context in Indonesia</v>
      </c>
      <c r="B657">
        <v>4</v>
      </c>
      <c r="C657" t="s">
        <v>2415</v>
      </c>
    </row>
    <row r="658" spans="1:3" x14ac:dyDescent="0.45">
      <c r="A658" t="str">
        <f t="shared" si="10"/>
        <v>5(2019) Humanities and Social Sciences Reviews, 7 (6), pp. 320 - 331, Cited 39 times.</v>
      </c>
      <c r="B658">
        <v>5</v>
      </c>
      <c r="C658" t="s">
        <v>2416</v>
      </c>
    </row>
    <row r="659" spans="1:3" x14ac:dyDescent="0.45">
      <c r="A659" t="str">
        <f t="shared" si="10"/>
        <v>6DOI: 10.18510/hssr.2019.7657</v>
      </c>
      <c r="B659">
        <v>6</v>
      </c>
      <c r="C659" t="s">
        <v>2417</v>
      </c>
    </row>
    <row r="660" spans="1:3" x14ac:dyDescent="0.45">
      <c r="A660" t="str">
        <f t="shared" si="10"/>
        <v>7https://www.scopus.com/inward/record.uri?eid=2-s2.0-85075603301&amp;doi=10.18510%2fhssr.2019.7657&amp;partnerID=40&amp;md5=4e872e1a5bdc631bbb0e9e4044fc52db</v>
      </c>
      <c r="B660">
        <v>7</v>
      </c>
      <c r="C660" t="s">
        <v>2418</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2419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2420</v>
      </c>
    </row>
    <row r="668" spans="1:3" x14ac:dyDescent="0.45">
      <c r="A668" t="str">
        <f t="shared" si="10"/>
        <v>2AUTHOR FULL NAMES: Young, Kathryn (26322218900); Anderson, Myron (56447559600); Stewart, Saran (56447860900)</v>
      </c>
      <c r="B668">
        <v>2</v>
      </c>
      <c r="C668" t="s">
        <v>2421</v>
      </c>
    </row>
    <row r="669" spans="1:3" x14ac:dyDescent="0.45">
      <c r="A669" t="str">
        <f t="shared" si="10"/>
        <v>326322218900; 56447559600; 56447860900</v>
      </c>
      <c r="B669">
        <v>3</v>
      </c>
      <c r="C669" t="s">
        <v>2422</v>
      </c>
    </row>
    <row r="670" spans="1:3" x14ac:dyDescent="0.45">
      <c r="A670" t="str">
        <f t="shared" si="10"/>
        <v>4Hierarchical microaggressions in higher education</v>
      </c>
      <c r="B670">
        <v>4</v>
      </c>
      <c r="C670" t="s">
        <v>2423</v>
      </c>
    </row>
    <row r="671" spans="1:3" x14ac:dyDescent="0.45">
      <c r="A671" t="str">
        <f t="shared" si="10"/>
        <v>5(2015) Journal of Diversity in Higher Education, 8 (1), pp. 61 - 71, Cited 50 times.</v>
      </c>
      <c r="B671">
        <v>5</v>
      </c>
      <c r="C671" t="s">
        <v>2424</v>
      </c>
    </row>
    <row r="672" spans="1:3" x14ac:dyDescent="0.45">
      <c r="A672" t="str">
        <f t="shared" si="10"/>
        <v>6DOI: 10.1037/a0038464</v>
      </c>
      <c r="B672">
        <v>6</v>
      </c>
      <c r="C672" t="s">
        <v>2425</v>
      </c>
    </row>
    <row r="673" spans="1:3" x14ac:dyDescent="0.45">
      <c r="A673" t="str">
        <f t="shared" si="10"/>
        <v>7https://www.scopus.com/inward/record.uri?eid=2-s2.0-84925708855&amp;doi=10.1037%2fa0038464&amp;partnerID=40&amp;md5=ebc7a7a89941db05b4276d8099994d85</v>
      </c>
      <c r="B673">
        <v>7</v>
      </c>
      <c r="C673" t="s">
        <v>2426</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2428</v>
      </c>
    </row>
    <row r="694" spans="1:3" x14ac:dyDescent="0.45">
      <c r="A694" t="str">
        <f t="shared" si="10"/>
        <v>2AUTHOR FULL NAMES: Cunningham, Matthew (57044090400); Walton, Graham (55875053100)</v>
      </c>
      <c r="B694">
        <v>2</v>
      </c>
      <c r="C694" t="s">
        <v>2429</v>
      </c>
    </row>
    <row r="695" spans="1:3" x14ac:dyDescent="0.45">
      <c r="A695" t="str">
        <f t="shared" si="10"/>
        <v>357044090400; 55875053100</v>
      </c>
      <c r="B695">
        <v>3</v>
      </c>
      <c r="C695" t="s">
        <v>2430</v>
      </c>
    </row>
    <row r="696" spans="1:3" x14ac:dyDescent="0.45">
      <c r="A696" t="str">
        <f t="shared" si="10"/>
        <v>4Informal learning spaces (ILS) in university libraries and their campuses: A Loughborough University case study</v>
      </c>
      <c r="B696">
        <v>4</v>
      </c>
      <c r="C696" t="s">
        <v>2431</v>
      </c>
    </row>
    <row r="697" spans="1:3" x14ac:dyDescent="0.45">
      <c r="A697" t="str">
        <f t="shared" si="10"/>
        <v>5(2016) New Library World, 117 (1-2), pp. 49 - 62, Cited 30 times.</v>
      </c>
      <c r="B697">
        <v>5</v>
      </c>
      <c r="C697" t="s">
        <v>2432</v>
      </c>
    </row>
    <row r="698" spans="1:3" x14ac:dyDescent="0.45">
      <c r="A698" t="str">
        <f t="shared" si="10"/>
        <v>6DOI: 10.1108/NLW-04-2015-0031</v>
      </c>
      <c r="B698">
        <v>6</v>
      </c>
      <c r="C698" t="s">
        <v>2433</v>
      </c>
    </row>
    <row r="699" spans="1:3" x14ac:dyDescent="0.45">
      <c r="A699" t="str">
        <f t="shared" si="10"/>
        <v>7https://www.scopus.com/inward/record.uri?eid=2-s2.0-84953774981&amp;doi=10.1108%2fNLW-04-2015-0031&amp;partnerID=40&amp;md5=76f0de01e373c59e03513e9dc3ac2a03</v>
      </c>
      <c r="B699">
        <v>7</v>
      </c>
      <c r="C699" t="s">
        <v>2434</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2435</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2436</v>
      </c>
    </row>
    <row r="733" spans="1:3" x14ac:dyDescent="0.45">
      <c r="A733" t="str">
        <f t="shared" si="11"/>
        <v>2AUTHOR FULL NAMES: Del-Castillo-Feito, Cristina (57194173385); Blanco-González, Alicia (55321865800); González-Vázquez, Encarnación (55321988200)</v>
      </c>
      <c r="B733">
        <v>2</v>
      </c>
      <c r="C733" t="s">
        <v>2437</v>
      </c>
    </row>
    <row r="734" spans="1:3" x14ac:dyDescent="0.45">
      <c r="A734" t="str">
        <f t="shared" si="11"/>
        <v>357194173385; 55321865800; 55321988200</v>
      </c>
      <c r="B734">
        <v>3</v>
      </c>
      <c r="C734" t="s">
        <v>2438</v>
      </c>
    </row>
    <row r="735" spans="1:3" x14ac:dyDescent="0.45">
      <c r="A735" t="str">
        <f t="shared" si="11"/>
        <v>4The relationship between image and reputation in the Spanish public university</v>
      </c>
      <c r="B735">
        <v>4</v>
      </c>
      <c r="C735" t="s">
        <v>2439</v>
      </c>
    </row>
    <row r="736" spans="1:3" x14ac:dyDescent="0.45">
      <c r="A736" t="str">
        <f t="shared" si="11"/>
        <v>5(2019) European Research on Management and Business Economics, 25 (2), pp. 87 - 92, Cited 43 times.</v>
      </c>
      <c r="B736">
        <v>5</v>
      </c>
      <c r="C736" t="s">
        <v>2440</v>
      </c>
    </row>
    <row r="737" spans="1:3" x14ac:dyDescent="0.45">
      <c r="A737" t="str">
        <f t="shared" si="11"/>
        <v>6DOI: 10.1016/j.iedeen.2019.01.001</v>
      </c>
      <c r="B737">
        <v>6</v>
      </c>
      <c r="C737" t="s">
        <v>2441</v>
      </c>
    </row>
    <row r="738" spans="1:3" x14ac:dyDescent="0.45">
      <c r="A738" t="str">
        <f t="shared" si="11"/>
        <v>7https://www.scopus.com/inward/record.uri?eid=2-s2.0-85061213505&amp;doi=10.1016%2fj.iedeen.2019.01.001&amp;partnerID=40&amp;md5=790a828089cf9664676b035f3e451b60</v>
      </c>
      <c r="B738">
        <v>7</v>
      </c>
      <c r="C738" t="s">
        <v>2442</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2443</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2452</v>
      </c>
    </row>
    <row r="798" spans="1:3" x14ac:dyDescent="0.45">
      <c r="A798" t="str">
        <f t="shared" si="12"/>
        <v>2AUTHOR FULL NAMES: Lasagabaster, David (25825336800)</v>
      </c>
      <c r="B798">
        <v>2</v>
      </c>
      <c r="C798" t="s">
        <v>2453</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2454</v>
      </c>
    </row>
    <row r="801" spans="1:3" x14ac:dyDescent="0.45">
      <c r="A801" t="str">
        <f t="shared" si="12"/>
        <v>5(2015) European Journal of Applied Linguistics, 3 (2), pp. 255 - 276, Cited 21 times.</v>
      </c>
      <c r="B801">
        <v>5</v>
      </c>
      <c r="C801" t="s">
        <v>2455</v>
      </c>
    </row>
    <row r="802" spans="1:3" x14ac:dyDescent="0.45">
      <c r="A802" t="str">
        <f t="shared" si="12"/>
        <v>6DOI: 10.1515/eujal-2014-0024</v>
      </c>
      <c r="B802">
        <v>6</v>
      </c>
      <c r="C802" t="s">
        <v>2456</v>
      </c>
    </row>
    <row r="803" spans="1:3" x14ac:dyDescent="0.45">
      <c r="A803" t="str">
        <f t="shared" si="12"/>
        <v>7https://www.scopus.com/inward/record.uri?eid=2-s2.0-84976610178&amp;doi=10.1515%2feujal-2014-0024&amp;partnerID=40&amp;md5=230979d8f5e391b6cbba4cfa96d917c8</v>
      </c>
      <c r="B803">
        <v>7</v>
      </c>
      <c r="C803" t="s">
        <v>2457</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2458</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2459</v>
      </c>
    </row>
    <row r="811" spans="1:3" x14ac:dyDescent="0.45">
      <c r="A811" t="str">
        <f t="shared" si="12"/>
        <v>2AUTHOR FULL NAMES: Mainardes, Emerson Wagner (35764807800); Raposo, Mário (23768404400); Alves, Helena (35208145700)</v>
      </c>
      <c r="B811">
        <v>2</v>
      </c>
      <c r="C811" t="s">
        <v>2460</v>
      </c>
    </row>
    <row r="812" spans="1:3" x14ac:dyDescent="0.45">
      <c r="A812" t="str">
        <f t="shared" si="12"/>
        <v>335764807800; 23768404400; 35208145700</v>
      </c>
      <c r="B812">
        <v>3</v>
      </c>
      <c r="C812" t="s">
        <v>2461</v>
      </c>
    </row>
    <row r="813" spans="1:3" x14ac:dyDescent="0.45">
      <c r="A813" t="str">
        <f t="shared" si="12"/>
        <v>4Universities Need a Market Orientation to Attract Non-Traditional Stakeholders as New Financing Sources</v>
      </c>
      <c r="B813">
        <v>4</v>
      </c>
      <c r="C813" t="s">
        <v>2462</v>
      </c>
    </row>
    <row r="814" spans="1:3" x14ac:dyDescent="0.45">
      <c r="A814" t="str">
        <f t="shared" si="12"/>
        <v>5(2014) Public Organization Review, 14 (2), pp. 159 - 171, Cited 22 times.</v>
      </c>
      <c r="B814">
        <v>5</v>
      </c>
      <c r="C814" t="s">
        <v>2463</v>
      </c>
    </row>
    <row r="815" spans="1:3" x14ac:dyDescent="0.45">
      <c r="A815" t="str">
        <f t="shared" si="12"/>
        <v>6DOI: 10.1007/s11115-012-0211-x</v>
      </c>
      <c r="B815">
        <v>6</v>
      </c>
      <c r="C815" t="s">
        <v>2464</v>
      </c>
    </row>
    <row r="816" spans="1:3" x14ac:dyDescent="0.45">
      <c r="A816" t="str">
        <f t="shared" si="12"/>
        <v>7https://www.scopus.com/inward/record.uri?eid=2-s2.0-84901489005&amp;doi=10.1007%2fs11115-012-0211-x&amp;partnerID=40&amp;md5=a6dc00f570e30c6c64e2b03d6046c1b0</v>
      </c>
      <c r="B816">
        <v>7</v>
      </c>
      <c r="C816" t="s">
        <v>2465</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2466</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2475</v>
      </c>
    </row>
    <row r="824" spans="1:3" x14ac:dyDescent="0.45">
      <c r="A824" t="str">
        <f t="shared" si="12"/>
        <v>2AUTHOR FULL NAMES: Falqueto, Júnia Maria Zandonade (57211873231); Hoffmann, Valmir Emil (36815902600); Gomes, Ricardo Corrêa (27067631600); Onoyama Mori, Silvia Satiko (57211867319)</v>
      </c>
      <c r="B824">
        <v>2</v>
      </c>
      <c r="C824" t="s">
        <v>2476</v>
      </c>
    </row>
    <row r="825" spans="1:3" x14ac:dyDescent="0.45">
      <c r="A825" t="str">
        <f t="shared" si="12"/>
        <v>357211873231; 36815902600; 27067631600; 57211867319</v>
      </c>
      <c r="B825">
        <v>3</v>
      </c>
      <c r="C825" t="s">
        <v>2477</v>
      </c>
    </row>
    <row r="826" spans="1:3" x14ac:dyDescent="0.45">
      <c r="A826" t="str">
        <f t="shared" si="12"/>
        <v>4Strategic planning in higher education institutions: what are the stakeholders’ roles in the process?</v>
      </c>
      <c r="B826">
        <v>4</v>
      </c>
      <c r="C826" t="s">
        <v>2478</v>
      </c>
    </row>
    <row r="827" spans="1:3" x14ac:dyDescent="0.45">
      <c r="A827" t="str">
        <f t="shared" si="12"/>
        <v>5(2020) Higher Education, 79 (6), pp. 1039 - 1056, Cited 18 times.</v>
      </c>
      <c r="B827">
        <v>5</v>
      </c>
      <c r="C827" t="s">
        <v>2479</v>
      </c>
    </row>
    <row r="828" spans="1:3" x14ac:dyDescent="0.45">
      <c r="A828" t="str">
        <f t="shared" si="12"/>
        <v>6DOI: 10.1007/s10734-019-00455-8</v>
      </c>
      <c r="B828">
        <v>6</v>
      </c>
      <c r="C828" t="s">
        <v>2480</v>
      </c>
    </row>
    <row r="829" spans="1:3" x14ac:dyDescent="0.45">
      <c r="A829" t="str">
        <f t="shared" si="12"/>
        <v>7https://www.scopus.com/inward/record.uri?eid=2-s2.0-85075200379&amp;doi=10.1007%2fs10734-019-00455-8&amp;partnerID=40&amp;md5=38534b7bd2ea8229b9a897cf6c43609a</v>
      </c>
      <c r="B829">
        <v>7</v>
      </c>
      <c r="C829" t="s">
        <v>2481</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2482</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2891</v>
      </c>
    </row>
    <row r="876" spans="1:3" x14ac:dyDescent="0.45">
      <c r="A876" t="str">
        <f t="shared" si="13"/>
        <v>2AUTHOR FULL NAMES: McClung, Gordon W. (6603074103); Werner, Mary (55431572400)</v>
      </c>
      <c r="B876">
        <v>2</v>
      </c>
      <c r="C876" t="s">
        <v>2892</v>
      </c>
    </row>
    <row r="877" spans="1:3" x14ac:dyDescent="0.45">
      <c r="A877" t="str">
        <f t="shared" si="13"/>
        <v>36603074103; 55431572400</v>
      </c>
      <c r="B877">
        <v>3</v>
      </c>
      <c r="C877" t="s">
        <v>2893</v>
      </c>
    </row>
    <row r="878" spans="1:3" x14ac:dyDescent="0.45">
      <c r="A878" t="str">
        <f t="shared" si="13"/>
        <v>4A market/value based approach to satisfy stakeholders of higher education</v>
      </c>
      <c r="B878">
        <v>4</v>
      </c>
      <c r="C878" t="s">
        <v>2894</v>
      </c>
    </row>
    <row r="879" spans="1:3" x14ac:dyDescent="0.45">
      <c r="A879" t="str">
        <f t="shared" si="13"/>
        <v>5(2008) Journal of Marketing for Higher Education, 18 (1), pp. 102 - 123, Cited 14 times.</v>
      </c>
      <c r="B879">
        <v>5</v>
      </c>
      <c r="C879" t="s">
        <v>2895</v>
      </c>
    </row>
    <row r="880" spans="1:3" x14ac:dyDescent="0.45">
      <c r="A880" t="str">
        <f t="shared" si="13"/>
        <v>6DOI: 10.1080/08841240802100345</v>
      </c>
      <c r="B880">
        <v>6</v>
      </c>
      <c r="C880" t="s">
        <v>2896</v>
      </c>
    </row>
    <row r="881" spans="1:3" x14ac:dyDescent="0.45">
      <c r="A881" t="str">
        <f t="shared" si="13"/>
        <v>7https://www.scopus.com/inward/record.uri?eid=2-s2.0-67449142653&amp;doi=10.1080%2f08841240802100345&amp;partnerID=40&amp;md5=0f6af8d832d5f084b7c6c25e755d57b6</v>
      </c>
      <c r="B881">
        <v>7</v>
      </c>
      <c r="C881" t="s">
        <v>2897</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2483</v>
      </c>
    </row>
    <row r="889" spans="1:3" x14ac:dyDescent="0.45">
      <c r="A889" t="str">
        <f t="shared" si="13"/>
        <v>2AUTHOR FULL NAMES: Córcoles, Yolanda Ramírez (22952077100); Peñalver, Jesús F. Santos (43762326000); Ponce, Ángel Tejada (36129674800)</v>
      </c>
      <c r="B889">
        <v>2</v>
      </c>
      <c r="C889" t="s">
        <v>2484</v>
      </c>
    </row>
    <row r="890" spans="1:3" x14ac:dyDescent="0.45">
      <c r="A890" t="str">
        <f t="shared" si="13"/>
        <v>322952077100; 43762326000; 36129674800</v>
      </c>
      <c r="B890">
        <v>3</v>
      </c>
      <c r="C890" t="s">
        <v>2485</v>
      </c>
    </row>
    <row r="891" spans="1:3" x14ac:dyDescent="0.45">
      <c r="A891" t="str">
        <f t="shared" si="13"/>
        <v>4Intellectual capital in Spanish public universities: Stakeholders' information needs</v>
      </c>
      <c r="B891">
        <v>4</v>
      </c>
      <c r="C891" t="s">
        <v>2486</v>
      </c>
    </row>
    <row r="892" spans="1:3" x14ac:dyDescent="0.45">
      <c r="A892" t="str">
        <f t="shared" si="13"/>
        <v>5(2011) Journal of Intellectual Capital, 12 (3), pp. 356 - 376, Cited 86 times.</v>
      </c>
      <c r="B892">
        <v>5</v>
      </c>
      <c r="C892" t="s">
        <v>2487</v>
      </c>
    </row>
    <row r="893" spans="1:3" x14ac:dyDescent="0.45">
      <c r="A893" t="str">
        <f t="shared" si="13"/>
        <v>6DOI: 10.1108/14691931111154689</v>
      </c>
      <c r="B893">
        <v>6</v>
      </c>
      <c r="C893" t="s">
        <v>2488</v>
      </c>
    </row>
    <row r="894" spans="1:3" x14ac:dyDescent="0.45">
      <c r="A894" t="str">
        <f t="shared" si="13"/>
        <v>7https://www.scopus.com/inward/record.uri?eid=2-s2.0-79960620270&amp;doi=10.1108%2f14691931111154689&amp;partnerID=40&amp;md5=83a51ec16c2c75fc190dc74f4506298d</v>
      </c>
      <c r="B894">
        <v>7</v>
      </c>
      <c r="C894" t="s">
        <v>2489</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2490</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2491</v>
      </c>
    </row>
    <row r="902" spans="1:3" x14ac:dyDescent="0.45">
      <c r="A902" t="str">
        <f t="shared" si="14"/>
        <v>2AUTHOR FULL NAMES: Cebriána, Gisela (55790220300)</v>
      </c>
      <c r="B902">
        <v>2</v>
      </c>
      <c r="C902" t="s">
        <v>2492</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2493</v>
      </c>
    </row>
    <row r="905" spans="1:3" x14ac:dyDescent="0.45">
      <c r="A905" t="str">
        <f t="shared" si="14"/>
        <v>5(2018) Environmental Education Research, 24 (2), pp. 153 - 171, Cited 32 times.</v>
      </c>
      <c r="B905">
        <v>5</v>
      </c>
      <c r="C905" t="s">
        <v>2494</v>
      </c>
    </row>
    <row r="906" spans="1:3" x14ac:dyDescent="0.45">
      <c r="A906" t="str">
        <f t="shared" si="14"/>
        <v>6DOI: 10.1080/13504622.2016.1217395</v>
      </c>
      <c r="B906">
        <v>6</v>
      </c>
      <c r="C906" t="s">
        <v>2495</v>
      </c>
    </row>
    <row r="907" spans="1:3" x14ac:dyDescent="0.45">
      <c r="A907" t="str">
        <f t="shared" si="14"/>
        <v>7https://www.scopus.com/inward/record.uri?eid=2-s2.0-84982244530&amp;doi=10.1080%2f13504622.2016.1217395&amp;partnerID=40&amp;md5=de8603c3e72f9511980b7fa7b002b7e1</v>
      </c>
      <c r="B907">
        <v>7</v>
      </c>
      <c r="C907" t="s">
        <v>2496</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2497</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2249</v>
      </c>
    </row>
    <row r="941" spans="1:3" x14ac:dyDescent="0.45">
      <c r="A941" t="str">
        <f t="shared" si="14"/>
        <v>2AUTHOR FULL NAMES: Waas, T. (35091605800); Verbruggen, A. (7102211457); Wright, T. (15752403300)</v>
      </c>
      <c r="B941">
        <v>2</v>
      </c>
      <c r="C941" t="s">
        <v>2250</v>
      </c>
    </row>
    <row r="942" spans="1:3" x14ac:dyDescent="0.45">
      <c r="A942" t="str">
        <f t="shared" si="14"/>
        <v>335091605800; 7102211457; 15752403300</v>
      </c>
      <c r="B942">
        <v>3</v>
      </c>
      <c r="C942" t="s">
        <v>2251</v>
      </c>
    </row>
    <row r="943" spans="1:3" x14ac:dyDescent="0.45">
      <c r="A943" t="str">
        <f t="shared" si="14"/>
        <v>4University research for sustainable development: definition and characteristics explored</v>
      </c>
      <c r="B943">
        <v>4</v>
      </c>
      <c r="C943" t="s">
        <v>2252</v>
      </c>
    </row>
    <row r="944" spans="1:3" x14ac:dyDescent="0.45">
      <c r="A944" t="str">
        <f t="shared" si="14"/>
        <v>5(2010) Journal of Cleaner Production, 18 (7), pp. 629 - 636, Cited 213 times.</v>
      </c>
      <c r="B944">
        <v>5</v>
      </c>
      <c r="C944" t="s">
        <v>2253</v>
      </c>
    </row>
    <row r="945" spans="1:3" x14ac:dyDescent="0.45">
      <c r="A945" t="str">
        <f t="shared" si="14"/>
        <v>6DOI: 10.1016/j.jclepro.2009.09.017</v>
      </c>
      <c r="B945">
        <v>6</v>
      </c>
      <c r="C945" t="s">
        <v>2254</v>
      </c>
    </row>
    <row r="946" spans="1:3" x14ac:dyDescent="0.45">
      <c r="A946" t="str">
        <f t="shared" si="14"/>
        <v>7https://www.scopus.com/inward/record.uri?eid=2-s2.0-77949916539&amp;doi=10.1016%2fj.jclepro.2009.09.017&amp;partnerID=40&amp;md5=bfe4b21a1aba48941eaad5761995b023</v>
      </c>
      <c r="B946">
        <v>7</v>
      </c>
      <c r="C946" t="s">
        <v>2255</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2256</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2498</v>
      </c>
    </row>
    <row r="980" spans="1:3" x14ac:dyDescent="0.45">
      <c r="A980" t="str">
        <f t="shared" si="15"/>
        <v>2AUTHOR FULL NAMES: Ramírez Córcoles, Yolanda (22952077100); Tejada Ponce, Ángel (57669158200)</v>
      </c>
      <c r="B980">
        <v>2</v>
      </c>
      <c r="C980" t="s">
        <v>2499</v>
      </c>
    </row>
    <row r="981" spans="1:3" x14ac:dyDescent="0.45">
      <c r="A981" t="str">
        <f t="shared" si="15"/>
        <v>322952077100; 57669158200</v>
      </c>
      <c r="B981">
        <v>3</v>
      </c>
      <c r="C981" t="s">
        <v>2500</v>
      </c>
    </row>
    <row r="982" spans="1:3" x14ac:dyDescent="0.45">
      <c r="A982" t="str">
        <f t="shared" si="15"/>
        <v>4Cost-benefit analysis of intellectual capital disclosure: University stakeholders' view</v>
      </c>
      <c r="B982">
        <v>4</v>
      </c>
      <c r="C982" t="s">
        <v>2501</v>
      </c>
    </row>
    <row r="983" spans="1:3" x14ac:dyDescent="0.45">
      <c r="A983" t="str">
        <f t="shared" si="15"/>
        <v>5(2013) Revista de Contabilidad-Spanish Accounting Review, 16 (2), pp. 106 - 117, Cited 17 times.</v>
      </c>
      <c r="B983">
        <v>5</v>
      </c>
      <c r="C983" t="s">
        <v>2502</v>
      </c>
    </row>
    <row r="984" spans="1:3" x14ac:dyDescent="0.45">
      <c r="A984" t="str">
        <f t="shared" si="15"/>
        <v>6DOI: 10.1016/j.rcsar.2013.07.001</v>
      </c>
      <c r="B984">
        <v>6</v>
      </c>
      <c r="C984" t="s">
        <v>2503</v>
      </c>
    </row>
    <row r="985" spans="1:3" x14ac:dyDescent="0.45">
      <c r="A985" t="str">
        <f t="shared" si="15"/>
        <v>7https://www.scopus.com/inward/record.uri?eid=2-s2.0-84887855503&amp;doi=10.1016%2fj.rcsar.2013.07.001&amp;partnerID=40&amp;md5=1e0d4861bab77046bbdbb1d9a98f7927</v>
      </c>
      <c r="B985">
        <v>7</v>
      </c>
      <c r="C985" t="s">
        <v>2504</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2505</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2506</v>
      </c>
    </row>
    <row r="1006" spans="1:3" x14ac:dyDescent="0.45">
      <c r="A1006" t="str">
        <f t="shared" si="15"/>
        <v>2AUTHOR FULL NAMES: Ramirez, Yolanda (22952077100); Merino, Elena (50861773300); Manzaneque, Montserrat (50861449500)</v>
      </c>
      <c r="B1006">
        <v>2</v>
      </c>
      <c r="C1006" t="s">
        <v>2507</v>
      </c>
    </row>
    <row r="1007" spans="1:3" x14ac:dyDescent="0.45">
      <c r="A1007" t="str">
        <f t="shared" si="15"/>
        <v>322952077100; 50861773300; 50861449500</v>
      </c>
      <c r="B1007">
        <v>3</v>
      </c>
      <c r="C1007" t="s">
        <v>2508</v>
      </c>
    </row>
    <row r="1008" spans="1:3" x14ac:dyDescent="0.45">
      <c r="A1008" t="str">
        <f t="shared" si="15"/>
        <v>4Examining the intellectual capital web reporting by Spanish universities</v>
      </c>
      <c r="B1008">
        <v>4</v>
      </c>
      <c r="C1008" t="s">
        <v>2509</v>
      </c>
    </row>
    <row r="1009" spans="1:3" x14ac:dyDescent="0.45">
      <c r="A1009" t="str">
        <f t="shared" si="15"/>
        <v>5(2019) Online Information Review, 43 (5), pp. 775 - 798, Cited 18 times.</v>
      </c>
      <c r="B1009">
        <v>5</v>
      </c>
      <c r="C1009" t="s">
        <v>2510</v>
      </c>
    </row>
    <row r="1010" spans="1:3" x14ac:dyDescent="0.45">
      <c r="A1010" t="str">
        <f t="shared" si="15"/>
        <v>6DOI: 10.1108/OIR-02-2018-0048</v>
      </c>
      <c r="B1010">
        <v>6</v>
      </c>
      <c r="C1010" t="s">
        <v>2511</v>
      </c>
    </row>
    <row r="1011" spans="1:3" x14ac:dyDescent="0.45">
      <c r="A1011" t="str">
        <f t="shared" si="15"/>
        <v>7https://www.scopus.com/inward/record.uri?eid=2-s2.0-85063332364&amp;doi=10.1108%2fOIR-02-2018-0048&amp;partnerID=40&amp;md5=42e8fd5747bf9ee1446145dd8e7704a8</v>
      </c>
      <c r="B1011">
        <v>7</v>
      </c>
      <c r="C1011" t="s">
        <v>2512</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2522</v>
      </c>
    </row>
    <row r="1032" spans="1:3" x14ac:dyDescent="0.45">
      <c r="A1032" t="str">
        <f t="shared" si="16"/>
        <v>2AUTHOR FULL NAMES: Ali, Mohammed Banu (57204057627)</v>
      </c>
      <c r="B1032">
        <v>2</v>
      </c>
      <c r="C1032" t="s">
        <v>2523</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2524</v>
      </c>
    </row>
    <row r="1035" spans="1:3" x14ac:dyDescent="0.45">
      <c r="A1035" t="str">
        <f t="shared" si="16"/>
        <v>5(2020) Handbook of Research on Modern Educational Technologies, Applications, and Management (2 Vol.), pp. 1 - 19, Cited 29 times.</v>
      </c>
      <c r="B1035">
        <v>5</v>
      </c>
      <c r="C1035" t="s">
        <v>2525</v>
      </c>
    </row>
    <row r="1036" spans="1:3" x14ac:dyDescent="0.45">
      <c r="A1036" t="str">
        <f t="shared" si="16"/>
        <v>6DOI: 10.4018/978-1-7998-3476-2.ch001</v>
      </c>
      <c r="B1036">
        <v>6</v>
      </c>
      <c r="C1036" t="s">
        <v>2526</v>
      </c>
    </row>
    <row r="1037" spans="1:3" x14ac:dyDescent="0.45">
      <c r="A1037" t="str">
        <f t="shared" si="16"/>
        <v>7https://www.scopus.com/inward/record.uri?eid=2-s2.0-85100231090&amp;doi=10.4018%2f978-1-7998-3476-2.ch001&amp;partnerID=40&amp;md5=69d9efd88a051a72f202f46c62c33138</v>
      </c>
      <c r="B1037">
        <v>7</v>
      </c>
      <c r="C1037" t="s">
        <v>2527</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2528</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2529</v>
      </c>
    </row>
    <row r="1045" spans="1:3" x14ac:dyDescent="0.45">
      <c r="A1045" t="str">
        <f t="shared" si="16"/>
        <v>2AUTHOR FULL NAMES: Ramírez, Yolanda (22952077100); Gordillo, Silvia (6603940178)</v>
      </c>
      <c r="B1045">
        <v>2</v>
      </c>
      <c r="C1045" t="s">
        <v>2530</v>
      </c>
    </row>
    <row r="1046" spans="1:3" x14ac:dyDescent="0.45">
      <c r="A1046" t="str">
        <f t="shared" si="16"/>
        <v>322952077100; 6603940178</v>
      </c>
      <c r="B1046">
        <v>3</v>
      </c>
      <c r="C1046" t="s">
        <v>2531</v>
      </c>
    </row>
    <row r="1047" spans="1:3" x14ac:dyDescent="0.45">
      <c r="A1047" t="str">
        <f t="shared" si="16"/>
        <v>4Recognition and measurement of intellectual capital in Spanish universities</v>
      </c>
      <c r="B1047">
        <v>4</v>
      </c>
      <c r="C1047" t="s">
        <v>2532</v>
      </c>
    </row>
    <row r="1048" spans="1:3" x14ac:dyDescent="0.45">
      <c r="A1048" t="str">
        <f t="shared" si="16"/>
        <v>5(2014) Journal of Intellectual Capital, 15 (1), pp. 173 - 188, Cited 83 times.</v>
      </c>
      <c r="B1048">
        <v>5</v>
      </c>
      <c r="C1048" t="s">
        <v>2533</v>
      </c>
    </row>
    <row r="1049" spans="1:3" x14ac:dyDescent="0.45">
      <c r="A1049" t="str">
        <f t="shared" si="16"/>
        <v>6DOI: 10.1108/JIC-05-2013-0058</v>
      </c>
      <c r="B1049">
        <v>6</v>
      </c>
      <c r="C1049" t="s">
        <v>2534</v>
      </c>
    </row>
    <row r="1050" spans="1:3" x14ac:dyDescent="0.45">
      <c r="A1050" t="str">
        <f t="shared" si="16"/>
        <v>7https://www.scopus.com/inward/record.uri?eid=2-s2.0-84890877430&amp;doi=10.1108%2fJIC-05-2013-0058&amp;partnerID=40&amp;md5=7c2abb950572b5827791007cc7fcc1c4</v>
      </c>
      <c r="B1050">
        <v>7</v>
      </c>
      <c r="C1050" t="s">
        <v>2535</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2536</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2537</v>
      </c>
    </row>
    <row r="1110" spans="1:3" x14ac:dyDescent="0.45">
      <c r="A1110" t="str">
        <f t="shared" si="17"/>
        <v>2AUTHOR FULL NAMES: Ramírez, Yolanda (22952077100); Tejada, Ángel (57669158200)</v>
      </c>
      <c r="B1110">
        <v>2</v>
      </c>
      <c r="C1110" t="s">
        <v>2538</v>
      </c>
    </row>
    <row r="1111" spans="1:3" x14ac:dyDescent="0.45">
      <c r="A1111" t="str">
        <f t="shared" si="17"/>
        <v>322952077100; 57669158200</v>
      </c>
      <c r="B1111">
        <v>3</v>
      </c>
      <c r="C1111" t="s">
        <v>2500</v>
      </c>
    </row>
    <row r="1112" spans="1:3" x14ac:dyDescent="0.45">
      <c r="A1112" t="str">
        <f t="shared" si="17"/>
        <v>4Digital transparency and public accountability in Spanish universities in online media</v>
      </c>
      <c r="B1112">
        <v>4</v>
      </c>
      <c r="C1112" t="s">
        <v>2539</v>
      </c>
    </row>
    <row r="1113" spans="1:3" x14ac:dyDescent="0.45">
      <c r="A1113" t="str">
        <f t="shared" si="17"/>
        <v>5(2019) Journal of Intellectual Capital, 20 (5), pp. 701 - 732, Cited 25 times.</v>
      </c>
      <c r="B1113">
        <v>5</v>
      </c>
      <c r="C1113" t="s">
        <v>2540</v>
      </c>
    </row>
    <row r="1114" spans="1:3" x14ac:dyDescent="0.45">
      <c r="A1114" t="str">
        <f t="shared" si="17"/>
        <v>6DOI: 10.1108/JIC-02-2019-0039</v>
      </c>
      <c r="B1114">
        <v>6</v>
      </c>
      <c r="C1114" t="s">
        <v>2541</v>
      </c>
    </row>
    <row r="1115" spans="1:3" x14ac:dyDescent="0.45">
      <c r="A1115" t="str">
        <f t="shared" si="17"/>
        <v>7https://www.scopus.com/inward/record.uri?eid=2-s2.0-85074224754&amp;doi=10.1108%2fJIC-02-2019-0039&amp;partnerID=40&amp;md5=35cb82016ed7d306636111dadf0c526a</v>
      </c>
      <c r="B1115">
        <v>7</v>
      </c>
      <c r="C1115" t="s">
        <v>2542</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2543</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2544</v>
      </c>
    </row>
    <row r="1136" spans="1:3" x14ac:dyDescent="0.45">
      <c r="A1136" t="str">
        <f t="shared" si="17"/>
        <v>2AUTHOR FULL NAMES: Lwehabura, Mugyabuso Julius (6504129052); Stilwell, Christine (55962919900)</v>
      </c>
      <c r="B1136">
        <v>2</v>
      </c>
      <c r="C1136" t="s">
        <v>2545</v>
      </c>
    </row>
    <row r="1137" spans="1:3" x14ac:dyDescent="0.45">
      <c r="A1137" t="str">
        <f t="shared" si="17"/>
        <v>36504129052; 55962919900</v>
      </c>
      <c r="B1137">
        <v>3</v>
      </c>
      <c r="C1137" t="s">
        <v>2546</v>
      </c>
    </row>
    <row r="1138" spans="1:3" x14ac:dyDescent="0.45">
      <c r="A1138" t="str">
        <f t="shared" si="17"/>
        <v>4Information literacy in Tanzanian universities: Challenges and potential opportunities</v>
      </c>
      <c r="B1138">
        <v>4</v>
      </c>
      <c r="C1138" t="s">
        <v>2547</v>
      </c>
    </row>
    <row r="1139" spans="1:3" x14ac:dyDescent="0.45">
      <c r="A1139" t="str">
        <f t="shared" si="17"/>
        <v>5(2008) Journal of Librarianship and Information Science, 40 (3), pp. 179 - 191, Cited 27 times.</v>
      </c>
      <c r="B1139">
        <v>5</v>
      </c>
      <c r="C1139" t="s">
        <v>2548</v>
      </c>
    </row>
    <row r="1140" spans="1:3" x14ac:dyDescent="0.45">
      <c r="A1140" t="str">
        <f t="shared" si="17"/>
        <v>6DOI: 10.1177/0961000608092553</v>
      </c>
      <c r="B1140">
        <v>6</v>
      </c>
      <c r="C1140" t="s">
        <v>2549</v>
      </c>
    </row>
    <row r="1141" spans="1:3" x14ac:dyDescent="0.45">
      <c r="A1141" t="str">
        <f t="shared" si="17"/>
        <v>7https://www.scopus.com/inward/record.uri?eid=2-s2.0-49749137539&amp;doi=10.1177%2f0961000608092553&amp;partnerID=40&amp;md5=c00c66d8eaaf47d8a0fc3fff64019127</v>
      </c>
      <c r="B1141">
        <v>7</v>
      </c>
      <c r="C1141" t="s">
        <v>2550</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2551</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2552</v>
      </c>
    </row>
    <row r="1149" spans="1:3" x14ac:dyDescent="0.45">
      <c r="A1149" t="str">
        <f t="shared" si="17"/>
        <v>2AUTHOR FULL NAMES: Ramirez, Yolanda (22952077100); Tejada, Angel (57669158200); Manzaneque, Montserrat (50861449500)</v>
      </c>
      <c r="B1149">
        <v>2</v>
      </c>
      <c r="C1149" t="s">
        <v>2553</v>
      </c>
    </row>
    <row r="1150" spans="1:3" x14ac:dyDescent="0.45">
      <c r="A1150" t="str">
        <f t="shared" si="17"/>
        <v>322952077100; 57669158200; 50861449500</v>
      </c>
      <c r="B1150">
        <v>3</v>
      </c>
      <c r="C1150" t="s">
        <v>2554</v>
      </c>
    </row>
    <row r="1151" spans="1:3" x14ac:dyDescent="0.45">
      <c r="A1151" t="str">
        <f t="shared" si="17"/>
        <v>4The value of disclosing intellectual capital in Spanish universities: A new challenge of our days</v>
      </c>
      <c r="B1151">
        <v>4</v>
      </c>
      <c r="C1151" t="s">
        <v>2555</v>
      </c>
    </row>
    <row r="1152" spans="1:3" x14ac:dyDescent="0.45">
      <c r="A1152" t="str">
        <f t="shared" si="17"/>
        <v>5(2016) Journal of Organizational Change Management, 29 (2), pp. 176 - 198, Cited 31 times.</v>
      </c>
      <c r="B1152">
        <v>5</v>
      </c>
      <c r="C1152" t="s">
        <v>2556</v>
      </c>
    </row>
    <row r="1153" spans="1:3" x14ac:dyDescent="0.45">
      <c r="A1153" t="str">
        <f t="shared" si="17"/>
        <v>6DOI: 10.1108/JOCM-02-2015-0025</v>
      </c>
      <c r="B1153">
        <v>6</v>
      </c>
      <c r="C1153" t="s">
        <v>2557</v>
      </c>
    </row>
    <row r="1154" spans="1:3" x14ac:dyDescent="0.45">
      <c r="A1154" t="str">
        <f t="shared" si="17"/>
        <v>7https://www.scopus.com/inward/record.uri?eid=2-s2.0-84961588700&amp;doi=10.1108%2fJOCM-02-2015-0025&amp;partnerID=40&amp;md5=7e6cd111c66c54791f948c6a430cd689</v>
      </c>
      <c r="B1154">
        <v>7</v>
      </c>
      <c r="C1154" t="s">
        <v>2558</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2559</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2973</v>
      </c>
    </row>
    <row r="1175" spans="1:3" x14ac:dyDescent="0.45">
      <c r="A1175" t="str">
        <f t="shared" si="18"/>
        <v>2AUTHOR FULL NAMES: Labanauskis, Rimvydas (57205342314); Ginevičius, Romualdas (55932312300)</v>
      </c>
      <c r="B1175">
        <v>2</v>
      </c>
      <c r="C1175" t="s">
        <v>2974</v>
      </c>
    </row>
    <row r="1176" spans="1:3" x14ac:dyDescent="0.45">
      <c r="A1176" t="str">
        <f t="shared" si="18"/>
        <v>357205342314; 55932312300</v>
      </c>
      <c r="B1176">
        <v>3</v>
      </c>
      <c r="C1176" t="s">
        <v>2975</v>
      </c>
    </row>
    <row r="1177" spans="1:3" x14ac:dyDescent="0.45">
      <c r="A1177" t="str">
        <f t="shared" si="18"/>
        <v>4Role of stakeholders leading to development of higher education services</v>
      </c>
      <c r="B1177">
        <v>4</v>
      </c>
      <c r="C1177" t="s">
        <v>2976</v>
      </c>
    </row>
    <row r="1178" spans="1:3" x14ac:dyDescent="0.45">
      <c r="A1178" t="str">
        <f t="shared" si="18"/>
        <v>5(2017) Engineering Management in Production and Services, 9 (3), pp. 63 - 75, Cited 15 times.</v>
      </c>
      <c r="B1178">
        <v>5</v>
      </c>
      <c r="C1178" t="s">
        <v>2977</v>
      </c>
    </row>
    <row r="1179" spans="1:3" x14ac:dyDescent="0.45">
      <c r="A1179" t="str">
        <f t="shared" si="18"/>
        <v>6DOI: 10.1515/emj-2017-0026</v>
      </c>
      <c r="B1179">
        <v>6</v>
      </c>
      <c r="C1179" t="s">
        <v>2978</v>
      </c>
    </row>
    <row r="1180" spans="1:3" x14ac:dyDescent="0.45">
      <c r="A1180" t="str">
        <f t="shared" si="18"/>
        <v>7https://www.scopus.com/inward/record.uri?eid=2-s2.0-85059604694&amp;doi=10.1515%2femj-2017-0026&amp;partnerID=40&amp;md5=ed75a72ff4f9c47008f1de63e20889e1</v>
      </c>
      <c r="B1180">
        <v>7</v>
      </c>
      <c r="C1180" t="s">
        <v>2979</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2560</v>
      </c>
    </row>
    <row r="1188" spans="1:3" x14ac:dyDescent="0.45">
      <c r="A1188" t="str">
        <f t="shared" si="18"/>
        <v>2AUTHOR FULL NAMES: Mariani, Giovanna (55842936300); Carlesi, Ada (57200108974); Scarfò, Alfredo Antonino (57200113747)</v>
      </c>
      <c r="B1188">
        <v>2</v>
      </c>
      <c r="C1188" t="s">
        <v>2561</v>
      </c>
    </row>
    <row r="1189" spans="1:3" x14ac:dyDescent="0.45">
      <c r="A1189" t="str">
        <f t="shared" si="18"/>
        <v>355842936300; 57200108974; 57200113747</v>
      </c>
      <c r="B1189">
        <v>3</v>
      </c>
      <c r="C1189" t="s">
        <v>2562</v>
      </c>
    </row>
    <row r="1190" spans="1:3" x14ac:dyDescent="0.45">
      <c r="A1190" t="str">
        <f t="shared" si="18"/>
        <v>4Academic spinoffs as a value driver for intellectual capital: the case of the University of Pisa</v>
      </c>
      <c r="B1190">
        <v>4</v>
      </c>
      <c r="C1190" t="s">
        <v>2563</v>
      </c>
    </row>
    <row r="1191" spans="1:3" x14ac:dyDescent="0.45">
      <c r="A1191" t="str">
        <f t="shared" si="18"/>
        <v>5(2018) Journal of Intellectual Capital, 19 (1), pp. 202 - 226, Cited 22 times.</v>
      </c>
      <c r="B1191">
        <v>5</v>
      </c>
      <c r="C1191" t="s">
        <v>2564</v>
      </c>
    </row>
    <row r="1192" spans="1:3" x14ac:dyDescent="0.45">
      <c r="A1192" t="str">
        <f t="shared" si="18"/>
        <v>6DOI: 10.1108/JIC-03-2017-0050</v>
      </c>
      <c r="B1192">
        <v>6</v>
      </c>
      <c r="C1192" t="s">
        <v>2565</v>
      </c>
    </row>
    <row r="1193" spans="1:3" x14ac:dyDescent="0.45">
      <c r="A1193" t="str">
        <f t="shared" si="18"/>
        <v>7https://www.scopus.com/inward/record.uri?eid=2-s2.0-85039752451&amp;doi=10.1108%2fJIC-03-2017-0050&amp;partnerID=40&amp;md5=77d8c2d17d15de1dbc536d6551d6c8db</v>
      </c>
      <c r="B1193">
        <v>7</v>
      </c>
      <c r="C1193" t="s">
        <v>2566</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2567</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2568</v>
      </c>
    </row>
    <row r="1227" spans="1:3" x14ac:dyDescent="0.45">
      <c r="A1227" t="str">
        <f t="shared" si="19"/>
        <v>2AUTHOR FULL NAMES: Sharabati, Abdel-Aziz Ahmad (35424614700); Alhileh, Mohammad M. (57209579120); Abusaimeh, Hesham (25521012800)</v>
      </c>
      <c r="B1227">
        <v>2</v>
      </c>
      <c r="C1227" t="s">
        <v>2569</v>
      </c>
    </row>
    <row r="1228" spans="1:3" x14ac:dyDescent="0.45">
      <c r="A1228" t="str">
        <f t="shared" si="19"/>
        <v>335424614700; 57209579120; 25521012800</v>
      </c>
      <c r="B1228">
        <v>3</v>
      </c>
      <c r="C1228" t="s">
        <v>2570</v>
      </c>
    </row>
    <row r="1229" spans="1:3" x14ac:dyDescent="0.45">
      <c r="A1229" t="str">
        <f t="shared" si="19"/>
        <v>4Effect of service quality on graduates’ satisfaction</v>
      </c>
      <c r="B1229">
        <v>4</v>
      </c>
      <c r="C1229" t="s">
        <v>2571</v>
      </c>
    </row>
    <row r="1230" spans="1:3" x14ac:dyDescent="0.45">
      <c r="A1230" t="str">
        <f t="shared" si="19"/>
        <v>5(2019) Quality Assurance in Education, 27 (3), pp. 320 - 337, Cited 18 times.</v>
      </c>
      <c r="B1230">
        <v>5</v>
      </c>
      <c r="C1230" t="s">
        <v>2572</v>
      </c>
    </row>
    <row r="1231" spans="1:3" x14ac:dyDescent="0.45">
      <c r="A1231" t="str">
        <f t="shared" si="19"/>
        <v>6DOI: 10.1108/QAE-04-2018-0035</v>
      </c>
      <c r="B1231">
        <v>6</v>
      </c>
      <c r="C1231" t="s">
        <v>2573</v>
      </c>
    </row>
    <row r="1232" spans="1:3" x14ac:dyDescent="0.45">
      <c r="A1232" t="str">
        <f t="shared" si="19"/>
        <v>7https://www.scopus.com/inward/record.uri?eid=2-s2.0-85068116670&amp;doi=10.1108%2fQAE-04-2018-0035&amp;partnerID=40&amp;md5=d3e4e9e5ccc07e78be82372b7d4172ff</v>
      </c>
      <c r="B1232">
        <v>7</v>
      </c>
      <c r="C1232" t="s">
        <v>2574</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2575</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2241</v>
      </c>
    </row>
    <row r="1240" spans="1:3" x14ac:dyDescent="0.45">
      <c r="A1240" t="str">
        <f t="shared" si="19"/>
        <v>2AUTHOR FULL NAMES: Alonso-Almeida, María Del Mar (35321918500); Marimon, Frederic (6504405453); Casani, Fernando (36127264700); Rodriguez-Pomeda, Jesús (56442697500)</v>
      </c>
      <c r="B1240">
        <v>2</v>
      </c>
      <c r="C1240" t="s">
        <v>2242</v>
      </c>
    </row>
    <row r="1241" spans="1:3" x14ac:dyDescent="0.45">
      <c r="A1241" t="str">
        <f t="shared" si="19"/>
        <v>335321918500; 6504405453; 36127264700; 56442697500</v>
      </c>
      <c r="B1241">
        <v>3</v>
      </c>
      <c r="C1241" t="s">
        <v>2243</v>
      </c>
    </row>
    <row r="1242" spans="1:3" x14ac:dyDescent="0.45">
      <c r="A1242" t="str">
        <f t="shared" si="19"/>
        <v>4Diffusion of sustainability reporting in universities: Current situation and future perspectives</v>
      </c>
      <c r="B1242">
        <v>4</v>
      </c>
      <c r="C1242" t="s">
        <v>2244</v>
      </c>
    </row>
    <row r="1243" spans="1:3" x14ac:dyDescent="0.45">
      <c r="A1243" t="str">
        <f t="shared" si="19"/>
        <v>5(2015) Journal of Cleaner Production, 106, pp. 144 - 154, Cited 199 times.</v>
      </c>
      <c r="B1243">
        <v>5</v>
      </c>
      <c r="C1243" t="s">
        <v>2245</v>
      </c>
    </row>
    <row r="1244" spans="1:3" x14ac:dyDescent="0.45">
      <c r="A1244" t="str">
        <f t="shared" si="19"/>
        <v>6DOI: 10.1016/j.jclepro.2014.02.008</v>
      </c>
      <c r="B1244">
        <v>6</v>
      </c>
      <c r="C1244" t="s">
        <v>2246</v>
      </c>
    </row>
    <row r="1245" spans="1:3" x14ac:dyDescent="0.45">
      <c r="A1245" t="str">
        <f t="shared" si="19"/>
        <v>7https://www.scopus.com/inward/record.uri?eid=2-s2.0-84938205933&amp;doi=10.1016%2fj.jclepro.2014.02.008&amp;partnerID=40&amp;md5=ac19edd22fc475f1bdce360eed8d36d0</v>
      </c>
      <c r="B1245">
        <v>7</v>
      </c>
      <c r="C1245" t="s">
        <v>2247</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2248</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2233</v>
      </c>
    </row>
    <row r="1266" spans="1:3" x14ac:dyDescent="0.45">
      <c r="A1266" t="str">
        <f t="shared" si="19"/>
        <v>2AUTHOR FULL NAMES: Mainardes, Emerson Wagner (35764807800); Alves, Helena (35208145700); Raposo, Mário (23768404400)</v>
      </c>
      <c r="B1266">
        <v>2</v>
      </c>
      <c r="C1266" t="s">
        <v>2234</v>
      </c>
    </row>
    <row r="1267" spans="1:3" x14ac:dyDescent="0.45">
      <c r="A1267" t="str">
        <f t="shared" si="19"/>
        <v>335764807800; 35208145700; 23768404400</v>
      </c>
      <c r="B1267">
        <v>3</v>
      </c>
      <c r="C1267" t="s">
        <v>2235</v>
      </c>
    </row>
    <row r="1268" spans="1:3" x14ac:dyDescent="0.45">
      <c r="A1268" t="str">
        <f t="shared" si="19"/>
        <v>4A model for stakeholder classification and stakeholder relationships</v>
      </c>
      <c r="B1268">
        <v>4</v>
      </c>
      <c r="C1268" t="s">
        <v>2236</v>
      </c>
    </row>
    <row r="1269" spans="1:3" x14ac:dyDescent="0.45">
      <c r="A1269" t="str">
        <f t="shared" si="19"/>
        <v>5(2012) Management Decision, 50 (10), pp. 1861 - 1879, Cited 124 times.</v>
      </c>
      <c r="B1269">
        <v>5</v>
      </c>
      <c r="C1269" t="s">
        <v>2237</v>
      </c>
    </row>
    <row r="1270" spans="1:3" x14ac:dyDescent="0.45">
      <c r="A1270" t="str">
        <f t="shared" si="19"/>
        <v>6DOI: 10.1108/00251741211279648</v>
      </c>
      <c r="B1270">
        <v>6</v>
      </c>
      <c r="C1270" t="s">
        <v>2238</v>
      </c>
    </row>
    <row r="1271" spans="1:3" x14ac:dyDescent="0.45">
      <c r="A1271" t="str">
        <f t="shared" si="19"/>
        <v>7https://www.scopus.com/inward/record.uri?eid=2-s2.0-84869034391&amp;doi=10.1108%2f00251741211279648&amp;partnerID=40&amp;md5=e3e383e0d7d8472e9cf8fcf0a30c369c</v>
      </c>
      <c r="B1271">
        <v>7</v>
      </c>
      <c r="C1271" t="s">
        <v>2239</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2240</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2576</v>
      </c>
    </row>
    <row r="1279" spans="1:3" x14ac:dyDescent="0.45">
      <c r="A1279" t="str">
        <f t="shared" si="19"/>
        <v>2AUTHOR FULL NAMES: Ndou, Valentina (28267881300); Secundo, Giustina (8246738300); Schiuma, Giovanni (24081137800); Passiante, Giuseppina (57203666961)</v>
      </c>
      <c r="B1279">
        <v>2</v>
      </c>
      <c r="C1279" t="s">
        <v>2577</v>
      </c>
    </row>
    <row r="1280" spans="1:3" x14ac:dyDescent="0.45">
      <c r="A1280" t="str">
        <f t="shared" si="19"/>
        <v>328267881300; 8246738300; 24081137800; 57203666961</v>
      </c>
      <c r="B1280">
        <v>3</v>
      </c>
      <c r="C1280" t="s">
        <v>2578</v>
      </c>
    </row>
    <row r="1281" spans="1:3" x14ac:dyDescent="0.45">
      <c r="A1281" t="str">
        <f t="shared" si="19"/>
        <v>4Insights for shaping Entrepreneurship Education: Evidence from the European Entrepreneurship centers</v>
      </c>
      <c r="B1281">
        <v>4</v>
      </c>
      <c r="C1281" t="s">
        <v>2579</v>
      </c>
    </row>
    <row r="1282" spans="1:3" x14ac:dyDescent="0.45">
      <c r="A1282" t="str">
        <f t="shared" si="19"/>
        <v>5(2018) Sustainability (Switzerland), 10 (11), art. no. 4323, Cited 46 times.</v>
      </c>
      <c r="B1282">
        <v>5</v>
      </c>
      <c r="C1282" t="s">
        <v>2580</v>
      </c>
    </row>
    <row r="1283" spans="1:3" x14ac:dyDescent="0.45">
      <c r="A1283" t="str">
        <f t="shared" si="19"/>
        <v>6DOI: 10.3390/su10114323</v>
      </c>
      <c r="B1283">
        <v>6</v>
      </c>
      <c r="C1283" t="s">
        <v>2581</v>
      </c>
    </row>
    <row r="1284" spans="1:3" x14ac:dyDescent="0.45">
      <c r="A1284" t="str">
        <f t="shared" si="19"/>
        <v>7https://www.scopus.com/inward/record.uri?eid=2-s2.0-85056752974&amp;doi=10.3390%2fsu10114323&amp;partnerID=40&amp;md5=10a1440da606333697230b3067fc7012</v>
      </c>
      <c r="B1284">
        <v>7</v>
      </c>
      <c r="C1284" t="s">
        <v>2582</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2583</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2592</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2593</v>
      </c>
    </row>
    <row r="1306" spans="1:3" x14ac:dyDescent="0.45">
      <c r="A1306" t="str">
        <f t="shared" si="20"/>
        <v>357203454589; 57200451142; 56611947100; 18436848200; 57196031194; 57377603300</v>
      </c>
      <c r="B1306">
        <v>3</v>
      </c>
      <c r="C1306" t="s">
        <v>2594</v>
      </c>
    </row>
    <row r="1307" spans="1:3" x14ac:dyDescent="0.45">
      <c r="A1307" t="str">
        <f t="shared" si="20"/>
        <v>4Trends in mathematics specialist literature: Analyzing research spanning four decades</v>
      </c>
      <c r="B1307">
        <v>4</v>
      </c>
      <c r="C1307" t="s">
        <v>2595</v>
      </c>
    </row>
    <row r="1308" spans="1:3" x14ac:dyDescent="0.45">
      <c r="A1308" t="str">
        <f t="shared" si="20"/>
        <v>5(2022) School Science and Mathematics, 122 (1), pp. 24 - 35, Cited 7 times.</v>
      </c>
      <c r="B1308">
        <v>5</v>
      </c>
      <c r="C1308" t="s">
        <v>2596</v>
      </c>
    </row>
    <row r="1309" spans="1:3" x14ac:dyDescent="0.45">
      <c r="A1309" t="str">
        <f t="shared" si="20"/>
        <v>6DOI: 10.1111/ssm.12507</v>
      </c>
      <c r="B1309">
        <v>6</v>
      </c>
      <c r="C1309" t="s">
        <v>2597</v>
      </c>
    </row>
    <row r="1310" spans="1:3" x14ac:dyDescent="0.45">
      <c r="A1310" t="str">
        <f t="shared" si="20"/>
        <v>7https://www.scopus.com/inward/record.uri?eid=2-s2.0-85121450370&amp;doi=10.1111%2fssm.12507&amp;partnerID=40&amp;md5=d0a9237ba321427b8326108398f56fbf</v>
      </c>
      <c r="B1310">
        <v>7</v>
      </c>
      <c r="C1310" t="s">
        <v>2598</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2599</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2600</v>
      </c>
    </row>
    <row r="1318" spans="1:3" x14ac:dyDescent="0.45">
      <c r="A1318" t="str">
        <f t="shared" si="20"/>
        <v>2AUTHOR FULL NAMES: Mosey, Simon (12647712100); Westhead, Paul (6701864917); Lockett, Andy (7004487875)</v>
      </c>
      <c r="B1318">
        <v>2</v>
      </c>
      <c r="C1318" t="s">
        <v>2601</v>
      </c>
    </row>
    <row r="1319" spans="1:3" x14ac:dyDescent="0.45">
      <c r="A1319" t="str">
        <f t="shared" si="20"/>
        <v>312647712100; 6701864917; 7004487875</v>
      </c>
      <c r="B1319">
        <v>3</v>
      </c>
      <c r="C1319" t="s">
        <v>2602</v>
      </c>
    </row>
    <row r="1320" spans="1:3" x14ac:dyDescent="0.45">
      <c r="A1320" t="str">
        <f t="shared" si="20"/>
        <v>4University technology transfer: Network bridge promotion by the Medici Fellowship Scheme</v>
      </c>
      <c r="B1320">
        <v>4</v>
      </c>
      <c r="C1320" t="s">
        <v>2603</v>
      </c>
    </row>
    <row r="1321" spans="1:3" x14ac:dyDescent="0.45">
      <c r="A1321" t="str">
        <f t="shared" si="20"/>
        <v>5(2007) Journal of Small Business and Enterprise Development, 14 (3), pp. 360 - 384, Cited 12 times.</v>
      </c>
      <c r="B1321">
        <v>5</v>
      </c>
      <c r="C1321" t="s">
        <v>2604</v>
      </c>
    </row>
    <row r="1322" spans="1:3" x14ac:dyDescent="0.45">
      <c r="A1322" t="str">
        <f t="shared" si="20"/>
        <v>6DOI: 10.1108/14626000710773493</v>
      </c>
      <c r="B1322">
        <v>6</v>
      </c>
      <c r="C1322" t="s">
        <v>2605</v>
      </c>
    </row>
    <row r="1323" spans="1:3" x14ac:dyDescent="0.45">
      <c r="A1323" t="str">
        <f t="shared" si="20"/>
        <v>7https://www.scopus.com/inward/record.uri?eid=2-s2.0-34547906452&amp;doi=10.1108%2f14626000710773493&amp;partnerID=40&amp;md5=565b99a01109edf3fe936e33db97c6f2</v>
      </c>
      <c r="B1323">
        <v>7</v>
      </c>
      <c r="C1323" t="s">
        <v>2606</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2607</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2616</v>
      </c>
    </row>
    <row r="1331" spans="1:3" x14ac:dyDescent="0.45">
      <c r="A1331" t="str">
        <f t="shared" si="20"/>
        <v>2AUTHOR FULL NAMES: Córcoles, Yolanda Ramírez (22952077100)</v>
      </c>
      <c r="B1331">
        <v>2</v>
      </c>
      <c r="C1331" t="s">
        <v>2617</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2618</v>
      </c>
    </row>
    <row r="1334" spans="1:3" x14ac:dyDescent="0.45">
      <c r="A1334" t="str">
        <f t="shared" si="20"/>
        <v>5(2013) Intangible Capital, 9 (3), pp. 931 - 944, Cited 9 times.</v>
      </c>
      <c r="B1334">
        <v>5</v>
      </c>
      <c r="C1334" t="s">
        <v>2619</v>
      </c>
    </row>
    <row r="1335" spans="1:3" x14ac:dyDescent="0.45">
      <c r="A1335" t="str">
        <f t="shared" si="20"/>
        <v>6DOI: 10.3926/ic.348</v>
      </c>
      <c r="B1335">
        <v>6</v>
      </c>
      <c r="C1335" t="s">
        <v>2620</v>
      </c>
    </row>
    <row r="1336" spans="1:3" x14ac:dyDescent="0.45">
      <c r="A1336" t="str">
        <f t="shared" si="20"/>
        <v>7https://www.scopus.com/inward/record.uri?eid=2-s2.0-84888101365&amp;doi=10.3926%2fic.348&amp;partnerID=40&amp;md5=dd83c2cf033f43ed5c6c9e8a46b87bdc</v>
      </c>
      <c r="B1336">
        <v>7</v>
      </c>
      <c r="C1336" t="s">
        <v>2621</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2622</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2623</v>
      </c>
    </row>
    <row r="1344" spans="1:3" x14ac:dyDescent="0.45">
      <c r="A1344" t="str">
        <f t="shared" si="20"/>
        <v>2AUTHOR FULL NAMES: Martin, Angela (55708414600)</v>
      </c>
      <c r="B1344">
        <v>2</v>
      </c>
      <c r="C1344" t="s">
        <v>2624</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2625</v>
      </c>
    </row>
    <row r="1347" spans="1:3" x14ac:dyDescent="0.45">
      <c r="A1347" t="str">
        <f t="shared" si="20"/>
        <v>5(2008) Journal of Management and Organization, 14 (2), pp. 155 - 167, Cited 12 times.</v>
      </c>
      <c r="B1347">
        <v>5</v>
      </c>
      <c r="C1347" t="s">
        <v>2626</v>
      </c>
    </row>
    <row r="1348" spans="1:3" x14ac:dyDescent="0.45">
      <c r="A1348" t="str">
        <f t="shared" si="20"/>
        <v>6DOI: 10.5172/jmo.837.14.2.155</v>
      </c>
      <c r="B1348">
        <v>6</v>
      </c>
      <c r="C1348" t="s">
        <v>2627</v>
      </c>
    </row>
    <row r="1349" spans="1:3" x14ac:dyDescent="0.45">
      <c r="A1349" t="str">
        <f t="shared" ref="A1349:A1412" si="21">B1349&amp;C1349</f>
        <v>7https://www.scopus.com/inward/record.uri?eid=2-s2.0-50249139616&amp;doi=10.5172%2fjmo.837.14.2.155&amp;partnerID=40&amp;md5=c0eb3d3c3b40bd2690135403b6756f3c</v>
      </c>
      <c r="B1349">
        <v>7</v>
      </c>
      <c r="C1349" t="s">
        <v>2628</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2629</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2630</v>
      </c>
    </row>
    <row r="1370" spans="1:3" x14ac:dyDescent="0.45">
      <c r="A1370" t="str">
        <f t="shared" si="21"/>
        <v>2AUTHOR FULL NAMES: Jordaan, Martina (55317201400); Mennega, Nita (57204755959)</v>
      </c>
      <c r="B1370">
        <v>2</v>
      </c>
      <c r="C1370" t="s">
        <v>2631</v>
      </c>
    </row>
    <row r="1371" spans="1:3" x14ac:dyDescent="0.45">
      <c r="A1371" t="str">
        <f t="shared" si="21"/>
        <v>355317201400; 57204755959</v>
      </c>
      <c r="B1371">
        <v>3</v>
      </c>
      <c r="C1371" t="s">
        <v>2632</v>
      </c>
    </row>
    <row r="1372" spans="1:3" x14ac:dyDescent="0.45">
      <c r="A1372" t="str">
        <f t="shared" si="21"/>
        <v>4Community partners' experiences of higher education service-learning in a community engagement module</v>
      </c>
      <c r="B1372">
        <v>4</v>
      </c>
      <c r="C1372" t="s">
        <v>2633</v>
      </c>
    </row>
    <row r="1373" spans="1:3" x14ac:dyDescent="0.45">
      <c r="A1373" t="str">
        <f t="shared" si="21"/>
        <v>5(2022) Journal of Applied Research in Higher Education, 14 (1), pp. 394 - 408, Cited 10 times.</v>
      </c>
      <c r="B1373">
        <v>5</v>
      </c>
      <c r="C1373" t="s">
        <v>2634</v>
      </c>
    </row>
    <row r="1374" spans="1:3" x14ac:dyDescent="0.45">
      <c r="A1374" t="str">
        <f t="shared" si="21"/>
        <v>6DOI: 10.1108/JARHE-09-2020-0327</v>
      </c>
      <c r="B1374">
        <v>6</v>
      </c>
      <c r="C1374" t="s">
        <v>2635</v>
      </c>
    </row>
    <row r="1375" spans="1:3" x14ac:dyDescent="0.45">
      <c r="A1375" t="str">
        <f t="shared" si="21"/>
        <v>7https://www.scopus.com/inward/record.uri?eid=2-s2.0-85102199317&amp;doi=10.1108%2fJARHE-09-2020-0327&amp;partnerID=40&amp;md5=6a32936daba244d4a1755641d73600c0</v>
      </c>
      <c r="B1375">
        <v>7</v>
      </c>
      <c r="C1375" t="s">
        <v>2636</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2654</v>
      </c>
    </row>
    <row r="1383" spans="1:3" x14ac:dyDescent="0.45">
      <c r="A1383" t="str">
        <f t="shared" si="21"/>
        <v>2AUTHOR FULL NAMES: Molina-Luque, Fidel (7006624098); Casado, Núria (55247269800); Stončikaitė, Ieva (57204439983)</v>
      </c>
      <c r="B1383">
        <v>2</v>
      </c>
      <c r="C1383" t="s">
        <v>2655</v>
      </c>
    </row>
    <row r="1384" spans="1:3" x14ac:dyDescent="0.45">
      <c r="A1384" t="str">
        <f t="shared" si="21"/>
        <v>37006624098; 55247269800; 57204439983</v>
      </c>
      <c r="B1384">
        <v>3</v>
      </c>
      <c r="C1384" t="s">
        <v>2656</v>
      </c>
    </row>
    <row r="1385" spans="1:3" x14ac:dyDescent="0.45">
      <c r="A1385" t="str">
        <f t="shared" si="21"/>
        <v>4University stakeholders, intergenerational relationships and lifelong learning: a European case study</v>
      </c>
      <c r="B1385">
        <v>4</v>
      </c>
      <c r="C1385" t="s">
        <v>2657</v>
      </c>
    </row>
    <row r="1386" spans="1:3" x14ac:dyDescent="0.45">
      <c r="A1386" t="str">
        <f t="shared" si="21"/>
        <v>5(2018) Educational Gerontology, 44 (12), pp. 744 - 752, Cited 10 times.</v>
      </c>
      <c r="B1386">
        <v>5</v>
      </c>
      <c r="C1386" t="s">
        <v>2658</v>
      </c>
    </row>
    <row r="1387" spans="1:3" x14ac:dyDescent="0.45">
      <c r="A1387" t="str">
        <f t="shared" si="21"/>
        <v>6DOI: 10.1080/03601277.2018.1555366</v>
      </c>
      <c r="B1387">
        <v>6</v>
      </c>
      <c r="C1387" t="s">
        <v>2659</v>
      </c>
    </row>
    <row r="1388" spans="1:3" x14ac:dyDescent="0.45">
      <c r="A1388" t="str">
        <f t="shared" si="21"/>
        <v>7https://www.scopus.com/inward/record.uri?eid=2-s2.0-85058223796&amp;doi=10.1080%2f03601277.2018.1555366&amp;partnerID=40&amp;md5=a9129e4ab709f34f64da45f44eb6ff32</v>
      </c>
      <c r="B1388">
        <v>7</v>
      </c>
      <c r="C1388" t="s">
        <v>2660</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2661</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3067</v>
      </c>
    </row>
    <row r="1422" spans="1:3" x14ac:dyDescent="0.45">
      <c r="A1422" t="str">
        <f t="shared" si="22"/>
        <v>2AUTHOR FULL NAMES: Delaine, David A. (24338124500); Cardoso, Jose Roberto (56701878100); Walther, Joachim (18042884400)</v>
      </c>
      <c r="B1422">
        <v>2</v>
      </c>
      <c r="C1422" t="s">
        <v>3068</v>
      </c>
    </row>
    <row r="1423" spans="1:3" x14ac:dyDescent="0.45">
      <c r="A1423" t="str">
        <f t="shared" si="22"/>
        <v>324338124500; 56701878100; 18042884400</v>
      </c>
      <c r="B1423">
        <v>3</v>
      </c>
      <c r="C1423" t="s">
        <v>3069</v>
      </c>
    </row>
    <row r="1424" spans="1:3" x14ac:dyDescent="0.45">
      <c r="A1424" t="str">
        <f t="shared" si="22"/>
        <v>4An investigation of inter-stakeholder dynamics supportive of STEM, community-based learning</v>
      </c>
      <c r="B1424">
        <v>4</v>
      </c>
      <c r="C1424" t="s">
        <v>3070</v>
      </c>
    </row>
    <row r="1425" spans="1:3" x14ac:dyDescent="0.45">
      <c r="A1425" t="str">
        <f t="shared" si="22"/>
        <v>5(2019) International Journal of Engineering Education, 35 (4), pp. 1094 - 1109, Cited 5 times.</v>
      </c>
      <c r="B1425">
        <v>5</v>
      </c>
      <c r="C1425" t="s">
        <v>3071</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3072</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3073</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2662</v>
      </c>
    </row>
    <row r="1448" spans="1:3" x14ac:dyDescent="0.45">
      <c r="A1448" t="str">
        <f t="shared" si="22"/>
        <v>2AUTHOR FULL NAMES: Lambovska, Maya (55308087500); Todorova, Daniela (57223019939)</v>
      </c>
      <c r="B1448">
        <v>2</v>
      </c>
      <c r="C1448" t="s">
        <v>2663</v>
      </c>
    </row>
    <row r="1449" spans="1:3" x14ac:dyDescent="0.45">
      <c r="A1449" t="str">
        <f t="shared" si="22"/>
        <v>355308087500; 57223019939</v>
      </c>
      <c r="B1449">
        <v>3</v>
      </c>
      <c r="C1449" t="s">
        <v>2664</v>
      </c>
    </row>
    <row r="1450" spans="1:3" x14ac:dyDescent="0.45">
      <c r="A1450" t="str">
        <f t="shared" si="22"/>
        <v>4‘Publish and flourish’ instead of ‘publish or perish’: A motivation model for top-quality publications</v>
      </c>
      <c r="B1450">
        <v>4</v>
      </c>
      <c r="C1450" t="s">
        <v>2665</v>
      </c>
    </row>
    <row r="1451" spans="1:3" x14ac:dyDescent="0.45">
      <c r="A1451" t="str">
        <f t="shared" si="22"/>
        <v>5(2021) Journal of Language and Education, 7 (1), pp. 141 - 155, Cited 13 times.</v>
      </c>
      <c r="B1451">
        <v>5</v>
      </c>
      <c r="C1451" t="s">
        <v>2666</v>
      </c>
    </row>
    <row r="1452" spans="1:3" x14ac:dyDescent="0.45">
      <c r="A1452" t="str">
        <f t="shared" si="22"/>
        <v>6DOI: 10.17323/jle.2021.11522</v>
      </c>
      <c r="B1452">
        <v>6</v>
      </c>
      <c r="C1452" t="s">
        <v>2667</v>
      </c>
    </row>
    <row r="1453" spans="1:3" x14ac:dyDescent="0.45">
      <c r="A1453" t="str">
        <f t="shared" si="22"/>
        <v>7https://www.scopus.com/inward/record.uri?eid=2-s2.0-85104438879&amp;doi=10.17323%2fjle.2021.11522&amp;partnerID=40&amp;md5=90524da444331f41ccdb1c2611a24a56</v>
      </c>
      <c r="B1453">
        <v>7</v>
      </c>
      <c r="C1453" t="s">
        <v>2668</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2669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2677</v>
      </c>
    </row>
    <row r="1487" spans="1:3" x14ac:dyDescent="0.45">
      <c r="A1487" t="str">
        <f t="shared" si="23"/>
        <v>2AUTHOR FULL NAMES: Sassi, Paola (24559461300)</v>
      </c>
      <c r="B1487">
        <v>2</v>
      </c>
      <c r="C1487" t="s">
        <v>2678</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2679</v>
      </c>
    </row>
    <row r="1490" spans="1:3" x14ac:dyDescent="0.45">
      <c r="A1490" t="str">
        <f t="shared" si="23"/>
        <v>5(2016) World Sustainability Series, pp. 21 - 32, Cited 8 times.</v>
      </c>
      <c r="B1490">
        <v>5</v>
      </c>
      <c r="C1490" t="s">
        <v>2680</v>
      </c>
    </row>
    <row r="1491" spans="1:3" x14ac:dyDescent="0.45">
      <c r="A1491" t="str">
        <f t="shared" si="23"/>
        <v>6DOI: 10.1007/978-3-319-26734-0_2</v>
      </c>
      <c r="B1491">
        <v>6</v>
      </c>
      <c r="C1491" t="s">
        <v>2681</v>
      </c>
    </row>
    <row r="1492" spans="1:3" x14ac:dyDescent="0.45">
      <c r="A1492" t="str">
        <f t="shared" si="23"/>
        <v>7https://www.scopus.com/inward/record.uri?eid=2-s2.0-85006314155&amp;doi=10.1007%2f978-3-319-26734-0_2&amp;partnerID=40&amp;md5=0dd71c28ef944674b60a1d7e8a232f4f</v>
      </c>
      <c r="B1492">
        <v>7</v>
      </c>
      <c r="C1492" t="s">
        <v>2682</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2683</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2684</v>
      </c>
    </row>
    <row r="1500" spans="1:3" x14ac:dyDescent="0.45">
      <c r="A1500" t="str">
        <f t="shared" si="23"/>
        <v>2AUTHOR FULL NAMES: Xiong, Yiying (57220190067); Yang, Lijing (55549616800)</v>
      </c>
      <c r="B1500">
        <v>2</v>
      </c>
      <c r="C1500" t="s">
        <v>2685</v>
      </c>
    </row>
    <row r="1501" spans="1:3" x14ac:dyDescent="0.45">
      <c r="A1501" t="str">
        <f t="shared" si="23"/>
        <v>357220190067; 55549616800</v>
      </c>
      <c r="B1501">
        <v>3</v>
      </c>
      <c r="C1501" t="s">
        <v>2686</v>
      </c>
    </row>
    <row r="1502" spans="1:3" x14ac:dyDescent="0.45">
      <c r="A1502" t="str">
        <f t="shared" si="23"/>
        <v>4Asian international students’ help-seeking intentions and behavior in American Postsecondary Institutions</v>
      </c>
      <c r="B1502">
        <v>4</v>
      </c>
      <c r="C1502" t="s">
        <v>2687</v>
      </c>
    </row>
    <row r="1503" spans="1:3" x14ac:dyDescent="0.45">
      <c r="A1503" t="str">
        <f t="shared" si="23"/>
        <v>5(2021) International Journal of Intercultural Relations, 80, pp. 170 - 185, Cited 10 times.</v>
      </c>
      <c r="B1503">
        <v>5</v>
      </c>
      <c r="C1503" t="s">
        <v>2688</v>
      </c>
    </row>
    <row r="1504" spans="1:3" x14ac:dyDescent="0.45">
      <c r="A1504" t="str">
        <f t="shared" si="23"/>
        <v>6DOI: 10.1016/j.ijintrel.2020.11.007</v>
      </c>
      <c r="B1504">
        <v>6</v>
      </c>
      <c r="C1504" t="s">
        <v>2689</v>
      </c>
    </row>
    <row r="1505" spans="1:3" x14ac:dyDescent="0.45">
      <c r="A1505" t="str">
        <f t="shared" si="23"/>
        <v>7https://www.scopus.com/inward/record.uri?eid=2-s2.0-85097159530&amp;doi=10.1016%2fj.ijintrel.2020.11.007&amp;partnerID=40&amp;md5=5ca036af01d2408a2e5216c3e654129c</v>
      </c>
      <c r="B1505">
        <v>7</v>
      </c>
      <c r="C1505" t="s">
        <v>2690</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2691</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2692</v>
      </c>
    </row>
    <row r="1513" spans="1:3" x14ac:dyDescent="0.45">
      <c r="A1513" t="str">
        <f t="shared" si="23"/>
        <v>2AUTHOR FULL NAMES: Alkhateeb, Hadeel (57215900180); Al Hamad, Muntasir (37082871900); Mustafawi, Eiman (47061891600)</v>
      </c>
      <c r="B1513">
        <v>2</v>
      </c>
      <c r="C1513" t="s">
        <v>2693</v>
      </c>
    </row>
    <row r="1514" spans="1:3" x14ac:dyDescent="0.45">
      <c r="A1514" t="str">
        <f t="shared" si="23"/>
        <v>357215900180; 37082871900; 47061891600</v>
      </c>
      <c r="B1514">
        <v>3</v>
      </c>
      <c r="C1514" t="s">
        <v>2694</v>
      </c>
    </row>
    <row r="1515" spans="1:3" x14ac:dyDescent="0.45">
      <c r="A1515" t="str">
        <f t="shared" si="23"/>
        <v>4Revealing stakeholders’ perspectives on educational language policy in higher education through Q-methodology</v>
      </c>
      <c r="B1515">
        <v>4</v>
      </c>
      <c r="C1515" t="s">
        <v>2695</v>
      </c>
    </row>
    <row r="1516" spans="1:3" x14ac:dyDescent="0.45">
      <c r="A1516" t="str">
        <f t="shared" si="23"/>
        <v>5(2020) Current Issues in Language Planning, 21 (4), pp. 415 - 433, Cited 8 times.</v>
      </c>
      <c r="B1516">
        <v>5</v>
      </c>
      <c r="C1516" t="s">
        <v>2696</v>
      </c>
    </row>
    <row r="1517" spans="1:3" x14ac:dyDescent="0.45">
      <c r="A1517" t="str">
        <f t="shared" si="23"/>
        <v>6DOI: 10.1080/14664208.2020.1741237</v>
      </c>
      <c r="B1517">
        <v>6</v>
      </c>
      <c r="C1517" t="s">
        <v>2697</v>
      </c>
    </row>
    <row r="1518" spans="1:3" x14ac:dyDescent="0.45">
      <c r="A1518" t="str">
        <f t="shared" si="23"/>
        <v>7https://www.scopus.com/inward/record.uri?eid=2-s2.0-85082331801&amp;doi=10.1080%2f14664208.2020.1741237&amp;partnerID=40&amp;md5=0fa2c8b8dfcf50f9954fa25b6d0d110b</v>
      </c>
      <c r="B1518">
        <v>7</v>
      </c>
      <c r="C1518" t="s">
        <v>2698</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2699</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2700</v>
      </c>
    </row>
    <row r="1539" spans="1:3" x14ac:dyDescent="0.45">
      <c r="A1539" t="str">
        <f t="shared" si="23"/>
        <v>2AUTHOR FULL NAMES: Pakkan, Sheeba (57222049135); Sudhakar, Christopher (56088040300); Tripathi, Shubham (57222052659); Rao, Mahabaleshwara (55466246700)</v>
      </c>
      <c r="B1539">
        <v>2</v>
      </c>
      <c r="C1539" t="s">
        <v>2701</v>
      </c>
    </row>
    <row r="1540" spans="1:3" x14ac:dyDescent="0.45">
      <c r="A1540" t="str">
        <f t="shared" si="23"/>
        <v>357222049135; 56088040300; 57222052659; 55466246700</v>
      </c>
      <c r="B1540">
        <v>3</v>
      </c>
      <c r="C1540" t="s">
        <v>2702</v>
      </c>
    </row>
    <row r="1541" spans="1:3" x14ac:dyDescent="0.45">
      <c r="A1541" t="str">
        <f t="shared" ref="A1541:A1604" si="24">B1541&amp;C1541</f>
        <v>4A correlation study of sustainable development goal (SDG) interactions</v>
      </c>
      <c r="B1541">
        <v>4</v>
      </c>
      <c r="C1541" t="s">
        <v>2703</v>
      </c>
    </row>
    <row r="1542" spans="1:3" x14ac:dyDescent="0.45">
      <c r="A1542" t="str">
        <f t="shared" si="24"/>
        <v>5(2023) Quality and Quantity, 57 (2), pp. 1937 - 1956, Cited 8 times.</v>
      </c>
      <c r="B1542">
        <v>5</v>
      </c>
      <c r="C1542" t="s">
        <v>2704</v>
      </c>
    </row>
    <row r="1543" spans="1:3" x14ac:dyDescent="0.45">
      <c r="A1543" t="str">
        <f t="shared" si="24"/>
        <v>6DOI: 10.1007/s11135-022-01443-4</v>
      </c>
      <c r="B1543">
        <v>6</v>
      </c>
      <c r="C1543" t="s">
        <v>2705</v>
      </c>
    </row>
    <row r="1544" spans="1:3" x14ac:dyDescent="0.45">
      <c r="A1544" t="str">
        <f t="shared" si="24"/>
        <v>7https://www.scopus.com/inward/record.uri?eid=2-s2.0-85131879481&amp;doi=10.1007%2fs11135-022-01443-4&amp;partnerID=40&amp;md5=9bc957aeac0baa541b398f27adaba4d4</v>
      </c>
      <c r="B1544">
        <v>7</v>
      </c>
      <c r="C1544" t="s">
        <v>2706</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2707</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2708</v>
      </c>
    </row>
    <row r="1565" spans="1:3" x14ac:dyDescent="0.45">
      <c r="A1565" t="str">
        <f t="shared" si="24"/>
        <v>2AUTHOR FULL NAMES: Budowle, Rachael (57189325243); Krszjzaniek, Eric (57195682169); Taylor, Chelsea (57224528668)</v>
      </c>
      <c r="B1565">
        <v>2</v>
      </c>
      <c r="C1565" t="s">
        <v>2709</v>
      </c>
    </row>
    <row r="1566" spans="1:3" x14ac:dyDescent="0.45">
      <c r="A1566" t="str">
        <f t="shared" si="24"/>
        <v>357189325243; 57195682169; 57224528668</v>
      </c>
      <c r="B1566">
        <v>3</v>
      </c>
      <c r="C1566" t="s">
        <v>2710</v>
      </c>
    </row>
    <row r="1567" spans="1:3" x14ac:dyDescent="0.45">
      <c r="A1567" t="str">
        <f t="shared" si="24"/>
        <v>4Students as change agents for community–university sustainability transition partnerships</v>
      </c>
      <c r="B1567">
        <v>4</v>
      </c>
      <c r="C1567" t="s">
        <v>2711</v>
      </c>
    </row>
    <row r="1568" spans="1:3" x14ac:dyDescent="0.45">
      <c r="A1568" t="str">
        <f t="shared" si="24"/>
        <v>5(2021) Sustainability (Switzerland), 13 (11), art. no. 6036, Cited 9 times.</v>
      </c>
      <c r="B1568">
        <v>5</v>
      </c>
      <c r="C1568" t="s">
        <v>2712</v>
      </c>
    </row>
    <row r="1569" spans="1:3" x14ac:dyDescent="0.45">
      <c r="A1569" t="str">
        <f t="shared" si="24"/>
        <v>6DOI: 10.3390/su13116036</v>
      </c>
      <c r="B1569">
        <v>6</v>
      </c>
      <c r="C1569" t="s">
        <v>2713</v>
      </c>
    </row>
    <row r="1570" spans="1:3" x14ac:dyDescent="0.45">
      <c r="A1570" t="str">
        <f t="shared" si="24"/>
        <v>7https://www.scopus.com/inward/record.uri?eid=2-s2.0-85107822975&amp;doi=10.3390%2fsu13116036&amp;partnerID=40&amp;md5=bd624fc404920fd18dd1ef013b71e46a</v>
      </c>
      <c r="B1570">
        <v>7</v>
      </c>
      <c r="C1570" t="s">
        <v>2714</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2715</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2729</v>
      </c>
    </row>
    <row r="1578" spans="1:3" x14ac:dyDescent="0.45">
      <c r="A1578" t="str">
        <f t="shared" si="24"/>
        <v>2AUTHOR FULL NAMES: Llonch, J. (55323188800); Casablancas-Segura, C. (56910269700); Alarcón-del-Amo, M.C. (53867882700)</v>
      </c>
      <c r="B1578">
        <v>2</v>
      </c>
      <c r="C1578" t="s">
        <v>2730</v>
      </c>
    </row>
    <row r="1579" spans="1:3" x14ac:dyDescent="0.45">
      <c r="A1579" t="str">
        <f t="shared" si="24"/>
        <v>355323188800; 56910269700; 53867882700</v>
      </c>
      <c r="B1579">
        <v>3</v>
      </c>
      <c r="C1579" t="s">
        <v>2731</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2732</v>
      </c>
    </row>
    <row r="1581" spans="1:3" x14ac:dyDescent="0.45">
      <c r="A1581" t="str">
        <f t="shared" si="24"/>
        <v>5(2016) Spanish Journal of Marketing - ESIC, 20 (1), pp. 41 - 57, Cited 9 times.</v>
      </c>
      <c r="B1581">
        <v>5</v>
      </c>
      <c r="C1581" t="s">
        <v>2733</v>
      </c>
    </row>
    <row r="1582" spans="1:3" x14ac:dyDescent="0.45">
      <c r="A1582" t="str">
        <f t="shared" si="24"/>
        <v>6DOI: 10.1016/j.reimke.2016.01.001</v>
      </c>
      <c r="B1582">
        <v>6</v>
      </c>
      <c r="C1582" t="s">
        <v>2734</v>
      </c>
    </row>
    <row r="1583" spans="1:3" x14ac:dyDescent="0.45">
      <c r="A1583" t="str">
        <f t="shared" si="24"/>
        <v>7https://www.scopus.com/inward/record.uri?eid=2-s2.0-85013283260&amp;doi=10.1016%2fj.reimke.2016.01.001&amp;partnerID=40&amp;md5=b6e9025067c55776e71a81547597041a</v>
      </c>
      <c r="B1583">
        <v>7</v>
      </c>
      <c r="C1583" t="s">
        <v>2735</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2737</v>
      </c>
    </row>
    <row r="1591" spans="1:3" x14ac:dyDescent="0.45">
      <c r="A1591" t="str">
        <f t="shared" si="24"/>
        <v>2AUTHOR FULL NAMES: Al. Pop, Nicolae (33568254500); Todea, Steluta (57217022235); Partenie, Cristina-Veronica (57217019191); Ott, Cristina (57217454601)</v>
      </c>
      <c r="B1591">
        <v>2</v>
      </c>
      <c r="C1591" t="s">
        <v>2738</v>
      </c>
    </row>
    <row r="1592" spans="1:3" x14ac:dyDescent="0.45">
      <c r="A1592" t="str">
        <f t="shared" si="24"/>
        <v>333568254500; 57217022235; 57217019191; 57217454601</v>
      </c>
      <c r="B1592">
        <v>3</v>
      </c>
      <c r="C1592" t="s">
        <v>2739</v>
      </c>
    </row>
    <row r="1593" spans="1:3" x14ac:dyDescent="0.45">
      <c r="A1593" t="str">
        <f t="shared" si="24"/>
        <v>4Stakeholders' perception regarding sustainable universities</v>
      </c>
      <c r="B1593">
        <v>4</v>
      </c>
      <c r="C1593" t="s">
        <v>2740</v>
      </c>
    </row>
    <row r="1594" spans="1:3" x14ac:dyDescent="0.45">
      <c r="A1594" t="str">
        <f t="shared" si="24"/>
        <v>5(2020) Amfiteatru Economic, 22 (54), pp. 330 - 345, Cited 7 times.</v>
      </c>
      <c r="B1594">
        <v>5</v>
      </c>
      <c r="C1594" t="s">
        <v>2741</v>
      </c>
    </row>
    <row r="1595" spans="1:3" x14ac:dyDescent="0.45">
      <c r="A1595" t="str">
        <f t="shared" si="24"/>
        <v>6DOI: 10.24818/EA/2020/54/330</v>
      </c>
      <c r="B1595">
        <v>6</v>
      </c>
      <c r="C1595" t="s">
        <v>2742</v>
      </c>
    </row>
    <row r="1596" spans="1:3" x14ac:dyDescent="0.45">
      <c r="A1596" t="str">
        <f t="shared" si="24"/>
        <v>7https://www.scopus.com/inward/record.uri?eid=2-s2.0-85085740439&amp;doi=10.24818%2fEA%2f2020%2f54%2f330&amp;partnerID=40&amp;md5=edb46686eca2196901653142eb5a8ff4</v>
      </c>
      <c r="B1596">
        <v>7</v>
      </c>
      <c r="C1596" t="s">
        <v>2743</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2744</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2745</v>
      </c>
    </row>
    <row r="1617" spans="1:3" x14ac:dyDescent="0.45">
      <c r="A1617" t="str">
        <f t="shared" si="25"/>
        <v>2AUTHOR FULL NAMES: Johnson, Ane Turner (36080649500); Hoba, Pascal (36951458500)</v>
      </c>
      <c r="B1617">
        <v>2</v>
      </c>
      <c r="C1617" t="s">
        <v>2746</v>
      </c>
    </row>
    <row r="1618" spans="1:3" x14ac:dyDescent="0.45">
      <c r="A1618" t="str">
        <f t="shared" si="25"/>
        <v>336080649500; 36951458500</v>
      </c>
      <c r="B1618">
        <v>3</v>
      </c>
      <c r="C1618" t="s">
        <v>2747</v>
      </c>
    </row>
    <row r="1619" spans="1:3" x14ac:dyDescent="0.45">
      <c r="A1619" t="str">
        <f t="shared" si="25"/>
        <v>4Rebuilding higher education institutions in post-conflict contexts: Policy networks, process, perceptions, &amp; patterns</v>
      </c>
      <c r="B1619">
        <v>4</v>
      </c>
      <c r="C1619" t="s">
        <v>2748</v>
      </c>
    </row>
    <row r="1620" spans="1:3" x14ac:dyDescent="0.45">
      <c r="A1620" t="str">
        <f t="shared" si="25"/>
        <v>5(2015) International Journal of Educational Development, 43, pp. 118 - 125, Cited 7 times.</v>
      </c>
      <c r="B1620">
        <v>5</v>
      </c>
      <c r="C1620" t="s">
        <v>2749</v>
      </c>
    </row>
    <row r="1621" spans="1:3" x14ac:dyDescent="0.45">
      <c r="A1621" t="str">
        <f t="shared" si="25"/>
        <v>6DOI: 10.1016/j.ijedudev.2015.05.007</v>
      </c>
      <c r="B1621">
        <v>6</v>
      </c>
      <c r="C1621" t="s">
        <v>2750</v>
      </c>
    </row>
    <row r="1622" spans="1:3" x14ac:dyDescent="0.45">
      <c r="A1622" t="str">
        <f t="shared" si="25"/>
        <v>7https://www.scopus.com/inward/record.uri?eid=2-s2.0-84930948127&amp;doi=10.1016%2fj.ijedudev.2015.05.007&amp;partnerID=40&amp;md5=0ac43df9bc82b80cf728e69f04c7aa14</v>
      </c>
      <c r="B1622">
        <v>7</v>
      </c>
      <c r="C1622" t="s">
        <v>2751</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2752</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2753</v>
      </c>
    </row>
    <row r="1630" spans="1:3" x14ac:dyDescent="0.45">
      <c r="A1630" t="str">
        <f t="shared" si="25"/>
        <v>2AUTHOR FULL NAMES: Abdullah, Khairul Hafezad (57219323548); Aziz, Fadzli Shah Abd (57201605620)</v>
      </c>
      <c r="B1630">
        <v>2</v>
      </c>
      <c r="C1630" t="s">
        <v>2754</v>
      </c>
    </row>
    <row r="1631" spans="1:3" x14ac:dyDescent="0.45">
      <c r="A1631" t="str">
        <f t="shared" si="25"/>
        <v>357219323548; 57201605620</v>
      </c>
      <c r="B1631">
        <v>3</v>
      </c>
      <c r="C1631" t="s">
        <v>2755</v>
      </c>
    </row>
    <row r="1632" spans="1:3" x14ac:dyDescent="0.45">
      <c r="A1632" t="str">
        <f t="shared" si="25"/>
        <v>4Safety behavior in the laboratory among university students</v>
      </c>
      <c r="B1632">
        <v>4</v>
      </c>
      <c r="C1632" t="s">
        <v>2756</v>
      </c>
    </row>
    <row r="1633" spans="1:3" x14ac:dyDescent="0.45">
      <c r="A1633" t="str">
        <f t="shared" si="25"/>
        <v>5(2020) Journal of Behavioral Science, 15 (3), pp. 51 - 65, Cited 8 times.</v>
      </c>
      <c r="B1633">
        <v>5</v>
      </c>
      <c r="C1633" t="s">
        <v>2757</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2758</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2759</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3120</v>
      </c>
    </row>
    <row r="1643" spans="1:3" x14ac:dyDescent="0.45">
      <c r="A1643" t="str">
        <f t="shared" si="25"/>
        <v>2AUTHOR FULL NAMES: Pangarso, Astadi (56516848000); Setyorini, Retno (57203371447)</v>
      </c>
      <c r="B1643">
        <v>2</v>
      </c>
      <c r="C1643" t="s">
        <v>3121</v>
      </c>
    </row>
    <row r="1644" spans="1:3" x14ac:dyDescent="0.45">
      <c r="A1644" t="str">
        <f t="shared" si="25"/>
        <v>356516848000; 57203371447</v>
      </c>
      <c r="B1644">
        <v>3</v>
      </c>
      <c r="C1644" t="s">
        <v>3122</v>
      </c>
    </row>
    <row r="1645" spans="1:3" x14ac:dyDescent="0.45">
      <c r="A1645" t="str">
        <f t="shared" si="25"/>
        <v>4The drivers of E-learning satisfaction during the early COVID-19 pandemic: empirical evidence from an indonesian private university</v>
      </c>
      <c r="B1645">
        <v>4</v>
      </c>
      <c r="C1645" t="s">
        <v>3123</v>
      </c>
    </row>
    <row r="1646" spans="1:3" x14ac:dyDescent="0.45">
      <c r="A1646" t="str">
        <f t="shared" si="25"/>
        <v>5(2023) Cogent Education, 10 (1), art. no. 2149226, Cited 5 times.</v>
      </c>
      <c r="B1646">
        <v>5</v>
      </c>
      <c r="C1646" t="s">
        <v>3124</v>
      </c>
    </row>
    <row r="1647" spans="1:3" x14ac:dyDescent="0.45">
      <c r="A1647" t="str">
        <f t="shared" si="25"/>
        <v>6DOI: 10.1080/2331186X.2022.2149226</v>
      </c>
      <c r="B1647">
        <v>6</v>
      </c>
      <c r="C1647" t="s">
        <v>3125</v>
      </c>
    </row>
    <row r="1648" spans="1:3" x14ac:dyDescent="0.45">
      <c r="A1648" t="str">
        <f t="shared" si="25"/>
        <v>7https://www.scopus.com/inward/record.uri?eid=2-s2.0-85142790118&amp;doi=10.1080%2f2331186X.2022.2149226&amp;partnerID=40&amp;md5=b9564bd5db7117169a34a5df766cbd03</v>
      </c>
      <c r="B1648">
        <v>7</v>
      </c>
      <c r="C1648" t="s">
        <v>3126</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3127</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2768</v>
      </c>
    </row>
    <row r="1682" spans="1:3" x14ac:dyDescent="0.45">
      <c r="A1682" t="str">
        <f t="shared" si="26"/>
        <v>2AUTHOR FULL NAMES: Latham, Bethany (35077098600); Poe, Jodi Welch (26868029600)</v>
      </c>
      <c r="B1682">
        <v>2</v>
      </c>
      <c r="C1682" t="s">
        <v>2769</v>
      </c>
    </row>
    <row r="1683" spans="1:3" x14ac:dyDescent="0.45">
      <c r="A1683" t="str">
        <f t="shared" si="26"/>
        <v>335077098600; 26868029600</v>
      </c>
      <c r="B1683">
        <v>3</v>
      </c>
      <c r="C1683" t="s">
        <v>2770</v>
      </c>
    </row>
    <row r="1684" spans="1:3" x14ac:dyDescent="0.45">
      <c r="A1684" t="str">
        <f t="shared" si="26"/>
        <v>4The Library as Partner in University Data Curation: A Case Study in Collaboration</v>
      </c>
      <c r="B1684">
        <v>4</v>
      </c>
      <c r="C1684" t="s">
        <v>2771</v>
      </c>
    </row>
    <row r="1685" spans="1:3" x14ac:dyDescent="0.45">
      <c r="A1685" t="str">
        <f t="shared" si="26"/>
        <v>5(2012) Journal of Web Librarianship, 6 (4), pp. 288 - 304, Cited 9 times.</v>
      </c>
      <c r="B1685">
        <v>5</v>
      </c>
      <c r="C1685" t="s">
        <v>2772</v>
      </c>
    </row>
    <row r="1686" spans="1:3" x14ac:dyDescent="0.45">
      <c r="A1686" t="str">
        <f t="shared" si="26"/>
        <v>6DOI: 10.1080/19322909.2012.729429</v>
      </c>
      <c r="B1686">
        <v>6</v>
      </c>
      <c r="C1686" t="s">
        <v>2773</v>
      </c>
    </row>
    <row r="1687" spans="1:3" x14ac:dyDescent="0.45">
      <c r="A1687" t="str">
        <f t="shared" si="26"/>
        <v>7https://www.scopus.com/inward/record.uri?eid=2-s2.0-84871315914&amp;doi=10.1080%2f19322909.2012.729429&amp;partnerID=40&amp;md5=b621488db4ce619c6c687c6295e6625f</v>
      </c>
      <c r="B1687">
        <v>7</v>
      </c>
      <c r="C1687" t="s">
        <v>2774</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2775</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2776</v>
      </c>
    </row>
    <row r="1695" spans="1:3" x14ac:dyDescent="0.45">
      <c r="A1695" t="str">
        <f t="shared" si="26"/>
        <v>2AUTHOR FULL NAMES: Manley, Stewart (56454051800)</v>
      </c>
      <c r="B1695">
        <v>2</v>
      </c>
      <c r="C1695" t="s">
        <v>2777</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2778</v>
      </c>
    </row>
    <row r="1698" spans="1:3" x14ac:dyDescent="0.45">
      <c r="A1698" t="str">
        <f t="shared" si="26"/>
        <v>5(2019) Learned Publishing, 32 (4), pp. 375 - 381, Cited 12 times.</v>
      </c>
      <c r="B1698">
        <v>5</v>
      </c>
      <c r="C1698" t="s">
        <v>2779</v>
      </c>
    </row>
    <row r="1699" spans="1:3" x14ac:dyDescent="0.45">
      <c r="A1699" t="str">
        <f t="shared" si="26"/>
        <v>6DOI: 10.1002/leap.1254</v>
      </c>
      <c r="B1699">
        <v>6</v>
      </c>
      <c r="C1699" t="s">
        <v>2780</v>
      </c>
    </row>
    <row r="1700" spans="1:3" x14ac:dyDescent="0.45">
      <c r="A1700" t="str">
        <f t="shared" si="26"/>
        <v>7https://www.scopus.com/inward/record.uri?eid=2-s2.0-85069935813&amp;doi=10.1002%2fleap.1254&amp;partnerID=40&amp;md5=b578a4f56d21fd4cced8ef9065b6756f</v>
      </c>
      <c r="B1700">
        <v>7</v>
      </c>
      <c r="C1700" t="s">
        <v>2781</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2782</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2783</v>
      </c>
    </row>
    <row r="1734" spans="1:3" x14ac:dyDescent="0.45">
      <c r="A1734" t="str">
        <f t="shared" si="27"/>
        <v>2AUTHOR FULL NAMES: Ramlo, Susan (23670734000)</v>
      </c>
      <c r="B1734">
        <v>2</v>
      </c>
      <c r="C1734" t="s">
        <v>2784</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2785</v>
      </c>
    </row>
    <row r="1737" spans="1:3" x14ac:dyDescent="0.45">
      <c r="A1737" t="str">
        <f t="shared" si="27"/>
        <v>5(2020) Studies in Higher Education, 45 (7), pp. 1488 - 1506, Cited 6 times.</v>
      </c>
      <c r="B1737">
        <v>5</v>
      </c>
      <c r="C1737" t="s">
        <v>2786</v>
      </c>
    </row>
    <row r="1738" spans="1:3" x14ac:dyDescent="0.45">
      <c r="A1738" t="str">
        <f t="shared" si="27"/>
        <v>6DOI: 10.1080/03075079.2018.1555700</v>
      </c>
      <c r="B1738">
        <v>6</v>
      </c>
      <c r="C1738" t="s">
        <v>2787</v>
      </c>
    </row>
    <row r="1739" spans="1:3" x14ac:dyDescent="0.45">
      <c r="A1739" t="str">
        <f t="shared" si="27"/>
        <v>7https://www.scopus.com/inward/record.uri?eid=2-s2.0-85058151769&amp;doi=10.1080%2f03075079.2018.1555700&amp;partnerID=40&amp;md5=e63e433edb73f8ad6b01398c98a08969</v>
      </c>
      <c r="B1739">
        <v>7</v>
      </c>
      <c r="C1739" t="s">
        <v>2788</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2789</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2790</v>
      </c>
    </row>
    <row r="1799" spans="1:3" x14ac:dyDescent="0.45">
      <c r="A1799" t="str">
        <f t="shared" si="28"/>
        <v>2AUTHOR FULL NAMES: Campbell, Anne (53863138200); Gallen, Anne-Marie (57209269433); Jones, Mark H. (55976332100); Walshe, Ann (57204817604)</v>
      </c>
      <c r="B1799">
        <v>2</v>
      </c>
      <c r="C1799" t="s">
        <v>2791</v>
      </c>
    </row>
    <row r="1800" spans="1:3" x14ac:dyDescent="0.45">
      <c r="A1800" t="str">
        <f t="shared" si="28"/>
        <v>353863138200; 57209269433; 55976332100; 57204817604</v>
      </c>
      <c r="B1800">
        <v>3</v>
      </c>
      <c r="C1800" t="s">
        <v>2792</v>
      </c>
    </row>
    <row r="1801" spans="1:3" x14ac:dyDescent="0.45">
      <c r="A1801" t="str">
        <f t="shared" si="28"/>
        <v>4The perceptions of STEM tutors on the role of tutorials in distance learning</v>
      </c>
      <c r="B1801">
        <v>4</v>
      </c>
      <c r="C1801" t="s">
        <v>2793</v>
      </c>
    </row>
    <row r="1802" spans="1:3" x14ac:dyDescent="0.45">
      <c r="A1802" t="str">
        <f t="shared" si="28"/>
        <v>5(2019) Open Learning, 34 (1), pp. 89 - 102, Cited 11 times.</v>
      </c>
      <c r="B1802">
        <v>5</v>
      </c>
      <c r="C1802" t="s">
        <v>2794</v>
      </c>
    </row>
    <row r="1803" spans="1:3" x14ac:dyDescent="0.45">
      <c r="A1803" t="str">
        <f t="shared" si="28"/>
        <v>6DOI: 10.1080/02680513.2018.1544488</v>
      </c>
      <c r="B1803">
        <v>6</v>
      </c>
      <c r="C1803" t="s">
        <v>2795</v>
      </c>
    </row>
    <row r="1804" spans="1:3" x14ac:dyDescent="0.45">
      <c r="A1804" t="str">
        <f t="shared" si="28"/>
        <v>7https://www.scopus.com/inward/record.uri?eid=2-s2.0-85057346306&amp;doi=10.1080%2f02680513.2018.1544488&amp;partnerID=40&amp;md5=cc79e6c56184163e3ec819e2b79cdf61</v>
      </c>
      <c r="B1804">
        <v>7</v>
      </c>
      <c r="C1804" t="s">
        <v>2796</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2797</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2798</v>
      </c>
    </row>
    <row r="1812" spans="1:3" x14ac:dyDescent="0.45">
      <c r="A1812" t="str">
        <f t="shared" si="28"/>
        <v>2AUTHOR FULL NAMES: Radko, Natalya (56530682400); Belitski, Maksim (55934938700); Kalyuzhnova, Yelena (17346269400)</v>
      </c>
      <c r="B1812">
        <v>2</v>
      </c>
      <c r="C1812" t="s">
        <v>2799</v>
      </c>
    </row>
    <row r="1813" spans="1:3" x14ac:dyDescent="0.45">
      <c r="A1813" t="str">
        <f t="shared" si="28"/>
        <v>356530682400; 55934938700; 17346269400</v>
      </c>
      <c r="B1813">
        <v>3</v>
      </c>
      <c r="C1813" t="s">
        <v>2800</v>
      </c>
    </row>
    <row r="1814" spans="1:3" x14ac:dyDescent="0.45">
      <c r="A1814" t="str">
        <f t="shared" si="28"/>
        <v>4Conceptualising the entrepreneurial university: the stakeholder approach</v>
      </c>
      <c r="B1814">
        <v>4</v>
      </c>
      <c r="C1814" t="s">
        <v>2801</v>
      </c>
    </row>
    <row r="1815" spans="1:3" x14ac:dyDescent="0.45">
      <c r="A1815" t="str">
        <f t="shared" si="28"/>
        <v>5(2023) Journal of Technology Transfer, 48 (3), pp. 955 - 1044, Cited 11 times.</v>
      </c>
      <c r="B1815">
        <v>5</v>
      </c>
      <c r="C1815" t="s">
        <v>2802</v>
      </c>
    </row>
    <row r="1816" spans="1:3" x14ac:dyDescent="0.45">
      <c r="A1816" t="str">
        <f t="shared" si="28"/>
        <v>6DOI: 10.1007/s10961-022-09926-0</v>
      </c>
      <c r="B1816">
        <v>6</v>
      </c>
      <c r="C1816" t="s">
        <v>2803</v>
      </c>
    </row>
    <row r="1817" spans="1:3" x14ac:dyDescent="0.45">
      <c r="A1817" t="str">
        <f t="shared" si="28"/>
        <v>7https://www.scopus.com/inward/record.uri?eid=2-s2.0-85127696165&amp;doi=10.1007%2fs10961-022-09926-0&amp;partnerID=40&amp;md5=f703550decead76a1fb8ecdda73f1c49</v>
      </c>
      <c r="B1817">
        <v>7</v>
      </c>
      <c r="C1817" t="s">
        <v>2804</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2805</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2397</v>
      </c>
    </row>
    <row r="1825" spans="1:3" x14ac:dyDescent="0.45">
      <c r="A1825" t="str">
        <f t="shared" si="28"/>
        <v>2AUTHOR FULL NAMES: Mainardes, Emerson (35764807800); Alves, Helena (35208145700); Raposo, Mario (23768404400)</v>
      </c>
      <c r="B1825">
        <v>2</v>
      </c>
      <c r="C1825" t="s">
        <v>2398</v>
      </c>
    </row>
    <row r="1826" spans="1:3" x14ac:dyDescent="0.45">
      <c r="A1826" t="str">
        <f t="shared" si="28"/>
        <v>335764807800; 35208145700; 23768404400</v>
      </c>
      <c r="B1826">
        <v>3</v>
      </c>
      <c r="C1826" t="s">
        <v>2235</v>
      </c>
    </row>
    <row r="1827" spans="1:3" x14ac:dyDescent="0.45">
      <c r="A1827" t="str">
        <f t="shared" si="28"/>
        <v>4Portuguese Public University Student Satisfaction: A stakeholder theory-based approach</v>
      </c>
      <c r="B1827">
        <v>4</v>
      </c>
      <c r="C1827" t="s">
        <v>2806</v>
      </c>
    </row>
    <row r="1828" spans="1:3" x14ac:dyDescent="0.45">
      <c r="A1828" t="str">
        <f t="shared" si="28"/>
        <v>5(2013) Tertiary Education and Management, 19 (4), pp. 353 - 372, Cited 9 times.</v>
      </c>
      <c r="B1828">
        <v>5</v>
      </c>
      <c r="C1828" t="s">
        <v>2807</v>
      </c>
    </row>
    <row r="1829" spans="1:3" x14ac:dyDescent="0.45">
      <c r="A1829" t="str">
        <f t="shared" si="28"/>
        <v>6DOI: 10.1080/13583883.2013.841984</v>
      </c>
      <c r="B1829">
        <v>6</v>
      </c>
      <c r="C1829" t="s">
        <v>2808</v>
      </c>
    </row>
    <row r="1830" spans="1:3" x14ac:dyDescent="0.45">
      <c r="A1830" t="str">
        <f t="shared" si="28"/>
        <v>7https://www.scopus.com/inward/record.uri?eid=2-s2.0-84885129273&amp;doi=10.1080%2f13583883.2013.841984&amp;partnerID=40&amp;md5=7700d01db81fc2be6eaf936077fadfea</v>
      </c>
      <c r="B1830">
        <v>7</v>
      </c>
      <c r="C1830" t="s">
        <v>2809</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2810</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2811</v>
      </c>
    </row>
    <row r="1864" spans="1:3" x14ac:dyDescent="0.45">
      <c r="A1864" t="str">
        <f t="shared" si="29"/>
        <v>2AUTHOR FULL NAMES: Dewi, Anita (56151567400)</v>
      </c>
      <c r="B1864">
        <v>2</v>
      </c>
      <c r="C1864" t="s">
        <v>2812</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2813</v>
      </c>
    </row>
    <row r="1867" spans="1:3" x14ac:dyDescent="0.45">
      <c r="A1867" t="str">
        <f t="shared" si="29"/>
        <v>5(2012) Asian Englishes, 15 (1), pp. 4 - 27, Cited 10 times.</v>
      </c>
      <c r="B1867">
        <v>5</v>
      </c>
      <c r="C1867" t="s">
        <v>2814</v>
      </c>
    </row>
    <row r="1868" spans="1:3" x14ac:dyDescent="0.45">
      <c r="A1868" t="str">
        <f t="shared" si="29"/>
        <v>6DOI: 10.1080/13488678.2012.10801317</v>
      </c>
      <c r="B1868">
        <v>6</v>
      </c>
      <c r="C1868" t="s">
        <v>2815</v>
      </c>
    </row>
    <row r="1869" spans="1:3" x14ac:dyDescent="0.45">
      <c r="A1869" t="str">
        <f t="shared" si="29"/>
        <v>7https://www.scopus.com/inward/record.uri?eid=2-s2.0-85033268598&amp;doi=10.1080%2f13488678.2012.10801317&amp;partnerID=40&amp;md5=16553e28c52ecbc27f9c95c8ca08d595</v>
      </c>
      <c r="B1869">
        <v>7</v>
      </c>
      <c r="C1869" t="s">
        <v>2816</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2817</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3165</v>
      </c>
    </row>
    <row r="1877" spans="1:3" x14ac:dyDescent="0.45">
      <c r="A1877" t="str">
        <f t="shared" si="29"/>
        <v>2AUTHOR FULL NAMES: Jackman, Patricia C. (56704827200); Sanderson, Rebecca (57321888300); Jacobs, Lisa (57198443834)</v>
      </c>
      <c r="B1877">
        <v>2</v>
      </c>
      <c r="C1877" t="s">
        <v>3166</v>
      </c>
    </row>
    <row r="1878" spans="1:3" x14ac:dyDescent="0.45">
      <c r="A1878" t="str">
        <f t="shared" si="29"/>
        <v>356704827200; 57321888300; 57198443834</v>
      </c>
      <c r="B1878">
        <v>3</v>
      </c>
      <c r="C1878" t="s">
        <v>3167</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3168</v>
      </c>
    </row>
    <row r="1880" spans="1:3" x14ac:dyDescent="0.45">
      <c r="A1880" t="str">
        <f t="shared" si="29"/>
        <v>5(2023) European Journal of Higher Education, 13 (1), pp. 62 - 79, Cited 5 times.</v>
      </c>
      <c r="B1880">
        <v>5</v>
      </c>
      <c r="C1880" t="s">
        <v>3169</v>
      </c>
    </row>
    <row r="1881" spans="1:3" x14ac:dyDescent="0.45">
      <c r="A1881" t="str">
        <f t="shared" si="29"/>
        <v>6DOI: 10.1080/21568235.2021.1992293</v>
      </c>
      <c r="B1881">
        <v>6</v>
      </c>
      <c r="C1881" t="s">
        <v>3170</v>
      </c>
    </row>
    <row r="1882" spans="1:3" x14ac:dyDescent="0.45">
      <c r="A1882" t="str">
        <f t="shared" si="29"/>
        <v>7https://www.scopus.com/inward/record.uri?eid=2-s2.0-85118446336&amp;doi=10.1080%2f21568235.2021.1992293&amp;partnerID=40&amp;md5=232f36c6b1e06dbea8e91937d4d48f5d</v>
      </c>
      <c r="B1882">
        <v>7</v>
      </c>
      <c r="C1882" t="s">
        <v>3171</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3172</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2537</v>
      </c>
    </row>
    <row r="1890" spans="1:3" x14ac:dyDescent="0.45">
      <c r="A1890" t="str">
        <f t="shared" si="29"/>
        <v>2AUTHOR FULL NAMES: Ramírez, Yolanda (22952077100); Tejada, Ángel (57669158200)</v>
      </c>
      <c r="B1890">
        <v>2</v>
      </c>
      <c r="C1890" t="s">
        <v>2538</v>
      </c>
    </row>
    <row r="1891" spans="1:3" x14ac:dyDescent="0.45">
      <c r="A1891" t="str">
        <f t="shared" si="29"/>
        <v>322952077100; 57669158200</v>
      </c>
      <c r="B1891">
        <v>3</v>
      </c>
      <c r="C1891" t="s">
        <v>2500</v>
      </c>
    </row>
    <row r="1892" spans="1:3" x14ac:dyDescent="0.45">
      <c r="A1892" t="str">
        <f t="shared" si="29"/>
        <v>4University stakeholders’ perceptions of the impact and benefits of, and barriers to, human resource information systems in Spanish universities</v>
      </c>
      <c r="B1892">
        <v>4</v>
      </c>
      <c r="C1892" t="s">
        <v>2818</v>
      </c>
    </row>
    <row r="1893" spans="1:3" x14ac:dyDescent="0.45">
      <c r="A1893" t="str">
        <f t="shared" si="29"/>
        <v>5(2022) International Review of Administrative Sciences, 88 (1), pp. 171 - 188, Cited 8 times.</v>
      </c>
      <c r="B1893">
        <v>5</v>
      </c>
      <c r="C1893" t="s">
        <v>2819</v>
      </c>
    </row>
    <row r="1894" spans="1:3" x14ac:dyDescent="0.45">
      <c r="A1894" t="str">
        <f t="shared" si="29"/>
        <v>6DOI: 10.1177/0020852319890646</v>
      </c>
      <c r="B1894">
        <v>6</v>
      </c>
      <c r="C1894" t="s">
        <v>2820</v>
      </c>
    </row>
    <row r="1895" spans="1:3" x14ac:dyDescent="0.45">
      <c r="A1895" t="str">
        <f t="shared" si="29"/>
        <v>7https://www.scopus.com/inward/record.uri?eid=2-s2.0-85081951039&amp;doi=10.1177%2f0020852319890646&amp;partnerID=40&amp;md5=aa014fee189062abdd7d0e7117013ab9</v>
      </c>
      <c r="B1895">
        <v>7</v>
      </c>
      <c r="C1895" t="s">
        <v>2821</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2822</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2823</v>
      </c>
    </row>
    <row r="1916" spans="1:3" x14ac:dyDescent="0.45">
      <c r="A1916" t="str">
        <f t="shared" si="29"/>
        <v>2AUTHOR FULL NAMES: Abrams, Katie (56481236400); Meyers, Courtney (36457709100); Irani, Tracy (8959865100); Baker, Lauri (57203945075)</v>
      </c>
      <c r="B1916">
        <v>2</v>
      </c>
      <c r="C1916" t="s">
        <v>2824</v>
      </c>
    </row>
    <row r="1917" spans="1:3" x14ac:dyDescent="0.45">
      <c r="A1917" t="str">
        <f t="shared" si="29"/>
        <v>356481236400; 36457709100; 8959865100; 57203945075</v>
      </c>
      <c r="B1917">
        <v>3</v>
      </c>
      <c r="C1917" t="s">
        <v>2825</v>
      </c>
    </row>
    <row r="1918" spans="1:3" x14ac:dyDescent="0.45">
      <c r="A1918" t="str">
        <f t="shared" si="29"/>
        <v>4Branding the land grant university: Stakeholders' awareness and perceptions of the tripartite mission</v>
      </c>
      <c r="B1918">
        <v>4</v>
      </c>
      <c r="C1918" t="s">
        <v>2826</v>
      </c>
    </row>
    <row r="1919" spans="1:3" x14ac:dyDescent="0.45">
      <c r="A1919" t="str">
        <f t="shared" si="29"/>
        <v>5(2010) Journal of Extension, 48 (6), pp. 1 - 11, Cited 7 times.</v>
      </c>
      <c r="B1919">
        <v>5</v>
      </c>
      <c r="C1919" t="s">
        <v>2827</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2828</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2829</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2838</v>
      </c>
    </row>
    <row r="1955" spans="1:3" x14ac:dyDescent="0.45">
      <c r="A1955" t="str">
        <f t="shared" si="30"/>
        <v>2AUTHOR FULL NAMES: Kompanets, Victoria (57203916208); Väätänen, Juha (26424837300)</v>
      </c>
      <c r="B1955">
        <v>2</v>
      </c>
      <c r="C1955" t="s">
        <v>2839</v>
      </c>
    </row>
    <row r="1956" spans="1:3" x14ac:dyDescent="0.45">
      <c r="A1956" t="str">
        <f t="shared" si="30"/>
        <v>357203916208; 26424837300</v>
      </c>
      <c r="B1956">
        <v>3</v>
      </c>
      <c r="C1956" t="s">
        <v>2840</v>
      </c>
    </row>
    <row r="1957" spans="1:3" x14ac:dyDescent="0.45">
      <c r="A1957" t="str">
        <f t="shared" si="30"/>
        <v>4Different, yet similar: factors motivating international degree collaboration in higher education. The case of Finnish-Russian double degree programmes</v>
      </c>
      <c r="B1957">
        <v>4</v>
      </c>
      <c r="C1957" t="s">
        <v>2841</v>
      </c>
    </row>
    <row r="1958" spans="1:3" x14ac:dyDescent="0.45">
      <c r="A1958" t="str">
        <f t="shared" si="30"/>
        <v>5(2019) European Journal of Engineering Education, 44 (3), pp. 379 - 397, Cited 9 times.</v>
      </c>
      <c r="B1958">
        <v>5</v>
      </c>
      <c r="C1958" t="s">
        <v>2842</v>
      </c>
    </row>
    <row r="1959" spans="1:3" x14ac:dyDescent="0.45">
      <c r="A1959" t="str">
        <f t="shared" si="30"/>
        <v>6DOI: 10.1080/03043797.2018.1520811</v>
      </c>
      <c r="B1959">
        <v>6</v>
      </c>
      <c r="C1959" t="s">
        <v>2843</v>
      </c>
    </row>
    <row r="1960" spans="1:3" x14ac:dyDescent="0.45">
      <c r="A1960" t="str">
        <f t="shared" si="30"/>
        <v>7https://www.scopus.com/inward/record.uri?eid=2-s2.0-85053512227&amp;doi=10.1080%2f03043797.2018.1520811&amp;partnerID=40&amp;md5=0084722bd583f843d621279814608c12</v>
      </c>
      <c r="B1960">
        <v>7</v>
      </c>
      <c r="C1960" t="s">
        <v>2844</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2845</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2846</v>
      </c>
    </row>
    <row r="1981" spans="1:3" x14ac:dyDescent="0.45">
      <c r="A1981" t="str">
        <f t="shared" si="30"/>
        <v>2AUTHOR FULL NAMES: Leem, Byung–Hak (6507322701)</v>
      </c>
      <c r="B1981">
        <v>2</v>
      </c>
      <c r="C1981" t="s">
        <v>2847</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2848</v>
      </c>
    </row>
    <row r="1984" spans="1:3" x14ac:dyDescent="0.45">
      <c r="A1984" t="str">
        <f t="shared" si="30"/>
        <v>5(2021) International Journal of Engineering Business Management, 13, Cited 7 times.</v>
      </c>
      <c r="B1984">
        <v>5</v>
      </c>
      <c r="C1984" t="s">
        <v>2849</v>
      </c>
    </row>
    <row r="1985" spans="1:3" x14ac:dyDescent="0.45">
      <c r="A1985" t="str">
        <f t="shared" si="30"/>
        <v>6DOI: 10.1177/18479790211058320</v>
      </c>
      <c r="B1985">
        <v>6</v>
      </c>
      <c r="C1985" t="s">
        <v>2850</v>
      </c>
    </row>
    <row r="1986" spans="1:3" x14ac:dyDescent="0.45">
      <c r="A1986" t="str">
        <f t="shared" si="30"/>
        <v>7https://www.scopus.com/inward/record.uri?eid=2-s2.0-85121330552&amp;doi=10.1177%2f18479790211058320&amp;partnerID=40&amp;md5=050346d174f5cfd49359e08474557c2c</v>
      </c>
      <c r="B1986">
        <v>7</v>
      </c>
      <c r="C1986" t="s">
        <v>2851</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2852</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2853</v>
      </c>
    </row>
    <row r="2020" spans="1:3" x14ac:dyDescent="0.45">
      <c r="A2020" t="str">
        <f t="shared" si="31"/>
        <v>2AUTHOR FULL NAMES: Durkin, Mark (18041689400); Howcroft, Barry (6602740041); Fairless, Craig (57188660984)</v>
      </c>
      <c r="B2020">
        <v>2</v>
      </c>
      <c r="C2020" t="s">
        <v>2854</v>
      </c>
    </row>
    <row r="2021" spans="1:3" x14ac:dyDescent="0.45">
      <c r="A2021" t="str">
        <f t="shared" si="31"/>
        <v>318041689400; 6602740041; 57188660984</v>
      </c>
      <c r="B2021">
        <v>3</v>
      </c>
      <c r="C2021" t="s">
        <v>2855</v>
      </c>
    </row>
    <row r="2022" spans="1:3" x14ac:dyDescent="0.45">
      <c r="A2022" t="str">
        <f t="shared" si="31"/>
        <v>4Product development in higher education marketing</v>
      </c>
      <c r="B2022">
        <v>4</v>
      </c>
      <c r="C2022" t="s">
        <v>2856</v>
      </c>
    </row>
    <row r="2023" spans="1:3" x14ac:dyDescent="0.45">
      <c r="A2023" t="str">
        <f t="shared" si="31"/>
        <v>5(2016) International Journal of Educational Management, 30 (3), pp. 354 - 369, Cited 9 times.</v>
      </c>
      <c r="B2023">
        <v>5</v>
      </c>
      <c r="C2023" t="s">
        <v>2857</v>
      </c>
    </row>
    <row r="2024" spans="1:3" x14ac:dyDescent="0.45">
      <c r="A2024" t="str">
        <f t="shared" si="31"/>
        <v>6DOI: 10.1108/IJEM-11-2014-0150</v>
      </c>
      <c r="B2024">
        <v>6</v>
      </c>
      <c r="C2024" t="s">
        <v>2858</v>
      </c>
    </row>
    <row r="2025" spans="1:3" x14ac:dyDescent="0.45">
      <c r="A2025" t="str">
        <f t="shared" si="31"/>
        <v>7https://www.scopus.com/inward/record.uri?eid=2-s2.0-84962158484&amp;doi=10.1108%2fIJEM-11-2014-0150&amp;partnerID=40&amp;md5=c4e188a65a00117d891e7f7d5ff4faa0</v>
      </c>
      <c r="B2025">
        <v>7</v>
      </c>
      <c r="C2025" t="s">
        <v>2859</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2860</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2867</v>
      </c>
    </row>
    <row r="2059" spans="1:3" x14ac:dyDescent="0.45">
      <c r="A2059" t="str">
        <f t="shared" si="32"/>
        <v>2AUTHOR FULL NAMES: Tassone, Valentina C. (6602332242); Biemans, Harm J. A. (6603110521); den Brok, Perry (6507809291); Runhaar, Piety (35730535600)</v>
      </c>
      <c r="B2059">
        <v>2</v>
      </c>
      <c r="C2059" t="s">
        <v>2868</v>
      </c>
    </row>
    <row r="2060" spans="1:3" x14ac:dyDescent="0.45">
      <c r="A2060" t="str">
        <f t="shared" si="32"/>
        <v>36602332242; 6603110521; 6507809291; 35730535600</v>
      </c>
      <c r="B2060">
        <v>3</v>
      </c>
      <c r="C2060" t="s">
        <v>2869</v>
      </c>
    </row>
    <row r="2061" spans="1:3" x14ac:dyDescent="0.45">
      <c r="A2061" t="str">
        <f t="shared" si="32"/>
        <v>4Mapping course innovation in higher education: a multi-faceted analytical framework</v>
      </c>
      <c r="B2061">
        <v>4</v>
      </c>
      <c r="C2061" t="s">
        <v>2870</v>
      </c>
    </row>
    <row r="2062" spans="1:3" x14ac:dyDescent="0.45">
      <c r="A2062" t="str">
        <f t="shared" si="32"/>
        <v>5(2022) Higher Education Research and Development, 41 (7), pp. 2458 - 2472, Cited 6 times.</v>
      </c>
      <c r="B2062">
        <v>5</v>
      </c>
      <c r="C2062" t="s">
        <v>2871</v>
      </c>
    </row>
    <row r="2063" spans="1:3" x14ac:dyDescent="0.45">
      <c r="A2063" t="str">
        <f t="shared" si="32"/>
        <v>6DOI: 10.1080/07294360.2021.1985089</v>
      </c>
      <c r="B2063">
        <v>6</v>
      </c>
      <c r="C2063" t="s">
        <v>2872</v>
      </c>
    </row>
    <row r="2064" spans="1:3" x14ac:dyDescent="0.45">
      <c r="A2064" t="str">
        <f t="shared" si="32"/>
        <v>7https://www.scopus.com/inward/record.uri?eid=2-s2.0-85117857014&amp;doi=10.1080%2f07294360.2021.1985089&amp;partnerID=40&amp;md5=d104519ab29bee932477d87b890a7109</v>
      </c>
      <c r="B2064">
        <v>7</v>
      </c>
      <c r="C2064" t="s">
        <v>2873</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2874</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2875</v>
      </c>
    </row>
    <row r="2072" spans="1:3" x14ac:dyDescent="0.45">
      <c r="A2072" t="str">
        <f t="shared" si="32"/>
        <v>2AUTHOR FULL NAMES: Kayapinar Kaya, Sema (55837509200); Ozdemir, Yasal (57194386308); Dal, Murat (56625737800)</v>
      </c>
      <c r="B2072">
        <v>2</v>
      </c>
      <c r="C2072" t="s">
        <v>2876</v>
      </c>
    </row>
    <row r="2073" spans="1:3" x14ac:dyDescent="0.45">
      <c r="A2073" t="str">
        <f t="shared" si="32"/>
        <v>355837509200; 57194386308; 56625737800</v>
      </c>
      <c r="B2073">
        <v>3</v>
      </c>
      <c r="C2073" t="s">
        <v>2877</v>
      </c>
    </row>
    <row r="2074" spans="1:3" x14ac:dyDescent="0.45">
      <c r="A2074" t="str">
        <f t="shared" si="32"/>
        <v>4“Home-buying behaviour model of Generation Y in Turkey”</v>
      </c>
      <c r="B2074">
        <v>4</v>
      </c>
      <c r="C2074" t="s">
        <v>2878</v>
      </c>
    </row>
    <row r="2075" spans="1:3" x14ac:dyDescent="0.45">
      <c r="A2075" t="str">
        <f t="shared" si="32"/>
        <v>5(2020) International Journal of Housing Markets and Analysis, 13 (5), pp. 713 - 736, Cited 6 times.</v>
      </c>
      <c r="B2075">
        <v>5</v>
      </c>
      <c r="C2075" t="s">
        <v>2879</v>
      </c>
    </row>
    <row r="2076" spans="1:3" x14ac:dyDescent="0.45">
      <c r="A2076" t="str">
        <f t="shared" si="32"/>
        <v>6DOI: 10.1108/IJHMA-05-2019-0048</v>
      </c>
      <c r="B2076">
        <v>6</v>
      </c>
      <c r="C2076" t="s">
        <v>2880</v>
      </c>
    </row>
    <row r="2077" spans="1:3" x14ac:dyDescent="0.45">
      <c r="A2077" t="str">
        <f t="shared" si="32"/>
        <v>7https://www.scopus.com/inward/record.uri?eid=2-s2.0-85073971906&amp;doi=10.1108%2fIJHMA-05-2019-0048&amp;partnerID=40&amp;md5=0c466d9955259075552c01f3c2fdaa82</v>
      </c>
      <c r="B2077">
        <v>7</v>
      </c>
      <c r="C2077" t="s">
        <v>2881</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2882</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3255</v>
      </c>
    </row>
    <row r="2111" spans="1:3" x14ac:dyDescent="0.45">
      <c r="A2111" t="str">
        <f t="shared" si="32"/>
        <v>2AUTHOR FULL NAMES: Kabir, Mohammad Rokibul (57209295303)</v>
      </c>
      <c r="B2111">
        <v>2</v>
      </c>
      <c r="C2111" t="s">
        <v>3256</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3257</v>
      </c>
    </row>
    <row r="2114" spans="1:3" x14ac:dyDescent="0.45">
      <c r="A2114" t="str">
        <f t="shared" si="32"/>
        <v>5(2020) Revista Internacional de Educacion para la Justicia Social, 9 (3), pp. 387 - 414, Cited 5 times.</v>
      </c>
      <c r="B2114">
        <v>5</v>
      </c>
      <c r="C2114" t="s">
        <v>3258</v>
      </c>
    </row>
    <row r="2115" spans="1:3" x14ac:dyDescent="0.45">
      <c r="A2115" t="str">
        <f t="shared" si="32"/>
        <v>6DOI: 10.15366/RIEJS2020.9.3.021</v>
      </c>
      <c r="B2115">
        <v>6</v>
      </c>
      <c r="C2115" t="s">
        <v>3259</v>
      </c>
    </row>
    <row r="2116" spans="1:3" x14ac:dyDescent="0.45">
      <c r="A2116" t="str">
        <f t="shared" si="32"/>
        <v>7https://www.scopus.com/inward/record.uri?eid=2-s2.0-85099118783&amp;doi=10.15366%2fRIEJS2020.9.3.021&amp;partnerID=40&amp;md5=c4e8610fd7638ffe075d1bf7e8f2d9de</v>
      </c>
      <c r="B2116">
        <v>7</v>
      </c>
      <c r="C2116" t="s">
        <v>3260</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2883</v>
      </c>
    </row>
    <row r="2176" spans="1:3" x14ac:dyDescent="0.45">
      <c r="A2176" t="str">
        <f t="shared" si="33"/>
        <v>2AUTHOR FULL NAMES: Girard, Tulay (17345457100); Pinar, Musa (14058696000)</v>
      </c>
      <c r="B2176">
        <v>2</v>
      </c>
      <c r="C2176" t="s">
        <v>2884</v>
      </c>
    </row>
    <row r="2177" spans="1:3" x14ac:dyDescent="0.45">
      <c r="A2177" t="str">
        <f t="shared" si="33"/>
        <v>317345457100; 14058696000</v>
      </c>
      <c r="B2177">
        <v>3</v>
      </c>
      <c r="C2177" t="s">
        <v>2885</v>
      </c>
    </row>
    <row r="2178" spans="1:3" x14ac:dyDescent="0.45">
      <c r="A2178" t="str">
        <f t="shared" si="33"/>
        <v>4An empirical study of the dynamic relationships between the core and supporting brand equity dimensions in higher education</v>
      </c>
      <c r="B2178">
        <v>4</v>
      </c>
      <c r="C2178" t="s">
        <v>2886</v>
      </c>
    </row>
    <row r="2179" spans="1:3" x14ac:dyDescent="0.45">
      <c r="A2179" t="str">
        <f t="shared" si="33"/>
        <v>5(2020) Journal of Applied Research in Higher Education, 13 (3), pp. 710 - 740, Cited 6 times.</v>
      </c>
      <c r="B2179">
        <v>5</v>
      </c>
      <c r="C2179" t="s">
        <v>2887</v>
      </c>
    </row>
    <row r="2180" spans="1:3" x14ac:dyDescent="0.45">
      <c r="A2180" t="str">
        <f t="shared" si="33"/>
        <v>6DOI: 10.1108/JARHE-04-2020-0097</v>
      </c>
      <c r="B2180">
        <v>6</v>
      </c>
      <c r="C2180" t="s">
        <v>2888</v>
      </c>
    </row>
    <row r="2181" spans="1:3" x14ac:dyDescent="0.45">
      <c r="A2181" t="str">
        <f t="shared" ref="A2181:A2244" si="34">B2181&amp;C2181</f>
        <v>7https://www.scopus.com/inward/record.uri?eid=2-s2.0-85088703418&amp;doi=10.1108%2fJARHE-04-2020-0097&amp;partnerID=40&amp;md5=d14f782524dd4c90284fc8e8d86cf046</v>
      </c>
      <c r="B2181">
        <v>7</v>
      </c>
      <c r="C2181" t="s">
        <v>2889</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2890</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3262</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3263</v>
      </c>
    </row>
    <row r="2216" spans="1:3" x14ac:dyDescent="0.45">
      <c r="A2216" t="str">
        <f t="shared" si="34"/>
        <v>37003309870; 57193220795; 57202391062; 7005805666; 55210693700; 6701781698</v>
      </c>
      <c r="B2216">
        <v>3</v>
      </c>
      <c r="C2216" t="s">
        <v>3264</v>
      </c>
    </row>
    <row r="2217" spans="1:3" x14ac:dyDescent="0.45">
      <c r="A2217" t="str">
        <f t="shared" si="34"/>
        <v>4Showhow: A flexible, structured approach to commit university stakeholders to sustainable development</v>
      </c>
      <c r="B2217">
        <v>4</v>
      </c>
      <c r="C2217" t="s">
        <v>3265</v>
      </c>
    </row>
    <row r="2218" spans="1:3" x14ac:dyDescent="0.45">
      <c r="A2218" t="str">
        <f t="shared" si="34"/>
        <v>5(2017) World Sustainability Series, pp. 491 - 508, Cited 6 times.</v>
      </c>
      <c r="B2218">
        <v>5</v>
      </c>
      <c r="C2218" t="s">
        <v>3266</v>
      </c>
    </row>
    <row r="2219" spans="1:3" x14ac:dyDescent="0.45">
      <c r="A2219" t="str">
        <f t="shared" si="34"/>
        <v>6DOI: 10.1007/978-3-319-47877-7_33</v>
      </c>
      <c r="B2219">
        <v>6</v>
      </c>
      <c r="C2219" t="s">
        <v>3267</v>
      </c>
    </row>
    <row r="2220" spans="1:3" x14ac:dyDescent="0.45">
      <c r="A2220" t="str">
        <f t="shared" si="34"/>
        <v>7https://www.scopus.com/inward/record.uri?eid=2-s2.0-85057237328&amp;doi=10.1007%2f978-3-319-47877-7_33&amp;partnerID=40&amp;md5=8e38f023254096d402d790f390210bfb</v>
      </c>
      <c r="B2220">
        <v>7</v>
      </c>
      <c r="C2220" t="s">
        <v>3268</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3269</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2899</v>
      </c>
    </row>
    <row r="2254" spans="1:3" x14ac:dyDescent="0.45">
      <c r="A2254" t="str">
        <f t="shared" si="35"/>
        <v>2AUTHOR FULL NAMES: Kuoppakangas, Päivikki (55617842200); Suomi, Kati (42462666300); Clark, Paul (57195618372); Chapleo, Chris (36744662800); Stenvall, Jari (29167497500)</v>
      </c>
      <c r="B2254">
        <v>2</v>
      </c>
      <c r="C2254" t="s">
        <v>2900</v>
      </c>
    </row>
    <row r="2255" spans="1:3" x14ac:dyDescent="0.45">
      <c r="A2255" t="str">
        <f t="shared" si="35"/>
        <v>355617842200; 42462666300; 57195618372; 36744662800; 29167497500</v>
      </c>
      <c r="B2255">
        <v>3</v>
      </c>
      <c r="C2255" t="s">
        <v>2901</v>
      </c>
    </row>
    <row r="2256" spans="1:3" x14ac:dyDescent="0.45">
      <c r="A2256" t="str">
        <f t="shared" si="35"/>
        <v>4Dilemmas in Re-branding a University—“Maybe People Just Don’t Like Change”: Linking Meaningfulness and Mutuality into the Reconciliation</v>
      </c>
      <c r="B2256">
        <v>4</v>
      </c>
      <c r="C2256" t="s">
        <v>2902</v>
      </c>
    </row>
    <row r="2257" spans="1:3" x14ac:dyDescent="0.45">
      <c r="A2257" t="str">
        <f t="shared" si="35"/>
        <v>5(2020) Corporate Reputation Review, 23 (2), pp. 92 - 105, Cited 8 times.</v>
      </c>
      <c r="B2257">
        <v>5</v>
      </c>
      <c r="C2257" t="s">
        <v>2903</v>
      </c>
    </row>
    <row r="2258" spans="1:3" x14ac:dyDescent="0.45">
      <c r="A2258" t="str">
        <f t="shared" si="35"/>
        <v>6DOI: 10.1057/s41299-019-00080-2</v>
      </c>
      <c r="B2258">
        <v>6</v>
      </c>
      <c r="C2258" t="s">
        <v>2904</v>
      </c>
    </row>
    <row r="2259" spans="1:3" x14ac:dyDescent="0.45">
      <c r="A2259" t="str">
        <f t="shared" si="35"/>
        <v>7https://www.scopus.com/inward/record.uri?eid=2-s2.0-85072030698&amp;doi=10.1057%2fs41299-019-00080-2&amp;partnerID=40&amp;md5=49244c0282c7cc302223381e7e4a778b</v>
      </c>
      <c r="B2259">
        <v>7</v>
      </c>
      <c r="C2259" t="s">
        <v>2905</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2906</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3300</v>
      </c>
    </row>
    <row r="2280" spans="1:3" x14ac:dyDescent="0.45">
      <c r="A2280" t="str">
        <f t="shared" si="35"/>
        <v>2AUTHOR FULL NAMES: Parsons, Linda M. (12804596400); Reitenga, Austin L. (6506547079)</v>
      </c>
      <c r="B2280">
        <v>2</v>
      </c>
      <c r="C2280" t="s">
        <v>3301</v>
      </c>
    </row>
    <row r="2281" spans="1:3" x14ac:dyDescent="0.45">
      <c r="A2281" t="str">
        <f t="shared" si="35"/>
        <v>312804596400; 6506547079</v>
      </c>
      <c r="B2281">
        <v>3</v>
      </c>
      <c r="C2281" t="s">
        <v>3302</v>
      </c>
    </row>
    <row r="2282" spans="1:3" x14ac:dyDescent="0.45">
      <c r="A2282" t="str">
        <f t="shared" si="35"/>
        <v>4College and university president pay and future performance</v>
      </c>
      <c r="B2282">
        <v>4</v>
      </c>
      <c r="C2282" t="s">
        <v>3303</v>
      </c>
    </row>
    <row r="2283" spans="1:3" x14ac:dyDescent="0.45">
      <c r="A2283" t="str">
        <f t="shared" si="35"/>
        <v>5(2014) Accounting Horizons, 28 (1), pp. 125 - 142, Cited 6 times.</v>
      </c>
      <c r="B2283">
        <v>5</v>
      </c>
      <c r="C2283" t="s">
        <v>3304</v>
      </c>
    </row>
    <row r="2284" spans="1:3" x14ac:dyDescent="0.45">
      <c r="A2284" t="str">
        <f t="shared" si="35"/>
        <v>6DOI: 10.2308/acch-50660</v>
      </c>
      <c r="B2284">
        <v>6</v>
      </c>
      <c r="C2284" t="s">
        <v>3305</v>
      </c>
    </row>
    <row r="2285" spans="1:3" x14ac:dyDescent="0.45">
      <c r="A2285" t="str">
        <f t="shared" si="35"/>
        <v>7https://www.scopus.com/inward/record.uri?eid=2-s2.0-84896912261&amp;doi=10.2308%2facch-50660&amp;partnerID=40&amp;md5=c33ece0e4eb86c32639c8de4b16970ad</v>
      </c>
      <c r="B2285">
        <v>7</v>
      </c>
      <c r="C2285" t="s">
        <v>3306</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2907</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2908</v>
      </c>
    </row>
    <row r="2294" spans="1:3" x14ac:dyDescent="0.45">
      <c r="A2294" t="str">
        <f t="shared" si="35"/>
        <v>357191955654; 8524047400; 55369278200; 55166605200; 57204428007; 57190255019; 57204416984; 35773702300; 57204415471; 57209044673</v>
      </c>
      <c r="B2294">
        <v>3</v>
      </c>
      <c r="C2294" t="s">
        <v>2909</v>
      </c>
    </row>
    <row r="2295" spans="1:3" x14ac:dyDescent="0.45">
      <c r="A2295" t="str">
        <f t="shared" si="35"/>
        <v>4Critical success and moderating factors effect in Indonesian Public Universities' business incubators</v>
      </c>
      <c r="B2295">
        <v>4</v>
      </c>
      <c r="C2295" t="s">
        <v>2910</v>
      </c>
    </row>
    <row r="2296" spans="1:3" x14ac:dyDescent="0.45">
      <c r="A2296" t="str">
        <f t="shared" si="35"/>
        <v>5(2018) International Journal of Technology, 9 (5), pp. 1049 - 1060, Cited 7 times.</v>
      </c>
      <c r="B2296">
        <v>5</v>
      </c>
      <c r="C2296" t="s">
        <v>2911</v>
      </c>
    </row>
    <row r="2297" spans="1:3" x14ac:dyDescent="0.45">
      <c r="A2297" t="str">
        <f t="shared" si="35"/>
        <v>6DOI: 10.14716/ijtech.v9i5.1363</v>
      </c>
      <c r="B2297">
        <v>6</v>
      </c>
      <c r="C2297" t="s">
        <v>2912</v>
      </c>
    </row>
    <row r="2298" spans="1:3" x14ac:dyDescent="0.45">
      <c r="A2298" t="str">
        <f t="shared" si="35"/>
        <v>7https://www.scopus.com/inward/record.uri?eid=2-s2.0-85055541654&amp;doi=10.14716%2fijtech.v9i5.1363&amp;partnerID=40&amp;md5=f589d509b8777f31b4a0d220fdc7dcab</v>
      </c>
      <c r="B2298">
        <v>7</v>
      </c>
      <c r="C2298" t="s">
        <v>2913</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2914</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2915</v>
      </c>
    </row>
    <row r="2306" spans="1:3" x14ac:dyDescent="0.45">
      <c r="A2306" t="str">
        <f t="shared" si="35"/>
        <v>2AUTHOR FULL NAMES: Rungfamai, Kreangchai (57190336478)</v>
      </c>
      <c r="B2306">
        <v>2</v>
      </c>
      <c r="C2306" t="s">
        <v>2916</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2917</v>
      </c>
    </row>
    <row r="2309" spans="1:3" x14ac:dyDescent="0.45">
      <c r="A2309" t="str">
        <f t="shared" ref="A2309:A2372" si="36">B2309&amp;C2309</f>
        <v>5(2017) Higher Education, 74 (1), pp. 1 - 16, Cited 11 times.</v>
      </c>
      <c r="B2309">
        <v>5</v>
      </c>
      <c r="C2309" t="s">
        <v>2918</v>
      </c>
    </row>
    <row r="2310" spans="1:3" x14ac:dyDescent="0.45">
      <c r="A2310" t="str">
        <f t="shared" si="36"/>
        <v>6DOI: 10.1007/s10734-016-0024-x</v>
      </c>
      <c r="B2310">
        <v>6</v>
      </c>
      <c r="C2310" t="s">
        <v>2919</v>
      </c>
    </row>
    <row r="2311" spans="1:3" x14ac:dyDescent="0.45">
      <c r="A2311" t="str">
        <f t="shared" si="36"/>
        <v>7https://www.scopus.com/inward/record.uri?eid=2-s2.0-84979300220&amp;doi=10.1007%2fs10734-016-0024-x&amp;partnerID=40&amp;md5=a6b1a7b33da00fbf16fe47949f7e2fd7</v>
      </c>
      <c r="B2311">
        <v>7</v>
      </c>
      <c r="C2311" t="s">
        <v>2920</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2921</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2922</v>
      </c>
    </row>
    <row r="2332" spans="1:3" x14ac:dyDescent="0.45">
      <c r="A2332" t="str">
        <f t="shared" si="36"/>
        <v>2AUTHOR FULL NAMES: Abdul Razak, Arbaiah (56468067300); Murray, Peter A. (9276591100); Roberts, David (57217747137)</v>
      </c>
      <c r="B2332">
        <v>2</v>
      </c>
      <c r="C2332" t="s">
        <v>2923</v>
      </c>
    </row>
    <row r="2333" spans="1:3" x14ac:dyDescent="0.45">
      <c r="A2333" t="str">
        <f t="shared" si="36"/>
        <v>356468067300; 9276591100; 57217747137</v>
      </c>
      <c r="B2333">
        <v>3</v>
      </c>
      <c r="C2333" t="s">
        <v>2924</v>
      </c>
    </row>
    <row r="2334" spans="1:3" x14ac:dyDescent="0.45">
      <c r="A2334" t="str">
        <f t="shared" si="36"/>
        <v>4Open Innovation in Universities: The Relationship Between Innovation and Commercialisation</v>
      </c>
      <c r="B2334">
        <v>4</v>
      </c>
      <c r="C2334" t="s">
        <v>2925</v>
      </c>
    </row>
    <row r="2335" spans="1:3" x14ac:dyDescent="0.45">
      <c r="A2335" t="str">
        <f t="shared" si="36"/>
        <v>5(2014) Knowledge and Process Management, 21 (4), pp. 260 - 269, Cited 10 times.</v>
      </c>
      <c r="B2335">
        <v>5</v>
      </c>
      <c r="C2335" t="s">
        <v>2926</v>
      </c>
    </row>
    <row r="2336" spans="1:3" x14ac:dyDescent="0.45">
      <c r="A2336" t="str">
        <f t="shared" si="36"/>
        <v>6DOI: 10.1002/kpm.1444</v>
      </c>
      <c r="B2336">
        <v>6</v>
      </c>
      <c r="C2336" t="s">
        <v>2927</v>
      </c>
    </row>
    <row r="2337" spans="1:3" x14ac:dyDescent="0.45">
      <c r="A2337" t="str">
        <f t="shared" si="36"/>
        <v>7https://www.scopus.com/inward/record.uri?eid=2-s2.0-84920262903&amp;doi=10.1002%2fkpm.1444&amp;partnerID=40&amp;md5=a75f59063b3cfa9bdb78af2aa8be792f</v>
      </c>
      <c r="B2337">
        <v>7</v>
      </c>
      <c r="C2337" t="s">
        <v>2928</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2929</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2930</v>
      </c>
    </row>
    <row r="2345" spans="1:3" x14ac:dyDescent="0.45">
      <c r="A2345" t="str">
        <f t="shared" si="36"/>
        <v>2AUTHOR FULL NAMES: White, Steve (56895488600); Leon, Manuel (57188312600); White, Su (10738888600)</v>
      </c>
      <c r="B2345">
        <v>2</v>
      </c>
      <c r="C2345" t="s">
        <v>2931</v>
      </c>
    </row>
    <row r="2346" spans="1:3" x14ac:dyDescent="0.45">
      <c r="A2346" t="str">
        <f t="shared" si="36"/>
        <v>356895488600; 57188312600; 10738888600</v>
      </c>
      <c r="B2346">
        <v>3</v>
      </c>
      <c r="C2346" t="s">
        <v>2932</v>
      </c>
    </row>
    <row r="2347" spans="1:3" x14ac:dyDescent="0.45">
      <c r="A2347" t="str">
        <f t="shared" si="36"/>
        <v>4MOOCs inside Universities: An analysis of mooc discourse as represented in he magazines</v>
      </c>
      <c r="B2347">
        <v>4</v>
      </c>
      <c r="C2347" t="s">
        <v>2933</v>
      </c>
    </row>
    <row r="2348" spans="1:3" x14ac:dyDescent="0.45">
      <c r="A2348" t="str">
        <f t="shared" si="36"/>
        <v>5(2015) CSEDU 2015 - 7th International Conference on Computer Supported Education, Proceedings, 2, pp. 109 - 115, Cited 7 times.</v>
      </c>
      <c r="B2348">
        <v>5</v>
      </c>
      <c r="C2348" t="s">
        <v>2934</v>
      </c>
    </row>
    <row r="2349" spans="1:3" x14ac:dyDescent="0.45">
      <c r="A2349" t="str">
        <f t="shared" si="36"/>
        <v>6DOI: 10.5220/0005453201090115</v>
      </c>
      <c r="B2349">
        <v>6</v>
      </c>
      <c r="C2349" t="s">
        <v>2935</v>
      </c>
    </row>
    <row r="2350" spans="1:3" x14ac:dyDescent="0.45">
      <c r="A2350" t="str">
        <f t="shared" si="36"/>
        <v>7https://www.scopus.com/inward/record.uri?eid=2-s2.0-84943536233&amp;doi=10.5220%2f0005453201090115&amp;partnerID=40&amp;md5=7c4bbb0d9add598fa77e815e7a593451</v>
      </c>
      <c r="B2350">
        <v>7</v>
      </c>
      <c r="C2350" t="s">
        <v>2936</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2937</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3308</v>
      </c>
    </row>
    <row r="2358" spans="1:3" x14ac:dyDescent="0.45">
      <c r="A2358" t="str">
        <f t="shared" si="36"/>
        <v>2AUTHOR FULL NAMES: Schmitt, Claudia T. (57210792611); Palm, Sophie (57210801122)</v>
      </c>
      <c r="B2358">
        <v>2</v>
      </c>
      <c r="C2358" t="s">
        <v>3309</v>
      </c>
    </row>
    <row r="2359" spans="1:3" x14ac:dyDescent="0.45">
      <c r="A2359" t="str">
        <f t="shared" si="36"/>
        <v>357210792611; 57210801122</v>
      </c>
      <c r="B2359">
        <v>3</v>
      </c>
      <c r="C2359" t="s">
        <v>3310</v>
      </c>
    </row>
    <row r="2360" spans="1:3" x14ac:dyDescent="0.45">
      <c r="A2360" t="str">
        <f t="shared" si="36"/>
        <v>4Sustainability at German Universities: The University of Hamburg as a Case Study for Sustainability-Oriented Organizational Development</v>
      </c>
      <c r="B2360">
        <v>4</v>
      </c>
      <c r="C2360" t="s">
        <v>3311</v>
      </c>
    </row>
    <row r="2361" spans="1:3" x14ac:dyDescent="0.45">
      <c r="A2361" t="str">
        <f t="shared" si="36"/>
        <v>5(2018) World Sustainability Series, pp. 629 - 645, Cited 6 times.</v>
      </c>
      <c r="B2361">
        <v>5</v>
      </c>
      <c r="C2361" t="s">
        <v>3312</v>
      </c>
    </row>
    <row r="2362" spans="1:3" x14ac:dyDescent="0.45">
      <c r="A2362" t="str">
        <f t="shared" si="36"/>
        <v>6DOI: 10.1007/978-3-319-63007-6_39</v>
      </c>
      <c r="B2362">
        <v>6</v>
      </c>
      <c r="C2362" t="s">
        <v>3313</v>
      </c>
    </row>
    <row r="2363" spans="1:3" x14ac:dyDescent="0.45">
      <c r="A2363" t="str">
        <f t="shared" si="36"/>
        <v>7https://www.scopus.com/inward/record.uri?eid=2-s2.0-85058700975&amp;doi=10.1007%2f978-3-319-63007-6_39&amp;partnerID=40&amp;md5=bbdf5e61adbe251c3a39f13112f1d0de</v>
      </c>
      <c r="B2363">
        <v>7</v>
      </c>
      <c r="C2363" t="s">
        <v>3314</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3315</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2946</v>
      </c>
    </row>
    <row r="2397" spans="1:3" x14ac:dyDescent="0.45">
      <c r="A2397" t="str">
        <f t="shared" si="37"/>
        <v>2AUTHOR FULL NAMES: Ramlo, Susan E. (23670734000)</v>
      </c>
      <c r="B2397">
        <v>2</v>
      </c>
      <c r="C2397" t="s">
        <v>2947</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2948</v>
      </c>
    </row>
    <row r="2400" spans="1:3" x14ac:dyDescent="0.45">
      <c r="A2400" t="str">
        <f t="shared" si="37"/>
        <v>5(2021) Innovative Higher Education, 46 (6), pp. 777 - 793, Cited 8 times.</v>
      </c>
      <c r="B2400">
        <v>5</v>
      </c>
      <c r="C2400" t="s">
        <v>2949</v>
      </c>
    </row>
    <row r="2401" spans="1:3" x14ac:dyDescent="0.45">
      <c r="A2401" t="str">
        <f t="shared" si="37"/>
        <v>6DOI: 10.1007/s10755-021-09561-x</v>
      </c>
      <c r="B2401">
        <v>6</v>
      </c>
      <c r="C2401" t="s">
        <v>2950</v>
      </c>
    </row>
    <row r="2402" spans="1:3" x14ac:dyDescent="0.45">
      <c r="A2402" t="str">
        <f t="shared" si="37"/>
        <v>7https://www.scopus.com/inward/record.uri?eid=2-s2.0-85118772124&amp;doi=10.1007%2fs10755-021-09561-x&amp;partnerID=40&amp;md5=03e2a6fd6fdb4917f5deefbd1012a780</v>
      </c>
      <c r="B2402">
        <v>7</v>
      </c>
      <c r="C2402" t="s">
        <v>2951</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2952</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2953</v>
      </c>
    </row>
    <row r="2410" spans="1:3" x14ac:dyDescent="0.45">
      <c r="A2410" t="str">
        <f t="shared" si="37"/>
        <v>2AUTHOR FULL NAMES: Kwiek, Marek (6508003341)</v>
      </c>
      <c r="B2410">
        <v>2</v>
      </c>
      <c r="C2410" t="s">
        <v>2954</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2955</v>
      </c>
    </row>
    <row r="2413" spans="1:3" x14ac:dyDescent="0.45">
      <c r="A2413" t="str">
        <f t="shared" si="37"/>
        <v>5(2009) European Educational Research Journal, 8 (2), pp. 218 - 235, Cited 7 times.</v>
      </c>
      <c r="B2413">
        <v>5</v>
      </c>
      <c r="C2413" t="s">
        <v>2956</v>
      </c>
    </row>
    <row r="2414" spans="1:3" x14ac:dyDescent="0.45">
      <c r="A2414" t="str">
        <f t="shared" si="37"/>
        <v>6DOI: 10.2304/eerj.2009.8.2.218</v>
      </c>
      <c r="B2414">
        <v>6</v>
      </c>
      <c r="C2414" t="s">
        <v>2957</v>
      </c>
    </row>
    <row r="2415" spans="1:3" x14ac:dyDescent="0.45">
      <c r="A2415" t="str">
        <f t="shared" si="37"/>
        <v>7https://www.scopus.com/inward/record.uri?eid=2-s2.0-70349189690&amp;doi=10.2304%2feerj.2009.8.2.218&amp;partnerID=40&amp;md5=bed8ccb29c618f1dc963ef47d0c0a04c</v>
      </c>
      <c r="B2415">
        <v>7</v>
      </c>
      <c r="C2415" t="s">
        <v>2958</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2959</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2537</v>
      </c>
    </row>
    <row r="2436" spans="1:3" x14ac:dyDescent="0.45">
      <c r="A2436" t="str">
        <f t="shared" si="37"/>
        <v>2AUTHOR FULL NAMES: Ramírez, Yolanda (22952077100); Tejada, Ángel (57669158200)</v>
      </c>
      <c r="B2436">
        <v>2</v>
      </c>
      <c r="C2436" t="s">
        <v>2538</v>
      </c>
    </row>
    <row r="2437" spans="1:3" x14ac:dyDescent="0.45">
      <c r="A2437" t="str">
        <f t="shared" ref="A2437:A2500" si="38">B2437&amp;C2437</f>
        <v>322952077100; 57669158200</v>
      </c>
      <c r="B2437">
        <v>3</v>
      </c>
      <c r="C2437" t="s">
        <v>2500</v>
      </c>
    </row>
    <row r="2438" spans="1:3" x14ac:dyDescent="0.45">
      <c r="A2438" t="str">
        <f t="shared" si="38"/>
        <v>4Corporate governance of universities: Improving transparency and accountability</v>
      </c>
      <c r="B2438">
        <v>4</v>
      </c>
      <c r="C2438" t="s">
        <v>2968</v>
      </c>
    </row>
    <row r="2439" spans="1:3" x14ac:dyDescent="0.45">
      <c r="A2439" t="str">
        <f t="shared" si="38"/>
        <v>5(2018) International Journal of Disclosure and Governance, 15 (1), pp. 29 - 39, Cited 10 times.</v>
      </c>
      <c r="B2439">
        <v>5</v>
      </c>
      <c r="C2439" t="s">
        <v>2969</v>
      </c>
    </row>
    <row r="2440" spans="1:3" x14ac:dyDescent="0.45">
      <c r="A2440" t="str">
        <f t="shared" si="38"/>
        <v>6DOI: 10.1057/s41310-018-0034-2</v>
      </c>
      <c r="B2440">
        <v>6</v>
      </c>
      <c r="C2440" t="s">
        <v>2970</v>
      </c>
    </row>
    <row r="2441" spans="1:3" x14ac:dyDescent="0.45">
      <c r="A2441" t="str">
        <f t="shared" si="38"/>
        <v>7https://www.scopus.com/inward/record.uri?eid=2-s2.0-85042178060&amp;doi=10.1057%2fs41310-018-0034-2&amp;partnerID=40&amp;md5=c91d797d7a7d34700a35424739eacaef</v>
      </c>
      <c r="B2441">
        <v>7</v>
      </c>
      <c r="C2441" t="s">
        <v>2971</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2972</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3392</v>
      </c>
    </row>
    <row r="2514" spans="1:3" x14ac:dyDescent="0.45">
      <c r="A2514" t="str">
        <f t="shared" si="39"/>
        <v>2AUTHOR FULL NAMES: Buwule, Robert S. (57105535900); Ponelis, Shana R. (15521491300)</v>
      </c>
      <c r="B2514">
        <v>2</v>
      </c>
      <c r="C2514" t="s">
        <v>3393</v>
      </c>
    </row>
    <row r="2515" spans="1:3" x14ac:dyDescent="0.45">
      <c r="A2515" t="str">
        <f t="shared" si="39"/>
        <v>357105535900; 15521491300</v>
      </c>
      <c r="B2515">
        <v>3</v>
      </c>
      <c r="C2515" t="s">
        <v>3394</v>
      </c>
    </row>
    <row r="2516" spans="1:3" x14ac:dyDescent="0.45">
      <c r="A2516" t="str">
        <f t="shared" si="39"/>
        <v>4Perspectives on university library automation and national development in Uganda</v>
      </c>
      <c r="B2516">
        <v>4</v>
      </c>
      <c r="C2516" t="s">
        <v>3395</v>
      </c>
    </row>
    <row r="2517" spans="1:3" x14ac:dyDescent="0.45">
      <c r="A2517" t="str">
        <f t="shared" si="39"/>
        <v>5(2017) IFLA Journal, 43 (3), pp. 256 - 265, Cited 6 times.</v>
      </c>
      <c r="B2517">
        <v>5</v>
      </c>
      <c r="C2517" t="s">
        <v>3396</v>
      </c>
    </row>
    <row r="2518" spans="1:3" x14ac:dyDescent="0.45">
      <c r="A2518" t="str">
        <f t="shared" si="39"/>
        <v>6DOI: 10.1177/0340035217710539</v>
      </c>
      <c r="B2518">
        <v>6</v>
      </c>
      <c r="C2518" t="s">
        <v>3397</v>
      </c>
    </row>
    <row r="2519" spans="1:3" x14ac:dyDescent="0.45">
      <c r="A2519" t="str">
        <f t="shared" si="39"/>
        <v>7https://www.scopus.com/inward/record.uri?eid=2-s2.0-85028988409&amp;doi=10.1177%2f0340035217710539&amp;partnerID=40&amp;md5=8641b3513b800d44254b04d37891c40b</v>
      </c>
      <c r="B2519">
        <v>7</v>
      </c>
      <c r="C2519" t="s">
        <v>3398</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3399</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2981</v>
      </c>
    </row>
    <row r="2527" spans="1:3" x14ac:dyDescent="0.45">
      <c r="A2527" t="str">
        <f t="shared" si="39"/>
        <v>2AUTHOR FULL NAMES: Lei, Jiedi (57193153664); Ashwin, Chris (8333588300); Brosnan, Mark (35551579100); Russell, Ailsa (35556811900)</v>
      </c>
      <c r="B2527">
        <v>2</v>
      </c>
      <c r="C2527" t="s">
        <v>2982</v>
      </c>
    </row>
    <row r="2528" spans="1:3" x14ac:dyDescent="0.45">
      <c r="A2528" t="str">
        <f t="shared" si="39"/>
        <v>357193153664; 8333588300; 35551579100; 35556811900</v>
      </c>
      <c r="B2528">
        <v>3</v>
      </c>
      <c r="C2528" t="s">
        <v>2983</v>
      </c>
    </row>
    <row r="2529" spans="1:3" x14ac:dyDescent="0.45">
      <c r="A2529" t="str">
        <f t="shared" si="39"/>
        <v>4Differences in anxieties and social networks in a group-matched sample of autistic and typically developing students transitioning to university</v>
      </c>
      <c r="B2529">
        <v>4</v>
      </c>
      <c r="C2529" t="s">
        <v>2984</v>
      </c>
    </row>
    <row r="2530" spans="1:3" x14ac:dyDescent="0.45">
      <c r="A2530" t="str">
        <f t="shared" si="39"/>
        <v>5(2020) Autism, 24 (5), pp. 1138 - 1151, Cited 8 times.</v>
      </c>
      <c r="B2530">
        <v>5</v>
      </c>
      <c r="C2530" t="s">
        <v>2985</v>
      </c>
    </row>
    <row r="2531" spans="1:3" x14ac:dyDescent="0.45">
      <c r="A2531" t="str">
        <f t="shared" si="39"/>
        <v>6DOI: 10.1177/1362361319894830</v>
      </c>
      <c r="B2531">
        <v>6</v>
      </c>
      <c r="C2531" t="s">
        <v>2986</v>
      </c>
    </row>
    <row r="2532" spans="1:3" x14ac:dyDescent="0.45">
      <c r="A2532" t="str">
        <f t="shared" si="39"/>
        <v>7https://www.scopus.com/inward/record.uri?eid=2-s2.0-85077170329&amp;doi=10.1177%2f1362361319894830&amp;partnerID=40&amp;md5=dc78d4a54532271267ba6a8ccb13e75f</v>
      </c>
      <c r="B2532">
        <v>7</v>
      </c>
      <c r="C2532" t="s">
        <v>2987</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2988</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2989</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2990</v>
      </c>
    </row>
    <row r="2554" spans="1:3" x14ac:dyDescent="0.45">
      <c r="A2554" t="str">
        <f t="shared" si="39"/>
        <v>3AUTHOR FULL NAMES: Kusio, Tomasz (57201548044); Fiore, Mariantonietta (56225909500)</v>
      </c>
      <c r="B2554">
        <v>3</v>
      </c>
      <c r="C2554" t="s">
        <v>2991</v>
      </c>
    </row>
    <row r="2555" spans="1:3" x14ac:dyDescent="0.45">
      <c r="A2555" t="str">
        <f t="shared" si="39"/>
        <v>457201548044; 56225909500</v>
      </c>
      <c r="B2555">
        <v>4</v>
      </c>
      <c r="C2555" t="s">
        <v>2992</v>
      </c>
    </row>
    <row r="2556" spans="1:3" x14ac:dyDescent="0.45">
      <c r="A2556" t="str">
        <f t="shared" si="39"/>
        <v>5The perception of entrepreneurship culture by internal university stakeholders</v>
      </c>
      <c r="B2556">
        <v>5</v>
      </c>
      <c r="C2556" t="s">
        <v>2993</v>
      </c>
    </row>
    <row r="2557" spans="1:3" x14ac:dyDescent="0.45">
      <c r="A2557" t="str">
        <f t="shared" si="39"/>
        <v>6(2020) European Business Review, 32 (3), pp. 443 - 457, Cited 6 times.</v>
      </c>
      <c r="B2557">
        <v>6</v>
      </c>
      <c r="C2557" t="s">
        <v>2994</v>
      </c>
    </row>
    <row r="2558" spans="1:3" x14ac:dyDescent="0.45">
      <c r="A2558" t="str">
        <f t="shared" si="39"/>
        <v>7DOI: 10.1108/EBR-05-2019-0087</v>
      </c>
      <c r="B2558">
        <v>7</v>
      </c>
      <c r="C2558" t="s">
        <v>2995</v>
      </c>
    </row>
    <row r="2559" spans="1:3" x14ac:dyDescent="0.45">
      <c r="A2559" t="str">
        <f t="shared" si="39"/>
        <v>8https://www.scopus.com/inward/record.uri?eid=2-s2.0-85082197596&amp;doi=10.1108%2fEBR-05-2019-0087&amp;partnerID=40&amp;md5=3d8217a28554b7a9edaa6298fd1dfb26</v>
      </c>
      <c r="B2559">
        <v>8</v>
      </c>
      <c r="C2559" t="s">
        <v>2996</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2997</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2998</v>
      </c>
    </row>
    <row r="2567" spans="1:3" x14ac:dyDescent="0.45">
      <c r="A2567" t="str">
        <f t="shared" si="40"/>
        <v>3AUTHOR FULL NAMES: McCrohon, Mark (57188663851); Nyland, Berenice (22945002600)</v>
      </c>
      <c r="B2567">
        <v>3</v>
      </c>
      <c r="C2567" t="s">
        <v>2999</v>
      </c>
    </row>
    <row r="2568" spans="1:3" x14ac:dyDescent="0.45">
      <c r="A2568" t="str">
        <f t="shared" si="40"/>
        <v>457188663851; 22945002600</v>
      </c>
      <c r="B2568">
        <v>4</v>
      </c>
      <c r="C2568" t="s">
        <v>3000</v>
      </c>
    </row>
    <row r="2569" spans="1:3" x14ac:dyDescent="0.45">
      <c r="A2569" t="str">
        <f t="shared" si="40"/>
        <v>5The perceptions of commoditisation and internationalisation of higher education in Australia: an interview study of Chinese international students and their lecturers</v>
      </c>
      <c r="B2569">
        <v>5</v>
      </c>
      <c r="C2569" t="s">
        <v>3001</v>
      </c>
    </row>
    <row r="2570" spans="1:3" x14ac:dyDescent="0.45">
      <c r="A2570" t="str">
        <f t="shared" si="40"/>
        <v>6(2018) Asia Pacific Education Review, 19 (1), pp. 17 - 26, Cited 13 times.</v>
      </c>
      <c r="B2570">
        <v>6</v>
      </c>
      <c r="C2570" t="s">
        <v>3002</v>
      </c>
    </row>
    <row r="2571" spans="1:3" x14ac:dyDescent="0.45">
      <c r="A2571" t="str">
        <f t="shared" si="40"/>
        <v>7DOI: 10.1007/s12564-018-9515-z</v>
      </c>
      <c r="B2571">
        <v>7</v>
      </c>
      <c r="C2571" t="s">
        <v>3003</v>
      </c>
    </row>
    <row r="2572" spans="1:3" x14ac:dyDescent="0.45">
      <c r="A2572" t="str">
        <f t="shared" si="40"/>
        <v>8https://www.scopus.com/inward/record.uri?eid=2-s2.0-85041802453&amp;doi=10.1007%2fs12564-018-9515-z&amp;partnerID=40&amp;md5=87851447263d07b94ffac94d23dd1101</v>
      </c>
      <c r="B2572">
        <v>8</v>
      </c>
      <c r="C2572" t="s">
        <v>3004</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3005</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3006</v>
      </c>
    </row>
    <row r="2593" spans="1:3" x14ac:dyDescent="0.45">
      <c r="A2593" t="str">
        <f t="shared" si="40"/>
        <v>3AUTHOR FULL NAMES: Simon, Amanda (57217631764); Masinda, Sarah (57217631453); Zakrajsek, Andrea (55753237700)</v>
      </c>
      <c r="B2593">
        <v>3</v>
      </c>
      <c r="C2593" t="s">
        <v>3007</v>
      </c>
    </row>
    <row r="2594" spans="1:3" x14ac:dyDescent="0.45">
      <c r="A2594" t="str">
        <f t="shared" si="40"/>
        <v>457217631764; 57217631453; 55753237700</v>
      </c>
      <c r="B2594">
        <v>4</v>
      </c>
      <c r="C2594" t="s">
        <v>3008</v>
      </c>
    </row>
    <row r="2595" spans="1:3" x14ac:dyDescent="0.45">
      <c r="A2595" t="str">
        <f t="shared" si="40"/>
        <v>5Age-Friendly University environmental scan: Exploring “age-friendliness” with stakeholders at one regional comprehensive university</v>
      </c>
      <c r="B2595">
        <v>5</v>
      </c>
      <c r="C2595" t="s">
        <v>3009</v>
      </c>
    </row>
    <row r="2596" spans="1:3" x14ac:dyDescent="0.45">
      <c r="A2596" t="str">
        <f t="shared" si="40"/>
        <v>6(2022) Gerontology and Geriatrics Education, 43 (2), pp. 149 - 162, Cited 7 times.</v>
      </c>
      <c r="B2596">
        <v>6</v>
      </c>
      <c r="C2596" t="s">
        <v>3010</v>
      </c>
    </row>
    <row r="2597" spans="1:3" x14ac:dyDescent="0.45">
      <c r="A2597" t="str">
        <f t="shared" si="40"/>
        <v>7DOI: 10.1080/02701960.2020.1783259</v>
      </c>
      <c r="B2597">
        <v>7</v>
      </c>
      <c r="C2597" t="s">
        <v>3011</v>
      </c>
    </row>
    <row r="2598" spans="1:3" x14ac:dyDescent="0.45">
      <c r="A2598" t="str">
        <f t="shared" si="40"/>
        <v>8https://www.scopus.com/inward/record.uri?eid=2-s2.0-85087460316&amp;doi=10.1080%2f02701960.2020.1783259&amp;partnerID=40&amp;md5=cca62a45d4c9b2ead4f2717a33f7d5b5</v>
      </c>
      <c r="B2598">
        <v>8</v>
      </c>
      <c r="C2598" t="s">
        <v>3012</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3013</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3022</v>
      </c>
    </row>
    <row r="2645" spans="1:3" x14ac:dyDescent="0.45">
      <c r="A2645" t="str">
        <f t="shared" si="41"/>
        <v>3AUTHOR FULL NAMES: Ricardo, Gaete Quezada (55332176200)</v>
      </c>
      <c r="B2645">
        <v>3</v>
      </c>
      <c r="C2645" t="s">
        <v>3023</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3024</v>
      </c>
    </row>
    <row r="2648" spans="1:3" x14ac:dyDescent="0.45">
      <c r="A2648" t="str">
        <f t="shared" si="41"/>
        <v>6(2011) Revista de Ciencias Sociales, 17 (3), pp. 486 - 499, Cited 5 times.</v>
      </c>
      <c r="B2648">
        <v>6</v>
      </c>
      <c r="C2648" t="s">
        <v>3025</v>
      </c>
    </row>
    <row r="2649" spans="1:3" x14ac:dyDescent="0.45">
      <c r="A2649" t="str">
        <f t="shared" si="41"/>
        <v>7https://www.scopus.com/inward/record.uri?eid=2-s2.0-84864859984&amp;partnerID=40&amp;md5=b3097e8e4cbf500d3af76e12aa5c8929</v>
      </c>
      <c r="B2649">
        <v>7</v>
      </c>
      <c r="C2649" t="s">
        <v>3026</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3027</v>
      </c>
    </row>
    <row r="2652" spans="1:3" x14ac:dyDescent="0.45">
      <c r="A2652" t="str">
        <f t="shared" si="41"/>
        <v>10LANGUAGE OF ORIGINAL DOCUMENT: Spanish</v>
      </c>
      <c r="B2652">
        <v>10</v>
      </c>
      <c r="C2652" t="s">
        <v>3028</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3029</v>
      </c>
    </row>
    <row r="2670" spans="1:3" x14ac:dyDescent="0.45">
      <c r="A2670" t="str">
        <f t="shared" si="41"/>
        <v>2AUTHOR FULL NAMES: Angu, Pineteh E. (57201698264)</v>
      </c>
      <c r="B2670">
        <v>2</v>
      </c>
      <c r="C2670" t="s">
        <v>3030</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3031</v>
      </c>
    </row>
    <row r="2673" spans="1:3" x14ac:dyDescent="0.45">
      <c r="A2673" t="str">
        <f t="shared" si="41"/>
        <v>5(2018) International Journal of Learner Diversity and Identities, 25 (1-2), pp. 9 - 22, Cited 5 times.</v>
      </c>
      <c r="B2673">
        <v>5</v>
      </c>
      <c r="C2673" t="s">
        <v>3032</v>
      </c>
    </row>
    <row r="2674" spans="1:3" x14ac:dyDescent="0.45">
      <c r="A2674" t="str">
        <f t="shared" si="41"/>
        <v>6DOI: 10.18848/2327-0128/CGP/v25i01/9-22</v>
      </c>
      <c r="B2674">
        <v>6</v>
      </c>
      <c r="C2674" t="s">
        <v>3033</v>
      </c>
    </row>
    <row r="2675" spans="1:3" x14ac:dyDescent="0.45">
      <c r="A2675" t="str">
        <f t="shared" si="41"/>
        <v>7https://www.scopus.com/inward/record.uri?eid=2-s2.0-85061486946&amp;doi=10.18848%2f2327-0128%2fCGP%2fv25i01%2f9-22&amp;partnerID=40&amp;md5=c03927b79a5078ebefca17ce58d00a04</v>
      </c>
      <c r="B2675">
        <v>7</v>
      </c>
      <c r="C2675" t="s">
        <v>3034</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3035</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3036</v>
      </c>
    </row>
    <row r="2683" spans="1:3" x14ac:dyDescent="0.45">
      <c r="A2683" t="str">
        <f t="shared" si="41"/>
        <v>2AUTHOR FULL NAMES: Bariu, Timothy (57549635600); Chun, Xiong (57551975700); Boudouaia, Azzeddine (57367301700)</v>
      </c>
      <c r="B2683">
        <v>2</v>
      </c>
      <c r="C2683" t="s">
        <v>3037</v>
      </c>
    </row>
    <row r="2684" spans="1:3" x14ac:dyDescent="0.45">
      <c r="A2684" t="str">
        <f t="shared" si="41"/>
        <v>357549635600; 57551975700; 57367301700</v>
      </c>
      <c r="B2684">
        <v>3</v>
      </c>
      <c r="C2684" t="s">
        <v>3038</v>
      </c>
    </row>
    <row r="2685" spans="1:3" x14ac:dyDescent="0.45">
      <c r="A2685" t="str">
        <f t="shared" si="41"/>
        <v>4Influence of Teachers' Competencies on ICT Implementation in Kenyan Universities</v>
      </c>
      <c r="B2685">
        <v>4</v>
      </c>
      <c r="C2685" t="s">
        <v>3039</v>
      </c>
    </row>
    <row r="2686" spans="1:3" x14ac:dyDescent="0.45">
      <c r="A2686" t="str">
        <f t="shared" si="41"/>
        <v>5(2022) Education Research International, 2022, art. no. 1370052, Cited 4 times.</v>
      </c>
      <c r="B2686">
        <v>5</v>
      </c>
      <c r="C2686" t="s">
        <v>3040</v>
      </c>
    </row>
    <row r="2687" spans="1:3" x14ac:dyDescent="0.45">
      <c r="A2687" t="str">
        <f t="shared" si="41"/>
        <v>6DOI: 10.1155/2022/1370052</v>
      </c>
      <c r="B2687">
        <v>6</v>
      </c>
      <c r="C2687" t="s">
        <v>3041</v>
      </c>
    </row>
    <row r="2688" spans="1:3" x14ac:dyDescent="0.45">
      <c r="A2688" t="str">
        <f t="shared" si="41"/>
        <v>7https://www.scopus.com/inward/record.uri?eid=2-s2.0-85127064860&amp;doi=10.1155%2f2022%2f1370052&amp;partnerID=40&amp;md5=ee163a86df21894a7fb4f97587faa43d</v>
      </c>
      <c r="B2688">
        <v>7</v>
      </c>
      <c r="C2688" t="s">
        <v>3042</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3043</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3044</v>
      </c>
    </row>
    <row r="2709" spans="1:3" x14ac:dyDescent="0.45">
      <c r="A2709" t="str">
        <f t="shared" si="42"/>
        <v>2AUTHOR FULL NAMES: Secundo, Giustina (8246738300); Mele, Gioconda (37104513600); Passiante, Giuseppina (57203666961); Albergo, Francesco (57201376672)</v>
      </c>
      <c r="B2709">
        <v>2</v>
      </c>
      <c r="C2709" t="s">
        <v>3045</v>
      </c>
    </row>
    <row r="2710" spans="1:3" x14ac:dyDescent="0.45">
      <c r="A2710" t="str">
        <f t="shared" si="42"/>
        <v>38246738300; 37104513600; 57203666961; 57201376672</v>
      </c>
      <c r="B2710">
        <v>3</v>
      </c>
      <c r="C2710" t="s">
        <v>3046</v>
      </c>
    </row>
    <row r="2711" spans="1:3" x14ac:dyDescent="0.45">
      <c r="A2711" t="str">
        <f t="shared" si="42"/>
        <v>4University business idea incubation and stakeholders' engagement: closing the gap between theory and practice</v>
      </c>
      <c r="B2711">
        <v>4</v>
      </c>
      <c r="C2711" t="s">
        <v>3047</v>
      </c>
    </row>
    <row r="2712" spans="1:3" x14ac:dyDescent="0.45">
      <c r="A2712" t="str">
        <f t="shared" si="42"/>
        <v>5(2023) European Journal of Innovation Management, 26 (4), pp. 1005 - 1033, Cited 2 times.</v>
      </c>
      <c r="B2712">
        <v>5</v>
      </c>
      <c r="C2712" t="s">
        <v>3048</v>
      </c>
    </row>
    <row r="2713" spans="1:3" x14ac:dyDescent="0.45">
      <c r="A2713" t="str">
        <f t="shared" si="42"/>
        <v>6DOI: 10.1108/EJIM-08-2021-0435</v>
      </c>
      <c r="B2713">
        <v>6</v>
      </c>
      <c r="C2713" t="s">
        <v>3049</v>
      </c>
    </row>
    <row r="2714" spans="1:3" x14ac:dyDescent="0.45">
      <c r="A2714" t="str">
        <f t="shared" si="42"/>
        <v>7https://www.scopus.com/inward/record.uri?eid=2-s2.0-85121745487&amp;doi=10.1108%2fEJIM-08-2021-0435&amp;partnerID=40&amp;md5=82b72f0fb4a6d3448c93fe570697a33f</v>
      </c>
      <c r="B2714">
        <v>7</v>
      </c>
      <c r="C2714" t="s">
        <v>3050</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3051</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3059</v>
      </c>
    </row>
    <row r="2722" spans="1:3" x14ac:dyDescent="0.45">
      <c r="A2722" t="str">
        <f t="shared" si="42"/>
        <v>2AUTHOR FULL NAMES: Ooi, Pei Cheng (35766926800); Khor, Jeen Ghee (57210618515)</v>
      </c>
      <c r="B2722">
        <v>2</v>
      </c>
      <c r="C2722" t="s">
        <v>3060</v>
      </c>
    </row>
    <row r="2723" spans="1:3" x14ac:dyDescent="0.45">
      <c r="A2723" t="str">
        <f t="shared" si="42"/>
        <v>335766926800; 57210618515</v>
      </c>
      <c r="B2723">
        <v>3</v>
      </c>
      <c r="C2723" t="s">
        <v>3061</v>
      </c>
    </row>
    <row r="2724" spans="1:3" x14ac:dyDescent="0.45">
      <c r="A2724" t="str">
        <f t="shared" si="42"/>
        <v>4Exploring Perspectives on Need for Extra-Curricular Activities in Engineering Education</v>
      </c>
      <c r="B2724">
        <v>4</v>
      </c>
      <c r="C2724" t="s">
        <v>3062</v>
      </c>
    </row>
    <row r="2725" spans="1:3" x14ac:dyDescent="0.45">
      <c r="A2725" t="str">
        <f t="shared" si="42"/>
        <v>5(2018) Proceedings of the 2018 IEEE 10th International Conference on Engineering Education, ICEED 2018, art. no. 8626972, pp. 1 - 5, Cited 4 times.</v>
      </c>
      <c r="B2725">
        <v>5</v>
      </c>
      <c r="C2725" t="s">
        <v>3063</v>
      </c>
    </row>
    <row r="2726" spans="1:3" x14ac:dyDescent="0.45">
      <c r="A2726" t="str">
        <f t="shared" si="42"/>
        <v>6DOI: 10.1109/ICEED.2018.8626972</v>
      </c>
      <c r="B2726">
        <v>6</v>
      </c>
      <c r="C2726" t="s">
        <v>3064</v>
      </c>
    </row>
    <row r="2727" spans="1:3" x14ac:dyDescent="0.45">
      <c r="A2727" t="str">
        <f t="shared" si="42"/>
        <v>7https://www.scopus.com/inward/record.uri?eid=2-s2.0-85062716714&amp;doi=10.1109%2fICEED.2018.8626972&amp;partnerID=40&amp;md5=d378b82f097c30935ee02701716c7868</v>
      </c>
      <c r="B2727">
        <v>7</v>
      </c>
      <c r="C2727" t="s">
        <v>3065</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3066</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3447</v>
      </c>
    </row>
    <row r="2735" spans="1:3" x14ac:dyDescent="0.45">
      <c r="A2735" t="str">
        <f t="shared" si="42"/>
        <v>2AUTHOR FULL NAMES: Pantoja, Martín A. (56712514300); Rodríguez, María del P. (56693471200); Carrión, Andrés (15847747900)</v>
      </c>
      <c r="B2735">
        <v>2</v>
      </c>
      <c r="C2735" t="s">
        <v>3448</v>
      </c>
    </row>
    <row r="2736" spans="1:3" x14ac:dyDescent="0.45">
      <c r="A2736" t="str">
        <f t="shared" si="42"/>
        <v>356712514300; 56693471200; 15847747900</v>
      </c>
      <c r="B2736">
        <v>3</v>
      </c>
      <c r="C2736" t="s">
        <v>3449</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3450</v>
      </c>
    </row>
    <row r="2738" spans="1:3" x14ac:dyDescent="0.45">
      <c r="A2738" t="str">
        <f t="shared" si="42"/>
        <v>5(2015) Formacion Universitaria, 8 (4), pp. 33 - 44, Cited 2 times.</v>
      </c>
      <c r="B2738">
        <v>5</v>
      </c>
      <c r="C2738" t="s">
        <v>3451</v>
      </c>
    </row>
    <row r="2739" spans="1:3" x14ac:dyDescent="0.45">
      <c r="A2739" t="str">
        <f t="shared" si="42"/>
        <v>6DOI: 10.4067/S0718-50062015000400005</v>
      </c>
      <c r="B2739">
        <v>6</v>
      </c>
      <c r="C2739" t="s">
        <v>3452</v>
      </c>
    </row>
    <row r="2740" spans="1:3" x14ac:dyDescent="0.45">
      <c r="A2740" t="str">
        <f t="shared" si="42"/>
        <v>7https://www.scopus.com/inward/record.uri?eid=2-s2.0-84936119728&amp;doi=10.4067%2fS0718-50062015000400005&amp;partnerID=40&amp;md5=5aedff9e4d0b4c29c64f55e3326e8cfa</v>
      </c>
      <c r="B2740">
        <v>7</v>
      </c>
      <c r="C2740" t="s">
        <v>3453</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3454</v>
      </c>
    </row>
    <row r="2743" spans="1:3" x14ac:dyDescent="0.45">
      <c r="A2743" t="str">
        <f t="shared" si="42"/>
        <v>10LANGUAGE OF ORIGINAL DOCUMENT: Spanish</v>
      </c>
      <c r="B2743">
        <v>10</v>
      </c>
      <c r="C2743" t="s">
        <v>3028</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3074</v>
      </c>
    </row>
    <row r="2800" spans="1:3" x14ac:dyDescent="0.45">
      <c r="A2800" t="str">
        <f t="shared" si="43"/>
        <v>2AUTHOR FULL NAMES: Simangunsong, Eliot (55336543400)</v>
      </c>
      <c r="B2800">
        <v>2</v>
      </c>
      <c r="C2800" t="s">
        <v>3075</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3076</v>
      </c>
    </row>
    <row r="2803" spans="1:3" x14ac:dyDescent="0.45">
      <c r="A2803" t="str">
        <f t="shared" si="43"/>
        <v>5(2019) Cakrawala Pendidikan, 38 (2), pp. 215 - 227, Cited 4 times.</v>
      </c>
      <c r="B2803">
        <v>5</v>
      </c>
      <c r="C2803" t="s">
        <v>3077</v>
      </c>
    </row>
    <row r="2804" spans="1:3" x14ac:dyDescent="0.45">
      <c r="A2804" t="str">
        <f t="shared" si="43"/>
        <v>6DOI: 10.21831/cp.v38i2.19685</v>
      </c>
      <c r="B2804">
        <v>6</v>
      </c>
      <c r="C2804" t="s">
        <v>3078</v>
      </c>
    </row>
    <row r="2805" spans="1:3" x14ac:dyDescent="0.45">
      <c r="A2805" t="str">
        <f t="shared" si="43"/>
        <v>7https://www.scopus.com/inward/record.uri?eid=2-s2.0-85071660966&amp;doi=10.21831%2fcp.v38i2.19685&amp;partnerID=40&amp;md5=009a1a8c5e5107ea962fe8368bc5a778</v>
      </c>
      <c r="B2805">
        <v>7</v>
      </c>
      <c r="C2805" t="s">
        <v>3079</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3080</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3479</v>
      </c>
    </row>
    <row r="2852" spans="1:3" x14ac:dyDescent="0.45">
      <c r="A2852" t="str">
        <f t="shared" si="44"/>
        <v>2AUTHOR FULL NAMES: Kozar, Olga (55488870600); Lum, Juliet F. (56432461000)</v>
      </c>
      <c r="B2852">
        <v>2</v>
      </c>
      <c r="C2852" t="s">
        <v>3480</v>
      </c>
    </row>
    <row r="2853" spans="1:3" x14ac:dyDescent="0.45">
      <c r="A2853" t="str">
        <f t="shared" si="44"/>
        <v>355488870600; 56432461000</v>
      </c>
      <c r="B2853">
        <v>3</v>
      </c>
      <c r="C2853" t="s">
        <v>3481</v>
      </c>
    </row>
    <row r="2854" spans="1:3" x14ac:dyDescent="0.45">
      <c r="A2854" t="str">
        <f t="shared" si="44"/>
        <v>4‘They want more of everything’: what university middle managers’ attitudes reveal about support for off-campus doctoral students</v>
      </c>
      <c r="B2854">
        <v>4</v>
      </c>
      <c r="C2854" t="s">
        <v>3482</v>
      </c>
    </row>
    <row r="2855" spans="1:3" x14ac:dyDescent="0.45">
      <c r="A2855" t="str">
        <f t="shared" si="44"/>
        <v>5(2017) Higher Education Research and Development, 36 (7), pp. 1448 - 1462, Cited 2 times.</v>
      </c>
      <c r="B2855">
        <v>5</v>
      </c>
      <c r="C2855" t="s">
        <v>3483</v>
      </c>
    </row>
    <row r="2856" spans="1:3" x14ac:dyDescent="0.45">
      <c r="A2856" t="str">
        <f t="shared" si="44"/>
        <v>6DOI: 10.1080/07294360.2017.1325846</v>
      </c>
      <c r="B2856">
        <v>6</v>
      </c>
      <c r="C2856" t="s">
        <v>3484</v>
      </c>
    </row>
    <row r="2857" spans="1:3" x14ac:dyDescent="0.45">
      <c r="A2857" t="str">
        <f t="shared" si="44"/>
        <v>7https://www.scopus.com/inward/record.uri?eid=2-s2.0-85019188962&amp;doi=10.1080%2f07294360.2017.1325846&amp;partnerID=40&amp;md5=8abccf2c4d51ad712de6fe41c49a5b84</v>
      </c>
      <c r="B2857">
        <v>7</v>
      </c>
      <c r="C2857" t="s">
        <v>3485</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3486</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3105</v>
      </c>
    </row>
    <row r="2878" spans="1:3" x14ac:dyDescent="0.45">
      <c r="A2878" t="str">
        <f t="shared" si="44"/>
        <v>2AUTHOR FULL NAMES: Oleksiyenko, Anatoly (26659171300); Shchepetylnykova, Ielyzaveta (57344540800); Furiv, Uliana (58369494100)</v>
      </c>
      <c r="B2878">
        <v>2</v>
      </c>
      <c r="C2878" t="s">
        <v>3106</v>
      </c>
    </row>
    <row r="2879" spans="1:3" x14ac:dyDescent="0.45">
      <c r="A2879" t="str">
        <f t="shared" si="44"/>
        <v>326659171300; 57344540800; 58369494100</v>
      </c>
      <c r="B2879">
        <v>3</v>
      </c>
      <c r="C2879" t="s">
        <v>3107</v>
      </c>
    </row>
    <row r="2880" spans="1:3" x14ac:dyDescent="0.45">
      <c r="A2880" t="str">
        <f t="shared" si="44"/>
        <v>4Internationalization of higher education in tumultuous times: transformative powers and problems in embattled Ukraine</v>
      </c>
      <c r="B2880">
        <v>4</v>
      </c>
      <c r="C2880" t="s">
        <v>3108</v>
      </c>
    </row>
    <row r="2881" spans="1:3" x14ac:dyDescent="0.45">
      <c r="A2881" t="str">
        <f t="shared" si="44"/>
        <v>5(2023) Higher Education Research and Development, 42 (5), pp. 1103 - 1118, Cited 4 times.</v>
      </c>
      <c r="B2881">
        <v>5</v>
      </c>
      <c r="C2881" t="s">
        <v>3109</v>
      </c>
    </row>
    <row r="2882" spans="1:3" x14ac:dyDescent="0.45">
      <c r="A2882" t="str">
        <f t="shared" si="44"/>
        <v>6DOI: 10.1080/07294360.2023.2193727</v>
      </c>
      <c r="B2882">
        <v>6</v>
      </c>
      <c r="C2882" t="s">
        <v>3110</v>
      </c>
    </row>
    <row r="2883" spans="1:3" x14ac:dyDescent="0.45">
      <c r="A2883" t="str">
        <f t="shared" si="44"/>
        <v>7https://www.scopus.com/inward/record.uri?eid=2-s2.0-85163163591&amp;doi=10.1080%2f07294360.2023.2193727&amp;partnerID=40&amp;md5=ff10eb98a3995f3b8ff30b1636aa9844</v>
      </c>
      <c r="B2883">
        <v>7</v>
      </c>
      <c r="C2883" t="s">
        <v>3111</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3112</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3113</v>
      </c>
    </row>
    <row r="2891" spans="1:3" x14ac:dyDescent="0.45">
      <c r="A2891" t="str">
        <f t="shared" si="45"/>
        <v>2AUTHOR FULL NAMES: Shenderova, Svetlana (57204286919)</v>
      </c>
      <c r="B2891">
        <v>2</v>
      </c>
      <c r="C2891" t="s">
        <v>3114</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3115</v>
      </c>
    </row>
    <row r="2894" spans="1:3" x14ac:dyDescent="0.45">
      <c r="A2894" t="str">
        <f t="shared" si="45"/>
        <v>5(2018) Journal of Higher Education Policy and Management, 40 (6), pp. 611 - 628, Cited 5 times.</v>
      </c>
      <c r="B2894">
        <v>5</v>
      </c>
      <c r="C2894" t="s">
        <v>3116</v>
      </c>
    </row>
    <row r="2895" spans="1:3" x14ac:dyDescent="0.45">
      <c r="A2895" t="str">
        <f t="shared" si="45"/>
        <v>6DOI: 10.1080/1360080X.2018.1529134</v>
      </c>
      <c r="B2895">
        <v>6</v>
      </c>
      <c r="C2895" t="s">
        <v>3117</v>
      </c>
    </row>
    <row r="2896" spans="1:3" x14ac:dyDescent="0.45">
      <c r="A2896" t="str">
        <f t="shared" si="45"/>
        <v>7https://www.scopus.com/inward/record.uri?eid=2-s2.0-85055132294&amp;doi=10.1080%2f1360080X.2018.1529134&amp;partnerID=40&amp;md5=7bc58ef0a5d4ca3f09f51285ba16a162</v>
      </c>
      <c r="B2896">
        <v>7</v>
      </c>
      <c r="C2896" t="s">
        <v>3118</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3119</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3487</v>
      </c>
    </row>
    <row r="2904" spans="1:3" x14ac:dyDescent="0.45">
      <c r="A2904" t="str">
        <f t="shared" si="45"/>
        <v>2AUTHOR FULL NAMES: Olaleye, Sunday (57200150314); Ukpabi, Dandison (57192807174); Mogaji, Emmanuel (56823605700)</v>
      </c>
      <c r="B2904">
        <v>2</v>
      </c>
      <c r="C2904" t="s">
        <v>3488</v>
      </c>
    </row>
    <row r="2905" spans="1:3" x14ac:dyDescent="0.45">
      <c r="A2905" t="str">
        <f t="shared" si="45"/>
        <v>357200150314; 57192807174; 56823605700</v>
      </c>
      <c r="B2905">
        <v>3</v>
      </c>
      <c r="C2905" t="s">
        <v>3489</v>
      </c>
    </row>
    <row r="2906" spans="1:3" x14ac:dyDescent="0.45">
      <c r="A2906" t="str">
        <f t="shared" si="45"/>
        <v>4Social media for universities’ strategic communication: How nigerian universities use facebook</v>
      </c>
      <c r="B2906">
        <v>4</v>
      </c>
      <c r="C2906" t="s">
        <v>3490</v>
      </c>
    </row>
    <row r="2907" spans="1:3" x14ac:dyDescent="0.45">
      <c r="A2907" t="str">
        <f t="shared" si="45"/>
        <v>5(2020) Strategic Marketing of Higher Education in Africa, pp. 116 - 135, Cited 2 times.</v>
      </c>
      <c r="B2907">
        <v>5</v>
      </c>
      <c r="C2907" t="s">
        <v>3491</v>
      </c>
    </row>
    <row r="2908" spans="1:3" x14ac:dyDescent="0.45">
      <c r="A2908" t="str">
        <f t="shared" si="45"/>
        <v>6DOI: 10.4324/9780429320934-9</v>
      </c>
      <c r="B2908">
        <v>6</v>
      </c>
      <c r="C2908" t="s">
        <v>3492</v>
      </c>
    </row>
    <row r="2909" spans="1:3" x14ac:dyDescent="0.45">
      <c r="A2909" t="str">
        <f t="shared" si="45"/>
        <v>7https://www.scopus.com/inward/record.uri?eid=2-s2.0-85089051097&amp;doi=10.4324%2f9780429320934-9&amp;partnerID=40&amp;md5=53be227f11319a9fdc30959c6f50c46d</v>
      </c>
      <c r="B2909">
        <v>7</v>
      </c>
      <c r="C2909" t="s">
        <v>3493</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3494</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3128</v>
      </c>
    </row>
    <row r="2917" spans="1:3" x14ac:dyDescent="0.45">
      <c r="A2917" t="str">
        <f t="shared" si="45"/>
        <v>2AUTHOR FULL NAMES: Bulmann, U.B. Ulrike (57211216419); Bornhöft, S.B. Sara (57211216943); Vosgerau, K.V. Klaus (57211215296); Ellinger, D.E. Dorothea (55615244200); Knutzen, S.K. Sönke (56369557900)</v>
      </c>
      <c r="B2917">
        <v>2</v>
      </c>
      <c r="C2917" t="s">
        <v>3129</v>
      </c>
    </row>
    <row r="2918" spans="1:3" x14ac:dyDescent="0.45">
      <c r="A2918" t="str">
        <f t="shared" si="45"/>
        <v>357211216419; 57211216943; 57211215296; 55615244200; 56369557900</v>
      </c>
      <c r="B2918">
        <v>3</v>
      </c>
      <c r="C2918" t="s">
        <v>3130</v>
      </c>
    </row>
    <row r="2919" spans="1:3" x14ac:dyDescent="0.45">
      <c r="A2919" t="str">
        <f t="shared" si="45"/>
        <v>4Combining research and teaching in engineering. Creating a pedagogical qualification programme on research-based learning for early stage researchers</v>
      </c>
      <c r="B2919">
        <v>4</v>
      </c>
      <c r="C2919" t="s">
        <v>3131</v>
      </c>
    </row>
    <row r="2920" spans="1:3" x14ac:dyDescent="0.45">
      <c r="A2920" t="str">
        <f t="shared" si="45"/>
        <v>5(2019) Proceedings of the 46th SEFI Annual Conference 2018: Creativity, Innovation and Entrepreneurship for Engineering Education Excellence, pp. 97 - 105, Cited 3 times.</v>
      </c>
      <c r="B2920">
        <v>5</v>
      </c>
      <c r="C2920" t="s">
        <v>3132</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3133</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3134</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3501</v>
      </c>
    </row>
    <row r="2930" spans="1:3" x14ac:dyDescent="0.45">
      <c r="A2930" t="str">
        <f t="shared" si="45"/>
        <v>2AUTHOR FULL NAMES: Latham, Bethany (35077098600)</v>
      </c>
      <c r="B2930">
        <v>2</v>
      </c>
      <c r="C2930" t="s">
        <v>3502</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3503</v>
      </c>
    </row>
    <row r="2933" spans="1:3" x14ac:dyDescent="0.45">
      <c r="A2933" t="str">
        <f t="shared" si="45"/>
        <v>5(2022) Digital Library Perspectives, 38 (4), pp. 521 - 531, Cited 2 times.</v>
      </c>
      <c r="B2933">
        <v>5</v>
      </c>
      <c r="C2933" t="s">
        <v>3504</v>
      </c>
    </row>
    <row r="2934" spans="1:3" x14ac:dyDescent="0.45">
      <c r="A2934" t="str">
        <f t="shared" si="45"/>
        <v>6DOI: 10.1108/DLP-05-2021-0038</v>
      </c>
      <c r="B2934">
        <v>6</v>
      </c>
      <c r="C2934" t="s">
        <v>3505</v>
      </c>
    </row>
    <row r="2935" spans="1:3" x14ac:dyDescent="0.45">
      <c r="A2935" t="str">
        <f t="shared" si="45"/>
        <v>7https://www.scopus.com/inward/record.uri?eid=2-s2.0-85127456290&amp;doi=10.1108%2fDLP-05-2021-0038&amp;partnerID=40&amp;md5=015ebf0b2c4fdcb5b5f102323ecc0709</v>
      </c>
      <c r="B2935">
        <v>7</v>
      </c>
      <c r="C2935" t="s">
        <v>3506</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3507</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3516</v>
      </c>
    </row>
    <row r="2943" spans="1:3" x14ac:dyDescent="0.45">
      <c r="A2943" t="str">
        <f t="shared" si="45"/>
        <v>2AUTHOR FULL NAMES: Shan, Yuan George (44462005800); Zhang, Junru (57203939892); Alam, Manzurul (56286227700); Hancock, Phil (57213948872)</v>
      </c>
      <c r="B2943">
        <v>2</v>
      </c>
      <c r="C2943" t="s">
        <v>3517</v>
      </c>
    </row>
    <row r="2944" spans="1:3" x14ac:dyDescent="0.45">
      <c r="A2944" t="str">
        <f t="shared" si="45"/>
        <v>344462005800; 57203939892; 56286227700; 57213948872</v>
      </c>
      <c r="B2944">
        <v>3</v>
      </c>
      <c r="C2944" t="s">
        <v>3518</v>
      </c>
    </row>
    <row r="2945" spans="1:3" x14ac:dyDescent="0.45">
      <c r="A2945" t="str">
        <f t="shared" si="45"/>
        <v>4Does sustainability reporting promote university ranking? Australian and New Zealand evidence</v>
      </c>
      <c r="B2945">
        <v>4</v>
      </c>
      <c r="C2945" t="s">
        <v>3519</v>
      </c>
    </row>
    <row r="2946" spans="1:3" x14ac:dyDescent="0.45">
      <c r="A2946" t="str">
        <f t="shared" si="45"/>
        <v>5(2022) Meditari Accountancy Research, 30 (6), pp. 1393 - 1418, Cited 2 times.</v>
      </c>
      <c r="B2946">
        <v>5</v>
      </c>
      <c r="C2946" t="s">
        <v>3520</v>
      </c>
    </row>
    <row r="2947" spans="1:3" x14ac:dyDescent="0.45">
      <c r="A2947" t="str">
        <f t="shared" si="45"/>
        <v>6DOI: 10.1108/MEDAR-11-2020-1060</v>
      </c>
      <c r="B2947">
        <v>6</v>
      </c>
      <c r="C2947" t="s">
        <v>3521</v>
      </c>
    </row>
    <row r="2948" spans="1:3" x14ac:dyDescent="0.45">
      <c r="A2948" t="str">
        <f t="shared" si="45"/>
        <v>7https://www.scopus.com/inward/record.uri?eid=2-s2.0-85114451559&amp;doi=10.1108%2fMEDAR-11-2020-1060&amp;partnerID=40&amp;md5=175adca4a71dbf454c88260a5e3f425b</v>
      </c>
      <c r="B2948">
        <v>7</v>
      </c>
      <c r="C2948" t="s">
        <v>3522</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3523</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3135</v>
      </c>
    </row>
    <row r="2956" spans="1:3" x14ac:dyDescent="0.45">
      <c r="A2956" t="str">
        <f t="shared" si="46"/>
        <v>2AUTHOR FULL NAMES: Leon, Raul A. (56091032000); Vega, Blanca E. (36562829900)</v>
      </c>
      <c r="B2956">
        <v>2</v>
      </c>
      <c r="C2956" t="s">
        <v>3136</v>
      </c>
    </row>
    <row r="2957" spans="1:3" x14ac:dyDescent="0.45">
      <c r="A2957" t="str">
        <f t="shared" si="46"/>
        <v>356091032000; 36562829900</v>
      </c>
      <c r="B2957">
        <v>3</v>
      </c>
      <c r="C2957" t="s">
        <v>3137</v>
      </c>
    </row>
    <row r="2958" spans="1:3" x14ac:dyDescent="0.45">
      <c r="A2958" t="str">
        <f t="shared" si="46"/>
        <v>4Perceptions of State-Regulated Reform: Desire, Dedication, and Uncertainty in Policy Implementation</v>
      </c>
      <c r="B2958">
        <v>4</v>
      </c>
      <c r="C2958" t="s">
        <v>3138</v>
      </c>
    </row>
    <row r="2959" spans="1:3" x14ac:dyDescent="0.45">
      <c r="A2959" t="str">
        <f t="shared" si="46"/>
        <v>5(2021) Higher Education Policy, 34 (3), pp. 622 - 642, Cited 3 times.</v>
      </c>
      <c r="B2959">
        <v>5</v>
      </c>
      <c r="C2959" t="s">
        <v>3139</v>
      </c>
    </row>
    <row r="2960" spans="1:3" x14ac:dyDescent="0.45">
      <c r="A2960" t="str">
        <f t="shared" si="46"/>
        <v>6DOI: 10.1057/s41307-019-00154-0</v>
      </c>
      <c r="B2960">
        <v>6</v>
      </c>
      <c r="C2960" t="s">
        <v>3140</v>
      </c>
    </row>
    <row r="2961" spans="1:3" x14ac:dyDescent="0.45">
      <c r="A2961" t="str">
        <f t="shared" si="46"/>
        <v>7https://www.scopus.com/inward/record.uri?eid=2-s2.0-85068896117&amp;doi=10.1057%2fs41307-019-00154-0&amp;partnerID=40&amp;md5=a3af30d3bdc3952bfdb40e04457ba46f</v>
      </c>
      <c r="B2961">
        <v>7</v>
      </c>
      <c r="C2961" t="s">
        <v>3141</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3142</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3143</v>
      </c>
    </row>
    <row r="2969" spans="1:3" x14ac:dyDescent="0.45">
      <c r="A2969" t="str">
        <f t="shared" si="46"/>
        <v>2AUTHOR FULL NAMES: Córcoles, Yolanda Ramírez (22952077100); Lizano, Montserrat Manzaneque (50861449500)</v>
      </c>
      <c r="B2969">
        <v>2</v>
      </c>
      <c r="C2969" t="s">
        <v>3144</v>
      </c>
    </row>
    <row r="2970" spans="1:3" x14ac:dyDescent="0.45">
      <c r="A2970" t="str">
        <f t="shared" si="46"/>
        <v>322952077100; 50861449500</v>
      </c>
      <c r="B2970">
        <v>3</v>
      </c>
      <c r="C2970" t="s">
        <v>2305</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3145</v>
      </c>
    </row>
    <row r="2972" spans="1:3" x14ac:dyDescent="0.45">
      <c r="A2972" t="str">
        <f t="shared" si="46"/>
        <v>5(2013) Revista de Estudios Regionales, (97), pp. 15 - 49, Cited 4 times.</v>
      </c>
      <c r="B2972">
        <v>5</v>
      </c>
      <c r="C2972" t="s">
        <v>3146</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3147</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3148</v>
      </c>
    </row>
    <row r="2977" spans="1:3" x14ac:dyDescent="0.45">
      <c r="A2977" t="str">
        <f t="shared" si="46"/>
        <v>10LANGUAGE OF ORIGINAL DOCUMENT: Spanish</v>
      </c>
      <c r="B2977">
        <v>10</v>
      </c>
      <c r="C2977" t="s">
        <v>3028</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3524</v>
      </c>
    </row>
    <row r="2982" spans="1:3" x14ac:dyDescent="0.45">
      <c r="A2982" t="str">
        <f t="shared" si="46"/>
        <v>2AUTHOR FULL NAMES: Harlow, Ashley N. (57208756233); Buswell, Natascha T. (57219849163); Lo, Stanley M. (57192137927); Sato, Brian K. (56435698800)</v>
      </c>
      <c r="B2982">
        <v>2</v>
      </c>
      <c r="C2982" t="s">
        <v>3525</v>
      </c>
    </row>
    <row r="2983" spans="1:3" x14ac:dyDescent="0.45">
      <c r="A2983" t="str">
        <f t="shared" si="46"/>
        <v>357208756233; 57219849163; 57192137927; 56435698800</v>
      </c>
      <c r="B2983">
        <v>3</v>
      </c>
      <c r="C2983" t="s">
        <v>3526</v>
      </c>
    </row>
    <row r="2984" spans="1:3" x14ac:dyDescent="0.45">
      <c r="A2984" t="str">
        <f t="shared" si="46"/>
        <v>4Stakeholder perspectives on hiring teaching-focused faculty at research-intensive universities</v>
      </c>
      <c r="B2984">
        <v>4</v>
      </c>
      <c r="C2984" t="s">
        <v>3527</v>
      </c>
    </row>
    <row r="2985" spans="1:3" x14ac:dyDescent="0.45">
      <c r="A2985" t="str">
        <f t="shared" si="46"/>
        <v>5(2022) International Journal of STEM Education, 9 (1), art. no. 54, Cited 2 times.</v>
      </c>
      <c r="B2985">
        <v>5</v>
      </c>
      <c r="C2985" t="s">
        <v>3528</v>
      </c>
    </row>
    <row r="2986" spans="1:3" x14ac:dyDescent="0.45">
      <c r="A2986" t="str">
        <f t="shared" si="46"/>
        <v>6DOI: 10.1186/s40594-022-00370-y</v>
      </c>
      <c r="B2986">
        <v>6</v>
      </c>
      <c r="C2986" t="s">
        <v>3529</v>
      </c>
    </row>
    <row r="2987" spans="1:3" x14ac:dyDescent="0.45">
      <c r="A2987" t="str">
        <f t="shared" si="46"/>
        <v>7https://www.scopus.com/inward/record.uri?eid=2-s2.0-85135722819&amp;doi=10.1186%2fs40594-022-00370-y&amp;partnerID=40&amp;md5=c5690b4bcd8b64f51c934f755dec17df</v>
      </c>
      <c r="B2987">
        <v>7</v>
      </c>
      <c r="C2987" t="s">
        <v>3530</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3531</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3149</v>
      </c>
    </row>
    <row r="3034" spans="1:3" x14ac:dyDescent="0.45">
      <c r="A3034" t="str">
        <f t="shared" si="47"/>
        <v>2AUTHOR FULL NAMES: Baradaran Ghahfarokhi, Mohammadali (57188744952); Mohaghar, Ali (8533788100); Saghafi, Fatemeh (24528736300)</v>
      </c>
      <c r="B3034">
        <v>2</v>
      </c>
      <c r="C3034" t="s">
        <v>3150</v>
      </c>
    </row>
    <row r="3035" spans="1:3" x14ac:dyDescent="0.45">
      <c r="A3035" t="str">
        <f t="shared" si="47"/>
        <v>357188744952; 8533788100; 24528736300</v>
      </c>
      <c r="B3035">
        <v>3</v>
      </c>
      <c r="C3035" t="s">
        <v>3151</v>
      </c>
    </row>
    <row r="3036" spans="1:3" x14ac:dyDescent="0.45">
      <c r="A3036" t="str">
        <f t="shared" si="47"/>
        <v>4The futures of the University of Tehran using causal layered analysis</v>
      </c>
      <c r="B3036">
        <v>4</v>
      </c>
      <c r="C3036" t="s">
        <v>3152</v>
      </c>
    </row>
    <row r="3037" spans="1:3" x14ac:dyDescent="0.45">
      <c r="A3037" t="str">
        <f t="shared" si="47"/>
        <v>5(2018) Foresight, 20 (4), pp. 393 - 415, Cited 4 times.</v>
      </c>
      <c r="B3037">
        <v>5</v>
      </c>
      <c r="C3037" t="s">
        <v>3153</v>
      </c>
    </row>
    <row r="3038" spans="1:3" x14ac:dyDescent="0.45">
      <c r="A3038" t="str">
        <f t="shared" si="47"/>
        <v>6DOI: 10.1108/FS-01-2018-0001</v>
      </c>
      <c r="B3038">
        <v>6</v>
      </c>
      <c r="C3038" t="s">
        <v>3154</v>
      </c>
    </row>
    <row r="3039" spans="1:3" x14ac:dyDescent="0.45">
      <c r="A3039" t="str">
        <f t="shared" si="47"/>
        <v>7https://www.scopus.com/inward/record.uri?eid=2-s2.0-85054908155&amp;doi=10.1108%2fFS-01-2018-0001&amp;partnerID=40&amp;md5=3c1dc043130ea92cc00e0607428f4dbb</v>
      </c>
      <c r="B3039">
        <v>7</v>
      </c>
      <c r="C3039" t="s">
        <v>3155</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3156</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3540</v>
      </c>
    </row>
    <row r="3060" spans="1:3" x14ac:dyDescent="0.45">
      <c r="A3060" t="str">
        <f t="shared" si="47"/>
        <v>2AUTHOR FULL NAMES: Brown, Kelly L. (55457136900); Holguin, Gina (57191615398); Scott, Tara Halbrook (57191618803)</v>
      </c>
      <c r="B3060">
        <v>2</v>
      </c>
      <c r="C3060" t="s">
        <v>3541</v>
      </c>
    </row>
    <row r="3061" spans="1:3" x14ac:dyDescent="0.45">
      <c r="A3061" t="str">
        <f t="shared" si="47"/>
        <v>355457136900; 57191615398; 57191618803</v>
      </c>
      <c r="B3061">
        <v>3</v>
      </c>
      <c r="C3061" t="s">
        <v>3542</v>
      </c>
    </row>
    <row r="3062" spans="1:3" x14ac:dyDescent="0.45">
      <c r="A3062" t="str">
        <f t="shared" si="47"/>
        <v>4Emergency management communication on university Web sites: A 7-year study</v>
      </c>
      <c r="B3062">
        <v>4</v>
      </c>
      <c r="C3062" t="s">
        <v>3543</v>
      </c>
    </row>
    <row r="3063" spans="1:3" x14ac:dyDescent="0.45">
      <c r="A3063" t="str">
        <f t="shared" si="47"/>
        <v>5(2016) Journal of Emergency Management, 14 (4), pp. 259 - 268, Cited 2 times.</v>
      </c>
      <c r="B3063">
        <v>5</v>
      </c>
      <c r="C3063" t="s">
        <v>3544</v>
      </c>
    </row>
    <row r="3064" spans="1:3" x14ac:dyDescent="0.45">
      <c r="A3064" t="str">
        <f t="shared" si="47"/>
        <v>6DOI: 10.5055/jem.2016.0291</v>
      </c>
      <c r="B3064">
        <v>6</v>
      </c>
      <c r="C3064" t="s">
        <v>3545</v>
      </c>
    </row>
    <row r="3065" spans="1:3" x14ac:dyDescent="0.45">
      <c r="A3065" t="str">
        <f t="shared" si="47"/>
        <v>7https://www.scopus.com/inward/record.uri?eid=2-s2.0-84992135296&amp;doi=10.5055%2fjem.2016.0291&amp;partnerID=40&amp;md5=5f64bccbe7d37c30cf3124be2332c83a</v>
      </c>
      <c r="B3065">
        <v>7</v>
      </c>
      <c r="C3065" t="s">
        <v>3546</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3157</v>
      </c>
    </row>
    <row r="3073" spans="1:3" x14ac:dyDescent="0.45">
      <c r="A3073" t="str">
        <f t="shared" si="47"/>
        <v>2AUTHOR FULL NAMES: Garrett, Stacey D. (56763623100); Williams, Michael Steven (7410001046); Carr, Amanda M. (57726566300)</v>
      </c>
      <c r="B3073">
        <v>2</v>
      </c>
      <c r="C3073" t="s">
        <v>3158</v>
      </c>
    </row>
    <row r="3074" spans="1:3" x14ac:dyDescent="0.45">
      <c r="A3074" t="str">
        <f t="shared" si="47"/>
        <v>356763623100; 7410001046; 57726566300</v>
      </c>
      <c r="B3074">
        <v>3</v>
      </c>
      <c r="C3074" t="s">
        <v>3159</v>
      </c>
    </row>
    <row r="3075" spans="1:3" x14ac:dyDescent="0.45">
      <c r="A3075" t="str">
        <f t="shared" si="47"/>
        <v>4Finding Their Way: Exploring the Experiences of Tenured Black Women Faculty</v>
      </c>
      <c r="B3075">
        <v>4</v>
      </c>
      <c r="C3075" t="s">
        <v>3160</v>
      </c>
    </row>
    <row r="3076" spans="1:3" x14ac:dyDescent="0.45">
      <c r="A3076" t="str">
        <f t="shared" si="47"/>
        <v>5(2022) Journal of Diversity in Higher Education, Cited 3 times.</v>
      </c>
      <c r="B3076">
        <v>5</v>
      </c>
      <c r="C3076" t="s">
        <v>3161</v>
      </c>
    </row>
    <row r="3077" spans="1:3" x14ac:dyDescent="0.45">
      <c r="A3077" t="str">
        <f t="shared" ref="A3077:A3140" si="48">B3077&amp;C3077</f>
        <v>6DOI: 10.1037/dhe0000213</v>
      </c>
      <c r="B3077">
        <v>6</v>
      </c>
      <c r="C3077" t="s">
        <v>3162</v>
      </c>
    </row>
    <row r="3078" spans="1:3" x14ac:dyDescent="0.45">
      <c r="A3078" t="str">
        <f t="shared" si="48"/>
        <v>7https://www.scopus.com/inward/record.uri?eid=2-s2.0-85134760516&amp;doi=10.1037%2fdhe0000213&amp;partnerID=40&amp;md5=6e0345a06a3d41553f9a9e96f33b9c32</v>
      </c>
      <c r="B3078">
        <v>7</v>
      </c>
      <c r="C3078" t="s">
        <v>3163</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3164</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3180</v>
      </c>
    </row>
    <row r="3086" spans="1:3" x14ac:dyDescent="0.45">
      <c r="A3086" t="str">
        <f t="shared" si="48"/>
        <v>2AUTHOR FULL NAMES: Benneworth, Paul (6505965654); Dauncey, Hugh (6506998461)</v>
      </c>
      <c r="B3086">
        <v>2</v>
      </c>
      <c r="C3086" t="s">
        <v>3181</v>
      </c>
    </row>
    <row r="3087" spans="1:3" x14ac:dyDescent="0.45">
      <c r="A3087" t="str">
        <f t="shared" si="48"/>
        <v>36505965654; 6506998461</v>
      </c>
      <c r="B3087">
        <v>3</v>
      </c>
      <c r="C3087" t="s">
        <v>3182</v>
      </c>
    </row>
    <row r="3088" spans="1:3" x14ac:dyDescent="0.45">
      <c r="A3088" t="str">
        <f t="shared" si="48"/>
        <v>4Cultural policy, creative clusters and the complexity of higher education: notes from the case of Enjmin in Angoulême, France</v>
      </c>
      <c r="B3088">
        <v>4</v>
      </c>
      <c r="C3088" t="s">
        <v>3183</v>
      </c>
    </row>
    <row r="3089" spans="1:3" x14ac:dyDescent="0.45">
      <c r="A3089" t="str">
        <f t="shared" si="48"/>
        <v>5(2016) International Journal of Cultural Policy, 22 (1), pp. 80 - 99, Cited 5 times.</v>
      </c>
      <c r="B3089">
        <v>5</v>
      </c>
      <c r="C3089" t="s">
        <v>3184</v>
      </c>
    </row>
    <row r="3090" spans="1:3" x14ac:dyDescent="0.45">
      <c r="A3090" t="str">
        <f t="shared" si="48"/>
        <v>6DOI: 10.1080/10286632.2015.1101083</v>
      </c>
      <c r="B3090">
        <v>6</v>
      </c>
      <c r="C3090" t="s">
        <v>3185</v>
      </c>
    </row>
    <row r="3091" spans="1:3" x14ac:dyDescent="0.45">
      <c r="A3091" t="str">
        <f t="shared" si="48"/>
        <v>7https://www.scopus.com/inward/record.uri?eid=2-s2.0-84946423130&amp;doi=10.1080%2f10286632.2015.1101083&amp;partnerID=40&amp;md5=ceed18379ac60302c5212a27a6087fe1</v>
      </c>
      <c r="B3091">
        <v>7</v>
      </c>
      <c r="C3091" t="s">
        <v>3186</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3187</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3548</v>
      </c>
    </row>
    <row r="3112" spans="1:3" x14ac:dyDescent="0.45">
      <c r="A3112" t="str">
        <f t="shared" si="48"/>
        <v>2AUTHOR FULL NAMES: Workman, Erin (57215090088); Vandenberg, Peter (57023666700); Crozier, Madeline (57219110228)</v>
      </c>
      <c r="B3112">
        <v>2</v>
      </c>
      <c r="C3112" t="s">
        <v>3549</v>
      </c>
    </row>
    <row r="3113" spans="1:3" x14ac:dyDescent="0.45">
      <c r="A3113" t="str">
        <f t="shared" si="48"/>
        <v>357215090088; 57023666700; 57219110228</v>
      </c>
      <c r="B3113">
        <v>3</v>
      </c>
      <c r="C3113" t="s">
        <v>3550</v>
      </c>
    </row>
    <row r="3114" spans="1:3" x14ac:dyDescent="0.45">
      <c r="A3114" t="str">
        <f t="shared" si="48"/>
        <v>4Drafting Pandemic Policy: Writing and Sudden Institutional Change</v>
      </c>
      <c r="B3114">
        <v>4</v>
      </c>
      <c r="C3114" t="s">
        <v>3551</v>
      </c>
    </row>
    <row r="3115" spans="1:3" x14ac:dyDescent="0.45">
      <c r="A3115" t="str">
        <f t="shared" si="48"/>
        <v>5(2021) Journal of Business and Technical Communication, 35 (1), pp. 140 - 146, Cited 2 times.</v>
      </c>
      <c r="B3115">
        <v>5</v>
      </c>
      <c r="C3115" t="s">
        <v>3552</v>
      </c>
    </row>
    <row r="3116" spans="1:3" x14ac:dyDescent="0.45">
      <c r="A3116" t="str">
        <f t="shared" si="48"/>
        <v>6DOI: 10.1177/1050651920959194</v>
      </c>
      <c r="B3116">
        <v>6</v>
      </c>
      <c r="C3116" t="s">
        <v>3553</v>
      </c>
    </row>
    <row r="3117" spans="1:3" x14ac:dyDescent="0.45">
      <c r="A3117" t="str">
        <f t="shared" si="48"/>
        <v>7https://www.scopus.com/inward/record.uri?eid=2-s2.0-85091284132&amp;doi=10.1177%2f1050651920959194&amp;partnerID=40&amp;md5=59c374f2b8425b2f999ed2d8a499037d</v>
      </c>
      <c r="B3117">
        <v>7</v>
      </c>
      <c r="C3117" t="s">
        <v>3554</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3555</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3196</v>
      </c>
    </row>
    <row r="3138" spans="1:3" x14ac:dyDescent="0.45">
      <c r="A3138" t="str">
        <f t="shared" si="48"/>
        <v>2AUTHOR FULL NAMES: Tahsildar, Nasim (57223930829)</v>
      </c>
      <c r="B3138">
        <v>2</v>
      </c>
      <c r="C3138" t="s">
        <v>3197</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3198</v>
      </c>
    </row>
    <row r="3141" spans="1:3" x14ac:dyDescent="0.45">
      <c r="A3141" t="str">
        <f t="shared" ref="A3141:A3204" si="49">B3141&amp;C3141</f>
        <v>5(2021) International Journal of Leadership in Education, Cited 3 times.</v>
      </c>
      <c r="B3141">
        <v>5</v>
      </c>
      <c r="C3141" t="s">
        <v>3199</v>
      </c>
    </row>
    <row r="3142" spans="1:3" x14ac:dyDescent="0.45">
      <c r="A3142" t="str">
        <f t="shared" si="49"/>
        <v>6DOI: 10.1080/13603124.2021.1926546</v>
      </c>
      <c r="B3142">
        <v>6</v>
      </c>
      <c r="C3142" t="s">
        <v>3200</v>
      </c>
    </row>
    <row r="3143" spans="1:3" x14ac:dyDescent="0.45">
      <c r="A3143" t="str">
        <f t="shared" si="49"/>
        <v>7https://www.scopus.com/inward/record.uri?eid=2-s2.0-85106497566&amp;doi=10.1080%2f13603124.2021.1926546&amp;partnerID=40&amp;md5=05560e43f80e826e95ecdc795520d159</v>
      </c>
      <c r="B3143">
        <v>7</v>
      </c>
      <c r="C3143" t="s">
        <v>3201</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3202</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3203</v>
      </c>
    </row>
    <row r="3151" spans="1:3" x14ac:dyDescent="0.45">
      <c r="A3151" t="str">
        <f t="shared" si="49"/>
        <v>2AUTHOR FULL NAMES: Pendall, Rolf (6603096493); Prochaska, Natalie (57201878207); Allred, Dustin (55672098200); Hillyard, Caitlin (57927751600)</v>
      </c>
      <c r="B3151">
        <v>2</v>
      </c>
      <c r="C3151" t="s">
        <v>3204</v>
      </c>
    </row>
    <row r="3152" spans="1:3" x14ac:dyDescent="0.45">
      <c r="A3152" t="str">
        <f t="shared" si="49"/>
        <v>36603096493; 57201878207; 55672098200; 57927751600</v>
      </c>
      <c r="B3152">
        <v>3</v>
      </c>
      <c r="C3152" t="s">
        <v>3205</v>
      </c>
    </row>
    <row r="3153" spans="1:3" x14ac:dyDescent="0.45">
      <c r="A3153" t="str">
        <f t="shared" si="49"/>
        <v>4A New Skyline for Champaign: An Urban Dormitory Transformed</v>
      </c>
      <c r="B3153">
        <v>4</v>
      </c>
      <c r="C3153" t="s">
        <v>3206</v>
      </c>
    </row>
    <row r="3154" spans="1:3" x14ac:dyDescent="0.45">
      <c r="A3154" t="str">
        <f t="shared" si="49"/>
        <v>5(2022) Housing Policy Debate, Cited 3 times.</v>
      </c>
      <c r="B3154">
        <v>5</v>
      </c>
      <c r="C3154" t="s">
        <v>3207</v>
      </c>
    </row>
    <row r="3155" spans="1:3" x14ac:dyDescent="0.45">
      <c r="A3155" t="str">
        <f t="shared" si="49"/>
        <v>6DOI: 10.1080/10511482.2022.2124532</v>
      </c>
      <c r="B3155">
        <v>6</v>
      </c>
      <c r="C3155" t="s">
        <v>3208</v>
      </c>
    </row>
    <row r="3156" spans="1:3" x14ac:dyDescent="0.45">
      <c r="A3156" t="str">
        <f t="shared" si="49"/>
        <v>7https://www.scopus.com/inward/record.uri?eid=2-s2.0-85139846217&amp;doi=10.1080%2f10511482.2022.2124532&amp;partnerID=40&amp;md5=45dabcd8b9e10542a3da78fc6fb3e54e</v>
      </c>
      <c r="B3156">
        <v>7</v>
      </c>
      <c r="C3156" t="s">
        <v>3209</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3210</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3211</v>
      </c>
    </row>
    <row r="3190" spans="1:3" x14ac:dyDescent="0.45">
      <c r="A3190" t="str">
        <f t="shared" si="49"/>
        <v>2AUTHOR FULL NAMES: Vitchenko, Olga (57194641842)</v>
      </c>
      <c r="B3190">
        <v>2</v>
      </c>
      <c r="C3190" t="s">
        <v>3212</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3213</v>
      </c>
    </row>
    <row r="3193" spans="1:3" x14ac:dyDescent="0.45">
      <c r="A3193" t="str">
        <f t="shared" si="49"/>
        <v>5(2017) Electronic Journal of Foreign Language Teaching, 14 (1), pp. 102 - 116, Cited 4 times.</v>
      </c>
      <c r="B3193">
        <v>5</v>
      </c>
      <c r="C3193" t="s">
        <v>3214</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3215</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3216</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3217</v>
      </c>
    </row>
    <row r="3203" spans="1:3" x14ac:dyDescent="0.45">
      <c r="A3203" t="str">
        <f t="shared" si="49"/>
        <v>2AUTHOR FULL NAMES: Prasad, Sathya (57216753041); Bhat, Raghavendra S (57217290903)</v>
      </c>
      <c r="B3203">
        <v>2</v>
      </c>
      <c r="C3203" t="s">
        <v>3218</v>
      </c>
    </row>
    <row r="3204" spans="1:3" x14ac:dyDescent="0.45">
      <c r="A3204" t="str">
        <f t="shared" si="49"/>
        <v>357216753041; 57217290903</v>
      </c>
      <c r="B3204">
        <v>3</v>
      </c>
      <c r="C3204" t="s">
        <v>3219</v>
      </c>
    </row>
    <row r="3205" spans="1:3" x14ac:dyDescent="0.45">
      <c r="A3205" t="str">
        <f t="shared" ref="A3205:A3268" si="50">B3205&amp;C3205</f>
        <v>4India industry-university collaboration - A novel approach combining technology, innovation, and entrepreneurship</v>
      </c>
      <c r="B3205">
        <v>4</v>
      </c>
      <c r="C3205" t="s">
        <v>3220</v>
      </c>
    </row>
    <row r="3206" spans="1:3" x14ac:dyDescent="0.45">
      <c r="A3206" t="str">
        <f t="shared" si="50"/>
        <v>5(2021) IEEE Global Engineering Education Conference, EDUCON, 2021-April, art. no. 9454090, pp. 373 - 380, Cited 3 times.</v>
      </c>
      <c r="B3206">
        <v>5</v>
      </c>
      <c r="C3206" t="s">
        <v>3221</v>
      </c>
    </row>
    <row r="3207" spans="1:3" x14ac:dyDescent="0.45">
      <c r="A3207" t="str">
        <f t="shared" si="50"/>
        <v>6DOI: 10.1109/EDUCON46332.2021.9454090</v>
      </c>
      <c r="B3207">
        <v>6</v>
      </c>
      <c r="C3207" t="s">
        <v>3222</v>
      </c>
    </row>
    <row r="3208" spans="1:3" x14ac:dyDescent="0.45">
      <c r="A3208" t="str">
        <f t="shared" si="50"/>
        <v>7https://www.scopus.com/inward/record.uri?eid=2-s2.0-85112407757&amp;doi=10.1109%2fEDUCON46332.2021.9454090&amp;partnerID=40&amp;md5=02fb691e91c2c0907e125b6fc7e1b28d</v>
      </c>
      <c r="B3208">
        <v>7</v>
      </c>
      <c r="C3208" t="s">
        <v>3223</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3224</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3225</v>
      </c>
    </row>
    <row r="3216" spans="1:3" x14ac:dyDescent="0.45">
      <c r="A3216" t="str">
        <f t="shared" si="50"/>
        <v>2AUTHOR FULL NAMES: Dostilio, Lina D. (55969573100)</v>
      </c>
      <c r="B3216">
        <v>2</v>
      </c>
      <c r="C3216" t="s">
        <v>3226</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3227</v>
      </c>
    </row>
    <row r="3219" spans="1:3" x14ac:dyDescent="0.45">
      <c r="A3219" t="str">
        <f t="shared" si="50"/>
        <v>5(2017) The Cambridge Handbook of Service Learning and Community Engagement, pp. 370 - 384, Cited 3 times.</v>
      </c>
      <c r="B3219">
        <v>5</v>
      </c>
      <c r="C3219" t="s">
        <v>3228</v>
      </c>
    </row>
    <row r="3220" spans="1:3" x14ac:dyDescent="0.45">
      <c r="A3220" t="str">
        <f t="shared" si="50"/>
        <v>6DOI: 10.1017/9781316650011.036</v>
      </c>
      <c r="B3220">
        <v>6</v>
      </c>
      <c r="C3220" t="s">
        <v>3229</v>
      </c>
    </row>
    <row r="3221" spans="1:3" x14ac:dyDescent="0.45">
      <c r="A3221" t="str">
        <f t="shared" si="50"/>
        <v>7https://www.scopus.com/inward/record.uri?eid=2-s2.0-85048027426&amp;doi=10.1017%2f9781316650011.036&amp;partnerID=40&amp;md5=133a9ae5b385aaaadbf32363d07b7567</v>
      </c>
      <c r="B3221">
        <v>7</v>
      </c>
      <c r="C3221" t="s">
        <v>3230</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3231</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3232</v>
      </c>
    </row>
    <row r="3255" spans="1:3" x14ac:dyDescent="0.45">
      <c r="A3255" t="str">
        <f t="shared" si="50"/>
        <v>2AUTHOR FULL NAMES: Vickers, Emma (57214798691); Morris, Robert (56523814000)</v>
      </c>
      <c r="B3255">
        <v>2</v>
      </c>
      <c r="C3255" t="s">
        <v>3233</v>
      </c>
    </row>
    <row r="3256" spans="1:3" x14ac:dyDescent="0.45">
      <c r="A3256" t="str">
        <f t="shared" si="50"/>
        <v>357214798691; 56523814000</v>
      </c>
      <c r="B3256">
        <v>3</v>
      </c>
      <c r="C3256" t="s">
        <v>3234</v>
      </c>
    </row>
    <row r="3257" spans="1:3" x14ac:dyDescent="0.45">
      <c r="A3257" t="str">
        <f t="shared" si="50"/>
        <v>4Pathway decisions during the student-athlete transition out of university in the United Kingdom</v>
      </c>
      <c r="B3257">
        <v>4</v>
      </c>
      <c r="C3257" t="s">
        <v>3235</v>
      </c>
    </row>
    <row r="3258" spans="1:3" x14ac:dyDescent="0.45">
      <c r="A3258" t="str">
        <f t="shared" si="50"/>
        <v>5(2022) Journal of Applied Sport Psychology, 34 (4), pp. 803 - 824, Cited 4 times.</v>
      </c>
      <c r="B3258">
        <v>5</v>
      </c>
      <c r="C3258" t="s">
        <v>3236</v>
      </c>
    </row>
    <row r="3259" spans="1:3" x14ac:dyDescent="0.45">
      <c r="A3259" t="str">
        <f t="shared" si="50"/>
        <v>6DOI: 10.1080/10413200.2021.1884918</v>
      </c>
      <c r="B3259">
        <v>6</v>
      </c>
      <c r="C3259" t="s">
        <v>3237</v>
      </c>
    </row>
    <row r="3260" spans="1:3" x14ac:dyDescent="0.45">
      <c r="A3260" t="str">
        <f t="shared" si="50"/>
        <v>7https://www.scopus.com/inward/record.uri?eid=2-s2.0-85101616710&amp;doi=10.1080%2f10413200.2021.1884918&amp;partnerID=40&amp;md5=6a050f949caf8fb673111cb4c34a79ad</v>
      </c>
      <c r="B3260">
        <v>7</v>
      </c>
      <c r="C3260" t="s">
        <v>3238</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3239</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3240</v>
      </c>
    </row>
    <row r="3268" spans="1:3" x14ac:dyDescent="0.45">
      <c r="A3268" t="str">
        <f t="shared" si="50"/>
        <v>2AUTHOR FULL NAMES: Lowe, Kate (55608913800); Ehrenfeucht, Renia (15724931600)</v>
      </c>
      <c r="B3268">
        <v>2</v>
      </c>
      <c r="C3268" t="s">
        <v>3241</v>
      </c>
    </row>
    <row r="3269" spans="1:3" x14ac:dyDescent="0.45">
      <c r="A3269" t="str">
        <f t="shared" ref="A3269:A3332" si="51">B3269&amp;C3269</f>
        <v>355608913800; 15724931600</v>
      </c>
      <c r="B3269">
        <v>3</v>
      </c>
      <c r="C3269" t="s">
        <v>3242</v>
      </c>
    </row>
    <row r="3270" spans="1:3" x14ac:dyDescent="0.45">
      <c r="A3270" t="str">
        <f t="shared" si="51"/>
        <v>4Derailed Values: Planning Education, External Funding, and Environmental Justice in New Orleans Rail Planning</v>
      </c>
      <c r="B3270">
        <v>4</v>
      </c>
      <c r="C3270" t="s">
        <v>3243</v>
      </c>
    </row>
    <row r="3271" spans="1:3" x14ac:dyDescent="0.45">
      <c r="A3271" t="str">
        <f t="shared" si="51"/>
        <v>5(2018) Journal of Planning Education and Research, 38 (4), pp. 477 - 489, Cited 4 times.</v>
      </c>
      <c r="B3271">
        <v>5</v>
      </c>
      <c r="C3271" t="s">
        <v>3244</v>
      </c>
    </row>
    <row r="3272" spans="1:3" x14ac:dyDescent="0.45">
      <c r="A3272" t="str">
        <f t="shared" si="51"/>
        <v>6DOI: 10.1177/0739456X17712810</v>
      </c>
      <c r="B3272">
        <v>6</v>
      </c>
      <c r="C3272" t="s">
        <v>3245</v>
      </c>
    </row>
    <row r="3273" spans="1:3" x14ac:dyDescent="0.45">
      <c r="A3273" t="str">
        <f t="shared" si="51"/>
        <v>7https://www.scopus.com/inward/record.uri?eid=2-s2.0-85055956380&amp;doi=10.1177%2f0739456X17712810&amp;partnerID=40&amp;md5=c963824b22876b8e4aa2f265b8270822</v>
      </c>
      <c r="B3273">
        <v>7</v>
      </c>
      <c r="C3273" t="s">
        <v>3246</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3247</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3578</v>
      </c>
    </row>
    <row r="3307" spans="1:3" x14ac:dyDescent="0.45">
      <c r="A3307" t="str">
        <f t="shared" si="51"/>
        <v>2AUTHOR FULL NAMES: Wickramanayake, Lalith (36490772300)</v>
      </c>
      <c r="B3307">
        <v>2</v>
      </c>
      <c r="C3307" t="s">
        <v>3579</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3580</v>
      </c>
    </row>
    <row r="3310" spans="1:3" x14ac:dyDescent="0.45">
      <c r="A3310" t="str">
        <f t="shared" si="51"/>
        <v>5(2014) Reference Services Review, 42 (2), pp. 364 - 383, Cited 2 times.</v>
      </c>
      <c r="B3310">
        <v>5</v>
      </c>
      <c r="C3310" t="s">
        <v>3581</v>
      </c>
    </row>
    <row r="3311" spans="1:3" x14ac:dyDescent="0.45">
      <c r="A3311" t="str">
        <f t="shared" si="51"/>
        <v>6DOI: 10.1108/RSR-03-2013-0018</v>
      </c>
      <c r="B3311">
        <v>6</v>
      </c>
      <c r="C3311" t="s">
        <v>3582</v>
      </c>
    </row>
    <row r="3312" spans="1:3" x14ac:dyDescent="0.45">
      <c r="A3312" t="str">
        <f t="shared" si="51"/>
        <v>7https://www.scopus.com/inward/record.uri?eid=2-s2.0-84927561983&amp;doi=10.1108%2fRSR-03-2013-0018&amp;partnerID=40&amp;md5=91bf38eea6c4f7120259b3a7c910b29f</v>
      </c>
      <c r="B3312">
        <v>7</v>
      </c>
      <c r="C3312" t="s">
        <v>3583</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3584</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3248</v>
      </c>
    </row>
    <row r="3320" spans="1:3" x14ac:dyDescent="0.45">
      <c r="A3320" t="str">
        <f t="shared" si="51"/>
        <v>2AUTHOR FULL NAMES: Tetřevová, Liběna (6506079705); Sabolová, Veronika (57208539998)</v>
      </c>
      <c r="B3320">
        <v>2</v>
      </c>
      <c r="C3320" t="s">
        <v>3249</v>
      </c>
    </row>
    <row r="3321" spans="1:3" x14ac:dyDescent="0.45">
      <c r="A3321" t="str">
        <f t="shared" si="51"/>
        <v>36506079705; 57208539998</v>
      </c>
      <c r="B3321">
        <v>3</v>
      </c>
      <c r="C3321" t="s">
        <v>3250</v>
      </c>
    </row>
    <row r="3322" spans="1:3" x14ac:dyDescent="0.45">
      <c r="A3322" t="str">
        <f t="shared" si="51"/>
        <v>4University stakeholder management</v>
      </c>
      <c r="B3322">
        <v>4</v>
      </c>
      <c r="C3322" t="s">
        <v>3251</v>
      </c>
    </row>
    <row r="3323" spans="1:3" x14ac:dyDescent="0.45">
      <c r="A3323" t="str">
        <f t="shared" si="51"/>
        <v>5(2010) International Conference on Engineering Education and International Conference on Education and Educational Technologies - Proceedings, pp. 141 - 145, Cited 4 times.</v>
      </c>
      <c r="B3323">
        <v>5</v>
      </c>
      <c r="C3323" t="s">
        <v>3252</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3253</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3254</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3593</v>
      </c>
    </row>
    <row r="3333" spans="1:3" x14ac:dyDescent="0.45">
      <c r="A3333" t="str">
        <f t="shared" ref="A3333:A3396" si="52">B3333&amp;C3333</f>
        <v>2AUTHOR FULL NAMES: Bisani, Shalini (57222961054); Daye, Marcella (35558248200); Mortimer, Kathleen (7003779285)</v>
      </c>
      <c r="B3333">
        <v>2</v>
      </c>
      <c r="C3333" t="s">
        <v>3594</v>
      </c>
    </row>
    <row r="3334" spans="1:3" x14ac:dyDescent="0.45">
      <c r="A3334" t="str">
        <f t="shared" si="52"/>
        <v>357222961054; 35558248200; 7003779285</v>
      </c>
      <c r="B3334">
        <v>3</v>
      </c>
      <c r="C3334" t="s">
        <v>3595</v>
      </c>
    </row>
    <row r="3335" spans="1:3" x14ac:dyDescent="0.45">
      <c r="A3335" t="str">
        <f t="shared" si="52"/>
        <v>4Multi-stakeholder perspective on the role of universities in place branding</v>
      </c>
      <c r="B3335">
        <v>4</v>
      </c>
      <c r="C3335" t="s">
        <v>3596</v>
      </c>
    </row>
    <row r="3336" spans="1:3" x14ac:dyDescent="0.45">
      <c r="A3336" t="str">
        <f t="shared" si="52"/>
        <v>5(2022) Journal of Place Management and Development, 15 (2), pp. 112 - 129, Cited 2 times.</v>
      </c>
      <c r="B3336">
        <v>5</v>
      </c>
      <c r="C3336" t="s">
        <v>3597</v>
      </c>
    </row>
    <row r="3337" spans="1:3" x14ac:dyDescent="0.45">
      <c r="A3337" t="str">
        <f t="shared" si="52"/>
        <v>6DOI: 10.1108/JPMD-05-2020-0039</v>
      </c>
      <c r="B3337">
        <v>6</v>
      </c>
      <c r="C3337" t="s">
        <v>3598</v>
      </c>
    </row>
    <row r="3338" spans="1:3" x14ac:dyDescent="0.45">
      <c r="A3338" t="str">
        <f t="shared" si="52"/>
        <v>7https://www.scopus.com/inward/record.uri?eid=2-s2.0-85104268118&amp;doi=10.1108%2fJPMD-05-2020-0039&amp;partnerID=40&amp;md5=978a34742ae8d85c2756770c899a75c9</v>
      </c>
      <c r="B3338">
        <v>7</v>
      </c>
      <c r="C3338" t="s">
        <v>3599</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3600</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3601</v>
      </c>
    </row>
    <row r="3372" spans="1:3" x14ac:dyDescent="0.45">
      <c r="A3372" t="str">
        <f t="shared" si="52"/>
        <v>2AUTHOR FULL NAMES: Laaser, Wolfram (16039990800)</v>
      </c>
      <c r="B3372">
        <v>2</v>
      </c>
      <c r="C3372" t="s">
        <v>3602</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3603</v>
      </c>
    </row>
    <row r="3375" spans="1:3" x14ac:dyDescent="0.45">
      <c r="A3375" t="str">
        <f t="shared" si="52"/>
        <v>5(2018) Revista de Educación a Distancia, (57), art. no. 3, Cited 2 times.</v>
      </c>
      <c r="B3375">
        <v>5</v>
      </c>
      <c r="C3375" t="s">
        <v>3604</v>
      </c>
    </row>
    <row r="3376" spans="1:3" x14ac:dyDescent="0.45">
      <c r="A3376" t="str">
        <f t="shared" si="52"/>
        <v>6DOI: 10.6018/red/57/3</v>
      </c>
      <c r="B3376">
        <v>6</v>
      </c>
      <c r="C3376" t="s">
        <v>3605</v>
      </c>
    </row>
    <row r="3377" spans="1:3" x14ac:dyDescent="0.45">
      <c r="A3377" t="str">
        <f t="shared" si="52"/>
        <v>7https://www.scopus.com/inward/record.uri?eid=2-s2.0-85061162518&amp;doi=10.6018%2fred%2f57%2f3&amp;partnerID=40&amp;md5=ced3c5b84a6561286122642998763b91</v>
      </c>
      <c r="B3377">
        <v>7</v>
      </c>
      <c r="C3377" t="s">
        <v>3606</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3607</v>
      </c>
    </row>
    <row r="3380" spans="1:3" x14ac:dyDescent="0.45">
      <c r="A3380" t="str">
        <f t="shared" si="52"/>
        <v>10LANGUAGE OF ORIGINAL DOCUMENT: Spanish</v>
      </c>
      <c r="B3380">
        <v>10</v>
      </c>
      <c r="C3380" t="s">
        <v>3028</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3613</v>
      </c>
    </row>
    <row r="3437" spans="1:3" x14ac:dyDescent="0.45">
      <c r="A3437" t="str">
        <f t="shared" si="53"/>
        <v>2AUTHOR FULL NAMES: Yang, Rui (55310822500)</v>
      </c>
      <c r="B3437">
        <v>2</v>
      </c>
      <c r="C3437" t="s">
        <v>3614</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3615</v>
      </c>
    </row>
    <row r="3440" spans="1:3" x14ac:dyDescent="0.45">
      <c r="A3440" t="str">
        <f t="shared" si="53"/>
        <v>5(2015) Higher Education Dynamics, 44, pp. 237 - 251, Cited 2 times.</v>
      </c>
      <c r="B3440">
        <v>5</v>
      </c>
      <c r="C3440" t="s">
        <v>3616</v>
      </c>
    </row>
    <row r="3441" spans="1:3" x14ac:dyDescent="0.45">
      <c r="A3441" t="str">
        <f t="shared" si="53"/>
        <v>6DOI: 10.1007/978-94-017-9570-8_12</v>
      </c>
      <c r="B3441">
        <v>6</v>
      </c>
      <c r="C3441" t="s">
        <v>3617</v>
      </c>
    </row>
    <row r="3442" spans="1:3" x14ac:dyDescent="0.45">
      <c r="A3442" t="str">
        <f t="shared" si="53"/>
        <v>7https://www.scopus.com/inward/record.uri?eid=2-s2.0-85085864384&amp;doi=10.1007%2f978-94-017-9570-8_12&amp;partnerID=40&amp;md5=907004ae425c6252b54a68f559b65a75</v>
      </c>
      <c r="B3442">
        <v>7</v>
      </c>
      <c r="C3442" t="s">
        <v>3618</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3619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3620</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3621</v>
      </c>
    </row>
    <row r="3451" spans="1:3" x14ac:dyDescent="0.45">
      <c r="A3451" t="str">
        <f t="shared" si="53"/>
        <v>36701826724; 55089972000; 57218516686; 16204830100; 57219714816; 57208084806; 57218510236</v>
      </c>
      <c r="B3451">
        <v>3</v>
      </c>
      <c r="C3451" t="s">
        <v>3622</v>
      </c>
    </row>
    <row r="3452" spans="1:3" x14ac:dyDescent="0.45">
      <c r="A3452" t="str">
        <f t="shared" si="53"/>
        <v>4Engaging Faculty in Student Success: The Promise of Active Learning in STEM Faculty in Professional Development</v>
      </c>
      <c r="B3452">
        <v>4</v>
      </c>
      <c r="C3452" t="s">
        <v>3623</v>
      </c>
    </row>
    <row r="3453" spans="1:3" x14ac:dyDescent="0.45">
      <c r="A3453" t="str">
        <f t="shared" si="53"/>
        <v>5(2020) College Teaching, 69 (2), pp. 113 - 119, Cited 2 times.</v>
      </c>
      <c r="B3453">
        <v>5</v>
      </c>
      <c r="C3453" t="s">
        <v>3624</v>
      </c>
    </row>
    <row r="3454" spans="1:3" x14ac:dyDescent="0.45">
      <c r="A3454" t="str">
        <f t="shared" si="53"/>
        <v>6DOI: 10.1080/87567555.2020.1837063</v>
      </c>
      <c r="B3454">
        <v>6</v>
      </c>
      <c r="C3454" t="s">
        <v>3625</v>
      </c>
    </row>
    <row r="3455" spans="1:3" x14ac:dyDescent="0.45">
      <c r="A3455" t="str">
        <f t="shared" si="53"/>
        <v>7https://www.scopus.com/inward/record.uri?eid=2-s2.0-85094909589&amp;doi=10.1080%2f87567555.2020.1837063&amp;partnerID=40&amp;md5=521d4c4c96ed6e0c4439d7efcf24ae03</v>
      </c>
      <c r="B3455">
        <v>7</v>
      </c>
      <c r="C3455" t="s">
        <v>3626</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3627</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3278</v>
      </c>
    </row>
    <row r="3463" spans="1:3" x14ac:dyDescent="0.45">
      <c r="A3463" t="str">
        <f t="shared" si="54"/>
        <v>2AUTHOR FULL NAMES: Addas, Abdullah (57200695809); Maghrabi, Ahmad (6603394002)</v>
      </c>
      <c r="B3463">
        <v>2</v>
      </c>
      <c r="C3463" t="s">
        <v>3279</v>
      </c>
    </row>
    <row r="3464" spans="1:3" x14ac:dyDescent="0.45">
      <c r="A3464" t="str">
        <f t="shared" si="54"/>
        <v>357200695809; 6603394002</v>
      </c>
      <c r="B3464">
        <v>3</v>
      </c>
      <c r="C3464" t="s">
        <v>3280</v>
      </c>
    </row>
    <row r="3465" spans="1:3" x14ac:dyDescent="0.45">
      <c r="A3465" t="str">
        <f t="shared" si="54"/>
        <v>4Social evaluation of public open space services and their impact on well-being: A micro-scale assessment from a Coastal University</v>
      </c>
      <c r="B3465">
        <v>4</v>
      </c>
      <c r="C3465" t="s">
        <v>3281</v>
      </c>
    </row>
    <row r="3466" spans="1:3" x14ac:dyDescent="0.45">
      <c r="A3466" t="str">
        <f t="shared" si="54"/>
        <v>5(2021) Sustainability (Switzerland), 13 (8), art. no. 4372, Cited 4 times.</v>
      </c>
      <c r="B3466">
        <v>5</v>
      </c>
      <c r="C3466" t="s">
        <v>3282</v>
      </c>
    </row>
    <row r="3467" spans="1:3" x14ac:dyDescent="0.45">
      <c r="A3467" t="str">
        <f t="shared" si="54"/>
        <v>6DOI: 10.3390/su13084372</v>
      </c>
      <c r="B3467">
        <v>6</v>
      </c>
      <c r="C3467" t="s">
        <v>3283</v>
      </c>
    </row>
    <row r="3468" spans="1:3" x14ac:dyDescent="0.45">
      <c r="A3468" t="str">
        <f t="shared" si="54"/>
        <v>7https://www.scopus.com/inward/record.uri?eid=2-s2.0-85104701863&amp;doi=10.3390%2fsu13084372&amp;partnerID=40&amp;md5=e25633497e91a1dacbc1ff4dfebd8e5b</v>
      </c>
      <c r="B3468">
        <v>7</v>
      </c>
      <c r="C3468" t="s">
        <v>3284</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3285</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3286</v>
      </c>
    </row>
    <row r="3476" spans="1:3" x14ac:dyDescent="0.45">
      <c r="A3476" t="str">
        <f t="shared" si="54"/>
        <v>2AUTHOR FULL NAMES: Cook, Elizabeth J. (57224999542)</v>
      </c>
      <c r="B3476">
        <v>2</v>
      </c>
      <c r="C3476" t="s">
        <v>3287</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3288</v>
      </c>
    </row>
    <row r="3479" spans="1:3" x14ac:dyDescent="0.45">
      <c r="A3479" t="str">
        <f t="shared" si="54"/>
        <v>5(2021) International Journal of Work-Integrated Learning, 22 (3), pp. 213 - 239, Cited 4 times.</v>
      </c>
      <c r="B3479">
        <v>5</v>
      </c>
      <c r="C3479" t="s">
        <v>3289</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3290</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3291</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3292</v>
      </c>
    </row>
    <row r="3515" spans="1:3" x14ac:dyDescent="0.45">
      <c r="A3515" t="str">
        <f t="shared" si="54"/>
        <v>2AUTHOR FULL NAMES: Nguyen, Thuy Dung (57212284550); Shirahada, Kunio (14625659400); Kosaka, Michitaka (36442725700)</v>
      </c>
      <c r="B3515">
        <v>2</v>
      </c>
      <c r="C3515" t="s">
        <v>3293</v>
      </c>
    </row>
    <row r="3516" spans="1:3" x14ac:dyDescent="0.45">
      <c r="A3516" t="str">
        <f t="shared" si="54"/>
        <v>357212284550; 14625659400; 36442725700</v>
      </c>
      <c r="B3516">
        <v>3</v>
      </c>
      <c r="C3516" t="s">
        <v>3294</v>
      </c>
    </row>
    <row r="3517" spans="1:3" x14ac:dyDescent="0.45">
      <c r="A3517" t="str">
        <f t="shared" si="54"/>
        <v>4A consideration on university branding based on SDL (Service Dominant Logic): The lens of stakeholders' value co-creation</v>
      </c>
      <c r="B3517">
        <v>4</v>
      </c>
      <c r="C3517" t="s">
        <v>3295</v>
      </c>
    </row>
    <row r="3518" spans="1:3" x14ac:dyDescent="0.45">
      <c r="A3518" t="str">
        <f t="shared" si="54"/>
        <v>5(2012) 2012 9th International Conference on Service Systems and Service Management - Proceedings of ICSSSM'12, art. no. 6252346, pp. 779 - 784, Cited 5 times.</v>
      </c>
      <c r="B3518">
        <v>5</v>
      </c>
      <c r="C3518" t="s">
        <v>3296</v>
      </c>
    </row>
    <row r="3519" spans="1:3" x14ac:dyDescent="0.45">
      <c r="A3519" t="str">
        <f t="shared" si="54"/>
        <v>6DOI: 10.1109/ICSSSM.2012.6252346</v>
      </c>
      <c r="B3519">
        <v>6</v>
      </c>
      <c r="C3519" t="s">
        <v>3297</v>
      </c>
    </row>
    <row r="3520" spans="1:3" x14ac:dyDescent="0.45">
      <c r="A3520" t="str">
        <f t="shared" si="54"/>
        <v>7https://www.scopus.com/inward/record.uri?eid=2-s2.0-84866726890&amp;doi=10.1109%2fICSSSM.2012.6252346&amp;partnerID=40&amp;md5=18f06c10dd6eb985e9c460c21dce78da</v>
      </c>
      <c r="B3520">
        <v>7</v>
      </c>
      <c r="C3520" t="s">
        <v>3298</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3299</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3113</v>
      </c>
    </row>
    <row r="3567" spans="1:3" x14ac:dyDescent="0.45">
      <c r="A3567" t="str">
        <f t="shared" si="55"/>
        <v>2AUTHOR FULL NAMES: Shenderova, Svetlana (57204286919)</v>
      </c>
      <c r="B3567">
        <v>2</v>
      </c>
      <c r="C3567" t="s">
        <v>3114</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3650</v>
      </c>
    </row>
    <row r="3570" spans="1:3" x14ac:dyDescent="0.45">
      <c r="A3570" t="str">
        <f t="shared" si="55"/>
        <v>5(2023) European Journal of Higher Education, 13 (2), pp. 197 - 215, Cited 2 times.</v>
      </c>
      <c r="B3570">
        <v>5</v>
      </c>
      <c r="C3570" t="s">
        <v>3651</v>
      </c>
    </row>
    <row r="3571" spans="1:3" x14ac:dyDescent="0.45">
      <c r="A3571" t="str">
        <f t="shared" si="55"/>
        <v>6DOI: 10.1080/21568235.2022.2120035</v>
      </c>
      <c r="B3571">
        <v>6</v>
      </c>
      <c r="C3571" t="s">
        <v>3652</v>
      </c>
    </row>
    <row r="3572" spans="1:3" x14ac:dyDescent="0.45">
      <c r="A3572" t="str">
        <f t="shared" si="55"/>
        <v>7https://www.scopus.com/inward/record.uri?eid=2-s2.0-85139143987&amp;doi=10.1080%2f21568235.2022.2120035&amp;partnerID=40&amp;md5=17f3beb84aeca3da65954a9c2698a782</v>
      </c>
      <c r="B3572">
        <v>7</v>
      </c>
      <c r="C3572" t="s">
        <v>3653</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3654</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3715</v>
      </c>
    </row>
    <row r="3645" spans="1:3" x14ac:dyDescent="0.45">
      <c r="A3645" t="str">
        <f t="shared" si="56"/>
        <v>2AUTHOR FULL NAMES: Miller, Kristel (55455948000); Moffett, Sandra (12761222000); McAdam, Rodney (7007109027); Brennan, Michael (7402656071)</v>
      </c>
      <c r="B3645">
        <v>2</v>
      </c>
      <c r="C3645" t="s">
        <v>3716</v>
      </c>
    </row>
    <row r="3646" spans="1:3" x14ac:dyDescent="0.45">
      <c r="A3646" t="str">
        <f t="shared" si="56"/>
        <v>355455948000; 12761222000; 7007109027; 7402656071</v>
      </c>
      <c r="B3646">
        <v>3</v>
      </c>
      <c r="C3646" t="s">
        <v>3717</v>
      </c>
    </row>
    <row r="3647" spans="1:3" x14ac:dyDescent="0.45">
      <c r="A3647" t="str">
        <f t="shared" si="56"/>
        <v>4Intellectual capital: A valuable resource for university technology commercialisation?</v>
      </c>
      <c r="B3647">
        <v>4</v>
      </c>
      <c r="C3647" t="s">
        <v>3718</v>
      </c>
    </row>
    <row r="3648" spans="1:3" x14ac:dyDescent="0.45">
      <c r="A3648" t="str">
        <f t="shared" si="56"/>
        <v>5(2013) Proceedings of the European Conference on Knowledge Management, ECKM, 1, pp. 429 - 437, Cited 2 times.</v>
      </c>
      <c r="B3648">
        <v>5</v>
      </c>
      <c r="C3648" t="s">
        <v>3719</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3720</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3721</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3316</v>
      </c>
    </row>
    <row r="3658" spans="1:3" x14ac:dyDescent="0.45">
      <c r="A3658" t="str">
        <f t="shared" si="57"/>
        <v>2AUTHOR FULL NAMES: Izaguirre, Eliza Ruiz (54917551400); Montiel, David Oseguera (55699996700)</v>
      </c>
      <c r="B3658">
        <v>2</v>
      </c>
      <c r="C3658" t="s">
        <v>3317</v>
      </c>
    </row>
    <row r="3659" spans="1:3" x14ac:dyDescent="0.45">
      <c r="A3659" t="str">
        <f t="shared" si="57"/>
        <v>354917551400; 55699996700</v>
      </c>
      <c r="B3659">
        <v>3</v>
      </c>
      <c r="C3659" t="s">
        <v>3318</v>
      </c>
    </row>
    <row r="3660" spans="1:3" x14ac:dyDescent="0.45">
      <c r="A3660" t="str">
        <f t="shared" si="57"/>
        <v>4Roaming the Campus: University Stakeholders’ Perceptions of, and Interactions with, Campus Cats and Dogs</v>
      </c>
      <c r="B3660">
        <v>4</v>
      </c>
      <c r="C3660" t="s">
        <v>3319</v>
      </c>
    </row>
    <row r="3661" spans="1:3" x14ac:dyDescent="0.45">
      <c r="A3661" t="str">
        <f t="shared" si="57"/>
        <v>5(2021) Anthrozoos, 34 (3), pp. 423 - 439, Cited 3 times.</v>
      </c>
      <c r="B3661">
        <v>5</v>
      </c>
      <c r="C3661" t="s">
        <v>3320</v>
      </c>
    </row>
    <row r="3662" spans="1:3" x14ac:dyDescent="0.45">
      <c r="A3662" t="str">
        <f t="shared" si="57"/>
        <v>6DOI: 10.1080/08927936.2021.1898213</v>
      </c>
      <c r="B3662">
        <v>6</v>
      </c>
      <c r="C3662" t="s">
        <v>3321</v>
      </c>
    </row>
    <row r="3663" spans="1:3" x14ac:dyDescent="0.45">
      <c r="A3663" t="str">
        <f t="shared" si="57"/>
        <v>7https://www.scopus.com/inward/record.uri?eid=2-s2.0-85104744805&amp;doi=10.1080%2f08927936.2021.1898213&amp;partnerID=40&amp;md5=f3b65f6e553d329fc592d9bc7f0d4d7c</v>
      </c>
      <c r="B3663">
        <v>7</v>
      </c>
      <c r="C3663" t="s">
        <v>3322</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3323</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2915</v>
      </c>
    </row>
    <row r="3671" spans="1:3" x14ac:dyDescent="0.45">
      <c r="A3671" t="str">
        <f t="shared" si="57"/>
        <v>2AUTHOR FULL NAMES: Rungfamai, Kreangchai (57190336478)</v>
      </c>
      <c r="B3671">
        <v>2</v>
      </c>
      <c r="C3671" t="s">
        <v>2916</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3324</v>
      </c>
    </row>
    <row r="3674" spans="1:3" x14ac:dyDescent="0.45">
      <c r="A3674" t="str">
        <f t="shared" si="57"/>
        <v>5(2018) Studies in Higher Education, 43 (7), pp. 1268 - 1278, Cited 4 times.</v>
      </c>
      <c r="B3674">
        <v>5</v>
      </c>
      <c r="C3674" t="s">
        <v>3325</v>
      </c>
    </row>
    <row r="3675" spans="1:3" x14ac:dyDescent="0.45">
      <c r="A3675" t="str">
        <f t="shared" si="57"/>
        <v>6DOI: 10.1080/03075079.2016.1250072</v>
      </c>
      <c r="B3675">
        <v>6</v>
      </c>
      <c r="C3675" t="s">
        <v>3326</v>
      </c>
    </row>
    <row r="3676" spans="1:3" x14ac:dyDescent="0.45">
      <c r="A3676" t="str">
        <f t="shared" si="57"/>
        <v>7https://www.scopus.com/inward/record.uri?eid=2-s2.0-84994157756&amp;doi=10.1080%2f03075079.2016.1250072&amp;partnerID=40&amp;md5=ba37c0ff3313a0d944b027507036a3bc</v>
      </c>
      <c r="B3676">
        <v>7</v>
      </c>
      <c r="C3676" t="s">
        <v>3327</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3328</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3337</v>
      </c>
    </row>
    <row r="3684" spans="1:3" x14ac:dyDescent="0.45">
      <c r="A3684" t="str">
        <f t="shared" si="57"/>
        <v>2AUTHOR FULL NAMES: Quillinan, Bernie (35362671000); McEvoy, Eileen (56446861400); MacPhail, Ann (7005530543); Dempsey, Ciara (57200694031)</v>
      </c>
      <c r="B3684">
        <v>2</v>
      </c>
      <c r="C3684" t="s">
        <v>3338</v>
      </c>
    </row>
    <row r="3685" spans="1:3" x14ac:dyDescent="0.45">
      <c r="A3685" t="str">
        <f t="shared" si="57"/>
        <v>335362671000; 56446861400; 7005530543; 57200694031</v>
      </c>
      <c r="B3685">
        <v>3</v>
      </c>
      <c r="C3685" t="s">
        <v>3339</v>
      </c>
    </row>
    <row r="3686" spans="1:3" x14ac:dyDescent="0.45">
      <c r="A3686" t="str">
        <f t="shared" si="57"/>
        <v>4Lessons learned from a community engagement initiative within Irish higher education</v>
      </c>
      <c r="B3686">
        <v>4</v>
      </c>
      <c r="C3686" t="s">
        <v>3340</v>
      </c>
    </row>
    <row r="3687" spans="1:3" x14ac:dyDescent="0.45">
      <c r="A3687" t="str">
        <f t="shared" si="57"/>
        <v>5(2018) Irish Educational Studies, 37 (1), pp. 113 - 126, Cited 4 times.</v>
      </c>
      <c r="B3687">
        <v>5</v>
      </c>
      <c r="C3687" t="s">
        <v>3341</v>
      </c>
    </row>
    <row r="3688" spans="1:3" x14ac:dyDescent="0.45">
      <c r="A3688" t="str">
        <f t="shared" si="57"/>
        <v>6DOI: 10.1080/03323315.2018.1438913</v>
      </c>
      <c r="B3688">
        <v>6</v>
      </c>
      <c r="C3688" t="s">
        <v>3342</v>
      </c>
    </row>
    <row r="3689" spans="1:3" x14ac:dyDescent="0.45">
      <c r="A3689" t="str">
        <f t="shared" si="57"/>
        <v>7https://www.scopus.com/inward/record.uri?eid=2-s2.0-85042221603&amp;doi=10.1080%2f03323315.2018.1438913&amp;partnerID=40&amp;md5=24f448d01c42fe29baad12977fb4d8e6</v>
      </c>
      <c r="B3689">
        <v>7</v>
      </c>
      <c r="C3689" t="s">
        <v>3343</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3344</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3745</v>
      </c>
    </row>
    <row r="3697" spans="1:3" x14ac:dyDescent="0.45">
      <c r="A3697" t="str">
        <f t="shared" si="57"/>
        <v>2AUTHOR FULL NAMES: Defensor, Marshal C. (57608534700)</v>
      </c>
      <c r="B3697">
        <v>2</v>
      </c>
      <c r="C3697" t="s">
        <v>3746</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3747</v>
      </c>
    </row>
    <row r="3700" spans="1:3" x14ac:dyDescent="0.45">
      <c r="A3700" t="str">
        <f t="shared" si="57"/>
        <v>5(2022) International Journal of Human Movement and Sports Sciences, 10 (2), pp. 207 - 216, Cited 2 times.</v>
      </c>
      <c r="B3700">
        <v>5</v>
      </c>
      <c r="C3700" t="s">
        <v>3748</v>
      </c>
    </row>
    <row r="3701" spans="1:3" x14ac:dyDescent="0.45">
      <c r="A3701" t="str">
        <f t="shared" si="57"/>
        <v>6DOI: 10.13189/saj.2022.100211</v>
      </c>
      <c r="B3701">
        <v>6</v>
      </c>
      <c r="C3701" t="s">
        <v>3749</v>
      </c>
    </row>
    <row r="3702" spans="1:3" x14ac:dyDescent="0.45">
      <c r="A3702" t="str">
        <f t="shared" si="57"/>
        <v>7https://www.scopus.com/inward/record.uri?eid=2-s2.0-85128651414&amp;doi=10.13189%2fsaj.2022.100211&amp;partnerID=40&amp;md5=4bf8d9e4a7003e71b2a780e87f6cdd27</v>
      </c>
      <c r="B3702">
        <v>7</v>
      </c>
      <c r="C3702" t="s">
        <v>3750</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3751</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3752</v>
      </c>
    </row>
    <row r="3710" spans="1:3" x14ac:dyDescent="0.45">
      <c r="A3710" t="str">
        <f t="shared" si="57"/>
        <v>2AUTHOR FULL NAMES: Olave-Encina, Karen (57212196201)</v>
      </c>
      <c r="B3710">
        <v>2</v>
      </c>
      <c r="C3710" t="s">
        <v>3753</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3754</v>
      </c>
    </row>
    <row r="3713" spans="1:3" x14ac:dyDescent="0.45">
      <c r="A3713" t="str">
        <f t="shared" si="57"/>
        <v>5(2022) International Journal of Inclusive Education, 26 (5), pp. 466 - 479, Cited 2 times.</v>
      </c>
      <c r="B3713">
        <v>5</v>
      </c>
      <c r="C3713" t="s">
        <v>3755</v>
      </c>
    </row>
    <row r="3714" spans="1:3" x14ac:dyDescent="0.45">
      <c r="A3714" t="str">
        <f t="shared" si="57"/>
        <v>6DOI: 10.1080/13603116.2019.1698063</v>
      </c>
      <c r="B3714">
        <v>6</v>
      </c>
      <c r="C3714" t="s">
        <v>3756</v>
      </c>
    </row>
    <row r="3715" spans="1:3" x14ac:dyDescent="0.45">
      <c r="A3715" t="str">
        <f t="shared" si="57"/>
        <v>7https://www.scopus.com/inward/record.uri?eid=2-s2.0-85076165823&amp;doi=10.1080%2f13603116.2019.1698063&amp;partnerID=40&amp;md5=95f7f63f2979ad48b46b791c9cd2cd69</v>
      </c>
      <c r="B3715">
        <v>7</v>
      </c>
      <c r="C3715" t="s">
        <v>3757</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3758</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3767</v>
      </c>
    </row>
    <row r="3723" spans="1:3" x14ac:dyDescent="0.45">
      <c r="A3723" t="str">
        <f t="shared" si="58"/>
        <v>2AUTHOR FULL NAMES: Nguyen-Anh, Tuan (57392219300); Nguyen, Anh T (57198227287); Tran-Phuong, Chi (57896303900); Nguyen-Thi-Phuong, Anh (56595214300)</v>
      </c>
      <c r="B3723">
        <v>2</v>
      </c>
      <c r="C3723" t="s">
        <v>3768</v>
      </c>
    </row>
    <row r="3724" spans="1:3" x14ac:dyDescent="0.45">
      <c r="A3724" t="str">
        <f t="shared" si="58"/>
        <v>357392219300; 57198227287; 57896303900; 56595214300</v>
      </c>
      <c r="B3724">
        <v>3</v>
      </c>
      <c r="C3724" t="s">
        <v>3769</v>
      </c>
    </row>
    <row r="3725" spans="1:3" x14ac:dyDescent="0.45">
      <c r="A3725" t="str">
        <f t="shared" si="58"/>
        <v>4Digital transformation in higher education from online learning perspective: A comparative study of Singapore and Vietnam</v>
      </c>
      <c r="B3725">
        <v>4</v>
      </c>
      <c r="C3725" t="s">
        <v>3770</v>
      </c>
    </row>
    <row r="3726" spans="1:3" x14ac:dyDescent="0.45">
      <c r="A3726" t="str">
        <f t="shared" si="58"/>
        <v>5(2023) Policy Futures in Education, 21 (4), pp. 335 - 354, Cited 2 times.</v>
      </c>
      <c r="B3726">
        <v>5</v>
      </c>
      <c r="C3726" t="s">
        <v>3771</v>
      </c>
    </row>
    <row r="3727" spans="1:3" x14ac:dyDescent="0.45">
      <c r="A3727" t="str">
        <f t="shared" si="58"/>
        <v>6DOI: 10.1177/14782103221124181</v>
      </c>
      <c r="B3727">
        <v>6</v>
      </c>
      <c r="C3727" t="s">
        <v>3772</v>
      </c>
    </row>
    <row r="3728" spans="1:3" x14ac:dyDescent="0.45">
      <c r="A3728" t="str">
        <f t="shared" si="58"/>
        <v>7https://www.scopus.com/inward/record.uri?eid=2-s2.0-85138398959&amp;doi=10.1177%2f14782103221124181&amp;partnerID=40&amp;md5=a6e609a859f6c147f0e27b72fa536ce7</v>
      </c>
      <c r="B3728">
        <v>7</v>
      </c>
      <c r="C3728" t="s">
        <v>3773</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3774</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3345</v>
      </c>
    </row>
    <row r="3736" spans="1:3" x14ac:dyDescent="0.45">
      <c r="A3736" t="str">
        <f t="shared" si="58"/>
        <v>2AUTHOR FULL NAMES: Almudallal, Abdullah Waleed (57189390177); Muktar, Syaharizatul Noorizwan (57189375044); Bakri, Norhani (35766444600)</v>
      </c>
      <c r="B3736">
        <v>2</v>
      </c>
      <c r="C3736" t="s">
        <v>3346</v>
      </c>
    </row>
    <row r="3737" spans="1:3" x14ac:dyDescent="0.45">
      <c r="A3737" t="str">
        <f t="shared" si="58"/>
        <v>357189390177; 57189375044; 35766444600</v>
      </c>
      <c r="B3737">
        <v>3</v>
      </c>
      <c r="C3737" t="s">
        <v>3347</v>
      </c>
    </row>
    <row r="3738" spans="1:3" x14ac:dyDescent="0.45">
      <c r="A3738" t="str">
        <f t="shared" si="58"/>
        <v>4Knowledge management in the Palestinian higher education: A research agenda</v>
      </c>
      <c r="B3738">
        <v>4</v>
      </c>
      <c r="C3738" t="s">
        <v>3348</v>
      </c>
    </row>
    <row r="3739" spans="1:3" x14ac:dyDescent="0.45">
      <c r="A3739" t="str">
        <f t="shared" si="58"/>
        <v>5(2016) International Review of Management and Marketing, 6 (4), pp. 91 - 100, Cited 4 times.</v>
      </c>
      <c r="B3739">
        <v>5</v>
      </c>
      <c r="C3739" t="s">
        <v>3349</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3350</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3351</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3368</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3369</v>
      </c>
    </row>
    <row r="3750" spans="1:3" x14ac:dyDescent="0.45">
      <c r="A3750" t="str">
        <f t="shared" si="58"/>
        <v>335119434500; 57210804777; 55566085700; 57190934855; 36760808600; 8270214500</v>
      </c>
      <c r="B3750">
        <v>3</v>
      </c>
      <c r="C3750" t="s">
        <v>3370</v>
      </c>
    </row>
    <row r="3751" spans="1:3" x14ac:dyDescent="0.45">
      <c r="A3751" t="str">
        <f t="shared" si="58"/>
        <v>4The role of solution-oriented knowledge transfer programme and networking in charting a new course in university-stakeholder engagement</v>
      </c>
      <c r="B3751">
        <v>4</v>
      </c>
      <c r="C3751" t="s">
        <v>3371</v>
      </c>
    </row>
    <row r="3752" spans="1:3" x14ac:dyDescent="0.45">
      <c r="A3752" t="str">
        <f t="shared" si="58"/>
        <v>5(2016) World Sustainability Series, pp. 243 - 262, Cited 3 times.</v>
      </c>
      <c r="B3752">
        <v>5</v>
      </c>
      <c r="C3752" t="s">
        <v>3372</v>
      </c>
    </row>
    <row r="3753" spans="1:3" x14ac:dyDescent="0.45">
      <c r="A3753" t="str">
        <f t="shared" si="58"/>
        <v>6DOI: 10.1007/978-3-319-26734-0_16</v>
      </c>
      <c r="B3753">
        <v>6</v>
      </c>
      <c r="C3753" t="s">
        <v>3373</v>
      </c>
    </row>
    <row r="3754" spans="1:3" x14ac:dyDescent="0.45">
      <c r="A3754" t="str">
        <f t="shared" si="58"/>
        <v>7https://www.scopus.com/inward/record.uri?eid=2-s2.0-85071487709&amp;doi=10.1007%2f978-3-319-26734-0_16&amp;partnerID=40&amp;md5=5c91038fe2f2b1056612d0ea86de4401</v>
      </c>
      <c r="B3754">
        <v>7</v>
      </c>
      <c r="C3754" t="s">
        <v>3374</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3375</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3376</v>
      </c>
    </row>
    <row r="3762" spans="1:3" x14ac:dyDescent="0.45">
      <c r="A3762" t="str">
        <f t="shared" si="58"/>
        <v>2AUTHOR FULL NAMES: Siddiki, Saba (37007150800); Goel, Shilpi (56589502600)</v>
      </c>
      <c r="B3762">
        <v>2</v>
      </c>
      <c r="C3762" t="s">
        <v>3377</v>
      </c>
    </row>
    <row r="3763" spans="1:3" x14ac:dyDescent="0.45">
      <c r="A3763" t="str">
        <f t="shared" si="58"/>
        <v>337007150800; 56589502600</v>
      </c>
      <c r="B3763">
        <v>3</v>
      </c>
      <c r="C3763" t="s">
        <v>3378</v>
      </c>
    </row>
    <row r="3764" spans="1:3" x14ac:dyDescent="0.45">
      <c r="A3764" t="str">
        <f t="shared" si="58"/>
        <v>4A stakeholder analysis of U.S. marine aquaculture partnerships</v>
      </c>
      <c r="B3764">
        <v>4</v>
      </c>
      <c r="C3764" t="s">
        <v>3379</v>
      </c>
    </row>
    <row r="3765" spans="1:3" x14ac:dyDescent="0.45">
      <c r="A3765" t="str">
        <f t="shared" si="58"/>
        <v>5(2015) Marine Policy, 57, pp. 93 - 102, Cited 5 times.</v>
      </c>
      <c r="B3765">
        <v>5</v>
      </c>
      <c r="C3765" t="s">
        <v>3380</v>
      </c>
    </row>
    <row r="3766" spans="1:3" x14ac:dyDescent="0.45">
      <c r="A3766" t="str">
        <f t="shared" si="58"/>
        <v>6DOI: 10.1016/j.marpol.2015.03.006</v>
      </c>
      <c r="B3766">
        <v>6</v>
      </c>
      <c r="C3766" t="s">
        <v>3381</v>
      </c>
    </row>
    <row r="3767" spans="1:3" x14ac:dyDescent="0.45">
      <c r="A3767" t="str">
        <f t="shared" si="58"/>
        <v>7https://www.scopus.com/inward/record.uri?eid=2-s2.0-84927538946&amp;doi=10.1016%2fj.marpol.2015.03.006&amp;partnerID=40&amp;md5=9574f4900f077aab94b20b60ea97576e</v>
      </c>
      <c r="B3767">
        <v>7</v>
      </c>
      <c r="C3767" t="s">
        <v>3382</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3383</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3384</v>
      </c>
    </row>
    <row r="3788" spans="1:3" x14ac:dyDescent="0.45">
      <c r="A3788" t="str">
        <f t="shared" si="59"/>
        <v>2AUTHOR FULL NAMES: Moreno-Carmona, Cristina (57219805113); Feria-Domínguez, José Manuel (54683905800); Merinero-Rodríguez, Rafael (57579399900)</v>
      </c>
      <c r="B3788">
        <v>2</v>
      </c>
      <c r="C3788" t="s">
        <v>3385</v>
      </c>
    </row>
    <row r="3789" spans="1:3" x14ac:dyDescent="0.45">
      <c r="A3789" t="str">
        <f t="shared" si="59"/>
        <v>357219805113; 54683905800; 57579399900</v>
      </c>
      <c r="B3789">
        <v>3</v>
      </c>
      <c r="C3789" t="s">
        <v>3386</v>
      </c>
    </row>
    <row r="3790" spans="1:3" x14ac:dyDescent="0.45">
      <c r="A3790" t="str">
        <f t="shared" si="59"/>
        <v>4ARE UNIVERSITY MANAGEMENT TEAMS STRATEGIC STAKEHOLDERS WITHIN HIGHER EDUCATION INSTITUTIONS? A CLINICAL STUDY</v>
      </c>
      <c r="B3790">
        <v>4</v>
      </c>
      <c r="C3790" t="s">
        <v>3387</v>
      </c>
    </row>
    <row r="3791" spans="1:3" x14ac:dyDescent="0.45">
      <c r="A3791" t="str">
        <f t="shared" si="59"/>
        <v>5(2022) Economics and Sociology, 15 (1), pp. 141 - 159, Cited 3 times.</v>
      </c>
      <c r="B3791">
        <v>5</v>
      </c>
      <c r="C3791" t="s">
        <v>3388</v>
      </c>
    </row>
    <row r="3792" spans="1:3" x14ac:dyDescent="0.45">
      <c r="A3792" t="str">
        <f t="shared" si="59"/>
        <v>6DOI: 10.14254/2071-789X.2022/15-1/9</v>
      </c>
      <c r="B3792">
        <v>6</v>
      </c>
      <c r="C3792" t="s">
        <v>3389</v>
      </c>
    </row>
    <row r="3793" spans="1:3" x14ac:dyDescent="0.45">
      <c r="A3793" t="str">
        <f t="shared" si="59"/>
        <v>7https://www.scopus.com/inward/record.uri?eid=2-s2.0-85128364544&amp;doi=10.14254%2f2071-789X.2022%2f15-1%2f9&amp;partnerID=40&amp;md5=370b2d90a986bc505a91144cd43f65d3</v>
      </c>
      <c r="B3793">
        <v>7</v>
      </c>
      <c r="C3793" t="s">
        <v>3390</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3391</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3400</v>
      </c>
    </row>
    <row r="3801" spans="1:3" x14ac:dyDescent="0.45">
      <c r="A3801" t="str">
        <f t="shared" si="59"/>
        <v>2AUTHOR FULL NAMES: Darabi, Fariba (55246896700); Saunders, Mark N.K. (7201859502); Clark, Murray (7404528251)</v>
      </c>
      <c r="B3801">
        <v>2</v>
      </c>
      <c r="C3801" t="s">
        <v>3401</v>
      </c>
    </row>
    <row r="3802" spans="1:3" x14ac:dyDescent="0.45">
      <c r="A3802" t="str">
        <f t="shared" si="59"/>
        <v>355246896700; 7201859502; 7404528251</v>
      </c>
      <c r="B3802">
        <v>3</v>
      </c>
      <c r="C3802" t="s">
        <v>3402</v>
      </c>
    </row>
    <row r="3803" spans="1:3" x14ac:dyDescent="0.45">
      <c r="A3803" t="str">
        <f t="shared" si="59"/>
        <v>4Trust initiation and development in SME-university collaborations: implications for enabling engaged scholarship</v>
      </c>
      <c r="B3803">
        <v>4</v>
      </c>
      <c r="C3803" t="s">
        <v>3403</v>
      </c>
    </row>
    <row r="3804" spans="1:3" x14ac:dyDescent="0.45">
      <c r="A3804" t="str">
        <f t="shared" si="59"/>
        <v>5(2020) European Journal of Training and Development, 45 (4-5), pp. 320 - 345, Cited 3 times.</v>
      </c>
      <c r="B3804">
        <v>5</v>
      </c>
      <c r="C3804" t="s">
        <v>3404</v>
      </c>
    </row>
    <row r="3805" spans="1:3" x14ac:dyDescent="0.45">
      <c r="A3805" t="str">
        <f t="shared" si="59"/>
        <v>6DOI: 10.1108/EJTD-04-2020-0068</v>
      </c>
      <c r="B3805">
        <v>6</v>
      </c>
      <c r="C3805" t="s">
        <v>3405</v>
      </c>
    </row>
    <row r="3806" spans="1:3" x14ac:dyDescent="0.45">
      <c r="A3806" t="str">
        <f t="shared" si="59"/>
        <v>7https://www.scopus.com/inward/record.uri?eid=2-s2.0-85094100037&amp;doi=10.1108%2fEJTD-04-2020-0068&amp;partnerID=40&amp;md5=251c2a3f106e182588cdb1b99b14ce6a</v>
      </c>
      <c r="B3806">
        <v>7</v>
      </c>
      <c r="C3806" t="s">
        <v>3406</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3407</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3408</v>
      </c>
    </row>
    <row r="3814" spans="1:3" x14ac:dyDescent="0.45">
      <c r="A3814" t="str">
        <f t="shared" si="59"/>
        <v>2AUTHOR FULL NAMES: Hailat, Khaled Qassem (57204944326); Alshreef, Amal Abdelhadi (57208341935); Azzam, Islam A. (8246773500); Darabseh, Fakhrieh (57056482500)</v>
      </c>
      <c r="B3814">
        <v>2</v>
      </c>
      <c r="C3814" t="s">
        <v>3409</v>
      </c>
    </row>
    <row r="3815" spans="1:3" x14ac:dyDescent="0.45">
      <c r="A3815" t="str">
        <f t="shared" si="59"/>
        <v>357204944326; 57208341935; 8246773500; 57056482500</v>
      </c>
      <c r="B3815">
        <v>3</v>
      </c>
      <c r="C3815" t="s">
        <v>3410</v>
      </c>
    </row>
    <row r="3816" spans="1:3" x14ac:dyDescent="0.45">
      <c r="A3816" t="str">
        <f t="shared" si="59"/>
        <v>4Stakeholder approach and the impact of brand image within higher education in the Middle East: Student and staff perspective</v>
      </c>
      <c r="B3816">
        <v>4</v>
      </c>
      <c r="C3816" t="s">
        <v>3411</v>
      </c>
    </row>
    <row r="3817" spans="1:3" x14ac:dyDescent="0.45">
      <c r="A3817" t="str">
        <f t="shared" si="59"/>
        <v>5(2021) Journal of Public Affairs, 21 (1), art. no. e1941, Cited 3 times.</v>
      </c>
      <c r="B3817">
        <v>5</v>
      </c>
      <c r="C3817" t="s">
        <v>3412</v>
      </c>
    </row>
    <row r="3818" spans="1:3" x14ac:dyDescent="0.45">
      <c r="A3818" t="str">
        <f t="shared" si="59"/>
        <v>6DOI: 10.1002/pa.1941</v>
      </c>
      <c r="B3818">
        <v>6</v>
      </c>
      <c r="C3818" t="s">
        <v>3413</v>
      </c>
    </row>
    <row r="3819" spans="1:3" x14ac:dyDescent="0.45">
      <c r="A3819" t="str">
        <f t="shared" si="59"/>
        <v>7https://www.scopus.com/inward/record.uri?eid=2-s2.0-85064565415&amp;doi=10.1002%2fpa.1941&amp;partnerID=40&amp;md5=54eec381f95ab603da5ab9e3d4c53e45</v>
      </c>
      <c r="B3819">
        <v>7</v>
      </c>
      <c r="C3819" t="s">
        <v>3414</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3415</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3820</v>
      </c>
    </row>
    <row r="3892" spans="1:3" x14ac:dyDescent="0.45">
      <c r="A3892" t="str">
        <f t="shared" si="60"/>
        <v>2AUTHOR FULL NAMES: Gill, Emmitt (57409492000); Clark, Langston (55613671700); Logan, Alvin (57532013200)</v>
      </c>
      <c r="B3892">
        <v>2</v>
      </c>
      <c r="C3892" t="s">
        <v>3821</v>
      </c>
    </row>
    <row r="3893" spans="1:3" x14ac:dyDescent="0.45">
      <c r="A3893" t="str">
        <f t="shared" si="60"/>
        <v>357409492000; 55613671700; 57532013200</v>
      </c>
      <c r="B3893">
        <v>3</v>
      </c>
      <c r="C3893" t="s">
        <v>3822</v>
      </c>
    </row>
    <row r="3894" spans="1:3" x14ac:dyDescent="0.45">
      <c r="A3894" t="str">
        <f t="shared" si="60"/>
        <v>4Freedom for First Downs: Interest Convergence and The Missouri Black Student Boycott</v>
      </c>
      <c r="B3894">
        <v>4</v>
      </c>
      <c r="C3894" t="s">
        <v>3823</v>
      </c>
    </row>
    <row r="3895" spans="1:3" x14ac:dyDescent="0.45">
      <c r="A3895" t="str">
        <f t="shared" si="60"/>
        <v>5(2020) Journal of Negro Education, 89 (3), pp. 342 - 359, Cited 2 times.</v>
      </c>
      <c r="B3895">
        <v>5</v>
      </c>
      <c r="C3895" t="s">
        <v>3824</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3825</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3826</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3432</v>
      </c>
    </row>
    <row r="3918" spans="1:3" x14ac:dyDescent="0.45">
      <c r="A3918" t="str">
        <f t="shared" si="61"/>
        <v>2AUTHOR FULL NAMES: Lukose, Jose (57210208307); Mammen, Kuttickattu John (44461673200)</v>
      </c>
      <c r="B3918">
        <v>2</v>
      </c>
      <c r="C3918" t="s">
        <v>3433</v>
      </c>
    </row>
    <row r="3919" spans="1:3" x14ac:dyDescent="0.45">
      <c r="A3919" t="str">
        <f t="shared" si="61"/>
        <v>357210208307; 44461673200</v>
      </c>
      <c r="B3919">
        <v>3</v>
      </c>
      <c r="C3919" t="s">
        <v>3434</v>
      </c>
    </row>
    <row r="3920" spans="1:3" x14ac:dyDescent="0.45">
      <c r="A3920" t="str">
        <f t="shared" si="61"/>
        <v>4Enhancing academic achievement in an introductory computer programming course through the implementation of guided inquiry-based learning and teaching</v>
      </c>
      <c r="B3920">
        <v>4</v>
      </c>
      <c r="C3920" t="s">
        <v>3435</v>
      </c>
    </row>
    <row r="3921" spans="1:3" x14ac:dyDescent="0.45">
      <c r="A3921" t="str">
        <f t="shared" si="61"/>
        <v>5(2018) Asia-Pacific Forum on Science Learning and Teaching, 19 (2), art. no. 16, Cited 1 times.</v>
      </c>
      <c r="B3921">
        <v>5</v>
      </c>
      <c r="C3921" t="s">
        <v>3436</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3437</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3438</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3439</v>
      </c>
    </row>
    <row r="3957" spans="1:3" x14ac:dyDescent="0.45">
      <c r="A3957" t="str">
        <f t="shared" si="61"/>
        <v>2AUTHOR FULL NAMES: Munguia, Nora (56000754500); Perkins, Krystal M. (57190019955); Rodriguez, America Romero (57219387131); Eredias, Carlos Anaya (58312845300); Velazquez, Luis (57210910238)</v>
      </c>
      <c r="B3957">
        <v>2</v>
      </c>
      <c r="C3957" t="s">
        <v>3440</v>
      </c>
    </row>
    <row r="3958" spans="1:3" x14ac:dyDescent="0.45">
      <c r="A3958" t="str">
        <f t="shared" si="61"/>
        <v>356000754500; 57190019955; 57219387131; 58312845300; 57210910238</v>
      </c>
      <c r="B3958">
        <v>3</v>
      </c>
      <c r="C3958" t="s">
        <v>3441</v>
      </c>
    </row>
    <row r="3959" spans="1:3" x14ac:dyDescent="0.45">
      <c r="A3959" t="str">
        <f t="shared" si="61"/>
        <v>4Beliefs and Concerns About Global Warming Among Higher Education Students</v>
      </c>
      <c r="B3959">
        <v>4</v>
      </c>
      <c r="C3959" t="s">
        <v>3442</v>
      </c>
    </row>
    <row r="3960" spans="1:3" x14ac:dyDescent="0.45">
      <c r="A3960" t="str">
        <f t="shared" si="61"/>
        <v>5(2021) Handbook of Climate Change Management: Research, Leadership, Transformation, 5, pp. 3633 - 3654, Cited 1 times.</v>
      </c>
      <c r="B3960">
        <v>5</v>
      </c>
      <c r="C3960" t="s">
        <v>3443</v>
      </c>
    </row>
    <row r="3961" spans="1:3" x14ac:dyDescent="0.45">
      <c r="A3961" t="str">
        <f t="shared" si="61"/>
        <v>6DOI: 10.1007/978-3-030-57281-5_271</v>
      </c>
      <c r="B3961">
        <v>6</v>
      </c>
      <c r="C3961" t="s">
        <v>3444</v>
      </c>
    </row>
    <row r="3962" spans="1:3" x14ac:dyDescent="0.45">
      <c r="A3962" t="str">
        <f t="shared" si="61"/>
        <v>7https://www.scopus.com/inward/record.uri?eid=2-s2.0-85127340435&amp;doi=10.1007%2f978-3-030-57281-5_271&amp;partnerID=40&amp;md5=96d70d658ab80584575a9b469287e280</v>
      </c>
      <c r="B3962">
        <v>7</v>
      </c>
      <c r="C3962" t="s">
        <v>3445</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3446</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3854</v>
      </c>
    </row>
    <row r="3970" spans="1:3" x14ac:dyDescent="0.45">
      <c r="A3970" t="str">
        <f t="shared" si="61"/>
        <v>2AUTHOR FULL NAMES: Álvarez Valencia, José Aldemar (56123620400); Valencia, Andrés (58557303800)</v>
      </c>
      <c r="B3970">
        <v>2</v>
      </c>
      <c r="C3970" t="s">
        <v>3855</v>
      </c>
    </row>
    <row r="3971" spans="1:3" x14ac:dyDescent="0.45">
      <c r="A3971" t="str">
        <f t="shared" si="61"/>
        <v>356123620400; 58557303800</v>
      </c>
      <c r="B3971">
        <v>3</v>
      </c>
      <c r="C3971" t="s">
        <v>3856</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3857</v>
      </c>
    </row>
    <row r="3973" spans="1:3" x14ac:dyDescent="0.45">
      <c r="A3973" t="str">
        <f t="shared" ref="A3973:A4036" si="62">B3973&amp;C3973</f>
        <v>5(2023) Profile: Issues in Teachers' Professional Development, 25 (2), pp. 219 - 237, Cited 0 times.</v>
      </c>
      <c r="B3973">
        <v>5</v>
      </c>
      <c r="C3973" t="s">
        <v>3858</v>
      </c>
    </row>
    <row r="3974" spans="1:3" x14ac:dyDescent="0.45">
      <c r="A3974" t="str">
        <f t="shared" si="62"/>
        <v>6DOI: 10.15446/profile.v25n2.102812</v>
      </c>
      <c r="B3974">
        <v>6</v>
      </c>
      <c r="C3974" t="s">
        <v>3859</v>
      </c>
    </row>
    <row r="3975" spans="1:3" x14ac:dyDescent="0.45">
      <c r="A3975" t="str">
        <f t="shared" si="62"/>
        <v>7https://www.scopus.com/inward/record.uri?eid=2-s2.0-85169327758&amp;doi=10.15446%2fprofile.v25n2.102812&amp;partnerID=40&amp;md5=63b70f529ec37f9ce3f059d9c8dd6a64</v>
      </c>
      <c r="B3975">
        <v>7</v>
      </c>
      <c r="C3975" t="s">
        <v>3860</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3861</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3862</v>
      </c>
    </row>
    <row r="3983" spans="1:3" x14ac:dyDescent="0.45">
      <c r="A3983" t="str">
        <f t="shared" si="62"/>
        <v>2AUTHOR FULL NAMES: O’Dea, Xianghan (57474127200)</v>
      </c>
      <c r="B3983">
        <v>2</v>
      </c>
      <c r="C3983" t="s">
        <v>3863</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3864</v>
      </c>
    </row>
    <row r="3986" spans="1:3" x14ac:dyDescent="0.45">
      <c r="A3986" t="str">
        <f t="shared" si="62"/>
        <v>5(2023) Perspectives: Policy and Practice in Higher Education, Cited 0 times.</v>
      </c>
      <c r="B3986">
        <v>5</v>
      </c>
      <c r="C3986" t="s">
        <v>3865</v>
      </c>
    </row>
    <row r="3987" spans="1:3" x14ac:dyDescent="0.45">
      <c r="A3987" t="str">
        <f t="shared" si="62"/>
        <v>6DOI: 10.1080/13603108.2023.2255838</v>
      </c>
      <c r="B3987">
        <v>6</v>
      </c>
      <c r="C3987" t="s">
        <v>3866</v>
      </c>
    </row>
    <row r="3988" spans="1:3" x14ac:dyDescent="0.45">
      <c r="A3988" t="str">
        <f t="shared" si="62"/>
        <v>7https://www.scopus.com/inward/record.uri?eid=2-s2.0-85170715620&amp;doi=10.1080%2f13603108.2023.2255838&amp;partnerID=40&amp;md5=1200250be16b32330f78b6b679361657</v>
      </c>
      <c r="B3988">
        <v>7</v>
      </c>
      <c r="C3988" t="s">
        <v>3867</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3868</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3463</v>
      </c>
    </row>
    <row r="4009" spans="1:3" x14ac:dyDescent="0.45">
      <c r="A4009" t="str">
        <f t="shared" si="62"/>
        <v>2AUTHOR FULL NAMES: Rayner, Gerry (55657570100); Papakonstantinou, Theo (6507351797)</v>
      </c>
      <c r="B4009">
        <v>2</v>
      </c>
      <c r="C4009" t="s">
        <v>3464</v>
      </c>
    </row>
    <row r="4010" spans="1:3" x14ac:dyDescent="0.45">
      <c r="A4010" t="str">
        <f t="shared" si="62"/>
        <v>355657570100; 6507351797</v>
      </c>
      <c r="B4010">
        <v>3</v>
      </c>
      <c r="C4010" t="s">
        <v>3465</v>
      </c>
    </row>
    <row r="4011" spans="1:3" x14ac:dyDescent="0.45">
      <c r="A4011" t="str">
        <f t="shared" si="62"/>
        <v>4The Variables that Predict Science Undergraduates’ Timely Degree Completion: a Conceptual Model</v>
      </c>
      <c r="B4011">
        <v>4</v>
      </c>
      <c r="C4011" t="s">
        <v>3466</v>
      </c>
    </row>
    <row r="4012" spans="1:3" x14ac:dyDescent="0.45">
      <c r="A4012" t="str">
        <f t="shared" si="62"/>
        <v>5(2023) Research in Science Education, 53 (3), pp. 463 - 476, Cited 1 times.</v>
      </c>
      <c r="B4012">
        <v>5</v>
      </c>
      <c r="C4012" t="s">
        <v>3467</v>
      </c>
    </row>
    <row r="4013" spans="1:3" x14ac:dyDescent="0.45">
      <c r="A4013" t="str">
        <f t="shared" si="62"/>
        <v>6DOI: 10.1007/s11165-022-10064-8</v>
      </c>
      <c r="B4013">
        <v>6</v>
      </c>
      <c r="C4013" t="s">
        <v>3468</v>
      </c>
    </row>
    <row r="4014" spans="1:3" x14ac:dyDescent="0.45">
      <c r="A4014" t="str">
        <f t="shared" si="62"/>
        <v>7https://www.scopus.com/inward/record.uri?eid=2-s2.0-85134653008&amp;doi=10.1007%2fs11165-022-10064-8&amp;partnerID=40&amp;md5=998c72740fd449ffb9aec907fd70fff4</v>
      </c>
      <c r="B4014">
        <v>7</v>
      </c>
      <c r="C4014" t="s">
        <v>3469</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3470</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3447</v>
      </c>
    </row>
    <row r="4022" spans="1:3" x14ac:dyDescent="0.45">
      <c r="A4022" t="str">
        <f t="shared" si="62"/>
        <v>2AUTHOR FULL NAMES: Pantoja, Martín A. (56712514300); Rodríguez, María del P. (56693471200); Carrión, Andrés (15847747900)</v>
      </c>
      <c r="B4022">
        <v>2</v>
      </c>
      <c r="C4022" t="s">
        <v>3448</v>
      </c>
    </row>
    <row r="4023" spans="1:3" x14ac:dyDescent="0.45">
      <c r="A4023" t="str">
        <f t="shared" si="62"/>
        <v>356712514300; 56693471200; 15847747900</v>
      </c>
      <c r="B4023">
        <v>3</v>
      </c>
      <c r="C4023" t="s">
        <v>3449</v>
      </c>
    </row>
    <row r="4024" spans="1:3" x14ac:dyDescent="0.45">
      <c r="A4024" t="str">
        <f t="shared" si="62"/>
        <v>4Assessing university stakeholders attributes: A participative leadership approach</v>
      </c>
      <c r="B4024">
        <v>4</v>
      </c>
      <c r="C4024" t="s">
        <v>3869</v>
      </c>
    </row>
    <row r="4025" spans="1:3" x14ac:dyDescent="0.45">
      <c r="A4025" t="str">
        <f t="shared" si="62"/>
        <v>5(2016) Modeling Human Behavior: Individuals and Organizations, pp. 49 - 56, Cited 1 times.</v>
      </c>
      <c r="B4025">
        <v>5</v>
      </c>
      <c r="C4025" t="s">
        <v>3870</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3871</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3872</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3873</v>
      </c>
    </row>
    <row r="4048" spans="1:3" x14ac:dyDescent="0.45">
      <c r="A4048" t="str">
        <f t="shared" si="63"/>
        <v>2AUTHOR FULL NAMES: Lowe, Kimberly A. (56865537800); Cummins, Liv (58551315100); Clark, Summer (57193813068); Porter, Bill (58551315200); Spitz, Lisa (58551204800)</v>
      </c>
      <c r="B4048">
        <v>2</v>
      </c>
      <c r="C4048" t="s">
        <v>3874</v>
      </c>
    </row>
    <row r="4049" spans="1:3" x14ac:dyDescent="0.45">
      <c r="A4049" t="str">
        <f t="shared" si="63"/>
        <v>356865537800; 58551315100; 57193813068; 58551315200; 58551204800</v>
      </c>
      <c r="B4049">
        <v>3</v>
      </c>
      <c r="C4049" t="s">
        <v>3875</v>
      </c>
    </row>
    <row r="4050" spans="1:3" x14ac:dyDescent="0.45">
      <c r="A4050" t="str">
        <f t="shared" si="63"/>
        <v>4STUDENT-LED PEER REVIEW: A Practical Guide to Implementation Across Disciplines and Modalities</v>
      </c>
      <c r="B4050">
        <v>4</v>
      </c>
      <c r="C4050" t="s">
        <v>3876</v>
      </c>
    </row>
    <row r="4051" spans="1:3" x14ac:dyDescent="0.45">
      <c r="A4051" t="str">
        <f t="shared" si="63"/>
        <v>5(2023) Student-Led Peer Review: a Practical Guide to Implementation across Disciplines and Modalities, pp. 1 - 152, Cited 0 times.</v>
      </c>
      <c r="B4051">
        <v>5</v>
      </c>
      <c r="C4051" t="s">
        <v>3877</v>
      </c>
    </row>
    <row r="4052" spans="1:3" x14ac:dyDescent="0.45">
      <c r="A4052" t="str">
        <f t="shared" si="63"/>
        <v>6DOI: 10.4324/9781003447221</v>
      </c>
      <c r="B4052">
        <v>6</v>
      </c>
      <c r="C4052" t="s">
        <v>3878</v>
      </c>
    </row>
    <row r="4053" spans="1:3" x14ac:dyDescent="0.45">
      <c r="A4053" t="str">
        <f t="shared" si="63"/>
        <v>7https://www.scopus.com/inward/record.uri?eid=2-s2.0-85168919615&amp;doi=10.4324%2f9781003447221&amp;partnerID=40&amp;md5=c52a0e3761d7d79bdbd3d2d57d3a7b73</v>
      </c>
      <c r="B4053">
        <v>7</v>
      </c>
      <c r="C4053" t="s">
        <v>3879</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3880</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3471</v>
      </c>
    </row>
    <row r="4087" spans="1:3" x14ac:dyDescent="0.45">
      <c r="A4087" t="str">
        <f t="shared" si="63"/>
        <v>2AUTHOR FULL NAMES: Pan, Feng (58017769700); Liu, Liu (57219806039); Wang, Zhen (58017550200)</v>
      </c>
      <c r="B4087">
        <v>2</v>
      </c>
      <c r="C4087" t="s">
        <v>3472</v>
      </c>
    </row>
    <row r="4088" spans="1:3" x14ac:dyDescent="0.45">
      <c r="A4088" t="str">
        <f t="shared" si="63"/>
        <v>358017769700; 57219806039; 58017550200</v>
      </c>
      <c r="B4088">
        <v>3</v>
      </c>
      <c r="C4088" t="s">
        <v>3473</v>
      </c>
    </row>
    <row r="4089" spans="1:3" x14ac:dyDescent="0.45">
      <c r="A4089" t="str">
        <f t="shared" si="63"/>
        <v>4The Chinese University stakeholder satisfaction survey: Developing a customer-centered self-assessment tool for higher education quality management</v>
      </c>
      <c r="B4089">
        <v>4</v>
      </c>
      <c r="C4089" t="s">
        <v>3474</v>
      </c>
    </row>
    <row r="4090" spans="1:3" x14ac:dyDescent="0.45">
      <c r="A4090" t="str">
        <f t="shared" si="63"/>
        <v>5(2022) Frontiers in Psychology, 13, art. no. 1043417, Cited 1 times.</v>
      </c>
      <c r="B4090">
        <v>5</v>
      </c>
      <c r="C4090" t="s">
        <v>3475</v>
      </c>
    </row>
    <row r="4091" spans="1:3" x14ac:dyDescent="0.45">
      <c r="A4091" t="str">
        <f t="shared" si="63"/>
        <v>6DOI: 10.3389/fpsyg.2022.1043417</v>
      </c>
      <c r="B4091">
        <v>6</v>
      </c>
      <c r="C4091" t="s">
        <v>3476</v>
      </c>
    </row>
    <row r="4092" spans="1:3" x14ac:dyDescent="0.45">
      <c r="A4092" t="str">
        <f t="shared" si="63"/>
        <v>7https://www.scopus.com/inward/record.uri?eid=2-s2.0-85144039717&amp;doi=10.3389%2ffpsyg.2022.1043417&amp;partnerID=40&amp;md5=e62f0aae6aa38beabd23ecdf5f8ee349</v>
      </c>
      <c r="B4092">
        <v>7</v>
      </c>
      <c r="C4092" t="s">
        <v>3477</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3478</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3881</v>
      </c>
    </row>
    <row r="4100" spans="1:3" x14ac:dyDescent="0.45">
      <c r="A4100" t="str">
        <f t="shared" si="63"/>
        <v>2AUTHOR FULL NAMES: Tassone, Valentina C. (6602332242); Runhaar, Piety (35730535600); den Brok, Perry (6507809291); Biemans, Harm J. A. (6603110521)</v>
      </c>
      <c r="B4100">
        <v>2</v>
      </c>
      <c r="C4100" t="s">
        <v>3882</v>
      </c>
    </row>
    <row r="4101" spans="1:3" x14ac:dyDescent="0.45">
      <c r="A4101" t="str">
        <f t="shared" ref="A4101:A4164" si="64">B4101&amp;C4101</f>
        <v>36602332242; 35730535600; 6507809291; 6603110521</v>
      </c>
      <c r="B4101">
        <v>3</v>
      </c>
      <c r="C4101" t="s">
        <v>3883</v>
      </c>
    </row>
    <row r="4102" spans="1:3" x14ac:dyDescent="0.45">
      <c r="A4102" t="str">
        <f t="shared" si="64"/>
        <v>4The added value of exploring course innovations university-wide: an application of a multifaceted analytical course innovation framework</v>
      </c>
      <c r="B4102">
        <v>4</v>
      </c>
      <c r="C4102" t="s">
        <v>3884</v>
      </c>
    </row>
    <row r="4103" spans="1:3" x14ac:dyDescent="0.45">
      <c r="A4103" t="str">
        <f t="shared" si="64"/>
        <v>5(2023) Higher Education Research and Development, Cited 0 times.</v>
      </c>
      <c r="B4103">
        <v>5</v>
      </c>
      <c r="C4103" t="s">
        <v>3885</v>
      </c>
    </row>
    <row r="4104" spans="1:3" x14ac:dyDescent="0.45">
      <c r="A4104" t="str">
        <f t="shared" si="64"/>
        <v>6DOI: 10.1080/07294360.2023.2253171</v>
      </c>
      <c r="B4104">
        <v>6</v>
      </c>
      <c r="C4104" t="s">
        <v>3886</v>
      </c>
    </row>
    <row r="4105" spans="1:3" x14ac:dyDescent="0.45">
      <c r="A4105" t="str">
        <f t="shared" si="64"/>
        <v>7https://www.scopus.com/inward/record.uri?eid=2-s2.0-85171643903&amp;doi=10.1080%2f07294360.2023.2253171&amp;partnerID=40&amp;md5=8f4af2357594c4fc4cd96a1b89c56c04</v>
      </c>
      <c r="B4105">
        <v>7</v>
      </c>
      <c r="C4105" t="s">
        <v>3887</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3888</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3897</v>
      </c>
    </row>
    <row r="4139" spans="1:3" x14ac:dyDescent="0.45">
      <c r="A4139" t="str">
        <f t="shared" si="64"/>
        <v>2AUTHOR FULL NAMES: Mäkinen, Sirke (6701910413)</v>
      </c>
      <c r="B4139">
        <v>2</v>
      </c>
      <c r="C4139" t="s">
        <v>3898</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3899</v>
      </c>
    </row>
    <row r="4142" spans="1:3" x14ac:dyDescent="0.45">
      <c r="A4142" t="str">
        <f t="shared" si="64"/>
        <v>5(2023) European Journal of Higher Education, 13 (2), pp. 126 - 141, Cited 0 times.</v>
      </c>
      <c r="B4142">
        <v>5</v>
      </c>
      <c r="C4142" t="s">
        <v>3900</v>
      </c>
    </row>
    <row r="4143" spans="1:3" x14ac:dyDescent="0.45">
      <c r="A4143" t="str">
        <f t="shared" si="64"/>
        <v>6DOI: 10.1080/21568235.2023.2196434</v>
      </c>
      <c r="B4143">
        <v>6</v>
      </c>
      <c r="C4143" t="s">
        <v>3901</v>
      </c>
    </row>
    <row r="4144" spans="1:3" x14ac:dyDescent="0.45">
      <c r="A4144" t="str">
        <f t="shared" si="64"/>
        <v>7https://www.scopus.com/inward/record.uri?eid=2-s2.0-85163025584&amp;doi=10.1080%2f21568235.2023.2196434&amp;partnerID=40&amp;md5=83e1165bde12b7e1b062050b003356d6</v>
      </c>
      <c r="B4144">
        <v>7</v>
      </c>
      <c r="C4144" t="s">
        <v>3902</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3903</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3912</v>
      </c>
    </row>
    <row r="4178" spans="1:3" x14ac:dyDescent="0.45">
      <c r="A4178" t="str">
        <f t="shared" si="65"/>
        <v>2AUTHOR FULL NAMES: Omotosho, Ademola Olumuyiwa (58615353300); Akintolu, Morakinyo (57368431000); Kimweli, Kimanzi Mathew (58161350400); Modise, Motalenyane Alfred (57207798976)</v>
      </c>
      <c r="B4178">
        <v>2</v>
      </c>
      <c r="C4178" t="s">
        <v>3913</v>
      </c>
    </row>
    <row r="4179" spans="1:3" x14ac:dyDescent="0.45">
      <c r="A4179" t="str">
        <f t="shared" si="65"/>
        <v>358615353300; 57368431000; 58161350400; 57207798976</v>
      </c>
      <c r="B4179">
        <v>3</v>
      </c>
      <c r="C4179" t="s">
        <v>3914</v>
      </c>
    </row>
    <row r="4180" spans="1:3" x14ac:dyDescent="0.45">
      <c r="A4180" t="str">
        <f t="shared" si="65"/>
        <v>4Assessing the Enactus Global Sustainability Initiative’s Alignment with United Nations Sustainable Development Goals: Lessons for Higher Education Institutions</v>
      </c>
      <c r="B4180">
        <v>4</v>
      </c>
      <c r="C4180" t="s">
        <v>3915</v>
      </c>
    </row>
    <row r="4181" spans="1:3" x14ac:dyDescent="0.45">
      <c r="A4181" t="str">
        <f t="shared" si="65"/>
        <v>5(2023) Education Sciences, 13 (9), art. no. 935, Cited 0 times.</v>
      </c>
      <c r="B4181">
        <v>5</v>
      </c>
      <c r="C4181" t="s">
        <v>3916</v>
      </c>
    </row>
    <row r="4182" spans="1:3" x14ac:dyDescent="0.45">
      <c r="A4182" t="str">
        <f t="shared" si="65"/>
        <v>6DOI: 10.3390/educsci13090935</v>
      </c>
      <c r="B4182">
        <v>6</v>
      </c>
      <c r="C4182" t="s">
        <v>3917</v>
      </c>
    </row>
    <row r="4183" spans="1:3" x14ac:dyDescent="0.45">
      <c r="A4183" t="str">
        <f t="shared" si="65"/>
        <v>7https://www.scopus.com/inward/record.uri?eid=2-s2.0-85172114852&amp;doi=10.3390%2feducsci13090935&amp;partnerID=40&amp;md5=6310b8b07db10ad1056ef03c35d0ed50</v>
      </c>
      <c r="B4183">
        <v>7</v>
      </c>
      <c r="C4183" t="s">
        <v>3918</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3919</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3920</v>
      </c>
    </row>
    <row r="4204" spans="1:3" x14ac:dyDescent="0.45">
      <c r="A4204" t="str">
        <f t="shared" si="65"/>
        <v>2AUTHOR FULL NAMES: Shah, Rehan (58290338100); Preston, Anne (55389033400); Dimova, Elena (58291299900)</v>
      </c>
      <c r="B4204">
        <v>2</v>
      </c>
      <c r="C4204" t="s">
        <v>3921</v>
      </c>
    </row>
    <row r="4205" spans="1:3" x14ac:dyDescent="0.45">
      <c r="A4205" t="str">
        <f t="shared" si="65"/>
        <v>358290338100; 55389033400; 58291299900</v>
      </c>
      <c r="B4205">
        <v>3</v>
      </c>
      <c r="C4205" t="s">
        <v>3922</v>
      </c>
    </row>
    <row r="4206" spans="1:3" x14ac:dyDescent="0.45">
      <c r="A4206" t="str">
        <f t="shared" si="65"/>
        <v>4Making community-based learning and teaching happen: findings from an institutional study</v>
      </c>
      <c r="B4206">
        <v>4</v>
      </c>
      <c r="C4206" t="s">
        <v>3923</v>
      </c>
    </row>
    <row r="4207" spans="1:3" x14ac:dyDescent="0.45">
      <c r="A4207" t="str">
        <f t="shared" si="65"/>
        <v>5(2023) London Review of Education, 21 (1), art. no. 17, Cited 0 times.</v>
      </c>
      <c r="B4207">
        <v>5</v>
      </c>
      <c r="C4207" t="s">
        <v>3924</v>
      </c>
    </row>
    <row r="4208" spans="1:3" x14ac:dyDescent="0.45">
      <c r="A4208" t="str">
        <f t="shared" si="65"/>
        <v>6DOI: 10.14324/LRE.21.1.17</v>
      </c>
      <c r="B4208">
        <v>6</v>
      </c>
      <c r="C4208" t="s">
        <v>3925</v>
      </c>
    </row>
    <row r="4209" spans="1:3" x14ac:dyDescent="0.45">
      <c r="A4209" t="str">
        <f t="shared" si="65"/>
        <v>7https://www.scopus.com/inward/record.uri?eid=2-s2.0-85160337204&amp;doi=10.14324%2fLRE.21.1.17&amp;partnerID=40&amp;md5=83088d121d0f9cb6debe1239978ea7bc</v>
      </c>
      <c r="B4209">
        <v>7</v>
      </c>
      <c r="C4209" t="s">
        <v>3926</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3927</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3495</v>
      </c>
    </row>
    <row r="4230" spans="1:3" x14ac:dyDescent="0.45">
      <c r="A4230" t="str">
        <f t="shared" si="66"/>
        <v>2AUTHOR FULL NAMES: Jones, David R. (55337847800)</v>
      </c>
      <c r="B4230">
        <v>2</v>
      </c>
      <c r="C4230" t="s">
        <v>3496</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3497</v>
      </c>
    </row>
    <row r="4233" spans="1:3" x14ac:dyDescent="0.45">
      <c r="A4233" t="str">
        <f t="shared" si="66"/>
        <v>5(2007) Greener Management International, (57), pp. 105 - 131, Cited 2 times.</v>
      </c>
      <c r="B4233">
        <v>5</v>
      </c>
      <c r="C4233" t="s">
        <v>3498</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3499</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3500</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3508</v>
      </c>
    </row>
    <row r="4243" spans="1:3" x14ac:dyDescent="0.45">
      <c r="A4243" t="str">
        <f t="shared" si="66"/>
        <v>2AUTHOR FULL NAMES: Cieciora, Małgorzata (57211070816); Pietrzak, Piotr (57225452261); Gago, Piotr (57215011767)</v>
      </c>
      <c r="B4243">
        <v>2</v>
      </c>
      <c r="C4243" t="s">
        <v>3509</v>
      </c>
    </row>
    <row r="4244" spans="1:3" x14ac:dyDescent="0.45">
      <c r="A4244" t="str">
        <f t="shared" si="66"/>
        <v>357211070816; 57225452261; 57215011767</v>
      </c>
      <c r="B4244">
        <v>3</v>
      </c>
      <c r="C4244" t="s">
        <v>3510</v>
      </c>
    </row>
    <row r="4245" spans="1:3" x14ac:dyDescent="0.45">
      <c r="A4245" t="str">
        <f t="shared" si="66"/>
        <v>4University graduates' skills-and-employability evaluation in Poland - A case study of a faculty of management in Warsaw</v>
      </c>
      <c r="B4245">
        <v>4</v>
      </c>
      <c r="C4245" t="s">
        <v>3511</v>
      </c>
    </row>
    <row r="4246" spans="1:3" x14ac:dyDescent="0.45">
      <c r="A4246" t="str">
        <f t="shared" si="66"/>
        <v>5(2021) International Journal of Innovation and Learning, 30 (1), pp. 1 - 18, Cited 1 times.</v>
      </c>
      <c r="B4246">
        <v>5</v>
      </c>
      <c r="C4246" t="s">
        <v>3512</v>
      </c>
    </row>
    <row r="4247" spans="1:3" x14ac:dyDescent="0.45">
      <c r="A4247" t="str">
        <f t="shared" si="66"/>
        <v>6DOI: 10.1504/IJIL.2021.116565</v>
      </c>
      <c r="B4247">
        <v>6</v>
      </c>
      <c r="C4247" t="s">
        <v>3513</v>
      </c>
    </row>
    <row r="4248" spans="1:3" x14ac:dyDescent="0.45">
      <c r="A4248" t="str">
        <f t="shared" si="66"/>
        <v>7https://www.scopus.com/inward/record.uri?eid=2-s2.0-85111582581&amp;doi=10.1504%2fIJIL.2021.116565&amp;partnerID=40&amp;md5=f5f3951644e1e92f2198b297eeaabac8</v>
      </c>
      <c r="B4248">
        <v>7</v>
      </c>
      <c r="C4248" t="s">
        <v>3514</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3515</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3951</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3952</v>
      </c>
    </row>
    <row r="4257" spans="1:3" x14ac:dyDescent="0.45">
      <c r="A4257" t="str">
        <f t="shared" si="66"/>
        <v>324338124500; 58651815200; 56763885700; 57203305335; 58651128000; 56518281800; 57203310829; 55367885600; 58651353000; 55969573100; 54973771000</v>
      </c>
      <c r="B4257">
        <v>3</v>
      </c>
      <c r="C4257" t="s">
        <v>3953</v>
      </c>
    </row>
    <row r="4258" spans="1:3" x14ac:dyDescent="0.45">
      <c r="A4258" t="str">
        <f t="shared" si="66"/>
        <v>4A systematic literature review of reciprocity in engineering service-learning/community engagement</v>
      </c>
      <c r="B4258">
        <v>4</v>
      </c>
      <c r="C4258" t="s">
        <v>3954</v>
      </c>
    </row>
    <row r="4259" spans="1:3" x14ac:dyDescent="0.45">
      <c r="A4259" t="str">
        <f t="shared" si="66"/>
        <v>5(2023) Journal of Engineering Education, Cited 0 times.</v>
      </c>
      <c r="B4259">
        <v>5</v>
      </c>
      <c r="C4259" t="s">
        <v>3955</v>
      </c>
    </row>
    <row r="4260" spans="1:3" x14ac:dyDescent="0.45">
      <c r="A4260" t="str">
        <f t="shared" si="66"/>
        <v>6DOI: 10.1002/jee.20561</v>
      </c>
      <c r="B4260">
        <v>6</v>
      </c>
      <c r="C4260" t="s">
        <v>3956</v>
      </c>
    </row>
    <row r="4261" spans="1:3" x14ac:dyDescent="0.45">
      <c r="A4261" t="str">
        <f t="shared" si="66"/>
        <v>7https://www.scopus.com/inward/record.uri?eid=2-s2.0-85174306537&amp;doi=10.1002%2fjee.20561&amp;partnerID=40&amp;md5=8840210987a6f997482128276f03cbdf</v>
      </c>
      <c r="B4261">
        <v>7</v>
      </c>
      <c r="C4261" t="s">
        <v>3957</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3958</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3959</v>
      </c>
    </row>
    <row r="4386" spans="1:3" x14ac:dyDescent="0.45">
      <c r="A4386" t="str">
        <f t="shared" si="68"/>
        <v>2AUTHOR FULL NAMES: Omodan, Bunmi Isaiah (57205097129)</v>
      </c>
      <c r="B4386">
        <v>2</v>
      </c>
      <c r="C4386" t="s">
        <v>3960</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3961</v>
      </c>
    </row>
    <row r="4389" spans="1:3" x14ac:dyDescent="0.45">
      <c r="A4389" t="str">
        <f t="shared" si="68"/>
        <v>5(2023) Humanities and Social Sciences Letters, 11 (3), pp. 282 - 294, Cited 0 times.</v>
      </c>
      <c r="B4389">
        <v>5</v>
      </c>
      <c r="C4389" t="s">
        <v>3962</v>
      </c>
    </row>
    <row r="4390" spans="1:3" x14ac:dyDescent="0.45">
      <c r="A4390" t="str">
        <f t="shared" si="68"/>
        <v>6DOI: 10.18488/73.v11i3.3439</v>
      </c>
      <c r="B4390">
        <v>6</v>
      </c>
      <c r="C4390" t="s">
        <v>3963</v>
      </c>
    </row>
    <row r="4391" spans="1:3" x14ac:dyDescent="0.45">
      <c r="A4391" t="str">
        <f t="shared" si="68"/>
        <v>7https://www.scopus.com/inward/record.uri?eid=2-s2.0-85175235539&amp;doi=10.18488%2f73.v11i3.3439&amp;partnerID=40&amp;md5=604ff1275998f68669773fc0918bc8d5</v>
      </c>
      <c r="B4391">
        <v>7</v>
      </c>
      <c r="C4391" t="s">
        <v>3964</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3965</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3966</v>
      </c>
    </row>
    <row r="4399" spans="1:3" x14ac:dyDescent="0.45">
      <c r="A4399" t="str">
        <f t="shared" si="68"/>
        <v>2AUTHOR FULL NAMES: Pharaoh, Courtley D. (58635348700); Visser, D.J. (57197411400)</v>
      </c>
      <c r="B4399">
        <v>2</v>
      </c>
      <c r="C4399" t="s">
        <v>3967</v>
      </c>
    </row>
    <row r="4400" spans="1:3" x14ac:dyDescent="0.45">
      <c r="A4400" t="str">
        <f t="shared" si="68"/>
        <v>358635348700; 57197411400</v>
      </c>
      <c r="B4400">
        <v>3</v>
      </c>
      <c r="C4400" t="s">
        <v>3968</v>
      </c>
    </row>
    <row r="4401" spans="1:3" x14ac:dyDescent="0.45">
      <c r="A4401" t="str">
        <f t="shared" si="68"/>
        <v>4Crisis management competencies: A university stakeholder perspective</v>
      </c>
      <c r="B4401">
        <v>4</v>
      </c>
      <c r="C4401" t="s">
        <v>3969</v>
      </c>
    </row>
    <row r="4402" spans="1:3" x14ac:dyDescent="0.45">
      <c r="A4402" t="str">
        <f t="shared" si="68"/>
        <v>5(2023) Journal of Contingencies and Crisis Management, Cited 0 times.</v>
      </c>
      <c r="B4402">
        <v>5</v>
      </c>
      <c r="C4402" t="s">
        <v>3970</v>
      </c>
    </row>
    <row r="4403" spans="1:3" x14ac:dyDescent="0.45">
      <c r="A4403" t="str">
        <f t="shared" si="68"/>
        <v>6DOI: 10.1111/1468-5973.12508</v>
      </c>
      <c r="B4403">
        <v>6</v>
      </c>
      <c r="C4403" t="s">
        <v>3971</v>
      </c>
    </row>
    <row r="4404" spans="1:3" x14ac:dyDescent="0.45">
      <c r="A4404" t="str">
        <f t="shared" si="68"/>
        <v>7https://www.scopus.com/inward/record.uri?eid=2-s2.0-85173497064&amp;doi=10.1111%2f1468-5973.12508&amp;partnerID=40&amp;md5=bb3181145483a8c4ce116063436fc075</v>
      </c>
      <c r="B4404">
        <v>7</v>
      </c>
      <c r="C4404" t="s">
        <v>3972</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3973</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3556</v>
      </c>
    </row>
    <row r="4464" spans="1:3" x14ac:dyDescent="0.45">
      <c r="A4464" t="str">
        <f t="shared" si="69"/>
        <v>2AUTHOR FULL NAMES: Lindsey, Greg (7005206752); Ottensmann, John (6603596516); Palmer, Jamie (57321446500); Wilson, Jeffrey (7407987277); Tutterrow, Joseph (57321061100)</v>
      </c>
      <c r="B4464">
        <v>2</v>
      </c>
      <c r="C4464" t="s">
        <v>3557</v>
      </c>
    </row>
    <row r="4465" spans="1:3" x14ac:dyDescent="0.45">
      <c r="A4465" t="str">
        <f t="shared" si="69"/>
        <v>37005206752; 6603596516; 57321446500; 7407987277; 57321061100</v>
      </c>
      <c r="B4465">
        <v>3</v>
      </c>
      <c r="C4465" t="s">
        <v>3558</v>
      </c>
    </row>
    <row r="4466" spans="1:3" x14ac:dyDescent="0.45">
      <c r="A4466" t="str">
        <f t="shared" si="69"/>
        <v>4Encouraging smart growth in a skeptical state: University-stakeholder collaboration in central Indiana</v>
      </c>
      <c r="B4466">
        <v>4</v>
      </c>
      <c r="C4466" t="s">
        <v>3559</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3560</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3561</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3980</v>
      </c>
    </row>
    <row r="4542" spans="1:3" x14ac:dyDescent="0.45">
      <c r="A4542" t="str">
        <f t="shared" si="70"/>
        <v>2AUTHOR FULL NAMES: Imbar, Radiant Victor (57221683442); Supangkat, Suhono Harso (6506896570); Langi, Armein Z. R. (6701437929); Arman, Arry Akhmad (56039352800)</v>
      </c>
      <c r="B4542">
        <v>2</v>
      </c>
      <c r="C4542" t="s">
        <v>3981</v>
      </c>
    </row>
    <row r="4543" spans="1:3" x14ac:dyDescent="0.45">
      <c r="A4543" t="str">
        <f t="shared" si="70"/>
        <v>357221683442; 6506896570; 6701437929; 56039352800</v>
      </c>
      <c r="B4543">
        <v>3</v>
      </c>
      <c r="C4543" t="s">
        <v>3982</v>
      </c>
    </row>
    <row r="4544" spans="1:3" x14ac:dyDescent="0.45">
      <c r="A4544" t="str">
        <f t="shared" si="70"/>
        <v>4Measurement of Campus Smartness: The Development of Smart Campus Model</v>
      </c>
      <c r="B4544">
        <v>4</v>
      </c>
      <c r="C4544" t="s">
        <v>3983</v>
      </c>
    </row>
    <row r="4545" spans="1:3" x14ac:dyDescent="0.45">
      <c r="A4545" t="str">
        <f t="shared" si="70"/>
        <v>5(2023) 10th International Conference on ICT for Smart Society, ICISS 2023 - Proceeding, Cited 0 times.</v>
      </c>
      <c r="B4545">
        <v>5</v>
      </c>
      <c r="C4545" t="s">
        <v>3984</v>
      </c>
    </row>
    <row r="4546" spans="1:3" x14ac:dyDescent="0.45">
      <c r="A4546" t="str">
        <f t="shared" si="70"/>
        <v>6DOI: 10.1109/ICISS59129.2023.10291750</v>
      </c>
      <c r="B4546">
        <v>6</v>
      </c>
      <c r="C4546" t="s">
        <v>3985</v>
      </c>
    </row>
    <row r="4547" spans="1:3" x14ac:dyDescent="0.45">
      <c r="A4547" t="str">
        <f t="shared" si="70"/>
        <v>7https://www.scopus.com/inward/record.uri?eid=2-s2.0-85177448529&amp;doi=10.1109%2fICISS59129.2023.10291750&amp;partnerID=40&amp;md5=3f314fe4834b56154c95b609f7609698</v>
      </c>
      <c r="B4547">
        <v>7</v>
      </c>
      <c r="C4547" t="s">
        <v>3986</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3987</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3562</v>
      </c>
    </row>
    <row r="4555" spans="1:3" x14ac:dyDescent="0.45">
      <c r="A4555" t="str">
        <f t="shared" si="71"/>
        <v>2AUTHOR FULL NAMES: Ulla, Mark B. (57194178568); Bucol, Junifer L. (57222069325); Na Ayuthaya, Pongsathorn Dechatiwongse (57989666300)</v>
      </c>
      <c r="B4555">
        <v>2</v>
      </c>
      <c r="C4555" t="s">
        <v>3563</v>
      </c>
    </row>
    <row r="4556" spans="1:3" x14ac:dyDescent="0.45">
      <c r="A4556" t="str">
        <f t="shared" si="71"/>
        <v>357194178568; 57222069325; 57989666300</v>
      </c>
      <c r="B4556">
        <v>3</v>
      </c>
      <c r="C4556" t="s">
        <v>3564</v>
      </c>
    </row>
    <row r="4557" spans="1:3" x14ac:dyDescent="0.45">
      <c r="A4557" t="str">
        <f t="shared" si="71"/>
        <v>4English language curriculum reform strategies: The impact of EMI on students' language proficiency</v>
      </c>
      <c r="B4557">
        <v>4</v>
      </c>
      <c r="C4557" t="s">
        <v>3565</v>
      </c>
    </row>
    <row r="4558" spans="1:3" x14ac:dyDescent="0.45">
      <c r="A4558" t="str">
        <f t="shared" si="71"/>
        <v>5(2022) Ampersand, 9, art. no. 100101, Cited 1 times.</v>
      </c>
      <c r="B4558">
        <v>5</v>
      </c>
      <c r="C4558" t="s">
        <v>3566</v>
      </c>
    </row>
    <row r="4559" spans="1:3" x14ac:dyDescent="0.45">
      <c r="A4559" t="str">
        <f t="shared" si="71"/>
        <v>6DOI: 10.1016/j.amper.2022.100101</v>
      </c>
      <c r="B4559">
        <v>6</v>
      </c>
      <c r="C4559" t="s">
        <v>3567</v>
      </c>
    </row>
    <row r="4560" spans="1:3" x14ac:dyDescent="0.45">
      <c r="A4560" t="str">
        <f t="shared" si="71"/>
        <v>7https://www.scopus.com/inward/record.uri?eid=2-s2.0-85143175197&amp;doi=10.1016%2fj.amper.2022.100101&amp;partnerID=40&amp;md5=f24817f41bc44523bd3abcfdc5434b5f</v>
      </c>
      <c r="B4560">
        <v>7</v>
      </c>
      <c r="C4560" t="s">
        <v>3568</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3569</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3996</v>
      </c>
    </row>
    <row r="4581" spans="1:3" x14ac:dyDescent="0.45">
      <c r="A4581" t="str">
        <f t="shared" si="71"/>
        <v>2AUTHOR FULL NAMES: Vives Varela, Tania (56586046100); Hamui Sutton, Liz (55565499200)</v>
      </c>
      <c r="B4581">
        <v>2</v>
      </c>
      <c r="C4581" t="s">
        <v>3997</v>
      </c>
    </row>
    <row r="4582" spans="1:3" x14ac:dyDescent="0.45">
      <c r="A4582" t="str">
        <f t="shared" si="71"/>
        <v>356586046100; 55565499200</v>
      </c>
      <c r="B4582">
        <v>3</v>
      </c>
      <c r="C4582" t="s">
        <v>3998</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3999</v>
      </c>
    </row>
    <row r="4584" spans="1:3" x14ac:dyDescent="0.45">
      <c r="A4584" t="str">
        <f t="shared" si="71"/>
        <v>5(2023) Investigacion en Educacion Medica, 12 (45), pp. 73 - 81, Cited 0 times.</v>
      </c>
      <c r="B4584">
        <v>5</v>
      </c>
      <c r="C4584" t="s">
        <v>4000</v>
      </c>
    </row>
    <row r="4585" spans="1:3" x14ac:dyDescent="0.45">
      <c r="A4585" t="str">
        <f t="shared" si="71"/>
        <v>6DOI: 10.22201/fm.20075057e.2023.45.22486</v>
      </c>
      <c r="B4585">
        <v>6</v>
      </c>
      <c r="C4585" t="s">
        <v>4001</v>
      </c>
    </row>
    <row r="4586" spans="1:3" x14ac:dyDescent="0.45">
      <c r="A4586" t="str">
        <f t="shared" si="71"/>
        <v>7https://www.scopus.com/inward/record.uri?eid=2-s2.0-85147177342&amp;doi=10.22201%2ffm.20075057e.2023.45.22486&amp;partnerID=40&amp;md5=ce632f8efa5de8c5de57ebe1d37c45b8</v>
      </c>
      <c r="B4586">
        <v>7</v>
      </c>
      <c r="C4586" t="s">
        <v>4002</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4003</v>
      </c>
    </row>
    <row r="4589" spans="1:3" x14ac:dyDescent="0.45">
      <c r="A4589" t="str">
        <f t="shared" si="71"/>
        <v>10LANGUAGE OF ORIGINAL DOCUMENT: Spanish</v>
      </c>
      <c r="B4589">
        <v>10</v>
      </c>
      <c r="C4589" t="s">
        <v>3028</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3570</v>
      </c>
    </row>
    <row r="4594" spans="1:3" x14ac:dyDescent="0.45">
      <c r="A4594" t="str">
        <f t="shared" si="71"/>
        <v>2AUTHOR FULL NAMES: Vásquez-Torres, M.C. (57391132300); Tavizón-Salazar, A. (57390774100)</v>
      </c>
      <c r="B4594">
        <v>2</v>
      </c>
      <c r="C4594" t="s">
        <v>3571</v>
      </c>
    </row>
    <row r="4595" spans="1:3" x14ac:dyDescent="0.45">
      <c r="A4595" t="str">
        <f t="shared" si="71"/>
        <v>357391132300; 57390774100</v>
      </c>
      <c r="B4595">
        <v>3</v>
      </c>
      <c r="C4595" t="s">
        <v>3572</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3573</v>
      </c>
    </row>
    <row r="4597" spans="1:3" x14ac:dyDescent="0.45">
      <c r="A4597" t="str">
        <f t="shared" si="71"/>
        <v>5(2021) Polish Journal of Management Studies, 24 (1), pp. 441 - 456, Cited 1 times.</v>
      </c>
      <c r="B4597">
        <v>5</v>
      </c>
      <c r="C4597" t="s">
        <v>3574</v>
      </c>
    </row>
    <row r="4598" spans="1:3" x14ac:dyDescent="0.45">
      <c r="A4598" t="str">
        <f t="shared" si="71"/>
        <v>6DOI: 10.17512/pjms.2021.24.1.26</v>
      </c>
      <c r="B4598">
        <v>6</v>
      </c>
      <c r="C4598" t="s">
        <v>3575</v>
      </c>
    </row>
    <row r="4599" spans="1:3" x14ac:dyDescent="0.45">
      <c r="A4599" t="str">
        <f t="shared" si="71"/>
        <v>7https://www.scopus.com/inward/record.uri?eid=2-s2.0-85121983288&amp;doi=10.17512%2fpjms.2021.24.1.26&amp;partnerID=40&amp;md5=9c6801fe97a5f35ae5611d1d8ddd6543</v>
      </c>
      <c r="B4599">
        <v>7</v>
      </c>
      <c r="C4599" t="s">
        <v>3576</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3577</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3585</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3586</v>
      </c>
    </row>
    <row r="4608" spans="1:3" x14ac:dyDescent="0.45">
      <c r="A4608" t="str">
        <f t="shared" si="71"/>
        <v>355951646000; 57923929400; 57924721000; 57923929500; 57923770900; 57923929600</v>
      </c>
      <c r="B4608">
        <v>3</v>
      </c>
      <c r="C4608" t="s">
        <v>3587</v>
      </c>
    </row>
    <row r="4609" spans="1:3" x14ac:dyDescent="0.45">
      <c r="A4609" t="str">
        <f t="shared" si="71"/>
        <v>4Food insecurity stigma, neoliberalization, and college students in California’s Inland Empire</v>
      </c>
      <c r="B4609">
        <v>4</v>
      </c>
      <c r="C4609" t="s">
        <v>3588</v>
      </c>
    </row>
    <row r="4610" spans="1:3" x14ac:dyDescent="0.45">
      <c r="A4610" t="str">
        <f t="shared" si="71"/>
        <v>5(2022) Food, Culture and Society, Cited 1 times.</v>
      </c>
      <c r="B4610">
        <v>5</v>
      </c>
      <c r="C4610" t="s">
        <v>3589</v>
      </c>
    </row>
    <row r="4611" spans="1:3" x14ac:dyDescent="0.45">
      <c r="A4611" t="str">
        <f t="shared" si="71"/>
        <v>6DOI: 10.1080/15528014.2022.2130658</v>
      </c>
      <c r="B4611">
        <v>6</v>
      </c>
      <c r="C4611" t="s">
        <v>3590</v>
      </c>
    </row>
    <row r="4612" spans="1:3" x14ac:dyDescent="0.45">
      <c r="A4612" t="str">
        <f t="shared" si="71"/>
        <v>7https://www.scopus.com/inward/record.uri?eid=2-s2.0-85139619683&amp;doi=10.1080%2f15528014.2022.2130658&amp;partnerID=40&amp;md5=bee0b0cd190883a5e4221cb3321d98ea</v>
      </c>
      <c r="B4612">
        <v>7</v>
      </c>
      <c r="C4612" t="s">
        <v>3591</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3592</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4004</v>
      </c>
    </row>
    <row r="4646" spans="1:3" x14ac:dyDescent="0.45">
      <c r="A4646" t="str">
        <f t="shared" si="72"/>
        <v>2AUTHOR FULL NAMES: Killian, Ginger (56715414500); McClure, Todd (57211499145); Smith, Scott (57212961553)</v>
      </c>
      <c r="B4646">
        <v>2</v>
      </c>
      <c r="C4646" t="s">
        <v>4005</v>
      </c>
    </row>
    <row r="4647" spans="1:3" x14ac:dyDescent="0.45">
      <c r="A4647" t="str">
        <f t="shared" si="72"/>
        <v>356715414500; 57211499145; 57212961553</v>
      </c>
      <c r="B4647">
        <v>3</v>
      </c>
      <c r="C4647" t="s">
        <v>4006</v>
      </c>
    </row>
    <row r="4648" spans="1:3" x14ac:dyDescent="0.45">
      <c r="A4648" t="str">
        <f t="shared" si="72"/>
        <v>4COURSE PROJECTS AS VALUE CO-CREATION TOOLS: DEVELOPING UNIVERSITY COLLABORATION OPPORTUNITIES</v>
      </c>
      <c r="B4648">
        <v>4</v>
      </c>
      <c r="C4648" t="s">
        <v>4007</v>
      </c>
    </row>
    <row r="4649" spans="1:3" x14ac:dyDescent="0.45">
      <c r="A4649" t="str">
        <f t="shared" si="72"/>
        <v>5(2023) Marketing Education Review, Cited 0 times.</v>
      </c>
      <c r="B4649">
        <v>5</v>
      </c>
      <c r="C4649" t="s">
        <v>4008</v>
      </c>
    </row>
    <row r="4650" spans="1:3" x14ac:dyDescent="0.45">
      <c r="A4650" t="str">
        <f t="shared" si="72"/>
        <v>6DOI: 10.1080/10528008.2023.2253799</v>
      </c>
      <c r="B4650">
        <v>6</v>
      </c>
      <c r="C4650" t="s">
        <v>4009</v>
      </c>
    </row>
    <row r="4651" spans="1:3" x14ac:dyDescent="0.45">
      <c r="A4651" t="str">
        <f t="shared" si="72"/>
        <v>7https://www.scopus.com/inward/record.uri?eid=2-s2.0-85169687937&amp;doi=10.1080%2f10528008.2023.2253799&amp;partnerID=40&amp;md5=25fd6fba425fe92091a0847766c46b81</v>
      </c>
      <c r="B4651">
        <v>7</v>
      </c>
      <c r="C4651" t="s">
        <v>4010</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4011</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3628</v>
      </c>
    </row>
    <row r="4711" spans="1:3" x14ac:dyDescent="0.45">
      <c r="A4711" t="str">
        <f t="shared" si="73"/>
        <v>2AUTHOR FULL NAMES: Fadelelmoula, Ashraf Ahmed (25927794900)</v>
      </c>
      <c r="B4711">
        <v>2</v>
      </c>
      <c r="C4711" t="s">
        <v>3629</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3630</v>
      </c>
    </row>
    <row r="4714" spans="1:3" x14ac:dyDescent="0.45">
      <c r="A4714" t="str">
        <f t="shared" si="73"/>
        <v>5(2022) Interdisciplinary Journal of Information, Knowledge, and Management, 17, pp. 315 - 338, Cited 1 times.</v>
      </c>
      <c r="B4714">
        <v>5</v>
      </c>
      <c r="C4714" t="s">
        <v>3631</v>
      </c>
    </row>
    <row r="4715" spans="1:3" x14ac:dyDescent="0.45">
      <c r="A4715" t="str">
        <f t="shared" si="73"/>
        <v>6DOI: 10.28945/4984</v>
      </c>
      <c r="B4715">
        <v>6</v>
      </c>
      <c r="C4715" t="s">
        <v>3632</v>
      </c>
    </row>
    <row r="4716" spans="1:3" x14ac:dyDescent="0.45">
      <c r="A4716" t="str">
        <f t="shared" si="73"/>
        <v>7https://www.scopus.com/inward/record.uri?eid=2-s2.0-85140590796&amp;doi=10.28945%2f4984&amp;partnerID=40&amp;md5=b6a3f84f966efad94fb1de470b59ede2</v>
      </c>
      <c r="B4716">
        <v>7</v>
      </c>
      <c r="C4716" t="s">
        <v>3633</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3634</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3635</v>
      </c>
    </row>
    <row r="4737" spans="1:3" x14ac:dyDescent="0.45">
      <c r="A4737" t="str">
        <f t="shared" si="73"/>
        <v>2AUTHOR FULL NAMES: Griffin, Mamie (55830705200); Barona, Julian (57973441800); Gutierrez, Carmen F. (57972874000)</v>
      </c>
      <c r="B4737">
        <v>2</v>
      </c>
      <c r="C4737" t="s">
        <v>3636</v>
      </c>
    </row>
    <row r="4738" spans="1:3" x14ac:dyDescent="0.45">
      <c r="A4738" t="str">
        <f t="shared" si="73"/>
        <v>355830705200; 57973441800; 57972874000</v>
      </c>
      <c r="B4738">
        <v>3</v>
      </c>
      <c r="C4738" t="s">
        <v>3637</v>
      </c>
    </row>
    <row r="4739" spans="1:3" x14ac:dyDescent="0.45">
      <c r="A4739" t="str">
        <f t="shared" si="73"/>
        <v>4Strategies to Increase Sustainability Awareness in Higher Education: Experiences from Abu Dhabi Women’s College</v>
      </c>
      <c r="B4739">
        <v>4</v>
      </c>
      <c r="C4739" t="s">
        <v>3638</v>
      </c>
    </row>
    <row r="4740" spans="1:3" x14ac:dyDescent="0.45">
      <c r="A4740" t="str">
        <f t="shared" si="73"/>
        <v>5(2022) International Journal of Sustainable Development and Planning, 17 (6), pp. 1831 - 1838, Cited 1 times.</v>
      </c>
      <c r="B4740">
        <v>5</v>
      </c>
      <c r="C4740" t="s">
        <v>3639</v>
      </c>
    </row>
    <row r="4741" spans="1:3" x14ac:dyDescent="0.45">
      <c r="A4741" t="str">
        <f t="shared" ref="A4741:A4804" si="74">B4741&amp;C4741</f>
        <v>6DOI: 10.18280/ijsdp.170617</v>
      </c>
      <c r="B4741">
        <v>6</v>
      </c>
      <c r="C4741" t="s">
        <v>3640</v>
      </c>
    </row>
    <row r="4742" spans="1:3" x14ac:dyDescent="0.45">
      <c r="A4742" t="str">
        <f t="shared" si="74"/>
        <v>7https://www.scopus.com/inward/record.uri?eid=2-s2.0-85142352301&amp;doi=10.18280%2fijsdp.170617&amp;partnerID=40&amp;md5=da18cc2debfd690fb0a62bd08030f2d4</v>
      </c>
      <c r="B4742">
        <v>7</v>
      </c>
      <c r="C4742" t="s">
        <v>3641</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3642</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3643</v>
      </c>
    </row>
    <row r="4750" spans="1:3" x14ac:dyDescent="0.45">
      <c r="A4750" t="str">
        <f t="shared" si="74"/>
        <v>2AUTHOR FULL NAMES: Qanga, Enathi Jongikhaya (57226677137); Schutte, Danie (58708629000)</v>
      </c>
      <c r="B4750">
        <v>2</v>
      </c>
      <c r="C4750" t="s">
        <v>3644</v>
      </c>
    </row>
    <row r="4751" spans="1:3" x14ac:dyDescent="0.45">
      <c r="A4751" t="str">
        <f t="shared" si="74"/>
        <v>357226677137; 58708629000</v>
      </c>
      <c r="B4751">
        <v>3</v>
      </c>
      <c r="C4751" t="s">
        <v>3645</v>
      </c>
    </row>
    <row r="4752" spans="1:3" x14ac:dyDescent="0.45">
      <c r="A4752" t="str">
        <f t="shared" si="74"/>
        <v>4VIEWS FROM KEY UNIVERSITY STAKEHOLDERS ON RISK STRATEGY IMPLEMENTATION AND DISCLOSURE: A CASE STUDY OF SOUTH AFRICAN UNIVERSITIES</v>
      </c>
      <c r="B4752">
        <v>4</v>
      </c>
      <c r="C4752" t="s">
        <v>3646</v>
      </c>
    </row>
    <row r="4753" spans="1:3" x14ac:dyDescent="0.45">
      <c r="A4753" t="str">
        <f t="shared" si="74"/>
        <v>5(2021) Academy of Accounting and Financial Studies Journal, 25 (6), pp. 1 - 12, Cited 1 times.</v>
      </c>
      <c r="B4753">
        <v>5</v>
      </c>
      <c r="C4753" t="s">
        <v>3647</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3648</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3649</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4043</v>
      </c>
    </row>
    <row r="4776" spans="1:3" x14ac:dyDescent="0.45">
      <c r="A4776" t="str">
        <f t="shared" si="74"/>
        <v>2AUTHOR FULL NAMES: Yasin, Naveed (55625375000); Gilani, Sayed Abdul Majid (57862904400); Nair, Gayatri (57347937100); Abaido, Ghada M. (57211443766); Askri, Soumaya (58351464800)</v>
      </c>
      <c r="B4776">
        <v>2</v>
      </c>
      <c r="C4776" t="s">
        <v>4044</v>
      </c>
    </row>
    <row r="4777" spans="1:3" x14ac:dyDescent="0.45">
      <c r="A4777" t="str">
        <f t="shared" si="74"/>
        <v>355625375000; 57862904400; 57347937100; 57211443766; 58351464800</v>
      </c>
      <c r="B4777">
        <v>3</v>
      </c>
      <c r="C4777" t="s">
        <v>4045</v>
      </c>
    </row>
    <row r="4778" spans="1:3" x14ac:dyDescent="0.45">
      <c r="A4778" t="str">
        <f t="shared" si="74"/>
        <v>4Establishing a nexus for effective university-industry collaborations in the MENA region: A multi-country comparative study</v>
      </c>
      <c r="B4778">
        <v>4</v>
      </c>
      <c r="C4778" t="s">
        <v>4046</v>
      </c>
    </row>
    <row r="4779" spans="1:3" x14ac:dyDescent="0.45">
      <c r="A4779" t="str">
        <f t="shared" si="74"/>
        <v>5(2023) Industry and Higher Education, Cited 0 times.</v>
      </c>
      <c r="B4779">
        <v>5</v>
      </c>
      <c r="C4779" t="s">
        <v>4047</v>
      </c>
    </row>
    <row r="4780" spans="1:3" x14ac:dyDescent="0.45">
      <c r="A4780" t="str">
        <f t="shared" si="74"/>
        <v>6DOI: 10.1177/09504222231175862</v>
      </c>
      <c r="B4780">
        <v>6</v>
      </c>
      <c r="C4780" t="s">
        <v>4048</v>
      </c>
    </row>
    <row r="4781" spans="1:3" x14ac:dyDescent="0.45">
      <c r="A4781" t="str">
        <f t="shared" si="74"/>
        <v>7https://www.scopus.com/inward/record.uri?eid=2-s2.0-85163017760&amp;doi=10.1177%2f09504222231175862&amp;partnerID=40&amp;md5=8bf7408bcfe81faa0a960b57544ca7a4</v>
      </c>
      <c r="B4781">
        <v>7</v>
      </c>
      <c r="C4781" t="s">
        <v>4049</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4050</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3655</v>
      </c>
    </row>
    <row r="4789" spans="1:3" x14ac:dyDescent="0.45">
      <c r="A4789" t="str">
        <f t="shared" si="74"/>
        <v>2AUTHOR FULL NAMES: Radko, Natalya (56530682400)</v>
      </c>
      <c r="B4789">
        <v>2</v>
      </c>
      <c r="C4789" t="s">
        <v>3656</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3657</v>
      </c>
    </row>
    <row r="4792" spans="1:3" x14ac:dyDescent="0.45">
      <c r="A4792" t="str">
        <f t="shared" si="74"/>
        <v>5(2022) Developments in Entrepreneurial Finance and Technology, pp. 90 - 116, Cited 1 times.</v>
      </c>
      <c r="B4792">
        <v>5</v>
      </c>
      <c r="C4792" t="s">
        <v>3658</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3659</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3660</v>
      </c>
    </row>
    <row r="4815" spans="1:3" x14ac:dyDescent="0.45">
      <c r="A4815" t="str">
        <f t="shared" si="75"/>
        <v>2AUTHOR FULL NAMES: Berlian, Mery (57214453678); Mujtahid, Iqbal Miftakhul (57211578858); Vebrianto, Rian (55129231200); Thahir, Musa (57216269422)</v>
      </c>
      <c r="B4815">
        <v>2</v>
      </c>
      <c r="C4815" t="s">
        <v>3661</v>
      </c>
    </row>
    <row r="4816" spans="1:3" x14ac:dyDescent="0.45">
      <c r="A4816" t="str">
        <f t="shared" si="75"/>
        <v>357214453678; 57211578858; 55129231200; 57216269422</v>
      </c>
      <c r="B4816">
        <v>3</v>
      </c>
      <c r="C4816" t="s">
        <v>3662</v>
      </c>
    </row>
    <row r="4817" spans="1:3" x14ac:dyDescent="0.45">
      <c r="A4817" t="str">
        <f t="shared" si="75"/>
        <v>4Multiple intelligences mapping for tutors in Universitas Terbuka</v>
      </c>
      <c r="B4817">
        <v>4</v>
      </c>
      <c r="C4817" t="s">
        <v>3663</v>
      </c>
    </row>
    <row r="4818" spans="1:3" x14ac:dyDescent="0.45">
      <c r="A4818" t="str">
        <f t="shared" si="75"/>
        <v>5(2022) Cakrawala Pendidikan, 41 (1), pp. 199 - 210, Cited 1 times.</v>
      </c>
      <c r="B4818">
        <v>5</v>
      </c>
      <c r="C4818" t="s">
        <v>3664</v>
      </c>
    </row>
    <row r="4819" spans="1:3" x14ac:dyDescent="0.45">
      <c r="A4819" t="str">
        <f t="shared" si="75"/>
        <v>6DOI: 10.21831/cp.v41i1.39651</v>
      </c>
      <c r="B4819">
        <v>6</v>
      </c>
      <c r="C4819" t="s">
        <v>3665</v>
      </c>
    </row>
    <row r="4820" spans="1:3" x14ac:dyDescent="0.45">
      <c r="A4820" t="str">
        <f t="shared" si="75"/>
        <v>7https://www.scopus.com/inward/record.uri?eid=2-s2.0-85126944767&amp;doi=10.21831%2fcp.v41i1.39651&amp;partnerID=40&amp;md5=d24400b8c2835c0f959aba22fccff228</v>
      </c>
      <c r="B4820">
        <v>7</v>
      </c>
      <c r="C4820" t="s">
        <v>3666</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3667</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3668</v>
      </c>
    </row>
    <row r="4841" spans="1:3" x14ac:dyDescent="0.45">
      <c r="A4841" t="str">
        <f t="shared" si="75"/>
        <v>2AUTHOR FULL NAMES: Harwood, Nigel (8338419500)</v>
      </c>
      <c r="B4841">
        <v>2</v>
      </c>
      <c r="C4841" t="s">
        <v>3669</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3670</v>
      </c>
    </row>
    <row r="4844" spans="1:3" x14ac:dyDescent="0.45">
      <c r="A4844" t="str">
        <f t="shared" si="75"/>
        <v>5(2023) Written Communication, 40 (2), pp. 651 - 719, Cited 1 times.</v>
      </c>
      <c r="B4844">
        <v>5</v>
      </c>
      <c r="C4844" t="s">
        <v>3671</v>
      </c>
    </row>
    <row r="4845" spans="1:3" x14ac:dyDescent="0.45">
      <c r="A4845" t="str">
        <f t="shared" si="75"/>
        <v>6DOI: 10.1177/07410883221146776</v>
      </c>
      <c r="B4845">
        <v>6</v>
      </c>
      <c r="C4845" t="s">
        <v>3672</v>
      </c>
    </row>
    <row r="4846" spans="1:3" x14ac:dyDescent="0.45">
      <c r="A4846" t="str">
        <f t="shared" si="75"/>
        <v>7https://www.scopus.com/inward/record.uri?eid=2-s2.0-85147168233&amp;doi=10.1177%2f07410883221146776&amp;partnerID=40&amp;md5=ee98365a4be3497622d64d3cd47a2d60</v>
      </c>
      <c r="B4846">
        <v>7</v>
      </c>
      <c r="C4846" t="s">
        <v>3673</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3674</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3675</v>
      </c>
    </row>
    <row r="4854" spans="1:3" x14ac:dyDescent="0.45">
      <c r="A4854" t="str">
        <f t="shared" si="75"/>
        <v>2AUTHOR FULL NAMES: Lie Owens, Sunny (57929670300); Boyraz, Maggie (56942394100); Huang-Horowitz, Nell C. (56418482300)</v>
      </c>
      <c r="B4854">
        <v>2</v>
      </c>
      <c r="C4854" t="s">
        <v>3676</v>
      </c>
    </row>
    <row r="4855" spans="1:3" x14ac:dyDescent="0.45">
      <c r="A4855" t="str">
        <f t="shared" si="75"/>
        <v>357929670300; 56942394100; 56418482300</v>
      </c>
      <c r="B4855">
        <v>3</v>
      </c>
      <c r="C4855" t="s">
        <v>3677</v>
      </c>
    </row>
    <row r="4856" spans="1:3" x14ac:dyDescent="0.45">
      <c r="A4856" t="str">
        <f t="shared" si="75"/>
        <v>4What Does It Mean to Be a “Polytechnic” University? Cultural Discourse Analysis of Organizational Identity</v>
      </c>
      <c r="B4856">
        <v>4</v>
      </c>
      <c r="C4856" t="s">
        <v>3678</v>
      </c>
    </row>
    <row r="4857" spans="1:3" x14ac:dyDescent="0.45">
      <c r="A4857" t="str">
        <f t="shared" si="75"/>
        <v>5(2023) Western Journal of Communication, 87 (2), pp. 304 - 325, Cited 1 times.</v>
      </c>
      <c r="B4857">
        <v>5</v>
      </c>
      <c r="C4857" t="s">
        <v>3679</v>
      </c>
    </row>
    <row r="4858" spans="1:3" x14ac:dyDescent="0.45">
      <c r="A4858" t="str">
        <f t="shared" si="75"/>
        <v>6DOI: 10.1080/10570314.2022.2118550</v>
      </c>
      <c r="B4858">
        <v>6</v>
      </c>
      <c r="C4858" t="s">
        <v>3680</v>
      </c>
    </row>
    <row r="4859" spans="1:3" x14ac:dyDescent="0.45">
      <c r="A4859" t="str">
        <f t="shared" si="75"/>
        <v>7https://www.scopus.com/inward/record.uri?eid=2-s2.0-85139952181&amp;doi=10.1080%2f10570314.2022.2118550&amp;partnerID=40&amp;md5=369562b847e9f5a60e56dbe10dc04468</v>
      </c>
      <c r="B4859">
        <v>7</v>
      </c>
      <c r="C4859" t="s">
        <v>3681</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3682</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4058</v>
      </c>
    </row>
    <row r="4867" spans="1:3" x14ac:dyDescent="0.45">
      <c r="A4867" t="str">
        <f t="shared" si="75"/>
        <v>2AUTHOR FULL NAMES: Thi Ngoc Ha, Nguyen (35770708300)</v>
      </c>
      <c r="B4867">
        <v>2</v>
      </c>
      <c r="C4867" t="s">
        <v>4059</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4060</v>
      </c>
    </row>
    <row r="4870" spans="1:3" x14ac:dyDescent="0.45">
      <c r="A4870" t="str">
        <f t="shared" si="76"/>
        <v>5(2023) Journal of Further and Higher Education, 47 (8), pp. 1124 - 1139, Cited 0 times.</v>
      </c>
      <c r="B4870">
        <v>5</v>
      </c>
      <c r="C4870" t="s">
        <v>4061</v>
      </c>
    </row>
    <row r="4871" spans="1:3" x14ac:dyDescent="0.45">
      <c r="A4871" t="str">
        <f t="shared" si="76"/>
        <v>6DOI: 10.1080/0309877X.2023.2217648</v>
      </c>
      <c r="B4871">
        <v>6</v>
      </c>
      <c r="C4871" t="s">
        <v>4062</v>
      </c>
    </row>
    <row r="4872" spans="1:3" x14ac:dyDescent="0.45">
      <c r="A4872" t="str">
        <f t="shared" si="76"/>
        <v>7https://www.scopus.com/inward/record.uri?eid=2-s2.0-85161958675&amp;doi=10.1080%2f0309877X.2023.2217648&amp;partnerID=40&amp;md5=94e7bb55ba85258a9cce4252d1dbc467</v>
      </c>
      <c r="B4872">
        <v>7</v>
      </c>
      <c r="C4872" t="s">
        <v>4063</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4064</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3691</v>
      </c>
    </row>
    <row r="4893" spans="1:3" x14ac:dyDescent="0.45">
      <c r="A4893" t="str">
        <f t="shared" si="76"/>
        <v>2AUTHOR FULL NAMES: Olefirenko, Taras O. (57222760908); Bobrytska, Valentyna I. (57217392231); Batechko, Nina G. (57212930225); Reva, Tatiana D. (57199343009); Chkhalo, Oksana M. (57217388120)</v>
      </c>
      <c r="B4893">
        <v>2</v>
      </c>
      <c r="C4893" t="s">
        <v>3692</v>
      </c>
    </row>
    <row r="4894" spans="1:3" x14ac:dyDescent="0.45">
      <c r="A4894" t="str">
        <f t="shared" si="76"/>
        <v>357222760908; 57217392231; 57212930225; 57199343009; 57217388120</v>
      </c>
      <c r="B4894">
        <v>3</v>
      </c>
      <c r="C4894" t="s">
        <v>3693</v>
      </c>
    </row>
    <row r="4895" spans="1:3" x14ac:dyDescent="0.45">
      <c r="A4895" t="str">
        <f t="shared" si="76"/>
        <v>4Involving University stakeholders in upgrading the fostering of students’ readiness to embark on a career</v>
      </c>
      <c r="B4895">
        <v>4</v>
      </c>
      <c r="C4895" t="s">
        <v>3694</v>
      </c>
    </row>
    <row r="4896" spans="1:3" x14ac:dyDescent="0.45">
      <c r="A4896" t="str">
        <f t="shared" si="76"/>
        <v>5(2021) International Journal of Learning, Teaching and Educational Research, 20 (4), pp. 170 - 189, Cited 1 times.</v>
      </c>
      <c r="B4896">
        <v>5</v>
      </c>
      <c r="C4896" t="s">
        <v>3695</v>
      </c>
    </row>
    <row r="4897" spans="1:3" x14ac:dyDescent="0.45">
      <c r="A4897" t="str">
        <f t="shared" si="76"/>
        <v>6DOI: 10.26803/ijlter.20.4.10</v>
      </c>
      <c r="B4897">
        <v>6</v>
      </c>
      <c r="C4897" t="s">
        <v>3696</v>
      </c>
    </row>
    <row r="4898" spans="1:3" x14ac:dyDescent="0.45">
      <c r="A4898" t="str">
        <f t="shared" si="76"/>
        <v>7https://www.scopus.com/inward/record.uri?eid=2-s2.0-85107684405&amp;doi=10.26803%2fijlter.20.4.10&amp;partnerID=40&amp;md5=2fa372d576706490c974a918e7e4e11b</v>
      </c>
      <c r="B4898">
        <v>7</v>
      </c>
      <c r="C4898" t="s">
        <v>3697</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3698</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3699</v>
      </c>
    </row>
    <row r="4906" spans="1:3" x14ac:dyDescent="0.45">
      <c r="A4906" t="str">
        <f t="shared" si="76"/>
        <v>2AUTHOR FULL NAMES: Sliż, Piotr (57208619665); Siciński, Jędrzej (57453771800); Antonowicz, Paweł (57105805200); Bęben, Robert (57211641043)</v>
      </c>
      <c r="B4906">
        <v>2</v>
      </c>
      <c r="C4906" t="s">
        <v>3700</v>
      </c>
    </row>
    <row r="4907" spans="1:3" x14ac:dyDescent="0.45">
      <c r="A4907" t="str">
        <f t="shared" si="76"/>
        <v>357208619665; 57453771800; 57105805200; 57211641043</v>
      </c>
      <c r="B4907">
        <v>3</v>
      </c>
      <c r="C4907" t="s">
        <v>3701</v>
      </c>
    </row>
    <row r="4908" spans="1:3" x14ac:dyDescent="0.45">
      <c r="A4908" t="str">
        <f t="shared" si="76"/>
        <v>4The BPM Governance Supporting Factors and Implementation Barriers – The Experience of a Public University</v>
      </c>
      <c r="B4908">
        <v>4</v>
      </c>
      <c r="C4908" t="s">
        <v>3702</v>
      </c>
    </row>
    <row r="4909" spans="1:3" x14ac:dyDescent="0.45">
      <c r="A4909" t="str">
        <f t="shared" si="76"/>
        <v>5(2022) Lecture Notes in Business Information Processing, 436 LNBIP, pp. 153 - 165, Cited 1 times.</v>
      </c>
      <c r="B4909">
        <v>5</v>
      </c>
      <c r="C4909" t="s">
        <v>3703</v>
      </c>
    </row>
    <row r="4910" spans="1:3" x14ac:dyDescent="0.45">
      <c r="A4910" t="str">
        <f t="shared" si="76"/>
        <v>6DOI: 10.1007/978-3-030-94343-1_12</v>
      </c>
      <c r="B4910">
        <v>6</v>
      </c>
      <c r="C4910" t="s">
        <v>3704</v>
      </c>
    </row>
    <row r="4911" spans="1:3" x14ac:dyDescent="0.45">
      <c r="A4911" t="str">
        <f t="shared" si="76"/>
        <v>7https://www.scopus.com/inward/record.uri?eid=2-s2.0-85124646384&amp;doi=10.1007%2f978-3-030-94343-1_12&amp;partnerID=40&amp;md5=781f762e77679ca90814136c4c0b7f17</v>
      </c>
      <c r="B4911">
        <v>7</v>
      </c>
      <c r="C4911" t="s">
        <v>3705</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3706</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4065</v>
      </c>
    </row>
    <row r="4919" spans="1:3" x14ac:dyDescent="0.45">
      <c r="A4919" t="str">
        <f t="shared" si="76"/>
        <v>2AUTHOR FULL NAMES: Crowther, Dustin (56606822000); Isbell, Daniel R. (57192819619); Nishizawa, Hitoshi (57485909000)</v>
      </c>
      <c r="B4919">
        <v>2</v>
      </c>
      <c r="C4919" t="s">
        <v>4066</v>
      </c>
    </row>
    <row r="4920" spans="1:3" x14ac:dyDescent="0.45">
      <c r="A4920" t="str">
        <f t="shared" si="76"/>
        <v>356606822000; 57192819619; 57485909000</v>
      </c>
      <c r="B4920">
        <v>3</v>
      </c>
      <c r="C4920" t="s">
        <v>4067</v>
      </c>
    </row>
    <row r="4921" spans="1:3" x14ac:dyDescent="0.45">
      <c r="A4921" t="str">
        <f t="shared" si="76"/>
        <v>4Second language speech comprehensibility and acceptability in academic settings: Listener perceptions and speech stream influences</v>
      </c>
      <c r="B4921">
        <v>4</v>
      </c>
      <c r="C4921" t="s">
        <v>4068</v>
      </c>
    </row>
    <row r="4922" spans="1:3" x14ac:dyDescent="0.45">
      <c r="A4922" t="str">
        <f t="shared" si="76"/>
        <v>5(2023) Applied Psycholinguistics, 44 (5), pp. 858 - 888, Cited 0 times.</v>
      </c>
      <c r="B4922">
        <v>5</v>
      </c>
      <c r="C4922" t="s">
        <v>4069</v>
      </c>
    </row>
    <row r="4923" spans="1:3" x14ac:dyDescent="0.45">
      <c r="A4923" t="str">
        <f t="shared" si="76"/>
        <v>6DOI: 10.1017/S0142716423000346</v>
      </c>
      <c r="B4923">
        <v>6</v>
      </c>
      <c r="C4923" t="s">
        <v>4070</v>
      </c>
    </row>
    <row r="4924" spans="1:3" x14ac:dyDescent="0.45">
      <c r="A4924" t="str">
        <f t="shared" si="76"/>
        <v>7https://www.scopus.com/inward/record.uri?eid=2-s2.0-85168827081&amp;doi=10.1017%2fS0142716423000346&amp;partnerID=40&amp;md5=f11f8a83817363b4f2b3f6b068ad0eb0</v>
      </c>
      <c r="B4924">
        <v>7</v>
      </c>
      <c r="C4924" t="s">
        <v>4071</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4072</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3729</v>
      </c>
    </row>
    <row r="4984" spans="1:3" x14ac:dyDescent="0.45">
      <c r="A4984" t="str">
        <f t="shared" si="77"/>
        <v>2AUTHOR FULL NAMES: Isbell, Daniel R. (57192819619); Crowther, Dustin (56606822000); Nishizawa, Hitoshi (57485909000)</v>
      </c>
      <c r="B4984">
        <v>2</v>
      </c>
      <c r="C4984" t="s">
        <v>3730</v>
      </c>
    </row>
    <row r="4985" spans="1:3" x14ac:dyDescent="0.45">
      <c r="A4985" t="str">
        <f t="shared" si="77"/>
        <v>357192819619; 56606822000; 57485909000</v>
      </c>
      <c r="B4985">
        <v>3</v>
      </c>
      <c r="C4985" t="s">
        <v>3731</v>
      </c>
    </row>
    <row r="4986" spans="1:3" x14ac:dyDescent="0.45">
      <c r="A4986" t="str">
        <f t="shared" si="77"/>
        <v>4Speaking performances, stakeholder perceptions, and test scores: Extrapolating from the Duolingo English test to the university</v>
      </c>
      <c r="B4986">
        <v>4</v>
      </c>
      <c r="C4986" t="s">
        <v>3732</v>
      </c>
    </row>
    <row r="4987" spans="1:3" x14ac:dyDescent="0.45">
      <c r="A4987" t="str">
        <f t="shared" si="77"/>
        <v>5(2023) Language Testing, Cited 1 times.</v>
      </c>
      <c r="B4987">
        <v>5</v>
      </c>
      <c r="C4987" t="s">
        <v>3733</v>
      </c>
    </row>
    <row r="4988" spans="1:3" x14ac:dyDescent="0.45">
      <c r="A4988" t="str">
        <f t="shared" si="77"/>
        <v>6DOI: 10.1177/02655322231165984</v>
      </c>
      <c r="B4988">
        <v>6</v>
      </c>
      <c r="C4988" t="s">
        <v>3734</v>
      </c>
    </row>
    <row r="4989" spans="1:3" x14ac:dyDescent="0.45">
      <c r="A4989" t="str">
        <f t="shared" si="77"/>
        <v>7https://www.scopus.com/inward/record.uri?eid=2-s2.0-85153592376&amp;doi=10.1177%2f02655322231165984&amp;partnerID=40&amp;md5=74bba316f06427a91b113f5835e37783</v>
      </c>
      <c r="B4989">
        <v>7</v>
      </c>
      <c r="C4989" t="s">
        <v>3735</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3736</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4073</v>
      </c>
    </row>
    <row r="5010" spans="1:3" x14ac:dyDescent="0.45">
      <c r="A5010" t="str">
        <f t="shared" si="78"/>
        <v>2AUTHOR FULL NAMES: Wilson, John P (16201666900); Dyer, Ronald (57069615300); Cantore, Stefan (24448064900)</v>
      </c>
      <c r="B5010">
        <v>2</v>
      </c>
      <c r="C5010" t="s">
        <v>4074</v>
      </c>
    </row>
    <row r="5011" spans="1:3" x14ac:dyDescent="0.45">
      <c r="A5011" t="str">
        <f t="shared" si="78"/>
        <v>316201666900; 57069615300; 24448064900</v>
      </c>
      <c r="B5011">
        <v>3</v>
      </c>
      <c r="C5011" t="s">
        <v>4075</v>
      </c>
    </row>
    <row r="5012" spans="1:3" x14ac:dyDescent="0.45">
      <c r="A5012" t="str">
        <f t="shared" si="78"/>
        <v>4Universities and stakeholders: An historical organisational study of evolution and change towards a multi-helix model</v>
      </c>
      <c r="B5012">
        <v>4</v>
      </c>
      <c r="C5012" t="s">
        <v>4076</v>
      </c>
    </row>
    <row r="5013" spans="1:3" x14ac:dyDescent="0.45">
      <c r="A5013" t="str">
        <f t="shared" si="78"/>
        <v>5(2023) Industry and Higher Education, Cited 0 times.</v>
      </c>
      <c r="B5013">
        <v>5</v>
      </c>
      <c r="C5013" t="s">
        <v>4047</v>
      </c>
    </row>
    <row r="5014" spans="1:3" x14ac:dyDescent="0.45">
      <c r="A5014" t="str">
        <f t="shared" si="78"/>
        <v>6DOI: 10.1177/09504222231175425</v>
      </c>
      <c r="B5014">
        <v>6</v>
      </c>
      <c r="C5014" t="s">
        <v>4077</v>
      </c>
    </row>
    <row r="5015" spans="1:3" x14ac:dyDescent="0.45">
      <c r="A5015" t="str">
        <f t="shared" si="78"/>
        <v>7https://www.scopus.com/inward/record.uri?eid=2-s2.0-85163031341&amp;doi=10.1177%2f09504222231175425&amp;partnerID=40&amp;md5=5233f23b01d91e2e7d3ee4947a2b5a81</v>
      </c>
      <c r="B5015">
        <v>7</v>
      </c>
      <c r="C5015" t="s">
        <v>4078</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4079</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3798</v>
      </c>
    </row>
    <row r="5088" spans="1:3" x14ac:dyDescent="0.45">
      <c r="A5088" t="str">
        <f t="shared" si="79"/>
        <v>2AUTHOR FULL NAMES: Meek, William R. (35148144200); Gianiodis, Peter T. (8549748400)</v>
      </c>
      <c r="B5088">
        <v>2</v>
      </c>
      <c r="C5088" t="s">
        <v>3799</v>
      </c>
    </row>
    <row r="5089" spans="1:3" x14ac:dyDescent="0.45">
      <c r="A5089" t="str">
        <f t="shared" si="79"/>
        <v>335148144200; 8549748400</v>
      </c>
      <c r="B5089">
        <v>3</v>
      </c>
      <c r="C5089" t="s">
        <v>3800</v>
      </c>
    </row>
    <row r="5090" spans="1:3" x14ac:dyDescent="0.45">
      <c r="A5090" t="str">
        <f t="shared" si="79"/>
        <v>4THE DEATH AND REBIRTH OF THE ENTREPRENEURIAL UNIVERSITY MODEL</v>
      </c>
      <c r="B5090">
        <v>4</v>
      </c>
      <c r="C5090" t="s">
        <v>3801</v>
      </c>
    </row>
    <row r="5091" spans="1:3" x14ac:dyDescent="0.45">
      <c r="A5091" t="str">
        <f t="shared" si="79"/>
        <v>5(2023) Academy of Management Perspectives, 37 (1), pp. 55 - 71, Cited 1 times.</v>
      </c>
      <c r="B5091">
        <v>5</v>
      </c>
      <c r="C5091" t="s">
        <v>3802</v>
      </c>
    </row>
    <row r="5092" spans="1:3" x14ac:dyDescent="0.45">
      <c r="A5092" t="str">
        <f t="shared" si="79"/>
        <v>6DOI: 10.5465/amp.2020.0180</v>
      </c>
      <c r="B5092">
        <v>6</v>
      </c>
      <c r="C5092" t="s">
        <v>3803</v>
      </c>
    </row>
    <row r="5093" spans="1:3" x14ac:dyDescent="0.45">
      <c r="A5093" t="str">
        <f t="shared" si="79"/>
        <v>7https://www.scopus.com/inward/record.uri?eid=2-s2.0-85159595938&amp;doi=10.5465%2famp.2020.0180&amp;partnerID=40&amp;md5=f417bb44ece439a0fba09a5d97e03b41</v>
      </c>
      <c r="B5093">
        <v>7</v>
      </c>
      <c r="C5093" t="s">
        <v>3804</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3805</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4080</v>
      </c>
    </row>
    <row r="5114" spans="1:3" x14ac:dyDescent="0.45">
      <c r="A5114" t="str">
        <f t="shared" si="79"/>
        <v>2AUTHOR FULL NAMES: Li, Jian (57208744536); Xue, Eryong (57200319068); Li, Kun (57872338600)</v>
      </c>
      <c r="B5114">
        <v>2</v>
      </c>
      <c r="C5114" t="s">
        <v>4081</v>
      </c>
    </row>
    <row r="5115" spans="1:3" x14ac:dyDescent="0.45">
      <c r="A5115" t="str">
        <f t="shared" si="79"/>
        <v>357208744536; 57200319068; 57872338600</v>
      </c>
      <c r="B5115">
        <v>3</v>
      </c>
      <c r="C5115" t="s">
        <v>4082</v>
      </c>
    </row>
    <row r="5116" spans="1:3" x14ac:dyDescent="0.45">
      <c r="A5116" t="str">
        <f t="shared" si="79"/>
        <v>4Exploring the Challenges and Strategies of the Sustainable Development of Female Teachers in China’s World-Class Universities: Stakeholder Perspectives</v>
      </c>
      <c r="B5116">
        <v>4</v>
      </c>
      <c r="C5116" t="s">
        <v>4083</v>
      </c>
    </row>
    <row r="5117" spans="1:3" x14ac:dyDescent="0.45">
      <c r="A5117" t="str">
        <f t="shared" si="79"/>
        <v>5(2023) Sustainability (Switzerland), 15 (4), art. no. 3488, Cited 0 times.</v>
      </c>
      <c r="B5117">
        <v>5</v>
      </c>
      <c r="C5117" t="s">
        <v>4084</v>
      </c>
    </row>
    <row r="5118" spans="1:3" x14ac:dyDescent="0.45">
      <c r="A5118" t="str">
        <f t="shared" si="79"/>
        <v>6DOI: 10.3390/su15043488</v>
      </c>
      <c r="B5118">
        <v>6</v>
      </c>
      <c r="C5118" t="s">
        <v>4085</v>
      </c>
    </row>
    <row r="5119" spans="1:3" x14ac:dyDescent="0.45">
      <c r="A5119" t="str">
        <f t="shared" si="79"/>
        <v>7https://www.scopus.com/inward/record.uri?eid=2-s2.0-85149246714&amp;doi=10.3390%2fsu15043488&amp;partnerID=40&amp;md5=2740ee6cd006f2c206d6cba47572cd22</v>
      </c>
      <c r="B5119">
        <v>7</v>
      </c>
      <c r="C5119" t="s">
        <v>4086</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4087</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4088</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4089</v>
      </c>
    </row>
    <row r="5141" spans="1:3" x14ac:dyDescent="0.45">
      <c r="A5141" t="str">
        <f t="shared" si="80"/>
        <v>357217392231; 57203241511; 58100789700; 58100616400; 57609093700</v>
      </c>
      <c r="B5141">
        <v>3</v>
      </c>
      <c r="C5141" t="s">
        <v>4090</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4091</v>
      </c>
    </row>
    <row r="5143" spans="1:3" x14ac:dyDescent="0.45">
      <c r="A5143" t="str">
        <f t="shared" si="80"/>
        <v>5(2023) International Journal of Educational Methodology, 9 (1), pp. 107 - 122, Cited 0 times.</v>
      </c>
      <c r="B5143">
        <v>5</v>
      </c>
      <c r="C5143" t="s">
        <v>4092</v>
      </c>
    </row>
    <row r="5144" spans="1:3" x14ac:dyDescent="0.45">
      <c r="A5144" t="str">
        <f t="shared" si="80"/>
        <v>6DOI: 10.12973/ijem.9.1.107</v>
      </c>
      <c r="B5144">
        <v>6</v>
      </c>
      <c r="C5144" t="s">
        <v>4093</v>
      </c>
    </row>
    <row r="5145" spans="1:3" x14ac:dyDescent="0.45">
      <c r="A5145" t="str">
        <f t="shared" si="80"/>
        <v>7https://www.scopus.com/inward/record.uri?eid=2-s2.0-85147945060&amp;doi=10.12973%2fijem.9.1.107&amp;partnerID=40&amp;md5=34543efa1146bc2d1b0b20c495f75534</v>
      </c>
      <c r="B5145">
        <v>7</v>
      </c>
      <c r="C5145" t="s">
        <v>4094</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4095</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3813</v>
      </c>
    </row>
    <row r="5179" spans="1:3" x14ac:dyDescent="0.45">
      <c r="A5179" t="str">
        <f t="shared" si="80"/>
        <v>2AUTHOR FULL NAMES: Chapleo, Chris (36744662800)</v>
      </c>
      <c r="B5179">
        <v>2</v>
      </c>
      <c r="C5179" t="s">
        <v>3814</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3815</v>
      </c>
    </row>
    <row r="5182" spans="1:3" x14ac:dyDescent="0.45">
      <c r="A5182" t="str">
        <f t="shared" si="80"/>
        <v>5(2017) Advertising and Branding: Concepts, Methodologies, Tools, and Applications, pp. 288 - 303, Cited 1 times.</v>
      </c>
      <c r="B5182">
        <v>5</v>
      </c>
      <c r="C5182" t="s">
        <v>3816</v>
      </c>
    </row>
    <row r="5183" spans="1:3" x14ac:dyDescent="0.45">
      <c r="A5183" t="str">
        <f t="shared" si="80"/>
        <v>6DOI: 10.4018/978-1-5225-1793-1.ch014</v>
      </c>
      <c r="B5183">
        <v>6</v>
      </c>
      <c r="C5183" t="s">
        <v>3817</v>
      </c>
    </row>
    <row r="5184" spans="1:3" x14ac:dyDescent="0.45">
      <c r="A5184" t="str">
        <f t="shared" si="80"/>
        <v>7https://www.scopus.com/inward/record.uri?eid=2-s2.0-85018590321&amp;doi=10.4018%2f978-1-5225-1793-1.ch014&amp;partnerID=40&amp;md5=a092bab6e9d5cd2876168481e2cf8fd9</v>
      </c>
      <c r="B5184">
        <v>7</v>
      </c>
      <c r="C5184" t="s">
        <v>3818</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3819</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4096</v>
      </c>
    </row>
    <row r="5192" spans="1:3" x14ac:dyDescent="0.45">
      <c r="A5192" t="str">
        <f t="shared" si="81"/>
        <v>2AUTHOR FULL NAMES: Alvarez, Wilfredo (57192908579); de Walt, Patrick S. (37088037500); Genao-Homs, Maria (57192910995); Yun, Julie (57192906457)</v>
      </c>
      <c r="B5192">
        <v>2</v>
      </c>
      <c r="C5192" t="s">
        <v>4097</v>
      </c>
    </row>
    <row r="5193" spans="1:3" x14ac:dyDescent="0.45">
      <c r="A5193" t="str">
        <f t="shared" si="81"/>
        <v>357192908579; 37088037500; 57192910995; 57192906457</v>
      </c>
      <c r="B5193">
        <v>3</v>
      </c>
      <c r="C5193" t="s">
        <v>4098</v>
      </c>
    </row>
    <row r="5194" spans="1:3" x14ac:dyDescent="0.45">
      <c r="A5194" t="str">
        <f t="shared" si="81"/>
        <v>4Multidisciplinary Graduate Student Alliance (MGSA): Crafting a diverse peer mentoring network within and beyond a Predominantly White Institution (PWI)</v>
      </c>
      <c r="B5194">
        <v>4</v>
      </c>
      <c r="C5194" t="s">
        <v>4099</v>
      </c>
    </row>
    <row r="5195" spans="1:3" x14ac:dyDescent="0.45">
      <c r="A5195" t="str">
        <f t="shared" si="81"/>
        <v>5(2016) Global Co-Mentoring Networks in Higher Education: Politics, Policies, and Practices, pp. 127 - 154, Cited 1 times.</v>
      </c>
      <c r="B5195">
        <v>5</v>
      </c>
      <c r="C5195" t="s">
        <v>4100</v>
      </c>
    </row>
    <row r="5196" spans="1:3" x14ac:dyDescent="0.45">
      <c r="A5196" t="str">
        <f t="shared" si="81"/>
        <v>6DOI: 10.1007/978-3-319-27508-6_8</v>
      </c>
      <c r="B5196">
        <v>6</v>
      </c>
      <c r="C5196" t="s">
        <v>4101</v>
      </c>
    </row>
    <row r="5197" spans="1:3" x14ac:dyDescent="0.45">
      <c r="A5197" t="str">
        <f t="shared" si="81"/>
        <v>7https://www.scopus.com/inward/record.uri?eid=2-s2.0-85008895435&amp;doi=10.1007%2f978-3-319-27508-6_8&amp;partnerID=40&amp;md5=ca6983cc7bc4089f1672439e9425518a</v>
      </c>
      <c r="B5197">
        <v>7</v>
      </c>
      <c r="C5197" t="s">
        <v>4102</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4103</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3830</v>
      </c>
    </row>
    <row r="5205" spans="1:3" x14ac:dyDescent="0.45">
      <c r="A5205" t="str">
        <f t="shared" si="81"/>
        <v>2AUTHOR FULL NAMES: Goeddeke, Anna (57189068180); Taschner, Andreas (57191348404)</v>
      </c>
      <c r="B5205">
        <v>2</v>
      </c>
      <c r="C5205" t="s">
        <v>3831</v>
      </c>
    </row>
    <row r="5206" spans="1:3" x14ac:dyDescent="0.45">
      <c r="A5206" t="str">
        <f t="shared" si="81"/>
        <v>357189068180; 57191348404</v>
      </c>
      <c r="B5206">
        <v>3</v>
      </c>
      <c r="C5206" t="s">
        <v>3832</v>
      </c>
    </row>
    <row r="5207" spans="1:3" x14ac:dyDescent="0.45">
      <c r="A5207" t="str">
        <f t="shared" si="81"/>
        <v>4Are students barking up the wrong tree? A causal model of factors driving effective student–faculty interactions</v>
      </c>
      <c r="B5207">
        <v>4</v>
      </c>
      <c r="C5207" t="s">
        <v>3833</v>
      </c>
    </row>
    <row r="5208" spans="1:3" x14ac:dyDescent="0.45">
      <c r="A5208" t="str">
        <f t="shared" si="81"/>
        <v>5(2023) Assessment and Evaluation in Higher Education, 48 (4), pp. 566 - 580, Cited 0 times.</v>
      </c>
      <c r="B5208">
        <v>5</v>
      </c>
      <c r="C5208" t="s">
        <v>3834</v>
      </c>
    </row>
    <row r="5209" spans="1:3" x14ac:dyDescent="0.45">
      <c r="A5209" t="str">
        <f t="shared" si="81"/>
        <v>6DOI: 10.1080/02602938.2022.2097198</v>
      </c>
      <c r="B5209">
        <v>6</v>
      </c>
      <c r="C5209" t="s">
        <v>3835</v>
      </c>
    </row>
    <row r="5210" spans="1:3" x14ac:dyDescent="0.45">
      <c r="A5210" t="str">
        <f t="shared" si="81"/>
        <v>7https://www.scopus.com/inward/record.uri?eid=2-s2.0-85133663007&amp;doi=10.1080%2f02602938.2022.2097198&amp;partnerID=40&amp;md5=1ecd6c2ccb348c090a3fdd586fa45194</v>
      </c>
      <c r="B5210">
        <v>7</v>
      </c>
      <c r="C5210" t="s">
        <v>3836</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3837</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3846</v>
      </c>
    </row>
    <row r="5244" spans="1:3" x14ac:dyDescent="0.45">
      <c r="A5244" t="str">
        <f t="shared" si="81"/>
        <v>2AUTHOR FULL NAMES: Nel, Lindi (56421855700); de Beer, Annemarike (57191893481); Naudé, Luzelle (54420791000)</v>
      </c>
      <c r="B5244">
        <v>2</v>
      </c>
      <c r="C5244" t="s">
        <v>3847</v>
      </c>
    </row>
    <row r="5245" spans="1:3" x14ac:dyDescent="0.45">
      <c r="A5245" t="str">
        <f t="shared" si="81"/>
        <v>356421855700; 57191893481; 54420791000</v>
      </c>
      <c r="B5245">
        <v>3</v>
      </c>
      <c r="C5245" t="s">
        <v>3848</v>
      </c>
    </row>
    <row r="5246" spans="1:3" x14ac:dyDescent="0.45">
      <c r="A5246" t="str">
        <f t="shared" si="81"/>
        <v>4Challenges as Motivation for Growth in First-Year Students Living with Disability</v>
      </c>
      <c r="B5246">
        <v>4</v>
      </c>
      <c r="C5246" t="s">
        <v>3849</v>
      </c>
    </row>
    <row r="5247" spans="1:3" x14ac:dyDescent="0.45">
      <c r="A5247" t="str">
        <f t="shared" si="81"/>
        <v>5(2023) International Journal of Disability, Development and Education, 70 (7), pp. 1438 - 1457, Cited 0 times.</v>
      </c>
      <c r="B5247">
        <v>5</v>
      </c>
      <c r="C5247" t="s">
        <v>3850</v>
      </c>
    </row>
    <row r="5248" spans="1:3" x14ac:dyDescent="0.45">
      <c r="A5248" t="str">
        <f t="shared" si="81"/>
        <v>6DOI: 10.1080/1034912X.2022.2060945</v>
      </c>
      <c r="B5248">
        <v>6</v>
      </c>
      <c r="C5248" t="s">
        <v>3851</v>
      </c>
    </row>
    <row r="5249" spans="1:3" x14ac:dyDescent="0.45">
      <c r="A5249" t="str">
        <f t="shared" si="81"/>
        <v>7https://www.scopus.com/inward/record.uri?eid=2-s2.0-85129124877&amp;doi=10.1080%2f1034912X.2022.2060945&amp;partnerID=40&amp;md5=d45084ce6992f79303c6349175545f28</v>
      </c>
      <c r="B5249">
        <v>7</v>
      </c>
      <c r="C5249" t="s">
        <v>3852</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3853</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4104</v>
      </c>
    </row>
    <row r="5257" spans="1:3" x14ac:dyDescent="0.45">
      <c r="A5257" t="str">
        <f t="shared" si="82"/>
        <v>2AUTHOR FULL NAMES: de la Consuegra Ossa, Humberto J. (37086948300)</v>
      </c>
      <c r="B5257">
        <v>2</v>
      </c>
      <c r="C5257" t="s">
        <v>4105</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4106</v>
      </c>
    </row>
    <row r="5260" spans="1:3" x14ac:dyDescent="0.45">
      <c r="A5260" t="str">
        <f t="shared" si="82"/>
        <v>5(2011) International Review on Public and Nonprofit Marketing, 8 (1), pp. 73 - 88, Cited 0 times.</v>
      </c>
      <c r="B5260">
        <v>5</v>
      </c>
      <c r="C5260" t="s">
        <v>4107</v>
      </c>
    </row>
    <row r="5261" spans="1:3" x14ac:dyDescent="0.45">
      <c r="A5261" t="str">
        <f t="shared" si="82"/>
        <v>6DOI: 10.1007/s12208-011-0065-x</v>
      </c>
      <c r="B5261">
        <v>6</v>
      </c>
      <c r="C5261" t="s">
        <v>4108</v>
      </c>
    </row>
    <row r="5262" spans="1:3" x14ac:dyDescent="0.45">
      <c r="A5262" t="str">
        <f t="shared" si="82"/>
        <v>7https://www.scopus.com/inward/record.uri?eid=2-s2.0-79954444659&amp;doi=10.1007%2fs12208-011-0065-x&amp;partnerID=40&amp;md5=e56b6d113eb205e84a23cc5d1b3aed8a</v>
      </c>
      <c r="B5262">
        <v>7</v>
      </c>
      <c r="C5262" t="s">
        <v>4109</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4110</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4111</v>
      </c>
    </row>
    <row r="5270" spans="1:3" x14ac:dyDescent="0.45">
      <c r="A5270" t="str">
        <f t="shared" si="82"/>
        <v>2AUTHOR FULL NAMES: Wantur, Alexius (57215008824); Alsa, Asmadi (57211785084); Pulungan, Wazar (57214989870)</v>
      </c>
      <c r="B5270">
        <v>2</v>
      </c>
      <c r="C5270" t="s">
        <v>4112</v>
      </c>
    </row>
    <row r="5271" spans="1:3" x14ac:dyDescent="0.45">
      <c r="A5271" t="str">
        <f t="shared" si="82"/>
        <v>357215008824; 57211785084; 57214989870</v>
      </c>
      <c r="B5271">
        <v>3</v>
      </c>
      <c r="C5271" t="s">
        <v>4113</v>
      </c>
    </row>
    <row r="5272" spans="1:3" x14ac:dyDescent="0.45">
      <c r="A5272" t="str">
        <f t="shared" si="82"/>
        <v>4Mediating role of psychological well-being in the relationship between self-esteem and university students's academic performance</v>
      </c>
      <c r="B5272">
        <v>4</v>
      </c>
      <c r="C5272" t="s">
        <v>4114</v>
      </c>
    </row>
    <row r="5273" spans="1:3" x14ac:dyDescent="0.45">
      <c r="A5273" t="str">
        <f t="shared" si="82"/>
        <v>5(2020) International Journal of Management, 11 (1), pp. 146 - 157, Cited 0 times.</v>
      </c>
      <c r="B5273">
        <v>5</v>
      </c>
      <c r="C5273" t="s">
        <v>4115</v>
      </c>
    </row>
    <row r="5274" spans="1:3" x14ac:dyDescent="0.45">
      <c r="A5274" t="str">
        <f t="shared" si="82"/>
        <v>6DOI: 10.34218/IJM.11.1.2020.015</v>
      </c>
      <c r="B5274">
        <v>6</v>
      </c>
      <c r="C5274" t="s">
        <v>4116</v>
      </c>
    </row>
    <row r="5275" spans="1:3" x14ac:dyDescent="0.45">
      <c r="A5275" t="str">
        <f t="shared" si="82"/>
        <v>7https://www.scopus.com/inward/record.uri?eid=2-s2.0-85079601893&amp;doi=10.34218%2fIJM.11.1.2020.015&amp;partnerID=40&amp;md5=d181ec6185901c68e78a31796b646ea7</v>
      </c>
      <c r="B5275">
        <v>7</v>
      </c>
      <c r="C5275" t="s">
        <v>4117</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4118</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3988</v>
      </c>
    </row>
    <row r="5283" spans="1:3" x14ac:dyDescent="0.45">
      <c r="A5283" t="str">
        <f t="shared" si="82"/>
        <v>2AUTHOR FULL NAMES: Barrett, Martin (57205647360); Jones, Gareth J. (57211003635); Bunds, Kyle S. (55631503600); Casper, Jonathan M. (36674505900); Edwards, Michael B. (36162883500)</v>
      </c>
      <c r="B5283">
        <v>2</v>
      </c>
      <c r="C5283" t="s">
        <v>3989</v>
      </c>
    </row>
    <row r="5284" spans="1:3" x14ac:dyDescent="0.45">
      <c r="A5284" t="str">
        <f t="shared" si="82"/>
        <v>357205647360; 57211003635; 55631503600; 36674505900; 36162883500</v>
      </c>
      <c r="B5284">
        <v>3</v>
      </c>
      <c r="C5284" t="s">
        <v>3990</v>
      </c>
    </row>
    <row r="5285" spans="1:3" x14ac:dyDescent="0.45">
      <c r="A5285" t="str">
        <f t="shared" si="82"/>
        <v>4Teamwork makes the net-work: participant-governed networks and athletics sustainability collaboration</v>
      </c>
      <c r="B5285">
        <v>4</v>
      </c>
      <c r="C5285" t="s">
        <v>3991</v>
      </c>
    </row>
    <row r="5286" spans="1:3" x14ac:dyDescent="0.45">
      <c r="A5286" t="str">
        <f t="shared" si="82"/>
        <v>5(2022) International Journal of Sustainability in Higher Education, 23 (5), pp. 1090 - 1106, Cited 0 times.</v>
      </c>
      <c r="B5286">
        <v>5</v>
      </c>
      <c r="C5286" t="s">
        <v>3992</v>
      </c>
    </row>
    <row r="5287" spans="1:3" x14ac:dyDescent="0.45">
      <c r="A5287" t="str">
        <f t="shared" si="82"/>
        <v>6DOI: 10.1108/IJSHE-05-2021-0188</v>
      </c>
      <c r="B5287">
        <v>6</v>
      </c>
      <c r="C5287" t="s">
        <v>3993</v>
      </c>
    </row>
    <row r="5288" spans="1:3" x14ac:dyDescent="0.45">
      <c r="A5288" t="str">
        <f t="shared" si="82"/>
        <v>7https://www.scopus.com/inward/record.uri?eid=2-s2.0-85117192610&amp;doi=10.1108%2fIJSHE-05-2021-0188&amp;partnerID=40&amp;md5=b8ccdd2f86badce2ab6bc2f0634208f5</v>
      </c>
      <c r="B5288">
        <v>7</v>
      </c>
      <c r="C5288" t="s">
        <v>3994</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3995</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4119</v>
      </c>
    </row>
    <row r="5309" spans="1:3" x14ac:dyDescent="0.45">
      <c r="A5309" t="str">
        <f t="shared" si="82"/>
        <v>2AUTHOR FULL NAMES: Obonyo, Carolyne (57204038360); Davis, Niki (8694298800); Fickel, Letitia (54983591300)</v>
      </c>
      <c r="B5309">
        <v>2</v>
      </c>
      <c r="C5309" t="s">
        <v>4120</v>
      </c>
    </row>
    <row r="5310" spans="1:3" x14ac:dyDescent="0.45">
      <c r="A5310" t="str">
        <f t="shared" si="82"/>
        <v>357204038360; 8694298800; 54983591300</v>
      </c>
      <c r="B5310">
        <v>3</v>
      </c>
      <c r="C5310" t="s">
        <v>4121</v>
      </c>
    </row>
    <row r="5311" spans="1:3" x14ac:dyDescent="0.45">
      <c r="A5311" t="str">
        <f t="shared" si="82"/>
        <v>4Mobile learning in initial teacher education</v>
      </c>
      <c r="B5311">
        <v>4</v>
      </c>
      <c r="C5311" t="s">
        <v>4122</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4123</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4124</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4125</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4134</v>
      </c>
    </row>
    <row r="5322" spans="1:3" x14ac:dyDescent="0.45">
      <c r="A5322" t="str">
        <f t="shared" si="83"/>
        <v>2AUTHOR FULL NAMES: Rourke, Lorna E. (57202012927); Carter, Lorraine M. (7201576544)</v>
      </c>
      <c r="B5322">
        <v>2</v>
      </c>
      <c r="C5322" t="s">
        <v>4135</v>
      </c>
    </row>
    <row r="5323" spans="1:3" x14ac:dyDescent="0.45">
      <c r="A5323" t="str">
        <f t="shared" si="83"/>
        <v>357202012927; 7201576544</v>
      </c>
      <c r="B5323">
        <v>3</v>
      </c>
      <c r="C5323" t="s">
        <v>4136</v>
      </c>
    </row>
    <row r="5324" spans="1:3" x14ac:dyDescent="0.45">
      <c r="A5324" t="str">
        <f t="shared" si="83"/>
        <v>4Leading and working with millennials in Universities: A case of delicate dancing or “you’re not the boss of me!”</v>
      </c>
      <c r="B5324">
        <v>4</v>
      </c>
      <c r="C5324" t="s">
        <v>4137</v>
      </c>
    </row>
    <row r="5325" spans="1:3" x14ac:dyDescent="0.45">
      <c r="A5325" t="str">
        <f t="shared" si="83"/>
        <v>5(2018) Exploring the Toxicity of Lateral Violence and Microaggressions: Poison in the Water Cooler, pp. 291 - 307, Cited 0 times.</v>
      </c>
      <c r="B5325">
        <v>5</v>
      </c>
      <c r="C5325" t="s">
        <v>4138</v>
      </c>
    </row>
    <row r="5326" spans="1:3" x14ac:dyDescent="0.45">
      <c r="A5326" t="str">
        <f t="shared" si="83"/>
        <v>6DOI: 10.1007/978-3-319-74760-6_15</v>
      </c>
      <c r="B5326">
        <v>6</v>
      </c>
      <c r="C5326" t="s">
        <v>4139</v>
      </c>
    </row>
    <row r="5327" spans="1:3" x14ac:dyDescent="0.45">
      <c r="A5327" t="str">
        <f t="shared" si="83"/>
        <v>7https://www.scopus.com/inward/record.uri?eid=2-s2.0-85046783834&amp;doi=10.1007%2f978-3-319-74760-6_15&amp;partnerID=40&amp;md5=5533386c8482fea3a92759015d812978</v>
      </c>
      <c r="B5327">
        <v>7</v>
      </c>
      <c r="C5327" t="s">
        <v>4140</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4141</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4165</v>
      </c>
    </row>
    <row r="5413" spans="1:3" x14ac:dyDescent="0.45">
      <c r="A5413" t="str">
        <f t="shared" si="84"/>
        <v>2AUTHOR FULL NAMES: McNally, Sinéad (55581874400); Downes, Paul (7003889863); O’Halloran, Laura (57216332129); Kent, Gráinne (57204813359); O’Neill, Sandra (57195154573)</v>
      </c>
      <c r="B5413">
        <v>2</v>
      </c>
      <c r="C5413" t="s">
        <v>4166</v>
      </c>
    </row>
    <row r="5414" spans="1:3" x14ac:dyDescent="0.45">
      <c r="A5414" t="str">
        <f t="shared" si="84"/>
        <v>355581874400; 7003889863; 57216332129; 57204813359; 57195154573</v>
      </c>
      <c r="B5414">
        <v>3</v>
      </c>
      <c r="C5414" t="s">
        <v>4167</v>
      </c>
    </row>
    <row r="5415" spans="1:3" x14ac:dyDescent="0.45">
      <c r="A5415" t="str">
        <f t="shared" si="84"/>
        <v>4‘The whole world was lifted off me’: the importance of relational supports and peer mentoring for under-represented students accessing university in Ireland</v>
      </c>
      <c r="B5415">
        <v>4</v>
      </c>
      <c r="C5415" t="s">
        <v>4168</v>
      </c>
    </row>
    <row r="5416" spans="1:3" x14ac:dyDescent="0.45">
      <c r="A5416" t="str">
        <f t="shared" si="84"/>
        <v>5(2022) Journal of Further and Higher Education, 46 (10), pp. 1319 - 1333, Cited 0 times.</v>
      </c>
      <c r="B5416">
        <v>5</v>
      </c>
      <c r="C5416" t="s">
        <v>4169</v>
      </c>
    </row>
    <row r="5417" spans="1:3" x14ac:dyDescent="0.45">
      <c r="A5417" t="str">
        <f t="shared" si="84"/>
        <v>6DOI: 10.1080/0309877X.2022.2075718</v>
      </c>
      <c r="B5417">
        <v>6</v>
      </c>
      <c r="C5417" t="s">
        <v>4170</v>
      </c>
    </row>
    <row r="5418" spans="1:3" x14ac:dyDescent="0.45">
      <c r="A5418" t="str">
        <f t="shared" si="84"/>
        <v>7https://www.scopus.com/inward/record.uri?eid=2-s2.0-85131697281&amp;doi=10.1080%2f0309877X.2022.2075718&amp;partnerID=40&amp;md5=ea74f3a896c0a60734896d72ec283c26</v>
      </c>
      <c r="B5418">
        <v>7</v>
      </c>
      <c r="C5418" t="s">
        <v>4171</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4172</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4173</v>
      </c>
    </row>
    <row r="5426" spans="1:3" x14ac:dyDescent="0.45">
      <c r="A5426" t="str">
        <f t="shared" si="84"/>
        <v>2AUTHOR FULL NAMES: Ilyina, Irina A. (57208472685); Teor, Tatiana R. (57205614129); Kulibanova, Valeriia V. (57205616223)</v>
      </c>
      <c r="B5426">
        <v>2</v>
      </c>
      <c r="C5426" t="s">
        <v>4174</v>
      </c>
    </row>
    <row r="5427" spans="1:3" x14ac:dyDescent="0.45">
      <c r="A5427" t="str">
        <f t="shared" si="84"/>
        <v>357208472685; 57205614129; 57205616223</v>
      </c>
      <c r="B5427">
        <v>3</v>
      </c>
      <c r="C5427" t="s">
        <v>4175</v>
      </c>
    </row>
    <row r="5428" spans="1:3" x14ac:dyDescent="0.45">
      <c r="A5428" t="str">
        <f t="shared" si="84"/>
        <v>4Direction of Social Capital Accumulation of Electrical Engineering Universities</v>
      </c>
      <c r="B5428">
        <v>4</v>
      </c>
      <c r="C5428" t="s">
        <v>4176</v>
      </c>
    </row>
    <row r="5429" spans="1:3" x14ac:dyDescent="0.45">
      <c r="A5429" t="str">
        <f t="shared" si="84"/>
        <v>5(2021) Proceedings of the 2021 Communication Strategies in Digital Society Seminar, ComSDS 2021, art. no. 9422886, pp. 95 - 100, Cited 0 times.</v>
      </c>
      <c r="B5429">
        <v>5</v>
      </c>
      <c r="C5429" t="s">
        <v>4177</v>
      </c>
    </row>
    <row r="5430" spans="1:3" x14ac:dyDescent="0.45">
      <c r="A5430" t="str">
        <f t="shared" si="84"/>
        <v>6DOI: 10.1109/ComSDS52473.2021.9422886</v>
      </c>
      <c r="B5430">
        <v>6</v>
      </c>
      <c r="C5430" t="s">
        <v>4178</v>
      </c>
    </row>
    <row r="5431" spans="1:3" x14ac:dyDescent="0.45">
      <c r="A5431" t="str">
        <f t="shared" si="84"/>
        <v>7https://www.scopus.com/inward/record.uri?eid=2-s2.0-85105979666&amp;doi=10.1109%2fComSDS52473.2021.9422886&amp;partnerID=40&amp;md5=4b44e7ca20935511a228ae7bf120d1a8</v>
      </c>
      <c r="B5431">
        <v>7</v>
      </c>
      <c r="C5431" t="s">
        <v>4179</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4180</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4181</v>
      </c>
    </row>
    <row r="5452" spans="1:3" x14ac:dyDescent="0.45">
      <c r="A5452" t="str">
        <f t="shared" si="85"/>
        <v>2AUTHOR FULL NAMES: Lan, Nguyen Huong (57915128100)</v>
      </c>
      <c r="B5452">
        <v>2</v>
      </c>
      <c r="C5452" t="s">
        <v>4182</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4183</v>
      </c>
    </row>
    <row r="5455" spans="1:3" x14ac:dyDescent="0.45">
      <c r="A5455" t="str">
        <f t="shared" si="85"/>
        <v>5(2022) Journal of Teaching English for Specific and Academic Purposes, 10 (2), pp. 185 - 199, Cited 0 times.</v>
      </c>
      <c r="B5455">
        <v>5</v>
      </c>
      <c r="C5455" t="s">
        <v>4184</v>
      </c>
    </row>
    <row r="5456" spans="1:3" x14ac:dyDescent="0.45">
      <c r="A5456" t="str">
        <f t="shared" si="85"/>
        <v>6DOI: 10.22190/JTESAP2202185H</v>
      </c>
      <c r="B5456">
        <v>6</v>
      </c>
      <c r="C5456" t="s">
        <v>4185</v>
      </c>
    </row>
    <row r="5457" spans="1:3" x14ac:dyDescent="0.45">
      <c r="A5457" t="str">
        <f t="shared" si="85"/>
        <v>7https://www.scopus.com/inward/record.uri?eid=2-s2.0-85139229382&amp;doi=10.22190%2fJTESAP2202185H&amp;partnerID=40&amp;md5=2c10b86211bdbceb7b2a410d65b9b3b3</v>
      </c>
      <c r="B5457">
        <v>7</v>
      </c>
      <c r="C5457" t="s">
        <v>4186</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4187</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4188</v>
      </c>
    </row>
    <row r="5491" spans="1:3" x14ac:dyDescent="0.45">
      <c r="A5491" t="str">
        <f t="shared" si="85"/>
        <v>2AUTHOR FULL NAMES: Riviezzo, Angelo (26325835700); Napolitano, Maria Rosaria (55335673900); Fusco, Floriana (57204480378)</v>
      </c>
      <c r="B5491">
        <v>2</v>
      </c>
      <c r="C5491" t="s">
        <v>4189</v>
      </c>
    </row>
    <row r="5492" spans="1:3" x14ac:dyDescent="0.45">
      <c r="A5492" t="str">
        <f t="shared" si="85"/>
        <v>326325835700; 55335673900; 57204480378</v>
      </c>
      <c r="B5492">
        <v>3</v>
      </c>
      <c r="C5492" t="s">
        <v>4190</v>
      </c>
    </row>
    <row r="5493" spans="1:3" x14ac:dyDescent="0.45">
      <c r="A5493" t="str">
        <f t="shared" si="85"/>
        <v>4From the Entrepreneurial University to the Civic University: What Are We Talking About?</v>
      </c>
      <c r="B5493">
        <v>4</v>
      </c>
      <c r="C5493" t="s">
        <v>4191</v>
      </c>
    </row>
    <row r="5494" spans="1:3" x14ac:dyDescent="0.45">
      <c r="A5494" t="str">
        <f t="shared" si="85"/>
        <v>5(2021) Research Anthology on Citizen Engagement and Activism for Social Change, pp. 1 - 17, Cited 0 times.</v>
      </c>
      <c r="B5494">
        <v>5</v>
      </c>
      <c r="C5494" t="s">
        <v>4192</v>
      </c>
    </row>
    <row r="5495" spans="1:3" x14ac:dyDescent="0.45">
      <c r="A5495" t="str">
        <f t="shared" si="85"/>
        <v>6DOI: 10.4018/978-1-6684-3706-3.ch001</v>
      </c>
      <c r="B5495">
        <v>6</v>
      </c>
      <c r="C5495" t="s">
        <v>4193</v>
      </c>
    </row>
    <row r="5496" spans="1:3" x14ac:dyDescent="0.45">
      <c r="A5496" t="str">
        <f t="shared" si="85"/>
        <v>7https://www.scopus.com/inward/record.uri?eid=2-s2.0-85135327281&amp;doi=10.4018%2f978-1-6684-3706-3.ch001&amp;partnerID=40&amp;md5=f442874766a07dce33c3be17c1f43de8</v>
      </c>
      <c r="B5496">
        <v>7</v>
      </c>
      <c r="C5496" t="s">
        <v>4194</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4195</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4012</v>
      </c>
    </row>
    <row r="5504" spans="1:3" x14ac:dyDescent="0.45">
      <c r="A5504" t="str">
        <f t="shared" si="85"/>
        <v>2AUTHOR FULL NAMES: Celniker, Jared B. (57202339692); Rode, Jacob B. (57210835212); Anderson, Katherine B. (57915601500); Ma, Brianna (57914333000); Ditto, Peter H. (7003936520)</v>
      </c>
      <c r="B5504">
        <v>2</v>
      </c>
      <c r="C5504" t="s">
        <v>4013</v>
      </c>
    </row>
    <row r="5505" spans="1:3" x14ac:dyDescent="0.45">
      <c r="A5505" t="str">
        <f t="shared" si="85"/>
        <v>357202339692; 57210835212; 57915601500; 57914333000; 7003936520</v>
      </c>
      <c r="B5505">
        <v>3</v>
      </c>
      <c r="C5505" t="s">
        <v>4014</v>
      </c>
    </row>
    <row r="5506" spans="1:3" x14ac:dyDescent="0.45">
      <c r="A5506" t="str">
        <f t="shared" si="85"/>
        <v>4College Students’ Perceptions of Ambiguous Hook-ups Involving Alcohol Intoxication</v>
      </c>
      <c r="B5506">
        <v>4</v>
      </c>
      <c r="C5506" t="s">
        <v>4015</v>
      </c>
    </row>
    <row r="5507" spans="1:3" x14ac:dyDescent="0.45">
      <c r="A5507" t="str">
        <f t="shared" si="85"/>
        <v>5(2022) Sex Roles, 87 (7-8), pp. 390 - 405, Cited 0 times.</v>
      </c>
      <c r="B5507">
        <v>5</v>
      </c>
      <c r="C5507" t="s">
        <v>4016</v>
      </c>
    </row>
    <row r="5508" spans="1:3" x14ac:dyDescent="0.45">
      <c r="A5508" t="str">
        <f t="shared" si="85"/>
        <v>6DOI: 10.1007/s11199-022-01323-z</v>
      </c>
      <c r="B5508">
        <v>6</v>
      </c>
      <c r="C5508" t="s">
        <v>4017</v>
      </c>
    </row>
    <row r="5509" spans="1:3" x14ac:dyDescent="0.45">
      <c r="A5509" t="str">
        <f t="shared" ref="A5509:A5572" si="86">B5509&amp;C5509</f>
        <v>7https://www.scopus.com/inward/record.uri?eid=2-s2.0-85139179837&amp;doi=10.1007%2fs11199-022-01323-z&amp;partnerID=40&amp;md5=561fc19175b9e7cac6e0827fa34a02c6</v>
      </c>
      <c r="B5509">
        <v>7</v>
      </c>
      <c r="C5509" t="s">
        <v>4018</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4019</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4196</v>
      </c>
    </row>
    <row r="5530" spans="1:3" x14ac:dyDescent="0.45">
      <c r="A5530" t="str">
        <f t="shared" si="86"/>
        <v>2AUTHOR FULL NAMES: Liyanage, Shantha Indrajith Hikkaduwa (7004277305)</v>
      </c>
      <c r="B5530">
        <v>2</v>
      </c>
      <c r="C5530" t="s">
        <v>4197</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4198</v>
      </c>
    </row>
    <row r="5533" spans="1:3" x14ac:dyDescent="0.45">
      <c r="A5533" t="str">
        <f t="shared" si="86"/>
        <v>5(2022) Innovation, Technology and Knowledge Management, pp. 91 - 109, Cited 0 times.</v>
      </c>
      <c r="B5533">
        <v>5</v>
      </c>
      <c r="C5533" t="s">
        <v>4199</v>
      </c>
    </row>
    <row r="5534" spans="1:3" x14ac:dyDescent="0.45">
      <c r="A5534" t="str">
        <f t="shared" si="86"/>
        <v>6DOI: 10.1007/978-3-030-97850-1_6</v>
      </c>
      <c r="B5534">
        <v>6</v>
      </c>
      <c r="C5534" t="s">
        <v>4200</v>
      </c>
    </row>
    <row r="5535" spans="1:3" x14ac:dyDescent="0.45">
      <c r="A5535" t="str">
        <f t="shared" si="86"/>
        <v>7https://www.scopus.com/inward/record.uri?eid=2-s2.0-85128414808&amp;doi=10.1007%2f978-3-030-97850-1_6&amp;partnerID=40&amp;md5=2c55c618ecbb1a75070f23dd3faad13e</v>
      </c>
      <c r="B5535">
        <v>7</v>
      </c>
      <c r="C5535" t="s">
        <v>4201</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4202</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4020</v>
      </c>
    </row>
    <row r="5543" spans="1:3" x14ac:dyDescent="0.45">
      <c r="A5543" t="str">
        <f t="shared" si="86"/>
        <v>2AUTHOR FULL NAMES: Daniels, Mats (7201966420); Berglund, Anders (7006543113); McDermott, Roger (36928180000)</v>
      </c>
      <c r="B5543">
        <v>2</v>
      </c>
      <c r="C5543" t="s">
        <v>4021</v>
      </c>
    </row>
    <row r="5544" spans="1:3" x14ac:dyDescent="0.45">
      <c r="A5544" t="str">
        <f t="shared" si="86"/>
        <v>37201966420; 7006543113; 36928180000</v>
      </c>
      <c r="B5544">
        <v>3</v>
      </c>
      <c r="C5544" t="s">
        <v>4022</v>
      </c>
    </row>
    <row r="5545" spans="1:3" x14ac:dyDescent="0.45">
      <c r="A5545" t="str">
        <f t="shared" si="86"/>
        <v>4Influencing Student Academic Integrity Choices using Ethics Scenarios</v>
      </c>
      <c r="B5545">
        <v>4</v>
      </c>
      <c r="C5545" t="s">
        <v>4023</v>
      </c>
    </row>
    <row r="5546" spans="1:3" x14ac:dyDescent="0.45">
      <c r="A5546" t="str">
        <f t="shared" si="86"/>
        <v>5(2022) Proceedings - Frontiers in Education Conference, FIE, 2022-October, Cited 0 times.</v>
      </c>
      <c r="B5546">
        <v>5</v>
      </c>
      <c r="C5546" t="s">
        <v>4024</v>
      </c>
    </row>
    <row r="5547" spans="1:3" x14ac:dyDescent="0.45">
      <c r="A5547" t="str">
        <f t="shared" si="86"/>
        <v>6DOI: 10.1109/FIE56618.2022.9962607</v>
      </c>
      <c r="B5547">
        <v>6</v>
      </c>
      <c r="C5547" t="s">
        <v>4025</v>
      </c>
    </row>
    <row r="5548" spans="1:3" x14ac:dyDescent="0.45">
      <c r="A5548" t="str">
        <f t="shared" si="86"/>
        <v>7https://www.scopus.com/inward/record.uri?eid=2-s2.0-85143747916&amp;doi=10.1109%2fFIE56618.2022.9962607&amp;partnerID=40&amp;md5=1d60d279bb3f3767e57d913772a16310</v>
      </c>
      <c r="B5548">
        <v>7</v>
      </c>
      <c r="C5548" t="s">
        <v>4026</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4027</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3889</v>
      </c>
    </row>
    <row r="5569" spans="1:3" x14ac:dyDescent="0.45">
      <c r="A5569" t="str">
        <f t="shared" si="86"/>
        <v>2AUTHOR FULL NAMES: de la Torre, Rocío (57191334574); Calleja, Gema (55604831400); Erro-Garcés, Amaya (14059989400)</v>
      </c>
      <c r="B5569">
        <v>2</v>
      </c>
      <c r="C5569" t="s">
        <v>3890</v>
      </c>
    </row>
    <row r="5570" spans="1:3" x14ac:dyDescent="0.45">
      <c r="A5570" t="str">
        <f t="shared" si="86"/>
        <v>357191334574; 55604831400; 14059989400</v>
      </c>
      <c r="B5570">
        <v>3</v>
      </c>
      <c r="C5570" t="s">
        <v>3891</v>
      </c>
    </row>
    <row r="5571" spans="1:3" x14ac:dyDescent="0.45">
      <c r="A5571" t="str">
        <f t="shared" si="86"/>
        <v>4Pushing limits in higher education: inclusion services’ perspectives on supporting students with learning disabilities in Spanish universities</v>
      </c>
      <c r="B5571">
        <v>4</v>
      </c>
      <c r="C5571" t="s">
        <v>3892</v>
      </c>
    </row>
    <row r="5572" spans="1:3" x14ac:dyDescent="0.45">
      <c r="A5572" t="str">
        <f t="shared" si="86"/>
        <v>5(2023) Journal of Higher Education Policy and Management, 45 (4), pp. 423 - 441, Cited 0 times.</v>
      </c>
      <c r="B5572">
        <v>5</v>
      </c>
      <c r="C5572" t="s">
        <v>3893</v>
      </c>
    </row>
    <row r="5573" spans="1:3" x14ac:dyDescent="0.45">
      <c r="A5573" t="str">
        <f t="shared" ref="A5573:A5636" si="87">B5573&amp;C5573</f>
        <v>6DOI: 10.1080/1360080X.2023.2190951</v>
      </c>
      <c r="B5573">
        <v>6</v>
      </c>
      <c r="C5573" t="s">
        <v>3894</v>
      </c>
    </row>
    <row r="5574" spans="1:3" x14ac:dyDescent="0.45">
      <c r="A5574" t="str">
        <f t="shared" si="87"/>
        <v>7https://www.scopus.com/inward/record.uri?eid=2-s2.0-85150931548&amp;doi=10.1080%2f1360080X.2023.2190951&amp;partnerID=40&amp;md5=a27c992b640937f7f6639f5e19d79a4f</v>
      </c>
      <c r="B5574">
        <v>7</v>
      </c>
      <c r="C5574" t="s">
        <v>3895</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3896</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4203</v>
      </c>
    </row>
    <row r="5582" spans="1:3" x14ac:dyDescent="0.45">
      <c r="A5582" t="str">
        <f t="shared" si="87"/>
        <v>2AUTHOR FULL NAMES: Sharafizad, Fleur (57216951930); Brown, Kerry (56431301600); Jogulu, Uma (23397537900); Omari, Maryam (55557433300)</v>
      </c>
      <c r="B5582">
        <v>2</v>
      </c>
      <c r="C5582" t="s">
        <v>4204</v>
      </c>
    </row>
    <row r="5583" spans="1:3" x14ac:dyDescent="0.45">
      <c r="A5583" t="str">
        <f t="shared" si="87"/>
        <v>357216951930; 56431301600; 23397537900; 55557433300</v>
      </c>
      <c r="B5583">
        <v>3</v>
      </c>
      <c r="C5583" t="s">
        <v>4205</v>
      </c>
    </row>
    <row r="5584" spans="1:3" x14ac:dyDescent="0.45">
      <c r="A5584" t="str">
        <f t="shared" si="87"/>
        <v>4Avoiding the burst pipeline post-COVID-19: drivers of female academic careers in Australia</v>
      </c>
      <c r="B5584">
        <v>4</v>
      </c>
      <c r="C5584" t="s">
        <v>4206</v>
      </c>
    </row>
    <row r="5585" spans="1:3" x14ac:dyDescent="0.45">
      <c r="A5585" t="str">
        <f t="shared" si="87"/>
        <v>5(2022) Personnel Review, Cited 0 times.</v>
      </c>
      <c r="B5585">
        <v>5</v>
      </c>
      <c r="C5585" t="s">
        <v>4207</v>
      </c>
    </row>
    <row r="5586" spans="1:3" x14ac:dyDescent="0.45">
      <c r="A5586" t="str">
        <f t="shared" si="87"/>
        <v>6DOI: 10.1108/PR-12-2021-0909</v>
      </c>
      <c r="B5586">
        <v>6</v>
      </c>
      <c r="C5586" t="s">
        <v>4208</v>
      </c>
    </row>
    <row r="5587" spans="1:3" x14ac:dyDescent="0.45">
      <c r="A5587" t="str">
        <f t="shared" si="87"/>
        <v>7https://www.scopus.com/inward/record.uri?eid=2-s2.0-85138342051&amp;doi=10.1108%2fPR-12-2021-0909&amp;partnerID=40&amp;md5=b2dbb576a4da245343e274459fa5cb6e</v>
      </c>
      <c r="B5587">
        <v>7</v>
      </c>
      <c r="C5587" t="s">
        <v>4209</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4210</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4211</v>
      </c>
    </row>
    <row r="5608" spans="1:3" x14ac:dyDescent="0.45">
      <c r="A5608" t="str">
        <f t="shared" si="87"/>
        <v>2AUTHOR FULL NAMES: Hsu, Sheng-Kuei (57217481378)</v>
      </c>
      <c r="B5608">
        <v>2</v>
      </c>
      <c r="C5608" t="s">
        <v>4212</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4213</v>
      </c>
    </row>
    <row r="5611" spans="1:3" x14ac:dyDescent="0.45">
      <c r="A5611" t="str">
        <f t="shared" si="87"/>
        <v>5(2021) 3rd IEEE Eurasia Conference on Biomedical Engineering, Healthcare and Sustainability, ECBIOS 2021, pp. 191 - 194, Cited 0 times.</v>
      </c>
      <c r="B5611">
        <v>5</v>
      </c>
      <c r="C5611" t="s">
        <v>4214</v>
      </c>
    </row>
    <row r="5612" spans="1:3" x14ac:dyDescent="0.45">
      <c r="A5612" t="str">
        <f t="shared" si="87"/>
        <v>6DOI: 10.1109/ECBIOS51820.2021.9510849</v>
      </c>
      <c r="B5612">
        <v>6</v>
      </c>
      <c r="C5612" t="s">
        <v>4215</v>
      </c>
    </row>
    <row r="5613" spans="1:3" x14ac:dyDescent="0.45">
      <c r="A5613" t="str">
        <f t="shared" si="87"/>
        <v>7https://www.scopus.com/inward/record.uri?eid=2-s2.0-85124906114&amp;doi=10.1109%2fECBIOS51820.2021.9510849&amp;partnerID=40&amp;md5=aec5c0af7609f02fbd8e8c738287bef5</v>
      </c>
      <c r="B5613">
        <v>7</v>
      </c>
      <c r="C5613" t="s">
        <v>4216</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4217</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3904</v>
      </c>
    </row>
    <row r="5621" spans="1:3" x14ac:dyDescent="0.45">
      <c r="A5621" t="str">
        <f t="shared" si="87"/>
        <v>2AUTHOR FULL NAMES: Ngcamu, Bethuel S. (55419661800); Mantzaris, Evangelos (57168431500)</v>
      </c>
      <c r="B5621">
        <v>2</v>
      </c>
      <c r="C5621" t="s">
        <v>3905</v>
      </c>
    </row>
    <row r="5622" spans="1:3" x14ac:dyDescent="0.45">
      <c r="A5622" t="str">
        <f t="shared" si="87"/>
        <v>355419661800; 57168431500</v>
      </c>
      <c r="B5622">
        <v>3</v>
      </c>
      <c r="C5622" t="s">
        <v>3906</v>
      </c>
    </row>
    <row r="5623" spans="1:3" x14ac:dyDescent="0.45">
      <c r="A5623" t="str">
        <f t="shared" si="87"/>
        <v>4Policy enforcement, corruption and stakeholder interference in South African universities</v>
      </c>
      <c r="B5623">
        <v>4</v>
      </c>
      <c r="C5623" t="s">
        <v>3907</v>
      </c>
    </row>
    <row r="5624" spans="1:3" x14ac:dyDescent="0.45">
      <c r="A5624" t="str">
        <f t="shared" si="87"/>
        <v>5(2023) Journal of Transport and Supply Chain Management, 17, art. no. a814, Cited 0 times.</v>
      </c>
      <c r="B5624">
        <v>5</v>
      </c>
      <c r="C5624" t="s">
        <v>3908</v>
      </c>
    </row>
    <row r="5625" spans="1:3" x14ac:dyDescent="0.45">
      <c r="A5625" t="str">
        <f t="shared" si="87"/>
        <v>6DOI: 10.4102/jtscm.v17i0.814</v>
      </c>
      <c r="B5625">
        <v>6</v>
      </c>
      <c r="C5625" t="s">
        <v>3909</v>
      </c>
    </row>
    <row r="5626" spans="1:3" x14ac:dyDescent="0.45">
      <c r="A5626" t="str">
        <f t="shared" si="87"/>
        <v>7https://www.scopus.com/inward/record.uri?eid=2-s2.0-85156223681&amp;doi=10.4102%2fjtscm.v17i0.814&amp;partnerID=40&amp;md5=e9fe5695f99e8642c6352b430300050e</v>
      </c>
      <c r="B5626">
        <v>7</v>
      </c>
      <c r="C5626" t="s">
        <v>3910</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3911</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4218</v>
      </c>
    </row>
    <row r="5634" spans="1:3" x14ac:dyDescent="0.45">
      <c r="A5634" t="str">
        <f t="shared" si="87"/>
        <v>2AUTHOR FULL NAMES: Hyotynen, P. (6504160443); Keltikangas, K. (27667708000)</v>
      </c>
      <c r="B5634">
        <v>2</v>
      </c>
      <c r="C5634" t="s">
        <v>4219</v>
      </c>
    </row>
    <row r="5635" spans="1:3" x14ac:dyDescent="0.45">
      <c r="A5635" t="str">
        <f t="shared" si="87"/>
        <v>36504160443; 27667708000</v>
      </c>
      <c r="B5635">
        <v>3</v>
      </c>
      <c r="C5635" t="s">
        <v>4220</v>
      </c>
    </row>
    <row r="5636" spans="1:3" x14ac:dyDescent="0.45">
      <c r="A5636" t="str">
        <f t="shared" si="87"/>
        <v>4Tools and inspiration for engineering education development through stakeholder cooperation</v>
      </c>
      <c r="B5636">
        <v>4</v>
      </c>
      <c r="C5636" t="s">
        <v>4221</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4222</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4223</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4224</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4036</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4037</v>
      </c>
    </row>
    <row r="5661" spans="1:3" x14ac:dyDescent="0.45">
      <c r="A5661" t="str">
        <f t="shared" si="88"/>
        <v>357164873400; 57968990900; 57967903500; 57969694700; 57191866070; 57969694800; 57225180258; 57201074652</v>
      </c>
      <c r="B5661">
        <v>3</v>
      </c>
      <c r="C5661" t="s">
        <v>4038</v>
      </c>
    </row>
    <row r="5662" spans="1:3" x14ac:dyDescent="0.45">
      <c r="A5662" t="str">
        <f t="shared" si="88"/>
        <v>4Policy Formation of the Rajamangala University of Technology Thanyaburi for the Fiscal Year 2022</v>
      </c>
      <c r="B5662">
        <v>4</v>
      </c>
      <c r="C5662" t="s">
        <v>4039</v>
      </c>
    </row>
    <row r="5663" spans="1:3" x14ac:dyDescent="0.45">
      <c r="A5663" t="str">
        <f t="shared" si="88"/>
        <v>5(2022) Res Militaris, 12 (2), pp. 7962 - 7976, Cited 0 times.</v>
      </c>
      <c r="B5663">
        <v>5</v>
      </c>
      <c r="C5663" t="s">
        <v>4040</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4041</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4042</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4233</v>
      </c>
    </row>
    <row r="5751" spans="1:3" x14ac:dyDescent="0.45">
      <c r="A5751" t="str">
        <f t="shared" si="89"/>
        <v>2AUTHOR FULL NAMES: Dethan, Minarni Anaci (57211456191); Tunti, Maria E. D. (57211456917); Kellen, Pius Bumi (57211461079)</v>
      </c>
      <c r="B5751">
        <v>2</v>
      </c>
      <c r="C5751" t="s">
        <v>4234</v>
      </c>
    </row>
    <row r="5752" spans="1:3" x14ac:dyDescent="0.45">
      <c r="A5752" t="str">
        <f t="shared" si="89"/>
        <v>357211456191; 57211456917; 57211461079</v>
      </c>
      <c r="B5752">
        <v>3</v>
      </c>
      <c r="C5752" t="s">
        <v>4235</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4236</v>
      </c>
    </row>
    <row r="5754" spans="1:3" x14ac:dyDescent="0.45">
      <c r="A5754" t="str">
        <f t="shared" si="89"/>
        <v>5(2019) Opcion, 35 (Special Issue 21), pp. 2899 - 2921, Cited 0 times.</v>
      </c>
      <c r="B5754">
        <v>5</v>
      </c>
      <c r="C5754" t="s">
        <v>4237</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4238</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4239</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4248</v>
      </c>
    </row>
    <row r="5790" spans="1:3" x14ac:dyDescent="0.45">
      <c r="A5790" t="str">
        <f t="shared" si="90"/>
        <v>2AUTHOR FULL NAMES: Celestial-Valderama, Arlene Mae (57269783000); Vinluan, Albert A. (57208207072); Mangaba, Joel B. (57208209164)</v>
      </c>
      <c r="B5790">
        <v>2</v>
      </c>
      <c r="C5790" t="s">
        <v>4249</v>
      </c>
    </row>
    <row r="5791" spans="1:3" x14ac:dyDescent="0.45">
      <c r="A5791" t="str">
        <f t="shared" si="90"/>
        <v>357269783000; 57208207072; 57208209164</v>
      </c>
      <c r="B5791">
        <v>3</v>
      </c>
      <c r="C5791" t="s">
        <v>4250</v>
      </c>
    </row>
    <row r="5792" spans="1:3" x14ac:dyDescent="0.45">
      <c r="A5792" t="str">
        <f t="shared" si="90"/>
        <v>4Prelude to Full Online Learning: Educational Interventions from the Voice of the Customers</v>
      </c>
      <c r="B5792">
        <v>4</v>
      </c>
      <c r="C5792" t="s">
        <v>4251</v>
      </c>
    </row>
    <row r="5793" spans="1:3" x14ac:dyDescent="0.45">
      <c r="A5793" t="str">
        <f t="shared" si="90"/>
        <v>5(2021) 29th International Conference on Computers in Education Conference, ICCE 2021 - Proceedings, 2, pp. 387 - 396, Cited 0 times.</v>
      </c>
      <c r="B5793">
        <v>5</v>
      </c>
      <c r="C5793" t="s">
        <v>4252</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4253</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4254</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4270</v>
      </c>
    </row>
    <row r="5881" spans="1:3" x14ac:dyDescent="0.45">
      <c r="A5881" t="str">
        <f t="shared" si="91"/>
        <v>2AUTHOR FULL NAMES: O’Regan, Michael (57223925583); Choe, Jaeyeon (57206427671)</v>
      </c>
      <c r="B5881">
        <v>2</v>
      </c>
      <c r="C5881" t="s">
        <v>4271</v>
      </c>
    </row>
    <row r="5882" spans="1:3" x14ac:dyDescent="0.45">
      <c r="A5882" t="str">
        <f t="shared" si="91"/>
        <v>357223925583; 57206427671</v>
      </c>
      <c r="B5882">
        <v>3</v>
      </c>
      <c r="C5882" t="s">
        <v>4272</v>
      </c>
    </row>
    <row r="5883" spans="1:3" x14ac:dyDescent="0.45">
      <c r="A5883" t="str">
        <f t="shared" si="91"/>
        <v>4Searching for prestige: motivations and managerial implications of Chinese campus tourists</v>
      </c>
      <c r="B5883">
        <v>4</v>
      </c>
      <c r="C5883" t="s">
        <v>4273</v>
      </c>
    </row>
    <row r="5884" spans="1:3" x14ac:dyDescent="0.45">
      <c r="A5884" t="str">
        <f t="shared" si="91"/>
        <v>5(2022) Leisure Studies, 41 (6), pp. 862 - 878, Cited 0 times.</v>
      </c>
      <c r="B5884">
        <v>5</v>
      </c>
      <c r="C5884" t="s">
        <v>4274</v>
      </c>
    </row>
    <row r="5885" spans="1:3" x14ac:dyDescent="0.45">
      <c r="A5885" t="str">
        <f t="shared" si="91"/>
        <v>6DOI: 10.1080/02614367.2022.2088832</v>
      </c>
      <c r="B5885">
        <v>6</v>
      </c>
      <c r="C5885" t="s">
        <v>4275</v>
      </c>
    </row>
    <row r="5886" spans="1:3" x14ac:dyDescent="0.45">
      <c r="A5886" t="str">
        <f t="shared" si="91"/>
        <v>7https://www.scopus.com/inward/record.uri?eid=2-s2.0-85132330582&amp;doi=10.1080%2f02614367.2022.2088832&amp;partnerID=40&amp;md5=3fad5fc1110bca8f23019679765f3923</v>
      </c>
      <c r="B5886">
        <v>7</v>
      </c>
      <c r="C5886" t="s">
        <v>4276</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4277</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4286</v>
      </c>
    </row>
    <row r="5907" spans="1:3" x14ac:dyDescent="0.45">
      <c r="A5907" t="str">
        <f t="shared" si="92"/>
        <v>2AUTHOR FULL NAMES: Zhu, Jiabin (13805679400); Liu, Qunqun (56300620300); Yang, Bo (56763098300); Chen, Bing (57207180544)</v>
      </c>
      <c r="B5907">
        <v>2</v>
      </c>
      <c r="C5907" t="s">
        <v>4287</v>
      </c>
    </row>
    <row r="5908" spans="1:3" x14ac:dyDescent="0.45">
      <c r="A5908" t="str">
        <f t="shared" si="92"/>
        <v>313805679400; 56300620300; 56763098300; 57207180544</v>
      </c>
      <c r="B5908">
        <v>3</v>
      </c>
      <c r="C5908" t="s">
        <v>4288</v>
      </c>
    </row>
    <row r="5909" spans="1:3" x14ac:dyDescent="0.45">
      <c r="A5909" t="str">
        <f t="shared" si="92"/>
        <v>4International students' learning experience and learning outcomes in China through summer programs</v>
      </c>
      <c r="B5909">
        <v>4</v>
      </c>
      <c r="C5909" t="s">
        <v>4289</v>
      </c>
    </row>
    <row r="5910" spans="1:3" x14ac:dyDescent="0.45">
      <c r="A5910" t="str">
        <f t="shared" si="92"/>
        <v>5(2015) Advancing Teacher Education and Curriculum Development through Study Abroad Programs, pp. 233 - 249, Cited 0 times.</v>
      </c>
      <c r="B5910">
        <v>5</v>
      </c>
      <c r="C5910" t="s">
        <v>4290</v>
      </c>
    </row>
    <row r="5911" spans="1:3" x14ac:dyDescent="0.45">
      <c r="A5911" t="str">
        <f t="shared" si="92"/>
        <v>6DOI: 10.4018/978-1-4666-9672-3.ch013</v>
      </c>
      <c r="B5911">
        <v>6</v>
      </c>
      <c r="C5911" t="s">
        <v>4291</v>
      </c>
    </row>
    <row r="5912" spans="1:3" x14ac:dyDescent="0.45">
      <c r="A5912" t="str">
        <f t="shared" si="92"/>
        <v>7https://www.scopus.com/inward/record.uri?eid=2-s2.0-84981360620&amp;doi=10.4018%2f978-1-4666-9672-3.ch013&amp;partnerID=40&amp;md5=2114ef1aff457edcf8ca678ec87a2503</v>
      </c>
      <c r="B5912">
        <v>7</v>
      </c>
      <c r="C5912" t="s">
        <v>4292</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4293</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4294</v>
      </c>
    </row>
    <row r="5920" spans="1:3" x14ac:dyDescent="0.45">
      <c r="A5920" t="str">
        <f t="shared" si="92"/>
        <v>2AUTHOR FULL NAMES: Potocan, Vojko (6508219981); Alfirevic, Niksa (24167859200); Nedelko, Zlatko (55604881400)</v>
      </c>
      <c r="B5920">
        <v>2</v>
      </c>
      <c r="C5920" t="s">
        <v>4295</v>
      </c>
    </row>
    <row r="5921" spans="1:3" x14ac:dyDescent="0.45">
      <c r="A5921" t="str">
        <f t="shared" si="92"/>
        <v>36508219981; 24167859200; 55604881400</v>
      </c>
      <c r="B5921">
        <v>3</v>
      </c>
      <c r="C5921" t="s">
        <v>4296</v>
      </c>
    </row>
    <row r="5922" spans="1:3" x14ac:dyDescent="0.45">
      <c r="A5922" t="str">
        <f t="shared" si="92"/>
        <v>4How personal values affect social responsibility in higher education institutions</v>
      </c>
      <c r="B5922">
        <v>4</v>
      </c>
      <c r="C5922" t="s">
        <v>4297</v>
      </c>
    </row>
    <row r="5923" spans="1:3" x14ac:dyDescent="0.45">
      <c r="A5923" t="str">
        <f t="shared" si="92"/>
        <v>5(2019) Recent advances in the roles of cultural and personal values in organizational behavior, pp. 102 - 127, Cited 0 times.</v>
      </c>
      <c r="B5923">
        <v>5</v>
      </c>
      <c r="C5923" t="s">
        <v>4298</v>
      </c>
    </row>
    <row r="5924" spans="1:3" x14ac:dyDescent="0.45">
      <c r="A5924" t="str">
        <f t="shared" si="92"/>
        <v>6DOI: 10.4018/978-1-7998-1013-1.ch006</v>
      </c>
      <c r="B5924">
        <v>6</v>
      </c>
      <c r="C5924" t="s">
        <v>4299</v>
      </c>
    </row>
    <row r="5925" spans="1:3" x14ac:dyDescent="0.45">
      <c r="A5925" t="str">
        <f t="shared" si="92"/>
        <v>7https://www.scopus.com/inward/record.uri?eid=2-s2.0-85077834819&amp;doi=10.4018%2f978-1-7998-1013-1.ch006&amp;partnerID=40&amp;md5=f3b6a26987be17456cf504f1d3e31638</v>
      </c>
      <c r="B5925">
        <v>7</v>
      </c>
      <c r="C5925" t="s">
        <v>4300</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4301</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3936</v>
      </c>
    </row>
    <row r="5933" spans="1:3" x14ac:dyDescent="0.45">
      <c r="A5933" t="str">
        <f t="shared" si="92"/>
        <v>2AUTHOR FULL NAMES: Bakirtas, Hulya (57191428890); Gulpinar Demirci, Vildan (57272346600)</v>
      </c>
      <c r="B5933">
        <v>2</v>
      </c>
      <c r="C5933" t="s">
        <v>3937</v>
      </c>
    </row>
    <row r="5934" spans="1:3" x14ac:dyDescent="0.45">
      <c r="A5934" t="str">
        <f t="shared" si="92"/>
        <v>357191428890; 57272346600</v>
      </c>
      <c r="B5934">
        <v>3</v>
      </c>
      <c r="C5934" t="s">
        <v>3938</v>
      </c>
    </row>
    <row r="5935" spans="1:3" x14ac:dyDescent="0.45">
      <c r="A5935" t="str">
        <f t="shared" si="92"/>
        <v>4A structural evaluation of university identification</v>
      </c>
      <c r="B5935">
        <v>4</v>
      </c>
      <c r="C5935" t="s">
        <v>3939</v>
      </c>
    </row>
    <row r="5936" spans="1:3" x14ac:dyDescent="0.45">
      <c r="A5936" t="str">
        <f t="shared" si="92"/>
        <v>5(2022) International Review on Public and Nonprofit Marketing, 19 (3), pp. 507 - 531, Cited 0 times.</v>
      </c>
      <c r="B5936">
        <v>5</v>
      </c>
      <c r="C5936" t="s">
        <v>3940</v>
      </c>
    </row>
    <row r="5937" spans="1:3" x14ac:dyDescent="0.45">
      <c r="A5937" t="str">
        <f t="shared" si="92"/>
        <v>6DOI: 10.1007/s12208-021-00313-3</v>
      </c>
      <c r="B5937">
        <v>6</v>
      </c>
      <c r="C5937" t="s">
        <v>3941</v>
      </c>
    </row>
    <row r="5938" spans="1:3" x14ac:dyDescent="0.45">
      <c r="A5938" t="str">
        <f t="shared" si="92"/>
        <v>7https://www.scopus.com/inward/record.uri?eid=2-s2.0-85115777772&amp;doi=10.1007%2fs12208-021-00313-3&amp;partnerID=40&amp;md5=31e4aa81707e71138786e49205699994</v>
      </c>
      <c r="B5938">
        <v>7</v>
      </c>
      <c r="C5938" t="s">
        <v>3942</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3943</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4302</v>
      </c>
    </row>
    <row r="5972" spans="1:3" x14ac:dyDescent="0.45">
      <c r="A5972" t="str">
        <f t="shared" si="93"/>
        <v>2AUTHOR FULL NAMES: McGee, Lynn W. (56678415000)</v>
      </c>
      <c r="B5972">
        <v>2</v>
      </c>
      <c r="C5972" t="s">
        <v>4303</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4304</v>
      </c>
    </row>
    <row r="5975" spans="1:3" x14ac:dyDescent="0.45">
      <c r="A5975" t="str">
        <f t="shared" si="93"/>
        <v>5(2015) Journal of the International Academy for Case Studies, 21 (1), pp. 110 - 124, Cited 0 times.</v>
      </c>
      <c r="B5975">
        <v>5</v>
      </c>
      <c r="C5975" t="s">
        <v>4305</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4306</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4307</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4308</v>
      </c>
    </row>
    <row r="5998" spans="1:3" x14ac:dyDescent="0.45">
      <c r="A5998" t="str">
        <f t="shared" si="93"/>
        <v>2AUTHOR FULL NAMES: Nazri, Engku M. (57212002817); Shanmugam, S. Kanageswari Suppiah (56037402800); Manaf, Nor Aziah Abd (57201475027)</v>
      </c>
      <c r="B5998">
        <v>2</v>
      </c>
      <c r="C5998" t="s">
        <v>4309</v>
      </c>
    </row>
    <row r="5999" spans="1:3" x14ac:dyDescent="0.45">
      <c r="A5999" t="str">
        <f t="shared" si="93"/>
        <v>357212002817; 56037402800; 57201475027</v>
      </c>
      <c r="B5999">
        <v>3</v>
      </c>
      <c r="C5999" t="s">
        <v>4310</v>
      </c>
    </row>
    <row r="6000" spans="1:3" x14ac:dyDescent="0.45">
      <c r="A6000" t="str">
        <f t="shared" si="93"/>
        <v>4Competitive benchmarking of Universiti Utara Malaysia’s performance against the performance of selected Malaysian universities</v>
      </c>
      <c r="B6000">
        <v>4</v>
      </c>
      <c r="C6000" t="s">
        <v>4311</v>
      </c>
    </row>
    <row r="6001" spans="1:3" x14ac:dyDescent="0.45">
      <c r="A6001" t="str">
        <f t="shared" si="93"/>
        <v>5(2022) International Journal of Process Management and Benchmarking, 12 (5), pp. 599 - 615, Cited 0 times.</v>
      </c>
      <c r="B6001">
        <v>5</v>
      </c>
      <c r="C6001" t="s">
        <v>4312</v>
      </c>
    </row>
    <row r="6002" spans="1:3" x14ac:dyDescent="0.45">
      <c r="A6002" t="str">
        <f t="shared" si="93"/>
        <v>6DOI: 10.1504/IJPMB.2022.125337</v>
      </c>
      <c r="B6002">
        <v>6</v>
      </c>
      <c r="C6002" t="s">
        <v>4313</v>
      </c>
    </row>
    <row r="6003" spans="1:3" x14ac:dyDescent="0.45">
      <c r="A6003" t="str">
        <f t="shared" si="93"/>
        <v>7https://www.scopus.com/inward/record.uri?eid=2-s2.0-85140823479&amp;doi=10.1504%2fIJPMB.2022.125337&amp;partnerID=40&amp;md5=224f989d459979007f3f1ab87c646430</v>
      </c>
      <c r="B6003">
        <v>7</v>
      </c>
      <c r="C6003" t="s">
        <v>4314</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4315</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4329</v>
      </c>
    </row>
    <row r="6102" spans="1:3" x14ac:dyDescent="0.45">
      <c r="A6102" t="str">
        <f t="shared" si="95"/>
        <v>2AUTHOR FULL NAMES: Taylor, Jon (57879182500); Terry, Richard (57878548900); Davies, Matt (57879026200)</v>
      </c>
      <c r="B6102">
        <v>2</v>
      </c>
      <c r="C6102" t="s">
        <v>4330</v>
      </c>
    </row>
    <row r="6103" spans="1:3" x14ac:dyDescent="0.45">
      <c r="A6103" t="str">
        <f t="shared" si="95"/>
        <v>357879182500; 57878548900; 57879026200</v>
      </c>
      <c r="B6103">
        <v>3</v>
      </c>
      <c r="C6103" t="s">
        <v>4331</v>
      </c>
    </row>
    <row r="6104" spans="1:3" x14ac:dyDescent="0.45">
      <c r="A6104" t="str">
        <f t="shared" si="95"/>
        <v>4Designing And Teaching An Online Module</v>
      </c>
      <c r="B6104">
        <v>4</v>
      </c>
      <c r="C6104" t="s">
        <v>4332</v>
      </c>
    </row>
    <row r="6105" spans="1:3" x14ac:dyDescent="0.45">
      <c r="A6105" t="str">
        <f t="shared" si="95"/>
        <v>5(2019) Learning and Teaching in Higher Education: Perspectives from a Business School, pp. 197 - 210, Cited 0 times.</v>
      </c>
      <c r="B6105">
        <v>5</v>
      </c>
      <c r="C6105" t="s">
        <v>4333</v>
      </c>
    </row>
    <row r="6106" spans="1:3" x14ac:dyDescent="0.45">
      <c r="A6106" t="str">
        <f t="shared" si="95"/>
        <v>6DOI: 10.4337/9781788975087.00034</v>
      </c>
      <c r="B6106">
        <v>6</v>
      </c>
      <c r="C6106" t="s">
        <v>4334</v>
      </c>
    </row>
    <row r="6107" spans="1:3" x14ac:dyDescent="0.45">
      <c r="A6107" t="str">
        <f t="shared" si="95"/>
        <v>7https://www.scopus.com/inward/record.uri?eid=2-s2.0-85137477538&amp;doi=10.4337%2f9781788975087.00034&amp;partnerID=40&amp;md5=1a19f042ee0dddd612a2ed61a4f4242e</v>
      </c>
      <c r="B6107">
        <v>7</v>
      </c>
      <c r="C6107" t="s">
        <v>4335</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4336</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4337</v>
      </c>
    </row>
    <row r="6128" spans="1:3" x14ac:dyDescent="0.45">
      <c r="A6128" t="str">
        <f t="shared" si="95"/>
        <v>2AUTHOR FULL NAMES: Ivana, Diana (57211883467); Drăgan, Mihaela (57516417800); Maftei, Mihaela (55619703500); Gӧtze, Uwe (57468752500); Metz, Daniel (57226487186)</v>
      </c>
      <c r="B6128">
        <v>2</v>
      </c>
      <c r="C6128" t="s">
        <v>4338</v>
      </c>
    </row>
    <row r="6129" spans="1:3" x14ac:dyDescent="0.45">
      <c r="A6129" t="str">
        <f t="shared" si="95"/>
        <v>357211883467; 57516417800; 55619703500; 57468752500; 57226487186</v>
      </c>
      <c r="B6129">
        <v>3</v>
      </c>
      <c r="C6129" t="s">
        <v>4339</v>
      </c>
    </row>
    <row r="6130" spans="1:3" x14ac:dyDescent="0.45">
      <c r="A6130" t="str">
        <f t="shared" si="95"/>
        <v>4Study of Knowledge Management Impact on Sustainable Higher Education Institutions: A Business Process Modelling Approach</v>
      </c>
      <c r="B6130">
        <v>4</v>
      </c>
      <c r="C6130" t="s">
        <v>4340</v>
      </c>
    </row>
    <row r="6131" spans="1:3" x14ac:dyDescent="0.45">
      <c r="A6131" t="str">
        <f t="shared" si="95"/>
        <v>5(2022) Springer Proceedings in Business and Economics, pp. 85 - 101, Cited 0 times.</v>
      </c>
      <c r="B6131">
        <v>5</v>
      </c>
      <c r="C6131" t="s">
        <v>4341</v>
      </c>
    </row>
    <row r="6132" spans="1:3" x14ac:dyDescent="0.45">
      <c r="A6132" t="str">
        <f t="shared" si="95"/>
        <v>6DOI: 10.1007/978-3-030-82751-9_6</v>
      </c>
      <c r="B6132">
        <v>6</v>
      </c>
      <c r="C6132" t="s">
        <v>4342</v>
      </c>
    </row>
    <row r="6133" spans="1:3" x14ac:dyDescent="0.45">
      <c r="A6133" t="str">
        <f t="shared" si="95"/>
        <v>7https://www.scopus.com/inward/record.uri?eid=2-s2.0-85125355636&amp;doi=10.1007%2f978-3-030-82751-9_6&amp;partnerID=40&amp;md5=ed4fc8977b5bf06bc28d8138c9989ece</v>
      </c>
      <c r="B6133">
        <v>7</v>
      </c>
      <c r="C6133" t="s">
        <v>4343</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4344</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3813</v>
      </c>
    </row>
    <row r="6154" spans="1:3" x14ac:dyDescent="0.45">
      <c r="A6154" t="str">
        <f t="shared" si="96"/>
        <v>2AUTHOR FULL NAMES: Chapleo, Chris (36744662800)</v>
      </c>
      <c r="B6154">
        <v>2</v>
      </c>
      <c r="C6154" t="s">
        <v>3814</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3815</v>
      </c>
    </row>
    <row r="6157" spans="1:3" x14ac:dyDescent="0.45">
      <c r="A6157" t="str">
        <f t="shared" si="96"/>
        <v>5(2013) Developing Business Strategies and Identifying Risk Factors in Modern Organizations, pp. 94 - 108, Cited 0 times.</v>
      </c>
      <c r="B6157">
        <v>5</v>
      </c>
      <c r="C6157" t="s">
        <v>4353</v>
      </c>
    </row>
    <row r="6158" spans="1:3" x14ac:dyDescent="0.45">
      <c r="A6158" t="str">
        <f t="shared" si="96"/>
        <v>6DOI: 10.4018/978-1-4666-4860-9.ch007</v>
      </c>
      <c r="B6158">
        <v>6</v>
      </c>
      <c r="C6158" t="s">
        <v>4354</v>
      </c>
    </row>
    <row r="6159" spans="1:3" x14ac:dyDescent="0.45">
      <c r="A6159" t="str">
        <f t="shared" si="96"/>
        <v>7https://www.scopus.com/inward/record.uri?eid=2-s2.0-84956839983&amp;doi=10.4018%2f978-1-4666-4860-9.ch007&amp;partnerID=40&amp;md5=758921572f4ce294ebb54987cf3ce7dd</v>
      </c>
      <c r="B6159">
        <v>7</v>
      </c>
      <c r="C6159" t="s">
        <v>4355</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4356</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4376</v>
      </c>
    </row>
    <row r="6219" spans="1:3" x14ac:dyDescent="0.45">
      <c r="A6219" t="str">
        <f t="shared" si="98"/>
        <v>239861962500; 56725636000; 57212136620</v>
      </c>
      <c r="B6219">
        <v>2</v>
      </c>
      <c r="C6219" t="s">
        <v>4377</v>
      </c>
    </row>
    <row r="6220" spans="1:3" x14ac:dyDescent="0.45">
      <c r="A6220" t="str">
        <f t="shared" si="98"/>
        <v>3The spillover effects of University to Business Growth: Evidence from Malaysia</v>
      </c>
      <c r="B6220">
        <v>3</v>
      </c>
      <c r="C6220" t="s">
        <v>4378</v>
      </c>
    </row>
    <row r="6221" spans="1:3" x14ac:dyDescent="0.45">
      <c r="A6221" t="str">
        <f t="shared" si="98"/>
        <v>4(2019) International Journal of Innovation, Creativity and Change, 8 (4), pp. 310 - 327, Cited 0 times.</v>
      </c>
      <c r="B6221">
        <v>4</v>
      </c>
      <c r="C6221" t="s">
        <v>4379</v>
      </c>
    </row>
    <row r="6222" spans="1:3" x14ac:dyDescent="0.45">
      <c r="A6222" t="str">
        <f t="shared" ref="A6222:A6230" si="99">B6222&amp;C6224</f>
        <v>5https://www.scopus.com/inward/record.uri?eid=2-s2.0-85075977458&amp;partnerID=40&amp;md5=0ed6a65218054df2d5fdd28c6d7db32a</v>
      </c>
      <c r="B6222">
        <v>5</v>
      </c>
      <c r="C6222" t="s">
        <v>4380</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4381</v>
      </c>
    </row>
    <row r="6225" spans="1:3" x14ac:dyDescent="0.45">
      <c r="A6225" t="str">
        <f t="shared" si="99"/>
        <v>8LANGUAGE OF ORIGINAL DOCUMENT: English</v>
      </c>
      <c r="B6225">
        <v>8</v>
      </c>
    </row>
    <row r="6226" spans="1:3" x14ac:dyDescent="0.45">
      <c r="A6226" t="str">
        <f t="shared" si="99"/>
        <v>9DOCUMENT TYPE: Article</v>
      </c>
      <c r="B6226">
        <v>9</v>
      </c>
      <c r="C6226" t="s">
        <v>4382</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W475"/>
  <sheetViews>
    <sheetView topLeftCell="D340" workbookViewId="0">
      <selection activeCell="E366" sqref="E366"/>
    </sheetView>
  </sheetViews>
  <sheetFormatPr defaultColWidth="5.3984375" defaultRowHeight="14.25" outlineLevelCol="1" x14ac:dyDescent="0.45"/>
  <cols>
    <col min="2" max="2" width="19.73046875" customWidth="1"/>
    <col min="3" max="3" width="92.86328125" customWidth="1"/>
    <col min="4" max="4" width="49.1328125" customWidth="1"/>
    <col min="5" max="5" width="15.265625" customWidth="1"/>
    <col min="6" max="6" width="19.53125" customWidth="1"/>
    <col min="7" max="7" width="18.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8.06640625" customWidth="1"/>
    <col min="15" max="15" width="11.19921875" customWidth="1"/>
    <col min="17" max="17" width="15.265625" hidden="1" customWidth="1" outlineLevel="1"/>
    <col min="18" max="18" width="60.3984375" customWidth="1" collapsed="1"/>
    <col min="19" max="20" width="11.59765625" customWidth="1"/>
    <col min="21" max="21" width="10.265625" customWidth="1" outlineLevel="1"/>
    <col min="22" max="23" width="15.265625" customWidth="1" outlineLevel="1"/>
  </cols>
  <sheetData>
    <row r="1" spans="1:20" x14ac:dyDescent="0.45">
      <c r="A1" s="6" t="s">
        <v>2169</v>
      </c>
      <c r="B1" s="6" t="s">
        <v>2170</v>
      </c>
      <c r="C1" s="6" t="s">
        <v>2173</v>
      </c>
      <c r="D1" s="10" t="s">
        <v>4445</v>
      </c>
      <c r="E1" s="7" t="s">
        <v>2177</v>
      </c>
      <c r="F1" s="6" t="s">
        <v>2174</v>
      </c>
      <c r="G1" s="10" t="s">
        <v>2181</v>
      </c>
      <c r="H1" s="10" t="s">
        <v>2185</v>
      </c>
      <c r="I1" s="10" t="s">
        <v>2182</v>
      </c>
      <c r="J1" s="10" t="s">
        <v>2183</v>
      </c>
      <c r="K1" s="10" t="s">
        <v>2184</v>
      </c>
      <c r="L1" s="10" t="s">
        <v>4444</v>
      </c>
      <c r="M1" s="10" t="s">
        <v>4443</v>
      </c>
      <c r="N1" s="6" t="s">
        <v>2175</v>
      </c>
      <c r="O1" s="6" t="s">
        <v>2176</v>
      </c>
      <c r="P1" s="11" t="s">
        <v>2216</v>
      </c>
      <c r="Q1" s="11" t="s">
        <v>4393</v>
      </c>
      <c r="R1" t="s">
        <v>4385</v>
      </c>
      <c r="S1" t="s">
        <v>4384</v>
      </c>
      <c r="T1" t="s">
        <v>2180</v>
      </c>
    </row>
    <row r="2" spans="1:20" x14ac:dyDescent="0.45">
      <c r="A2" s="9">
        <v>1</v>
      </c>
      <c r="B2" s="9" t="s">
        <v>2218</v>
      </c>
      <c r="C2" s="9" t="s">
        <v>2221</v>
      </c>
      <c r="D2" s="9" t="str">
        <f>SLR479_202312023[[#This Row],[Rok, publikacja]]&amp;SLR479_202312023[[#This Row],[DOI]]</f>
        <v>(2013) Journal of Cleaner Production, 48, pp. 101 - 107, DOI: 10.1016/j.jclepro.2012.09.006</v>
      </c>
      <c r="E2" s="9" t="s">
        <v>2225</v>
      </c>
      <c r="F2" s="9" t="s">
        <v>2222</v>
      </c>
      <c r="G2" s="9">
        <f>MID(SLR479_202312023[[#This Row],[Rok, publikacja, cytowania]],2,4)+0</f>
        <v>2013</v>
      </c>
      <c r="H2" s="9">
        <f>(MID(SLR479_202312023[[#This Row],[Rok, publikacja, cytowania]],FIND(" Cited ",SLR479_202312023[[#This Row],[Rok, publikacja, cytowania]])+7,SLR479_202312023[[#This Row],[IlośćZnakówLCyt]]))+0</f>
        <v>123</v>
      </c>
      <c r="I2" s="9">
        <f>FIND(" Cited ",SLR479_202312023[[#This Row],[Rok, publikacja, cytowania]])+7</f>
        <v>64</v>
      </c>
      <c r="J2" s="9">
        <f>FIND(" times",SLR479_202312023[[#This Row],[Rok, publikacja, cytowania]])</f>
        <v>67</v>
      </c>
      <c r="K2" s="9">
        <f>SLR479_202312023[[#This Row],[koniecLCyt]]-SLR479_202312023[[#This Row],[poczLCyt]]</f>
        <v>3</v>
      </c>
      <c r="L2" s="9">
        <f xml:space="preserve"> FIND(" Cited ",SLR479_202312023[[#This Row],[Rok, publikacja, cytowania]])</f>
        <v>57</v>
      </c>
      <c r="M2" s="9" t="str">
        <f>MID(SLR479_202312023[[#This Row],[Rok, publikacja, cytowania]],1,SLR479_202312023[[#This Row],[L_znaków_bez_cytowań]])</f>
        <v xml:space="preserve">(2013) Journal of Cleaner Production, 48, pp. 101 - 107, </v>
      </c>
      <c r="N2" s="9" t="s">
        <v>2223</v>
      </c>
      <c r="O2" s="9" t="s">
        <v>2224</v>
      </c>
      <c r="P2" s="9">
        <f>COUNTIF(SLR479_202312023[[#This Row],[streszczenie]],"*"&amp;#REF!&amp;"*")</f>
        <v>0</v>
      </c>
      <c r="Q2" s="9">
        <f>COUNTIFS(SLR479_202312023[[#This Row],[streszczenie]],"*"&amp;#REF!&amp;"*",SLR479_202312023[[#This Row],[streszczenie]],"*"&amp;#REF!&amp;"*")</f>
        <v>0</v>
      </c>
      <c r="R2" s="9" t="s">
        <v>10</v>
      </c>
      <c r="S2" s="9" t="s">
        <v>207</v>
      </c>
      <c r="T2" s="9" t="s">
        <v>12</v>
      </c>
    </row>
    <row r="3" spans="1:20" x14ac:dyDescent="0.45">
      <c r="A3" s="9">
        <v>2</v>
      </c>
      <c r="B3" s="9" t="s">
        <v>2</v>
      </c>
      <c r="C3" s="9" t="s">
        <v>5</v>
      </c>
      <c r="D3" s="9" t="str">
        <f>SLR479_202312023[[#This Row],[Rok, publikacja]]&amp;SLR479_202312023[[#This Row],[DOI]]</f>
        <v>(2010) International Journal of Entrepreneurial Behaviour and Research, 16 (4), pp. 296 - 308, DOI: 10.1108/13552551011054499</v>
      </c>
      <c r="E3" s="9" t="s">
        <v>9</v>
      </c>
      <c r="F3" s="9" t="s">
        <v>6</v>
      </c>
      <c r="G3" s="9">
        <f>MID(SLR479_202312023[[#This Row],[Rok, publikacja, cytowania]],2,4)+0</f>
        <v>2010</v>
      </c>
      <c r="H3" s="9">
        <f>(MID(SLR479_202312023[[#This Row],[Rok, publikacja, cytowania]],FIND(" Cited ",SLR479_202312023[[#This Row],[Rok, publikacja, cytowania]])+7,SLR479_202312023[[#This Row],[IlośćZnakówLCyt]]))+0</f>
        <v>35</v>
      </c>
      <c r="I3" s="9">
        <f>FIND(" Cited ",SLR479_202312023[[#This Row],[Rok, publikacja, cytowania]])+7</f>
        <v>102</v>
      </c>
      <c r="J3" s="9">
        <f>FIND(" times",SLR479_202312023[[#This Row],[Rok, publikacja, cytowania]])</f>
        <v>104</v>
      </c>
      <c r="K3" s="9">
        <f>SLR479_202312023[[#This Row],[koniecLCyt]]-SLR479_202312023[[#This Row],[poczLCyt]]</f>
        <v>2</v>
      </c>
      <c r="L3" s="9">
        <f xml:space="preserve"> FIND(" Cited ",SLR479_202312023[[#This Row],[Rok, publikacja, cytowania]])</f>
        <v>95</v>
      </c>
      <c r="M3" s="9" t="str">
        <f>MID(SLR479_202312023[[#This Row],[Rok, publikacja, cytowania]],1,SLR479_202312023[[#This Row],[L_znaków_bez_cytowań]])</f>
        <v xml:space="preserve">(2010) International Journal of Entrepreneurial Behaviour and Research, 16 (4), pp. 296 - 308, </v>
      </c>
      <c r="N3" s="9" t="s">
        <v>7</v>
      </c>
      <c r="O3" s="9" t="s">
        <v>8</v>
      </c>
      <c r="P3" s="9">
        <f>COUNTIF(SLR479_202312023[[#This Row],[streszczenie]],"*"&amp;#REF!&amp;"*")</f>
        <v>0</v>
      </c>
      <c r="Q3" s="9">
        <f>COUNTIFS(SLR479_202312023[[#This Row],[streszczenie]],"*"&amp;#REF!&amp;"*",SLR479_202312023[[#This Row],[streszczenie]],"*"&amp;#REF!&amp;"*")</f>
        <v>0</v>
      </c>
      <c r="R3" s="9" t="s">
        <v>10</v>
      </c>
      <c r="S3" s="9" t="s">
        <v>11</v>
      </c>
      <c r="T3" s="9" t="s">
        <v>12</v>
      </c>
    </row>
    <row r="4" spans="1:20" x14ac:dyDescent="0.45">
      <c r="A4" s="9">
        <v>3</v>
      </c>
      <c r="B4" s="9" t="s">
        <v>13</v>
      </c>
      <c r="C4" s="9" t="s">
        <v>16</v>
      </c>
      <c r="D4" s="9" t="str">
        <f>SLR479_202312023[[#This Row],[Rok, publikacja]]&amp;SLR479_202312023[[#This Row],[DOI]]</f>
        <v>(2008) Journal of Nursing Management, 16 (5), pp. 545 - 555, DOI: 10.1111/j.1365-2834.2007.00817.x</v>
      </c>
      <c r="E4" s="9" t="s">
        <v>20</v>
      </c>
      <c r="F4" s="9" t="s">
        <v>17</v>
      </c>
      <c r="G4" s="9">
        <f>MID(SLR479_202312023[[#This Row],[Rok, publikacja, cytowania]],2,4)+0</f>
        <v>2008</v>
      </c>
      <c r="H4" s="9">
        <f>(MID(SLR479_202312023[[#This Row],[Rok, publikacja, cytowania]],FIND(" Cited ",SLR479_202312023[[#This Row],[Rok, publikacja, cytowania]])+7,SLR479_202312023[[#This Row],[IlośćZnakówLCyt]]))+0</f>
        <v>37</v>
      </c>
      <c r="I4" s="9">
        <f>FIND(" Cited ",SLR479_202312023[[#This Row],[Rok, publikacja, cytowania]])+7</f>
        <v>68</v>
      </c>
      <c r="J4" s="9">
        <f>FIND(" times",SLR479_202312023[[#This Row],[Rok, publikacja, cytowania]])</f>
        <v>70</v>
      </c>
      <c r="K4" s="9">
        <f>SLR479_202312023[[#This Row],[koniecLCyt]]-SLR479_202312023[[#This Row],[poczLCyt]]</f>
        <v>2</v>
      </c>
      <c r="L4" s="9">
        <f xml:space="preserve"> FIND(" Cited ",SLR479_202312023[[#This Row],[Rok, publikacja, cytowania]])</f>
        <v>61</v>
      </c>
      <c r="M4" s="9" t="str">
        <f>MID(SLR479_202312023[[#This Row],[Rok, publikacja, cytowania]],1,SLR479_202312023[[#This Row],[L_znaków_bez_cytowań]])</f>
        <v xml:space="preserve">(2008) Journal of Nursing Management, 16 (5), pp. 545 - 555, </v>
      </c>
      <c r="N4" s="9" t="s">
        <v>18</v>
      </c>
      <c r="O4" s="9" t="s">
        <v>19</v>
      </c>
      <c r="P4" s="9">
        <f>COUNTIF(SLR479_202312023[[#This Row],[streszczenie]],"*"&amp;#REF!&amp;"*")</f>
        <v>0</v>
      </c>
      <c r="Q4" s="9">
        <f>COUNTIFS(SLR479_202312023[[#This Row],[streszczenie]],"*"&amp;#REF!&amp;"*",SLR479_202312023[[#This Row],[streszczenie]],"*"&amp;#REF!&amp;"*")</f>
        <v>0</v>
      </c>
      <c r="R4" s="9" t="s">
        <v>10</v>
      </c>
      <c r="S4" s="9" t="s">
        <v>11</v>
      </c>
      <c r="T4" s="9" t="s">
        <v>12</v>
      </c>
    </row>
    <row r="5" spans="1:20" x14ac:dyDescent="0.45">
      <c r="A5" s="9">
        <v>4</v>
      </c>
      <c r="B5" s="9" t="s">
        <v>2264</v>
      </c>
      <c r="C5" s="9" t="s">
        <v>2267</v>
      </c>
      <c r="D5" s="9" t="str">
        <f>SLR479_202312023[[#This Row],[Rok, publikacja]]&amp;SLR479_202312023[[#This Row],[DOI]]</f>
        <v>(2020) 7th International Conference on ICT for Smart Society: AIoT for Smart Society, ICISS 2020 - Proceeding, art. no. 9307570, DOI: 10.1109/ICISS50791.2020.9307570</v>
      </c>
      <c r="E5" s="9" t="s">
        <v>2271</v>
      </c>
      <c r="F5" s="9" t="s">
        <v>2268</v>
      </c>
      <c r="G5" s="9">
        <f>MID(SLR479_202312023[[#This Row],[Rok, publikacja, cytowania]],2,4)+0</f>
        <v>2020</v>
      </c>
      <c r="H5" s="9">
        <f>(MID(SLR479_202312023[[#This Row],[Rok, publikacja, cytowania]],FIND(" Cited ",SLR479_202312023[[#This Row],[Rok, publikacja, cytowania]])+7,SLR479_202312023[[#This Row],[IlośćZnakówLCyt]]))+0</f>
        <v>16</v>
      </c>
      <c r="I5" s="9">
        <f>FIND(" Cited ",SLR479_202312023[[#This Row],[Rok, publikacja, cytowania]])+7</f>
        <v>136</v>
      </c>
      <c r="J5" s="9">
        <f>FIND(" times",SLR479_202312023[[#This Row],[Rok, publikacja, cytowania]])</f>
        <v>138</v>
      </c>
      <c r="K5" s="9">
        <f>SLR479_202312023[[#This Row],[koniecLCyt]]-SLR479_202312023[[#This Row],[poczLCyt]]</f>
        <v>2</v>
      </c>
      <c r="L5" s="9">
        <f xml:space="preserve"> FIND(" Cited ",SLR479_202312023[[#This Row],[Rok, publikacja, cytowania]])</f>
        <v>129</v>
      </c>
      <c r="M5" s="9" t="str">
        <f>MID(SLR479_202312023[[#This Row],[Rok, publikacja, cytowania]],1,SLR479_202312023[[#This Row],[L_znaków_bez_cytowań]])</f>
        <v xml:space="preserve">(2020) 7th International Conference on ICT for Smart Society: AIoT for Smart Society, ICISS 2020 - Proceeding, art. no. 9307570, </v>
      </c>
      <c r="N5" s="9" t="s">
        <v>2269</v>
      </c>
      <c r="O5" s="9" t="s">
        <v>2270</v>
      </c>
      <c r="P5" s="9">
        <f>COUNTIF(SLR479_202312023[[#This Row],[streszczenie]],"*"&amp;#REF!&amp;"*")</f>
        <v>0</v>
      </c>
      <c r="Q5" s="9">
        <f>COUNTIFS(SLR479_202312023[[#This Row],[streszczenie]],"*"&amp;#REF!&amp;"*",SLR479_202312023[[#This Row],[streszczenie]],"*"&amp;#REF!&amp;"*")</f>
        <v>0</v>
      </c>
      <c r="R5" s="9" t="s">
        <v>10</v>
      </c>
      <c r="S5" s="9" t="s">
        <v>207</v>
      </c>
      <c r="T5" s="9" t="s">
        <v>12</v>
      </c>
    </row>
    <row r="6" spans="1:20" x14ac:dyDescent="0.45">
      <c r="A6" s="9">
        <v>5</v>
      </c>
      <c r="B6" s="9" t="s">
        <v>28</v>
      </c>
      <c r="C6" s="9" t="s">
        <v>31</v>
      </c>
      <c r="D6" s="9" t="str">
        <f>SLR479_202312023[[#This Row],[Rok, publikacja]]&amp;SLR479_202312023[[#This Row],[DOI]]</f>
        <v>(2010) Higher Education Quarterly, 64 (3), pp. 331 - 350, DOI: 10.1111/j.1468-2273.2010.00459.x</v>
      </c>
      <c r="E6" s="9" t="s">
        <v>35</v>
      </c>
      <c r="F6" s="9" t="s">
        <v>32</v>
      </c>
      <c r="G6" s="9">
        <f>MID(SLR479_202312023[[#This Row],[Rok, publikacja, cytowania]],2,4)+0</f>
        <v>2010</v>
      </c>
      <c r="H6" s="9">
        <f>(MID(SLR479_202312023[[#This Row],[Rok, publikacja, cytowania]],FIND(" Cited ",SLR479_202312023[[#This Row],[Rok, publikacja, cytowania]])+7,SLR479_202312023[[#This Row],[IlośćZnakówLCyt]]))+0</f>
        <v>18</v>
      </c>
      <c r="I6" s="9">
        <f>FIND(" Cited ",SLR479_202312023[[#This Row],[Rok, publikacja, cytowania]])+7</f>
        <v>65</v>
      </c>
      <c r="J6" s="9">
        <f>FIND(" times",SLR479_202312023[[#This Row],[Rok, publikacja, cytowania]])</f>
        <v>67</v>
      </c>
      <c r="K6" s="9">
        <f>SLR479_202312023[[#This Row],[koniecLCyt]]-SLR479_202312023[[#This Row],[poczLCyt]]</f>
        <v>2</v>
      </c>
      <c r="L6" s="9">
        <f xml:space="preserve"> FIND(" Cited ",SLR479_202312023[[#This Row],[Rok, publikacja, cytowania]])</f>
        <v>58</v>
      </c>
      <c r="M6" s="9" t="str">
        <f>MID(SLR479_202312023[[#This Row],[Rok, publikacja, cytowania]],1,SLR479_202312023[[#This Row],[L_znaków_bez_cytowań]])</f>
        <v xml:space="preserve">(2010) Higher Education Quarterly, 64 (3), pp. 331 - 350, </v>
      </c>
      <c r="N6" s="9" t="s">
        <v>33</v>
      </c>
      <c r="O6" s="9" t="s">
        <v>34</v>
      </c>
      <c r="P6" s="9">
        <f>COUNTIF(SLR479_202312023[[#This Row],[streszczenie]],"*"&amp;#REF!&amp;"*")</f>
        <v>0</v>
      </c>
      <c r="Q6" s="9">
        <f>COUNTIFS(SLR479_202312023[[#This Row],[streszczenie]],"*"&amp;#REF!&amp;"*",SLR479_202312023[[#This Row],[streszczenie]],"*"&amp;#REF!&amp;"*")</f>
        <v>0</v>
      </c>
      <c r="R6" s="9" t="s">
        <v>10</v>
      </c>
      <c r="S6" s="9" t="s">
        <v>11</v>
      </c>
      <c r="T6" s="9" t="s">
        <v>12</v>
      </c>
    </row>
    <row r="7" spans="1:20" x14ac:dyDescent="0.45">
      <c r="A7" s="9">
        <v>6</v>
      </c>
      <c r="B7" s="9" t="s">
        <v>2272</v>
      </c>
      <c r="C7" s="9" t="s">
        <v>2275</v>
      </c>
      <c r="D7" s="9" t="str">
        <f>SLR479_202312023[[#This Row],[Rok, publikacja]]&amp;SLR479_202312023[[#This Row],[DOI]]</f>
        <v>(2016) International Journal of Sustainability in Higher Education, 17 (1), pp. 40 - 53, DOI: 10.1108/IJSHE-12-2014-0170</v>
      </c>
      <c r="E7" s="9" t="s">
        <v>2279</v>
      </c>
      <c r="F7" s="9" t="s">
        <v>2276</v>
      </c>
      <c r="G7" s="9">
        <f>MID(SLR479_202312023[[#This Row],[Rok, publikacja, cytowania]],2,4)+0</f>
        <v>2016</v>
      </c>
      <c r="H7" s="9">
        <f>(MID(SLR479_202312023[[#This Row],[Rok, publikacja, cytowania]],FIND(" Cited ",SLR479_202312023[[#This Row],[Rok, publikacja, cytowania]])+7,SLR479_202312023[[#This Row],[IlośćZnakówLCyt]]))+0</f>
        <v>16</v>
      </c>
      <c r="I7" s="9">
        <f>FIND(" Cited ",SLR479_202312023[[#This Row],[Rok, publikacja, cytowania]])+7</f>
        <v>96</v>
      </c>
      <c r="J7" s="9">
        <f>FIND(" times",SLR479_202312023[[#This Row],[Rok, publikacja, cytowania]])</f>
        <v>98</v>
      </c>
      <c r="K7" s="9">
        <f>SLR479_202312023[[#This Row],[koniecLCyt]]-SLR479_202312023[[#This Row],[poczLCyt]]</f>
        <v>2</v>
      </c>
      <c r="L7" s="9">
        <f xml:space="preserve"> FIND(" Cited ",SLR479_202312023[[#This Row],[Rok, publikacja, cytowania]])</f>
        <v>89</v>
      </c>
      <c r="M7" s="9" t="str">
        <f>MID(SLR479_202312023[[#This Row],[Rok, publikacja, cytowania]],1,SLR479_202312023[[#This Row],[L_znaków_bez_cytowań]])</f>
        <v xml:space="preserve">(2016) International Journal of Sustainability in Higher Education, 17 (1), pp. 40 - 53, </v>
      </c>
      <c r="N7" s="9" t="s">
        <v>2277</v>
      </c>
      <c r="O7" s="9" t="s">
        <v>2278</v>
      </c>
      <c r="P7" s="9">
        <f>COUNTIF(SLR479_202312023[[#This Row],[streszczenie]],"*"&amp;#REF!&amp;"*")</f>
        <v>0</v>
      </c>
      <c r="Q7" s="9">
        <f>COUNTIFS(SLR479_202312023[[#This Row],[streszczenie]],"*"&amp;#REF!&amp;"*",SLR479_202312023[[#This Row],[streszczenie]],"*"&amp;#REF!&amp;"*")</f>
        <v>0</v>
      </c>
      <c r="R7" s="9" t="s">
        <v>10</v>
      </c>
      <c r="S7" s="9" t="s">
        <v>11</v>
      </c>
      <c r="T7" s="9" t="s">
        <v>12</v>
      </c>
    </row>
    <row r="8" spans="1:20" x14ac:dyDescent="0.45">
      <c r="A8" s="9">
        <v>7</v>
      </c>
      <c r="B8" s="9" t="s">
        <v>50</v>
      </c>
      <c r="C8" s="9" t="s">
        <v>53</v>
      </c>
      <c r="D8" s="9" t="str">
        <f>SLR479_202312023[[#This Row],[Rok, publikacja]]&amp;SLR479_202312023[[#This Row],[DOI]]</f>
        <v>(1998) American Psychologist, 53 (12), pp. 1292 - 1297, DOI: 10.1037/0003-066X.53.12.1292</v>
      </c>
      <c r="E8" s="9" t="s">
        <v>57</v>
      </c>
      <c r="F8" s="9" t="s">
        <v>54</v>
      </c>
      <c r="G8" s="9">
        <f>MID(SLR479_202312023[[#This Row],[Rok, publikacja, cytowania]],2,4)+0</f>
        <v>1998</v>
      </c>
      <c r="H8" s="9">
        <f>(MID(SLR479_202312023[[#This Row],[Rok, publikacja, cytowania]],FIND(" Cited ",SLR479_202312023[[#This Row],[Rok, publikacja, cytowania]])+7,SLR479_202312023[[#This Row],[IlośćZnakówLCyt]]))+0</f>
        <v>61</v>
      </c>
      <c r="I8" s="9">
        <f>FIND(" Cited ",SLR479_202312023[[#This Row],[Rok, publikacja, cytowania]])+7</f>
        <v>63</v>
      </c>
      <c r="J8" s="9">
        <f>FIND(" times",SLR479_202312023[[#This Row],[Rok, publikacja, cytowania]])</f>
        <v>65</v>
      </c>
      <c r="K8" s="9">
        <f>SLR479_202312023[[#This Row],[koniecLCyt]]-SLR479_202312023[[#This Row],[poczLCyt]]</f>
        <v>2</v>
      </c>
      <c r="L8" s="9">
        <f xml:space="preserve"> FIND(" Cited ",SLR479_202312023[[#This Row],[Rok, publikacja, cytowania]])</f>
        <v>56</v>
      </c>
      <c r="M8" s="9" t="str">
        <f>MID(SLR479_202312023[[#This Row],[Rok, publikacja, cytowania]],1,SLR479_202312023[[#This Row],[L_znaków_bez_cytowań]])</f>
        <v xml:space="preserve">(1998) American Psychologist, 53 (12), pp. 1292 - 1297, </v>
      </c>
      <c r="N8" s="9" t="s">
        <v>55</v>
      </c>
      <c r="O8" s="9" t="s">
        <v>56</v>
      </c>
      <c r="P8" s="9">
        <f>COUNTIF(SLR479_202312023[[#This Row],[streszczenie]],"*"&amp;#REF!&amp;"*")</f>
        <v>0</v>
      </c>
      <c r="Q8" s="9">
        <f>COUNTIFS(SLR479_202312023[[#This Row],[streszczenie]],"*"&amp;#REF!&amp;"*",SLR479_202312023[[#This Row],[streszczenie]],"*"&amp;#REF!&amp;"*")</f>
        <v>0</v>
      </c>
      <c r="R8" s="9" t="s">
        <v>10</v>
      </c>
      <c r="S8" s="9" t="s">
        <v>11</v>
      </c>
      <c r="T8" s="9" t="s">
        <v>12</v>
      </c>
    </row>
    <row r="9" spans="1:20" x14ac:dyDescent="0.45">
      <c r="A9" s="9">
        <v>8</v>
      </c>
      <c r="B9" s="9" t="s">
        <v>2280</v>
      </c>
      <c r="C9" s="9" t="s">
        <v>2283</v>
      </c>
      <c r="D9" s="9" t="str">
        <f>SLR479_202312023[[#This Row],[Rok, publikacja]]&amp;SLR479_202312023[[#This Row],[DOI]]</f>
        <v>(2020) International Journal of Higher Education, 9 (3), pp. 71 - 85, DOI: 10.5430/ijhe.v9n3p71</v>
      </c>
      <c r="E9" s="9" t="s">
        <v>2287</v>
      </c>
      <c r="F9" s="9" t="s">
        <v>2284</v>
      </c>
      <c r="G9" s="9">
        <f>MID(SLR479_202312023[[#This Row],[Rok, publikacja, cytowania]],2,4)+0</f>
        <v>2020</v>
      </c>
      <c r="H9" s="9">
        <f>(MID(SLR479_202312023[[#This Row],[Rok, publikacja, cytowania]],FIND(" Cited ",SLR479_202312023[[#This Row],[Rok, publikacja, cytowania]])+7,SLR479_202312023[[#This Row],[IlośćZnakówLCyt]]))+0</f>
        <v>25</v>
      </c>
      <c r="I9" s="9">
        <f>FIND(" Cited ",SLR479_202312023[[#This Row],[Rok, publikacja, cytowania]])+7</f>
        <v>77</v>
      </c>
      <c r="J9" s="9">
        <f>FIND(" times",SLR479_202312023[[#This Row],[Rok, publikacja, cytowania]])</f>
        <v>79</v>
      </c>
      <c r="K9" s="9">
        <f>SLR479_202312023[[#This Row],[koniecLCyt]]-SLR479_202312023[[#This Row],[poczLCyt]]</f>
        <v>2</v>
      </c>
      <c r="L9" s="9">
        <f xml:space="preserve"> FIND(" Cited ",SLR479_202312023[[#This Row],[Rok, publikacja, cytowania]])</f>
        <v>70</v>
      </c>
      <c r="M9" s="9" t="str">
        <f>MID(SLR479_202312023[[#This Row],[Rok, publikacja, cytowania]],1,SLR479_202312023[[#This Row],[L_znaków_bez_cytowań]])</f>
        <v xml:space="preserve">(2020) International Journal of Higher Education, 9 (3), pp. 71 - 85, </v>
      </c>
      <c r="N9" s="9" t="s">
        <v>2285</v>
      </c>
      <c r="O9" s="9" t="s">
        <v>2286</v>
      </c>
      <c r="P9" s="9">
        <f>COUNTIF(SLR479_202312023[[#This Row],[streszczenie]],"*"&amp;#REF!&amp;"*")</f>
        <v>0</v>
      </c>
      <c r="Q9" s="9">
        <f>COUNTIFS(SLR479_202312023[[#This Row],[streszczenie]],"*"&amp;#REF!&amp;"*",SLR479_202312023[[#This Row],[streszczenie]],"*"&amp;#REF!&amp;"*")</f>
        <v>0</v>
      </c>
      <c r="R9" s="9" t="s">
        <v>10</v>
      </c>
      <c r="S9" s="9" t="s">
        <v>11</v>
      </c>
      <c r="T9" s="9" t="s">
        <v>12</v>
      </c>
    </row>
    <row r="10" spans="1:20" x14ac:dyDescent="0.45">
      <c r="A10" s="9">
        <v>9</v>
      </c>
      <c r="B10" s="9" t="s">
        <v>2288</v>
      </c>
      <c r="C10" s="9" t="s">
        <v>2291</v>
      </c>
      <c r="D10" s="9" t="str">
        <f>SLR479_202312023[[#This Row],[Rok, publikacja]]&amp;SLR479_202312023[[#This Row],[DOI]]</f>
        <v>(2019) International Journal of Sustainability in Higher Education, 20 (3), pp. 423 - 440, DOI: 10.1108/IJSHE-01-2019-0039</v>
      </c>
      <c r="E10" s="9" t="s">
        <v>2295</v>
      </c>
      <c r="F10" s="9" t="s">
        <v>2292</v>
      </c>
      <c r="G10" s="9">
        <f>MID(SLR479_202312023[[#This Row],[Rok, publikacja, cytowania]],2,4)+0</f>
        <v>2019</v>
      </c>
      <c r="H10" s="9">
        <f>(MID(SLR479_202312023[[#This Row],[Rok, publikacja, cytowania]],FIND(" Cited ",SLR479_202312023[[#This Row],[Rok, publikacja, cytowania]])+7,SLR479_202312023[[#This Row],[IlośćZnakówLCyt]]))+0</f>
        <v>23</v>
      </c>
      <c r="I10" s="9">
        <f>FIND(" Cited ",SLR479_202312023[[#This Row],[Rok, publikacja, cytowania]])+7</f>
        <v>98</v>
      </c>
      <c r="J10" s="9">
        <f>FIND(" times",SLR479_202312023[[#This Row],[Rok, publikacja, cytowania]])</f>
        <v>100</v>
      </c>
      <c r="K10" s="9">
        <f>SLR479_202312023[[#This Row],[koniecLCyt]]-SLR479_202312023[[#This Row],[poczLCyt]]</f>
        <v>2</v>
      </c>
      <c r="L10" s="9">
        <f xml:space="preserve"> FIND(" Cited ",SLR479_202312023[[#This Row],[Rok, publikacja, cytowania]])</f>
        <v>91</v>
      </c>
      <c r="M10" s="9" t="str">
        <f>MID(SLR479_202312023[[#This Row],[Rok, publikacja, cytowania]],1,SLR479_202312023[[#This Row],[L_znaków_bez_cytowań]])</f>
        <v xml:space="preserve">(2019) International Journal of Sustainability in Higher Education, 20 (3), pp. 423 - 440, </v>
      </c>
      <c r="N10" s="9" t="s">
        <v>2293</v>
      </c>
      <c r="O10" s="9" t="s">
        <v>2294</v>
      </c>
      <c r="P10" s="9">
        <f>COUNTIF(SLR479_202312023[[#This Row],[streszczenie]],"*"&amp;#REF!&amp;"*")</f>
        <v>0</v>
      </c>
      <c r="Q10" s="9">
        <f>COUNTIFS(SLR479_202312023[[#This Row],[streszczenie]],"*"&amp;#REF!&amp;"*",SLR479_202312023[[#This Row],[streszczenie]],"*"&amp;#REF!&amp;"*")</f>
        <v>0</v>
      </c>
      <c r="R10" s="9" t="s">
        <v>10</v>
      </c>
      <c r="S10" s="9" t="s">
        <v>11</v>
      </c>
      <c r="T10" s="9" t="s">
        <v>12</v>
      </c>
    </row>
    <row r="11" spans="1:20" x14ac:dyDescent="0.45">
      <c r="A11" s="9">
        <v>10</v>
      </c>
      <c r="B11" s="9" t="s">
        <v>74</v>
      </c>
      <c r="C11" s="9" t="s">
        <v>77</v>
      </c>
      <c r="D11" s="9" t="str">
        <f>SLR479_202312023[[#This Row],[Rok, publikacja]]&amp;SLR479_202312023[[#This Row],[DOI]]</f>
        <v>(2018) Sustainability (Switzerland), 10 (12), art. no. 4637, DOI: 10.3390/su10124637</v>
      </c>
      <c r="E11" s="9" t="s">
        <v>81</v>
      </c>
      <c r="F11" s="9" t="s">
        <v>78</v>
      </c>
      <c r="G11" s="9">
        <f>MID(SLR479_202312023[[#This Row],[Rok, publikacja, cytowania]],2,4)+0</f>
        <v>2018</v>
      </c>
      <c r="H11" s="9">
        <f>(MID(SLR479_202312023[[#This Row],[Rok, publikacja, cytowania]],FIND(" Cited ",SLR479_202312023[[#This Row],[Rok, publikacja, cytowania]])+7,SLR479_202312023[[#This Row],[IlośćZnakówLCyt]]))+0</f>
        <v>45</v>
      </c>
      <c r="I11" s="9">
        <f>FIND(" Cited ",SLR479_202312023[[#This Row],[Rok, publikacja, cytowania]])+7</f>
        <v>68</v>
      </c>
      <c r="J11" s="9">
        <f>FIND(" times",SLR479_202312023[[#This Row],[Rok, publikacja, cytowania]])</f>
        <v>70</v>
      </c>
      <c r="K11" s="9">
        <f>SLR479_202312023[[#This Row],[koniecLCyt]]-SLR479_202312023[[#This Row],[poczLCyt]]</f>
        <v>2</v>
      </c>
      <c r="L11" s="9">
        <f xml:space="preserve"> FIND(" Cited ",SLR479_202312023[[#This Row],[Rok, publikacja, cytowania]])</f>
        <v>61</v>
      </c>
      <c r="M11" s="9" t="str">
        <f>MID(SLR479_202312023[[#This Row],[Rok, publikacja, cytowania]],1,SLR479_202312023[[#This Row],[L_znaków_bez_cytowań]])</f>
        <v xml:space="preserve">(2018) Sustainability (Switzerland), 10 (12), art. no. 4637, </v>
      </c>
      <c r="N11" s="9" t="s">
        <v>79</v>
      </c>
      <c r="O11" s="9" t="s">
        <v>80</v>
      </c>
      <c r="P11" s="9">
        <f>COUNTIF(SLR479_202312023[[#This Row],[streszczenie]],"*"&amp;#REF!&amp;"*")</f>
        <v>0</v>
      </c>
      <c r="Q11" s="9">
        <f>COUNTIFS(SLR479_202312023[[#This Row],[streszczenie]],"*"&amp;#REF!&amp;"*",SLR479_202312023[[#This Row],[streszczenie]],"*"&amp;#REF!&amp;"*")</f>
        <v>0</v>
      </c>
      <c r="R11" s="9" t="s">
        <v>10</v>
      </c>
      <c r="S11" s="9" t="s">
        <v>11</v>
      </c>
      <c r="T11" s="9" t="s">
        <v>12</v>
      </c>
    </row>
    <row r="12" spans="1:20" x14ac:dyDescent="0.45">
      <c r="A12" s="9">
        <v>11</v>
      </c>
      <c r="B12" s="9" t="s">
        <v>82</v>
      </c>
      <c r="C12" s="9" t="s">
        <v>85</v>
      </c>
      <c r="D12" s="9" t="str">
        <f>SLR479_202312023[[#This Row],[Rok, publikacja]]&amp;SLR479_202312023[[#This Row],[DOI]]</f>
        <v>(2014) Journal of College Student Development, 55 (6), pp. 595 - 614, DOI: 10.1353/csd.2014.0053</v>
      </c>
      <c r="E12" s="9" t="s">
        <v>89</v>
      </c>
      <c r="F12" s="9" t="s">
        <v>86</v>
      </c>
      <c r="G12" s="9">
        <f>MID(SLR479_202312023[[#This Row],[Rok, publikacja, cytowania]],2,4)+0</f>
        <v>2014</v>
      </c>
      <c r="H12" s="9">
        <f>(MID(SLR479_202312023[[#This Row],[Rok, publikacja, cytowania]],FIND(" Cited ",SLR479_202312023[[#This Row],[Rok, publikacja, cytowania]])+7,SLR479_202312023[[#This Row],[IlośćZnakówLCyt]]))+0</f>
        <v>32</v>
      </c>
      <c r="I12" s="9">
        <f>FIND(" Cited ",SLR479_202312023[[#This Row],[Rok, publikacja, cytowania]])+7</f>
        <v>77</v>
      </c>
      <c r="J12" s="9">
        <f>FIND(" times",SLR479_202312023[[#This Row],[Rok, publikacja, cytowania]])</f>
        <v>79</v>
      </c>
      <c r="K12" s="9">
        <f>SLR479_202312023[[#This Row],[koniecLCyt]]-SLR479_202312023[[#This Row],[poczLCyt]]</f>
        <v>2</v>
      </c>
      <c r="L12" s="9">
        <f xml:space="preserve"> FIND(" Cited ",SLR479_202312023[[#This Row],[Rok, publikacja, cytowania]])</f>
        <v>70</v>
      </c>
      <c r="M12" s="9" t="str">
        <f>MID(SLR479_202312023[[#This Row],[Rok, publikacja, cytowania]],1,SLR479_202312023[[#This Row],[L_znaków_bez_cytowań]])</f>
        <v xml:space="preserve">(2014) Journal of College Student Development, 55 (6), pp. 595 - 614, </v>
      </c>
      <c r="N12" s="9" t="s">
        <v>87</v>
      </c>
      <c r="O12" s="9" t="s">
        <v>88</v>
      </c>
      <c r="P12" s="9">
        <f>COUNTIF(SLR479_202312023[[#This Row],[streszczenie]],"*"&amp;#REF!&amp;"*")</f>
        <v>0</v>
      </c>
      <c r="Q12" s="9">
        <f>COUNTIFS(SLR479_202312023[[#This Row],[streszczenie]],"*"&amp;#REF!&amp;"*",SLR479_202312023[[#This Row],[streszczenie]],"*"&amp;#REF!&amp;"*")</f>
        <v>0</v>
      </c>
      <c r="R12" s="9" t="s">
        <v>10</v>
      </c>
      <c r="S12" s="9" t="s">
        <v>11</v>
      </c>
      <c r="T12" s="9" t="s">
        <v>12</v>
      </c>
    </row>
    <row r="13" spans="1:20" x14ac:dyDescent="0.45">
      <c r="A13" s="9">
        <v>12</v>
      </c>
      <c r="B13" s="9" t="s">
        <v>90</v>
      </c>
      <c r="C13" s="9" t="s">
        <v>93</v>
      </c>
      <c r="D13" s="9" t="str">
        <f>SLR479_202312023[[#This Row],[Rok, publikacja]]&amp;SLR479_202312023[[#This Row],[DOI]]</f>
        <v>(2019) Information and Learning Science, 120 (1-2), pp. 87 - 107, DOI: 10.1108/ILS-06-2018-0050</v>
      </c>
      <c r="E13" s="9" t="s">
        <v>97</v>
      </c>
      <c r="F13" s="9" t="s">
        <v>94</v>
      </c>
      <c r="G13" s="9">
        <f>MID(SLR479_202312023[[#This Row],[Rok, publikacja, cytowania]],2,4)+0</f>
        <v>2019</v>
      </c>
      <c r="H13" s="9">
        <f>(MID(SLR479_202312023[[#This Row],[Rok, publikacja, cytowania]],FIND(" Cited ",SLR479_202312023[[#This Row],[Rok, publikacja, cytowania]])+7,SLR479_202312023[[#This Row],[IlośćZnakówLCyt]]))+0</f>
        <v>16</v>
      </c>
      <c r="I13" s="9">
        <f>FIND(" Cited ",SLR479_202312023[[#This Row],[Rok, publikacja, cytowania]])+7</f>
        <v>73</v>
      </c>
      <c r="J13" s="9">
        <f>FIND(" times",SLR479_202312023[[#This Row],[Rok, publikacja, cytowania]])</f>
        <v>75</v>
      </c>
      <c r="K13" s="9">
        <f>SLR479_202312023[[#This Row],[koniecLCyt]]-SLR479_202312023[[#This Row],[poczLCyt]]</f>
        <v>2</v>
      </c>
      <c r="L13" s="9">
        <f xml:space="preserve"> FIND(" Cited ",SLR479_202312023[[#This Row],[Rok, publikacja, cytowania]])</f>
        <v>66</v>
      </c>
      <c r="M13" s="9" t="str">
        <f>MID(SLR479_202312023[[#This Row],[Rok, publikacja, cytowania]],1,SLR479_202312023[[#This Row],[L_znaków_bez_cytowań]])</f>
        <v xml:space="preserve">(2019) Information and Learning Science, 120 (1-2), pp. 87 - 107, </v>
      </c>
      <c r="N13" s="9" t="s">
        <v>95</v>
      </c>
      <c r="O13" s="9" t="s">
        <v>96</v>
      </c>
      <c r="P13" s="9">
        <f>COUNTIF(SLR479_202312023[[#This Row],[streszczenie]],"*"&amp;#REF!&amp;"*")</f>
        <v>0</v>
      </c>
      <c r="Q13" s="9">
        <f>COUNTIFS(SLR479_202312023[[#This Row],[streszczenie]],"*"&amp;#REF!&amp;"*",SLR479_202312023[[#This Row],[streszczenie]],"*"&amp;#REF!&amp;"*")</f>
        <v>0</v>
      </c>
      <c r="R13" s="9" t="s">
        <v>10</v>
      </c>
      <c r="S13" s="9" t="s">
        <v>11</v>
      </c>
      <c r="T13" s="9" t="s">
        <v>12</v>
      </c>
    </row>
    <row r="14" spans="1:20" x14ac:dyDescent="0.45">
      <c r="A14" s="9">
        <v>13</v>
      </c>
      <c r="B14" s="9" t="s">
        <v>2296</v>
      </c>
      <c r="C14" s="9" t="s">
        <v>2298</v>
      </c>
      <c r="D14" s="9" t="str">
        <f>SLR479_202312023[[#This Row],[Rok, publikacja]]&amp;SLR479_202312023[[#This Row],[DOI]]</f>
        <v>(2007) Action Research, 5 (3), pp. 249 - 264, DOI: 10.1177/1476750307081016</v>
      </c>
      <c r="E14" s="9" t="s">
        <v>2302</v>
      </c>
      <c r="F14" s="9" t="s">
        <v>2299</v>
      </c>
      <c r="G14" s="9">
        <f>MID(SLR479_202312023[[#This Row],[Rok, publikacja, cytowania]],2,4)+0</f>
        <v>2007</v>
      </c>
      <c r="H14" s="9">
        <f>(MID(SLR479_202312023[[#This Row],[Rok, publikacja, cytowania]],FIND(" Cited ",SLR479_202312023[[#This Row],[Rok, publikacja, cytowania]])+7,SLR479_202312023[[#This Row],[IlośćZnakówLCyt]]))+0</f>
        <v>32</v>
      </c>
      <c r="I14" s="9">
        <f>FIND(" Cited ",SLR479_202312023[[#This Row],[Rok, publikacja, cytowania]])+7</f>
        <v>53</v>
      </c>
      <c r="J14" s="9">
        <f>FIND(" times",SLR479_202312023[[#This Row],[Rok, publikacja, cytowania]])</f>
        <v>55</v>
      </c>
      <c r="K14" s="9">
        <f>SLR479_202312023[[#This Row],[koniecLCyt]]-SLR479_202312023[[#This Row],[poczLCyt]]</f>
        <v>2</v>
      </c>
      <c r="L14" s="9">
        <f xml:space="preserve"> FIND(" Cited ",SLR479_202312023[[#This Row],[Rok, publikacja, cytowania]])</f>
        <v>46</v>
      </c>
      <c r="M14" s="9" t="str">
        <f>MID(SLR479_202312023[[#This Row],[Rok, publikacja, cytowania]],1,SLR479_202312023[[#This Row],[L_znaków_bez_cytowań]])</f>
        <v xml:space="preserve">(2007) Action Research, 5 (3), pp. 249 - 264, </v>
      </c>
      <c r="N14" s="9" t="s">
        <v>2300</v>
      </c>
      <c r="O14" s="9" t="s">
        <v>2301</v>
      </c>
      <c r="P14" s="9">
        <f>COUNTIF(SLR479_202312023[[#This Row],[streszczenie]],"*"&amp;#REF!&amp;"*")</f>
        <v>0</v>
      </c>
      <c r="Q14" s="9">
        <f>COUNTIFS(SLR479_202312023[[#This Row],[streszczenie]],"*"&amp;#REF!&amp;"*",SLR479_202312023[[#This Row],[streszczenie]],"*"&amp;#REF!&amp;"*")</f>
        <v>0</v>
      </c>
      <c r="R14" s="9" t="s">
        <v>10</v>
      </c>
      <c r="S14" s="9" t="s">
        <v>11</v>
      </c>
      <c r="T14" s="9" t="s">
        <v>12</v>
      </c>
    </row>
    <row r="15" spans="1:20" x14ac:dyDescent="0.45">
      <c r="A15" s="9">
        <v>14</v>
      </c>
      <c r="B15" s="9" t="s">
        <v>2303</v>
      </c>
      <c r="C15" s="9" t="s">
        <v>2306</v>
      </c>
      <c r="D15" s="9" t="str">
        <f>SLR479_202312023[[#This Row],[Rok, publikacja]]&amp;SLR479_202312023[[#This Row],[DOI]]</f>
        <v>(2015) Knowledge Management Research and Practice, 13 (1), pp. 31 - 44, DOI: 10.1057/kmrp.2013.27</v>
      </c>
      <c r="E15" s="9" t="s">
        <v>2310</v>
      </c>
      <c r="F15" s="9" t="s">
        <v>2307</v>
      </c>
      <c r="G15" s="9">
        <f>MID(SLR479_202312023[[#This Row],[Rok, publikacja, cytowania]],2,4)+0</f>
        <v>2015</v>
      </c>
      <c r="H15" s="9">
        <f>(MID(SLR479_202312023[[#This Row],[Rok, publikacja, cytowania]],FIND(" Cited ",SLR479_202312023[[#This Row],[Rok, publikacja, cytowania]])+7,SLR479_202312023[[#This Row],[IlośćZnakówLCyt]]))+0</f>
        <v>19</v>
      </c>
      <c r="I15" s="9">
        <f>FIND(" Cited ",SLR479_202312023[[#This Row],[Rok, publikacja, cytowania]])+7</f>
        <v>79</v>
      </c>
      <c r="J15" s="9">
        <f>FIND(" times",SLR479_202312023[[#This Row],[Rok, publikacja, cytowania]])</f>
        <v>81</v>
      </c>
      <c r="K15" s="9">
        <f>SLR479_202312023[[#This Row],[koniecLCyt]]-SLR479_202312023[[#This Row],[poczLCyt]]</f>
        <v>2</v>
      </c>
      <c r="L15" s="9">
        <f xml:space="preserve"> FIND(" Cited ",SLR479_202312023[[#This Row],[Rok, publikacja, cytowania]])</f>
        <v>72</v>
      </c>
      <c r="M15" s="9" t="str">
        <f>MID(SLR479_202312023[[#This Row],[Rok, publikacja, cytowania]],1,SLR479_202312023[[#This Row],[L_znaków_bez_cytowań]])</f>
        <v xml:space="preserve">(2015) Knowledge Management Research and Practice, 13 (1), pp. 31 - 44, </v>
      </c>
      <c r="N15" s="9" t="s">
        <v>2308</v>
      </c>
      <c r="O15" s="9" t="s">
        <v>2309</v>
      </c>
      <c r="P15" s="9">
        <f>COUNTIF(SLR479_202312023[[#This Row],[streszczenie]],"*"&amp;#REF!&amp;"*")</f>
        <v>0</v>
      </c>
      <c r="Q15" s="9">
        <f>COUNTIFS(SLR479_202312023[[#This Row],[streszczenie]],"*"&amp;#REF!&amp;"*",SLR479_202312023[[#This Row],[streszczenie]],"*"&amp;#REF!&amp;"*")</f>
        <v>0</v>
      </c>
      <c r="R15" s="9" t="s">
        <v>10</v>
      </c>
      <c r="S15" s="9" t="s">
        <v>11</v>
      </c>
      <c r="T15" s="9" t="s">
        <v>12</v>
      </c>
    </row>
    <row r="16" spans="1:20" x14ac:dyDescent="0.45">
      <c r="A16" s="9">
        <v>15</v>
      </c>
      <c r="B16" s="9" t="s">
        <v>105</v>
      </c>
      <c r="C16" s="9" t="s">
        <v>108</v>
      </c>
      <c r="D16" s="9" t="str">
        <f>SLR479_202312023[[#This Row],[Rok, publikacja]]&amp;SLR479_202312023[[#This Row],[DOI]]</f>
        <v>(2016) Journal of Asynchronous Learning Network, 20 (2), 0</v>
      </c>
      <c r="E16" s="9" t="s">
        <v>111</v>
      </c>
      <c r="F16" s="9" t="s">
        <v>109</v>
      </c>
      <c r="G16" s="9">
        <f>MID(SLR479_202312023[[#This Row],[Rok, publikacja, cytowania]],2,4)+0</f>
        <v>2016</v>
      </c>
      <c r="H16" s="9">
        <f>(MID(SLR479_202312023[[#This Row],[Rok, publikacja, cytowania]],FIND(" Cited ",SLR479_202312023[[#This Row],[Rok, publikacja, cytowania]])+7,SLR479_202312023[[#This Row],[IlośćZnakówLCyt]]))+0</f>
        <v>225</v>
      </c>
      <c r="I16" s="9">
        <f>FIND(" Cited ",SLR479_202312023[[#This Row],[Rok, publikacja, cytowania]])+7</f>
        <v>64</v>
      </c>
      <c r="J16" s="9">
        <f>FIND(" times",SLR479_202312023[[#This Row],[Rok, publikacja, cytowania]])</f>
        <v>67</v>
      </c>
      <c r="K16" s="9">
        <f>SLR479_202312023[[#This Row],[koniecLCyt]]-SLR479_202312023[[#This Row],[poczLCyt]]</f>
        <v>3</v>
      </c>
      <c r="L16" s="9">
        <f xml:space="preserve"> FIND(" Cited ",SLR479_202312023[[#This Row],[Rok, publikacja, cytowania]])</f>
        <v>57</v>
      </c>
      <c r="M16" s="9" t="str">
        <f>MID(SLR479_202312023[[#This Row],[Rok, publikacja, cytowania]],1,SLR479_202312023[[#This Row],[L_znaków_bez_cytowań]])</f>
        <v xml:space="preserve">(2016) Journal of Asynchronous Learning Network, 20 (2), </v>
      </c>
      <c r="N16" s="9">
        <v>0</v>
      </c>
      <c r="O16" s="9" t="s">
        <v>110</v>
      </c>
      <c r="P16" s="9">
        <f>COUNTIF(SLR479_202312023[[#This Row],[streszczenie]],"*"&amp;#REF!&amp;"*")</f>
        <v>0</v>
      </c>
      <c r="Q16" s="9">
        <f>COUNTIFS(SLR479_202312023[[#This Row],[streszczenie]],"*"&amp;#REF!&amp;"*",SLR479_202312023[[#This Row],[streszczenie]],"*"&amp;#REF!&amp;"*")</f>
        <v>0</v>
      </c>
      <c r="R16" s="9" t="s">
        <v>10</v>
      </c>
      <c r="S16" s="9" t="s">
        <v>11</v>
      </c>
      <c r="T16" s="9" t="s">
        <v>12</v>
      </c>
    </row>
    <row r="17" spans="1:20" x14ac:dyDescent="0.45">
      <c r="A17" s="9">
        <v>16</v>
      </c>
      <c r="B17" s="9" t="s">
        <v>2311</v>
      </c>
      <c r="C17" s="9" t="s">
        <v>2314</v>
      </c>
      <c r="D17" s="9" t="str">
        <f>SLR479_202312023[[#This Row],[Rok, publikacja]]&amp;SLR479_202312023[[#This Row],[DOI]]</f>
        <v>(2019) Management Decision, 57 (12), pp. 3301 - 3320, DOI: 10.1108/MD-11-2018-1240</v>
      </c>
      <c r="E17" s="9" t="s">
        <v>2318</v>
      </c>
      <c r="F17" s="9" t="s">
        <v>2315</v>
      </c>
      <c r="G17" s="9">
        <f>MID(SLR479_202312023[[#This Row],[Rok, publikacja, cytowania]],2,4)+0</f>
        <v>2019</v>
      </c>
      <c r="H17" s="9">
        <f>(MID(SLR479_202312023[[#This Row],[Rok, publikacja, cytowania]],FIND(" Cited ",SLR479_202312023[[#This Row],[Rok, publikacja, cytowania]])+7,SLR479_202312023[[#This Row],[IlośćZnakówLCyt]]))+0</f>
        <v>29</v>
      </c>
      <c r="I17" s="9">
        <f>FIND(" Cited ",SLR479_202312023[[#This Row],[Rok, publikacja, cytowania]])+7</f>
        <v>61</v>
      </c>
      <c r="J17" s="9">
        <f>FIND(" times",SLR479_202312023[[#This Row],[Rok, publikacja, cytowania]])</f>
        <v>63</v>
      </c>
      <c r="K17" s="9">
        <f>SLR479_202312023[[#This Row],[koniecLCyt]]-SLR479_202312023[[#This Row],[poczLCyt]]</f>
        <v>2</v>
      </c>
      <c r="L17" s="9">
        <f xml:space="preserve"> FIND(" Cited ",SLR479_202312023[[#This Row],[Rok, publikacja, cytowania]])</f>
        <v>54</v>
      </c>
      <c r="M17" s="9" t="str">
        <f>MID(SLR479_202312023[[#This Row],[Rok, publikacja, cytowania]],1,SLR479_202312023[[#This Row],[L_znaków_bez_cytowań]])</f>
        <v xml:space="preserve">(2019) Management Decision, 57 (12), pp. 3301 - 3320, </v>
      </c>
      <c r="N17" s="9" t="s">
        <v>2316</v>
      </c>
      <c r="O17" s="9" t="s">
        <v>2317</v>
      </c>
      <c r="P17" s="9">
        <f>COUNTIF(SLR479_202312023[[#This Row],[streszczenie]],"*"&amp;#REF!&amp;"*")</f>
        <v>0</v>
      </c>
      <c r="Q17" s="9">
        <f>COUNTIFS(SLR479_202312023[[#This Row],[streszczenie]],"*"&amp;#REF!&amp;"*",SLR479_202312023[[#This Row],[streszczenie]],"*"&amp;#REF!&amp;"*")</f>
        <v>0</v>
      </c>
      <c r="R17" s="9" t="s">
        <v>10</v>
      </c>
      <c r="S17" s="9" t="s">
        <v>11</v>
      </c>
      <c r="T17" s="9" t="s">
        <v>12</v>
      </c>
    </row>
    <row r="18" spans="1:20" x14ac:dyDescent="0.45">
      <c r="A18" s="9">
        <v>17</v>
      </c>
      <c r="B18" s="9" t="s">
        <v>112</v>
      </c>
      <c r="C18" s="9" t="s">
        <v>115</v>
      </c>
      <c r="D18" s="9" t="str">
        <f>SLR479_202312023[[#This Row],[Rok, publikacja]]&amp;SLR479_202312023[[#This Row],[DOI]]</f>
        <v>(2021) Corporate Governance (Bingley), 21 (6), pp. 1194 - 1214, DOI: 10.1108/CG-09-2020-0397</v>
      </c>
      <c r="E18" s="9" t="s">
        <v>119</v>
      </c>
      <c r="F18" s="9" t="s">
        <v>116</v>
      </c>
      <c r="G18" s="9">
        <f>MID(SLR479_202312023[[#This Row],[Rok, publikacja, cytowania]],2,4)+0</f>
        <v>2021</v>
      </c>
      <c r="H18" s="9">
        <f>(MID(SLR479_202312023[[#This Row],[Rok, publikacja, cytowania]],FIND(" Cited ",SLR479_202312023[[#This Row],[Rok, publikacja, cytowania]])+7,SLR479_202312023[[#This Row],[IlośćZnakówLCyt]]))+0</f>
        <v>15</v>
      </c>
      <c r="I18" s="9">
        <f>FIND(" Cited ",SLR479_202312023[[#This Row],[Rok, publikacja, cytowania]])+7</f>
        <v>71</v>
      </c>
      <c r="J18" s="9">
        <f>FIND(" times",SLR479_202312023[[#This Row],[Rok, publikacja, cytowania]])</f>
        <v>73</v>
      </c>
      <c r="K18" s="9">
        <f>SLR479_202312023[[#This Row],[koniecLCyt]]-SLR479_202312023[[#This Row],[poczLCyt]]</f>
        <v>2</v>
      </c>
      <c r="L18" s="9">
        <f xml:space="preserve"> FIND(" Cited ",SLR479_202312023[[#This Row],[Rok, publikacja, cytowania]])</f>
        <v>64</v>
      </c>
      <c r="M18" s="9" t="str">
        <f>MID(SLR479_202312023[[#This Row],[Rok, publikacja, cytowania]],1,SLR479_202312023[[#This Row],[L_znaków_bez_cytowań]])</f>
        <v xml:space="preserve">(2021) Corporate Governance (Bingley), 21 (6), pp. 1194 - 1214, </v>
      </c>
      <c r="N18" s="9" t="s">
        <v>117</v>
      </c>
      <c r="O18" s="9" t="s">
        <v>118</v>
      </c>
      <c r="P18" s="9">
        <f>COUNTIF(SLR479_202312023[[#This Row],[streszczenie]],"*"&amp;#REF!&amp;"*")</f>
        <v>0</v>
      </c>
      <c r="Q18" s="9">
        <f>COUNTIFS(SLR479_202312023[[#This Row],[streszczenie]],"*"&amp;#REF!&amp;"*",SLR479_202312023[[#This Row],[streszczenie]],"*"&amp;#REF!&amp;"*")</f>
        <v>0</v>
      </c>
      <c r="R18" s="9" t="s">
        <v>10</v>
      </c>
      <c r="S18" s="9" t="s">
        <v>11</v>
      </c>
      <c r="T18" s="9" t="s">
        <v>12</v>
      </c>
    </row>
    <row r="19" spans="1:20" x14ac:dyDescent="0.45">
      <c r="A19" s="9">
        <v>18</v>
      </c>
      <c r="B19" s="9" t="s">
        <v>120</v>
      </c>
      <c r="C19" s="9" t="s">
        <v>123</v>
      </c>
      <c r="D19" s="9" t="str">
        <f>SLR479_202312023[[#This Row],[Rok, publikacja]]&amp;SLR479_202312023[[#This Row],[DOI]]</f>
        <v>(2018) Knowledge and Space, 12, pp. 439 - 459, DOI: 10.1007/978-3-319-75593-9_13</v>
      </c>
      <c r="E19" s="9" t="s">
        <v>127</v>
      </c>
      <c r="F19" s="9" t="s">
        <v>124</v>
      </c>
      <c r="G19" s="9">
        <f>MID(SLR479_202312023[[#This Row],[Rok, publikacja, cytowania]],2,4)+0</f>
        <v>2018</v>
      </c>
      <c r="H19" s="9">
        <f>(MID(SLR479_202312023[[#This Row],[Rok, publikacja, cytowania]],FIND(" Cited ",SLR479_202312023[[#This Row],[Rok, publikacja, cytowania]])+7,SLR479_202312023[[#This Row],[IlośćZnakówLCyt]]))+0</f>
        <v>22</v>
      </c>
      <c r="I19" s="9">
        <f>FIND(" Cited ",SLR479_202312023[[#This Row],[Rok, publikacja, cytowania]])+7</f>
        <v>54</v>
      </c>
      <c r="J19" s="9">
        <f>FIND(" times",SLR479_202312023[[#This Row],[Rok, publikacja, cytowania]])</f>
        <v>56</v>
      </c>
      <c r="K19" s="9">
        <f>SLR479_202312023[[#This Row],[koniecLCyt]]-SLR479_202312023[[#This Row],[poczLCyt]]</f>
        <v>2</v>
      </c>
      <c r="L19" s="9">
        <f xml:space="preserve"> FIND(" Cited ",SLR479_202312023[[#This Row],[Rok, publikacja, cytowania]])</f>
        <v>47</v>
      </c>
      <c r="M19" s="9" t="str">
        <f>MID(SLR479_202312023[[#This Row],[Rok, publikacja, cytowania]],1,SLR479_202312023[[#This Row],[L_znaków_bez_cytowań]])</f>
        <v xml:space="preserve">(2018) Knowledge and Space, 12, pp. 439 - 459, </v>
      </c>
      <c r="N19" s="9" t="s">
        <v>125</v>
      </c>
      <c r="O19" s="9" t="s">
        <v>126</v>
      </c>
      <c r="P19" s="9">
        <f>COUNTIF(SLR479_202312023[[#This Row],[streszczenie]],"*"&amp;#REF!&amp;"*")</f>
        <v>0</v>
      </c>
      <c r="Q19" s="9">
        <f>COUNTIFS(SLR479_202312023[[#This Row],[streszczenie]],"*"&amp;#REF!&amp;"*",SLR479_202312023[[#This Row],[streszczenie]],"*"&amp;#REF!&amp;"*")</f>
        <v>0</v>
      </c>
      <c r="R19" s="9" t="s">
        <v>10</v>
      </c>
      <c r="S19" s="9" t="s">
        <v>128</v>
      </c>
      <c r="T19" s="9" t="s">
        <v>12</v>
      </c>
    </row>
    <row r="20" spans="1:20" x14ac:dyDescent="0.45">
      <c r="A20" s="9">
        <v>19</v>
      </c>
      <c r="B20" s="9" t="s">
        <v>2319</v>
      </c>
      <c r="C20" s="9" t="s">
        <v>2321</v>
      </c>
      <c r="D20" s="9" t="str">
        <f>SLR479_202312023[[#This Row],[Rok, publikacja]]&amp;SLR479_202312023[[#This Row],[DOI]]</f>
        <v>(2012) Social Responsibility Journal, 8 (1), pp. 77 - 86, DOI: 10.1108/17471111211196584</v>
      </c>
      <c r="E20" s="9" t="s">
        <v>2325</v>
      </c>
      <c r="F20" s="9" t="s">
        <v>2322</v>
      </c>
      <c r="G20" s="9">
        <f>MID(SLR479_202312023[[#This Row],[Rok, publikacja, cytowania]],2,4)+0</f>
        <v>2012</v>
      </c>
      <c r="H20" s="9">
        <f>(MID(SLR479_202312023[[#This Row],[Rok, publikacja, cytowania]],FIND(" Cited ",SLR479_202312023[[#This Row],[Rok, publikacja, cytowania]])+7,SLR479_202312023[[#This Row],[IlośćZnakówLCyt]]))+0</f>
        <v>41</v>
      </c>
      <c r="I20" s="9">
        <f>FIND(" Cited ",SLR479_202312023[[#This Row],[Rok, publikacja, cytowania]])+7</f>
        <v>65</v>
      </c>
      <c r="J20" s="9">
        <f>FIND(" times",SLR479_202312023[[#This Row],[Rok, publikacja, cytowania]])</f>
        <v>67</v>
      </c>
      <c r="K20" s="9">
        <f>SLR479_202312023[[#This Row],[koniecLCyt]]-SLR479_202312023[[#This Row],[poczLCyt]]</f>
        <v>2</v>
      </c>
      <c r="L20" s="9">
        <f xml:space="preserve"> FIND(" Cited ",SLR479_202312023[[#This Row],[Rok, publikacja, cytowania]])</f>
        <v>58</v>
      </c>
      <c r="M20" s="9" t="str">
        <f>MID(SLR479_202312023[[#This Row],[Rok, publikacja, cytowania]],1,SLR479_202312023[[#This Row],[L_znaków_bez_cytowań]])</f>
        <v xml:space="preserve">(2012) Social Responsibility Journal, 8 (1), pp. 77 - 86, </v>
      </c>
      <c r="N20" s="9" t="s">
        <v>2323</v>
      </c>
      <c r="O20" s="9" t="s">
        <v>2324</v>
      </c>
      <c r="P20" s="9">
        <f>COUNTIF(SLR479_202312023[[#This Row],[streszczenie]],"*"&amp;#REF!&amp;"*")</f>
        <v>0</v>
      </c>
      <c r="Q20" s="9">
        <f>COUNTIFS(SLR479_202312023[[#This Row],[streszczenie]],"*"&amp;#REF!&amp;"*",SLR479_202312023[[#This Row],[streszczenie]],"*"&amp;#REF!&amp;"*")</f>
        <v>0</v>
      </c>
      <c r="R20" s="9" t="s">
        <v>10</v>
      </c>
      <c r="S20" s="9" t="s">
        <v>11</v>
      </c>
      <c r="T20" s="9" t="s">
        <v>12</v>
      </c>
    </row>
    <row r="21" spans="1:20" x14ac:dyDescent="0.45">
      <c r="A21" s="9">
        <v>20</v>
      </c>
      <c r="B21" s="9" t="s">
        <v>2326</v>
      </c>
      <c r="C21" s="9" t="s">
        <v>2328</v>
      </c>
      <c r="D21" s="9" t="str">
        <f>SLR479_202312023[[#This Row],[Rok, publikacja]]&amp;SLR479_202312023[[#This Row],[DOI]]</f>
        <v>(2008) European Journal of Education, 43 (4), pp. 443 - 455, DOI: 10.1111/j.1465-3435.2008.00376.x</v>
      </c>
      <c r="E21" s="9" t="s">
        <v>2332</v>
      </c>
      <c r="F21" s="9" t="s">
        <v>2329</v>
      </c>
      <c r="G21" s="9">
        <f>MID(SLR479_202312023[[#This Row],[Rok, publikacja, cytowania]],2,4)+0</f>
        <v>2008</v>
      </c>
      <c r="H21" s="9">
        <f>(MID(SLR479_202312023[[#This Row],[Rok, publikacja, cytowania]],FIND(" Cited ",SLR479_202312023[[#This Row],[Rok, publikacja, cytowania]])+7,SLR479_202312023[[#This Row],[IlośćZnakówLCyt]]))+0</f>
        <v>50</v>
      </c>
      <c r="I21" s="9">
        <f>FIND(" Cited ",SLR479_202312023[[#This Row],[Rok, publikacja, cytowania]])+7</f>
        <v>68</v>
      </c>
      <c r="J21" s="9">
        <f>FIND(" times",SLR479_202312023[[#This Row],[Rok, publikacja, cytowania]])</f>
        <v>70</v>
      </c>
      <c r="K21" s="9">
        <f>SLR479_202312023[[#This Row],[koniecLCyt]]-SLR479_202312023[[#This Row],[poczLCyt]]</f>
        <v>2</v>
      </c>
      <c r="L21" s="9">
        <f xml:space="preserve"> FIND(" Cited ",SLR479_202312023[[#This Row],[Rok, publikacja, cytowania]])</f>
        <v>61</v>
      </c>
      <c r="M21" s="9" t="str">
        <f>MID(SLR479_202312023[[#This Row],[Rok, publikacja, cytowania]],1,SLR479_202312023[[#This Row],[L_znaków_bez_cytowań]])</f>
        <v xml:space="preserve">(2008) European Journal of Education, 43 (4), pp. 443 - 455, </v>
      </c>
      <c r="N21" s="9" t="s">
        <v>2330</v>
      </c>
      <c r="O21" s="9" t="s">
        <v>2331</v>
      </c>
      <c r="P21" s="9">
        <f>COUNTIF(SLR479_202312023[[#This Row],[streszczenie]],"*"&amp;#REF!&amp;"*")</f>
        <v>0</v>
      </c>
      <c r="Q21" s="9">
        <f>COUNTIFS(SLR479_202312023[[#This Row],[streszczenie]],"*"&amp;#REF!&amp;"*",SLR479_202312023[[#This Row],[streszczenie]],"*"&amp;#REF!&amp;"*")</f>
        <v>0</v>
      </c>
      <c r="R21" s="9" t="s">
        <v>10</v>
      </c>
      <c r="S21" s="9" t="s">
        <v>175</v>
      </c>
      <c r="T21" s="9" t="s">
        <v>12</v>
      </c>
    </row>
    <row r="22" spans="1:20" x14ac:dyDescent="0.45">
      <c r="A22" s="9">
        <v>21</v>
      </c>
      <c r="B22" s="9" t="s">
        <v>129</v>
      </c>
      <c r="C22" s="9" t="s">
        <v>132</v>
      </c>
      <c r="D22" s="9" t="str">
        <f>SLR479_202312023[[#This Row],[Rok, publikacja]]&amp;SLR479_202312023[[#This Row],[DOI]]</f>
        <v>(2021) Frontiers in Psychology, 12, art. no. 593172, DOI: 10.3389/fpsyg.2021.593172</v>
      </c>
      <c r="E22" s="9" t="s">
        <v>136</v>
      </c>
      <c r="F22" s="9" t="s">
        <v>133</v>
      </c>
      <c r="G22" s="9">
        <f>MID(SLR479_202312023[[#This Row],[Rok, publikacja, cytowania]],2,4)+0</f>
        <v>2021</v>
      </c>
      <c r="H22" s="9">
        <f>(MID(SLR479_202312023[[#This Row],[Rok, publikacja, cytowania]],FIND(" Cited ",SLR479_202312023[[#This Row],[Rok, publikacja, cytowania]])+7,SLR479_202312023[[#This Row],[IlośćZnakówLCyt]]))+0</f>
        <v>23</v>
      </c>
      <c r="I22" s="9">
        <f>FIND(" Cited ",SLR479_202312023[[#This Row],[Rok, publikacja, cytowania]])+7</f>
        <v>60</v>
      </c>
      <c r="J22" s="9">
        <f>FIND(" times",SLR479_202312023[[#This Row],[Rok, publikacja, cytowania]])</f>
        <v>62</v>
      </c>
      <c r="K22" s="9">
        <f>SLR479_202312023[[#This Row],[koniecLCyt]]-SLR479_202312023[[#This Row],[poczLCyt]]</f>
        <v>2</v>
      </c>
      <c r="L22" s="9">
        <f xml:space="preserve"> FIND(" Cited ",SLR479_202312023[[#This Row],[Rok, publikacja, cytowania]])</f>
        <v>53</v>
      </c>
      <c r="M22" s="9" t="str">
        <f>MID(SLR479_202312023[[#This Row],[Rok, publikacja, cytowania]],1,SLR479_202312023[[#This Row],[L_znaków_bez_cytowań]])</f>
        <v xml:space="preserve">(2021) Frontiers in Psychology, 12, art. no. 593172, </v>
      </c>
      <c r="N22" s="9" t="s">
        <v>134</v>
      </c>
      <c r="O22" s="9" t="s">
        <v>135</v>
      </c>
      <c r="P22" s="9">
        <f>COUNTIF(SLR479_202312023[[#This Row],[streszczenie]],"*"&amp;#REF!&amp;"*")</f>
        <v>0</v>
      </c>
      <c r="Q22" s="9">
        <f>COUNTIFS(SLR479_202312023[[#This Row],[streszczenie]],"*"&amp;#REF!&amp;"*",SLR479_202312023[[#This Row],[streszczenie]],"*"&amp;#REF!&amp;"*")</f>
        <v>0</v>
      </c>
      <c r="R22" s="9" t="s">
        <v>10</v>
      </c>
      <c r="S22" s="9" t="s">
        <v>11</v>
      </c>
      <c r="T22" s="9" t="s">
        <v>12</v>
      </c>
    </row>
    <row r="23" spans="1:20" x14ac:dyDescent="0.45">
      <c r="A23" s="9">
        <v>22</v>
      </c>
      <c r="B23" s="9" t="s">
        <v>137</v>
      </c>
      <c r="C23" s="9" t="s">
        <v>139</v>
      </c>
      <c r="D23" s="9" t="str">
        <f>SLR479_202312023[[#This Row],[Rok, publikacja]]&amp;SLR479_202312023[[#This Row],[DOI]]</f>
        <v>(2013) Studies in Higher Education, 38 (4), pp. 538 - 554, DOI: 10.1080/03075079.2011.587140</v>
      </c>
      <c r="E23" s="9" t="s">
        <v>143</v>
      </c>
      <c r="F23" s="9" t="s">
        <v>140</v>
      </c>
      <c r="G23" s="9">
        <f>MID(SLR479_202312023[[#This Row],[Rok, publikacja, cytowania]],2,4)+0</f>
        <v>2013</v>
      </c>
      <c r="H23" s="9">
        <f>(MID(SLR479_202312023[[#This Row],[Rok, publikacja, cytowania]],FIND(" Cited ",SLR479_202312023[[#This Row],[Rok, publikacja, cytowania]])+7,SLR479_202312023[[#This Row],[IlośćZnakówLCyt]]))+0</f>
        <v>327</v>
      </c>
      <c r="I23" s="9">
        <f>FIND(" Cited ",SLR479_202312023[[#This Row],[Rok, publikacja, cytowania]])+7</f>
        <v>66</v>
      </c>
      <c r="J23" s="9">
        <f>FIND(" times",SLR479_202312023[[#This Row],[Rok, publikacja, cytowania]])</f>
        <v>69</v>
      </c>
      <c r="K23" s="9">
        <f>SLR479_202312023[[#This Row],[koniecLCyt]]-SLR479_202312023[[#This Row],[poczLCyt]]</f>
        <v>3</v>
      </c>
      <c r="L23" s="9">
        <f xml:space="preserve"> FIND(" Cited ",SLR479_202312023[[#This Row],[Rok, publikacja, cytowania]])</f>
        <v>59</v>
      </c>
      <c r="M23" s="9" t="str">
        <f>MID(SLR479_202312023[[#This Row],[Rok, publikacja, cytowania]],1,SLR479_202312023[[#This Row],[L_znaków_bez_cytowań]])</f>
        <v xml:space="preserve">(2013) Studies in Higher Education, 38 (4), pp. 538 - 554, </v>
      </c>
      <c r="N23" s="9" t="s">
        <v>141</v>
      </c>
      <c r="O23" s="9" t="s">
        <v>142</v>
      </c>
      <c r="P23" s="9">
        <f>COUNTIF(SLR479_202312023[[#This Row],[streszczenie]],"*"&amp;#REF!&amp;"*")</f>
        <v>0</v>
      </c>
      <c r="Q23" s="9">
        <f>COUNTIFS(SLR479_202312023[[#This Row],[streszczenie]],"*"&amp;#REF!&amp;"*",SLR479_202312023[[#This Row],[streszczenie]],"*"&amp;#REF!&amp;"*")</f>
        <v>0</v>
      </c>
      <c r="R23" s="9" t="s">
        <v>10</v>
      </c>
      <c r="S23" s="9" t="s">
        <v>11</v>
      </c>
      <c r="T23" s="9" t="s">
        <v>12</v>
      </c>
    </row>
    <row r="24" spans="1:20" x14ac:dyDescent="0.45">
      <c r="A24" s="9">
        <v>23</v>
      </c>
      <c r="B24" s="9" t="s">
        <v>2333</v>
      </c>
      <c r="C24" s="9" t="s">
        <v>2336</v>
      </c>
      <c r="D24" s="9" t="str">
        <f>SLR479_202312023[[#This Row],[Rok, publikacja]]&amp;SLR479_202312023[[#This Row],[DOI]]</f>
        <v>(2020) IEEJ Transactions on Electrical and Electronic Engineering, 15 (3), pp. 389 - 400, DOI: 10.1002/tee.23067</v>
      </c>
      <c r="E24" s="9" t="s">
        <v>2340</v>
      </c>
      <c r="F24" s="9" t="s">
        <v>2337</v>
      </c>
      <c r="G24" s="9">
        <f>MID(SLR479_202312023[[#This Row],[Rok, publikacja, cytowania]],2,4)+0</f>
        <v>2020</v>
      </c>
      <c r="H24" s="9">
        <f>(MID(SLR479_202312023[[#This Row],[Rok, publikacja, cytowania]],FIND(" Cited ",SLR479_202312023[[#This Row],[Rok, publikacja, cytowania]])+7,SLR479_202312023[[#This Row],[IlośćZnakówLCyt]]))+0</f>
        <v>16</v>
      </c>
      <c r="I24" s="9">
        <f>FIND(" Cited ",SLR479_202312023[[#This Row],[Rok, publikacja, cytowania]])+7</f>
        <v>97</v>
      </c>
      <c r="J24" s="9">
        <f>FIND(" times",SLR479_202312023[[#This Row],[Rok, publikacja, cytowania]])</f>
        <v>99</v>
      </c>
      <c r="K24" s="9">
        <f>SLR479_202312023[[#This Row],[koniecLCyt]]-SLR479_202312023[[#This Row],[poczLCyt]]</f>
        <v>2</v>
      </c>
      <c r="L24" s="9">
        <f xml:space="preserve"> FIND(" Cited ",SLR479_202312023[[#This Row],[Rok, publikacja, cytowania]])</f>
        <v>90</v>
      </c>
      <c r="M24" s="9" t="str">
        <f>MID(SLR479_202312023[[#This Row],[Rok, publikacja, cytowania]],1,SLR479_202312023[[#This Row],[L_znaków_bez_cytowań]])</f>
        <v xml:space="preserve">(2020) IEEJ Transactions on Electrical and Electronic Engineering, 15 (3), pp. 389 - 400, </v>
      </c>
      <c r="N24" s="9" t="s">
        <v>2338</v>
      </c>
      <c r="O24" s="9" t="s">
        <v>2339</v>
      </c>
      <c r="P24" s="9">
        <f>COUNTIF(SLR479_202312023[[#This Row],[streszczenie]],"*"&amp;#REF!&amp;"*")</f>
        <v>0</v>
      </c>
      <c r="Q24" s="9">
        <f>COUNTIFS(SLR479_202312023[[#This Row],[streszczenie]],"*"&amp;#REF!&amp;"*",SLR479_202312023[[#This Row],[streszczenie]],"*"&amp;#REF!&amp;"*")</f>
        <v>0</v>
      </c>
      <c r="R24" s="9" t="s">
        <v>10</v>
      </c>
      <c r="S24" s="9" t="s">
        <v>11</v>
      </c>
      <c r="T24" s="9" t="s">
        <v>12</v>
      </c>
    </row>
    <row r="25" spans="1:20" x14ac:dyDescent="0.45">
      <c r="A25" s="9">
        <v>24</v>
      </c>
      <c r="B25" s="9" t="s">
        <v>144</v>
      </c>
      <c r="C25" s="9" t="s">
        <v>147</v>
      </c>
      <c r="D25" s="9" t="str">
        <f>SLR479_202312023[[#This Row],[Rok, publikacja]]&amp;SLR479_202312023[[#This Row],[DOI]]</f>
        <v>(2019) Journal of Cleaner Production, 208, pp. 470 - 478, DOI: 10.1016/j.jclepro.2018.10.078</v>
      </c>
      <c r="E25" s="9" t="s">
        <v>151</v>
      </c>
      <c r="F25" s="9" t="s">
        <v>148</v>
      </c>
      <c r="G25" s="9">
        <f>MID(SLR479_202312023[[#This Row],[Rok, publikacja, cytowania]],2,4)+0</f>
        <v>2019</v>
      </c>
      <c r="H25" s="9">
        <f>(MID(SLR479_202312023[[#This Row],[Rok, publikacja, cytowania]],FIND(" Cited ",SLR479_202312023[[#This Row],[Rok, publikacja, cytowania]])+7,SLR479_202312023[[#This Row],[IlośćZnakówLCyt]]))+0</f>
        <v>50</v>
      </c>
      <c r="I25" s="9">
        <f>FIND(" Cited ",SLR479_202312023[[#This Row],[Rok, publikacja, cytowania]])+7</f>
        <v>65</v>
      </c>
      <c r="J25" s="9">
        <f>FIND(" times",SLR479_202312023[[#This Row],[Rok, publikacja, cytowania]])</f>
        <v>67</v>
      </c>
      <c r="K25" s="9">
        <f>SLR479_202312023[[#This Row],[koniecLCyt]]-SLR479_202312023[[#This Row],[poczLCyt]]</f>
        <v>2</v>
      </c>
      <c r="L25" s="9">
        <f xml:space="preserve"> FIND(" Cited ",SLR479_202312023[[#This Row],[Rok, publikacja, cytowania]])</f>
        <v>58</v>
      </c>
      <c r="M25" s="9" t="str">
        <f>MID(SLR479_202312023[[#This Row],[Rok, publikacja, cytowania]],1,SLR479_202312023[[#This Row],[L_znaków_bez_cytowań]])</f>
        <v xml:space="preserve">(2019) Journal of Cleaner Production, 208, pp. 470 - 478, </v>
      </c>
      <c r="N25" s="9" t="s">
        <v>149</v>
      </c>
      <c r="O25" s="9" t="s">
        <v>150</v>
      </c>
      <c r="P25" s="9">
        <f>COUNTIF(SLR479_202312023[[#This Row],[streszczenie]],"*"&amp;#REF!&amp;"*")</f>
        <v>0</v>
      </c>
      <c r="Q25" s="9">
        <f>COUNTIFS(SLR479_202312023[[#This Row],[streszczenie]],"*"&amp;#REF!&amp;"*",SLR479_202312023[[#This Row],[streszczenie]],"*"&amp;#REF!&amp;"*")</f>
        <v>0</v>
      </c>
      <c r="R25" s="9" t="s">
        <v>10</v>
      </c>
      <c r="S25" s="9" t="s">
        <v>11</v>
      </c>
      <c r="T25" s="9" t="s">
        <v>12</v>
      </c>
    </row>
    <row r="26" spans="1:20" x14ac:dyDescent="0.45">
      <c r="A26" s="9">
        <v>25</v>
      </c>
      <c r="B26" s="9" t="s">
        <v>2341</v>
      </c>
      <c r="C26" s="9" t="s">
        <v>2344</v>
      </c>
      <c r="D26" s="9" t="str">
        <f>SLR479_202312023[[#This Row],[Rok, publikacja]]&amp;SLR479_202312023[[#This Row],[DOI]]</f>
        <v>(2011) Sport Management Review, 14 (2), pp. 103 - 116, DOI: 10.1016/j.smr.2010.10.001</v>
      </c>
      <c r="E26" s="9" t="s">
        <v>2348</v>
      </c>
      <c r="F26" s="9" t="s">
        <v>2345</v>
      </c>
      <c r="G26" s="9">
        <f>MID(SLR479_202312023[[#This Row],[Rok, publikacja, cytowania]],2,4)+0</f>
        <v>2011</v>
      </c>
      <c r="H26" s="9">
        <f>(MID(SLR479_202312023[[#This Row],[Rok, publikacja, cytowania]],FIND(" Cited ",SLR479_202312023[[#This Row],[Rok, publikacja, cytowania]])+7,SLR479_202312023[[#This Row],[IlośćZnakówLCyt]]))+0</f>
        <v>21</v>
      </c>
      <c r="I26" s="9">
        <f>FIND(" Cited ",SLR479_202312023[[#This Row],[Rok, publikacja, cytowania]])+7</f>
        <v>62</v>
      </c>
      <c r="J26" s="9">
        <f>FIND(" times",SLR479_202312023[[#This Row],[Rok, publikacja, cytowania]])</f>
        <v>64</v>
      </c>
      <c r="K26" s="9">
        <f>SLR479_202312023[[#This Row],[koniecLCyt]]-SLR479_202312023[[#This Row],[poczLCyt]]</f>
        <v>2</v>
      </c>
      <c r="L26" s="9">
        <f xml:space="preserve"> FIND(" Cited ",SLR479_202312023[[#This Row],[Rok, publikacja, cytowania]])</f>
        <v>55</v>
      </c>
      <c r="M26" s="9" t="str">
        <f>MID(SLR479_202312023[[#This Row],[Rok, publikacja, cytowania]],1,SLR479_202312023[[#This Row],[L_znaków_bez_cytowań]])</f>
        <v xml:space="preserve">(2011) Sport Management Review, 14 (2), pp. 103 - 116, </v>
      </c>
      <c r="N26" s="9" t="s">
        <v>2346</v>
      </c>
      <c r="O26" s="9" t="s">
        <v>2347</v>
      </c>
      <c r="P26" s="9">
        <f>COUNTIF(SLR479_202312023[[#This Row],[streszczenie]],"*"&amp;#REF!&amp;"*")</f>
        <v>0</v>
      </c>
      <c r="Q26" s="9">
        <f>COUNTIFS(SLR479_202312023[[#This Row],[streszczenie]],"*"&amp;#REF!&amp;"*",SLR479_202312023[[#This Row],[streszczenie]],"*"&amp;#REF!&amp;"*")</f>
        <v>0</v>
      </c>
      <c r="R26" s="9" t="s">
        <v>10</v>
      </c>
      <c r="S26" s="9" t="s">
        <v>175</v>
      </c>
      <c r="T26" s="9" t="s">
        <v>12</v>
      </c>
    </row>
    <row r="27" spans="1:20" x14ac:dyDescent="0.45">
      <c r="A27" s="9">
        <v>26</v>
      </c>
      <c r="B27" s="9" t="s">
        <v>160</v>
      </c>
      <c r="C27" s="9" t="s">
        <v>163</v>
      </c>
      <c r="D27" s="9" t="str">
        <f>SLR479_202312023[[#This Row],[Rok, publikacja]]&amp;SLR479_202312023[[#This Row],[DOI]]</f>
        <v>(2012) Research in Higher Education, 53 (8), pp. 831 - 859, DOI: 10.1007/s11162-012-9258-3</v>
      </c>
      <c r="E27" s="9" t="s">
        <v>167</v>
      </c>
      <c r="F27" s="9" t="s">
        <v>164</v>
      </c>
      <c r="G27" s="9">
        <f>MID(SLR479_202312023[[#This Row],[Rok, publikacja, cytowania]],2,4)+0</f>
        <v>2012</v>
      </c>
      <c r="H27" s="9">
        <f>(MID(SLR479_202312023[[#This Row],[Rok, publikacja, cytowania]],FIND(" Cited ",SLR479_202312023[[#This Row],[Rok, publikacja, cytowania]])+7,SLR479_202312023[[#This Row],[IlośćZnakówLCyt]]))+0</f>
        <v>71</v>
      </c>
      <c r="I27" s="9">
        <f>FIND(" Cited ",SLR479_202312023[[#This Row],[Rok, publikacja, cytowania]])+7</f>
        <v>67</v>
      </c>
      <c r="J27" s="9">
        <f>FIND(" times",SLR479_202312023[[#This Row],[Rok, publikacja, cytowania]])</f>
        <v>69</v>
      </c>
      <c r="K27" s="9">
        <f>SLR479_202312023[[#This Row],[koniecLCyt]]-SLR479_202312023[[#This Row],[poczLCyt]]</f>
        <v>2</v>
      </c>
      <c r="L27" s="9">
        <f xml:space="preserve"> FIND(" Cited ",SLR479_202312023[[#This Row],[Rok, publikacja, cytowania]])</f>
        <v>60</v>
      </c>
      <c r="M27" s="9" t="str">
        <f>MID(SLR479_202312023[[#This Row],[Rok, publikacja, cytowania]],1,SLR479_202312023[[#This Row],[L_znaków_bez_cytowań]])</f>
        <v xml:space="preserve">(2012) Research in Higher Education, 53 (8), pp. 831 - 859, </v>
      </c>
      <c r="N27" s="9" t="s">
        <v>165</v>
      </c>
      <c r="O27" s="9" t="s">
        <v>166</v>
      </c>
      <c r="P27" s="9">
        <f>COUNTIF(SLR479_202312023[[#This Row],[streszczenie]],"*"&amp;#REF!&amp;"*")</f>
        <v>0</v>
      </c>
      <c r="Q27" s="9">
        <f>COUNTIFS(SLR479_202312023[[#This Row],[streszczenie]],"*"&amp;#REF!&amp;"*",SLR479_202312023[[#This Row],[streszczenie]],"*"&amp;#REF!&amp;"*")</f>
        <v>0</v>
      </c>
      <c r="R27" s="9" t="s">
        <v>10</v>
      </c>
      <c r="S27" s="9" t="s">
        <v>11</v>
      </c>
      <c r="T27" s="9" t="s">
        <v>12</v>
      </c>
    </row>
    <row r="28" spans="1:20" x14ac:dyDescent="0.45">
      <c r="A28" s="9">
        <v>27</v>
      </c>
      <c r="B28" s="9" t="s">
        <v>168</v>
      </c>
      <c r="C28" s="9" t="s">
        <v>170</v>
      </c>
      <c r="D28" s="9" t="str">
        <f>SLR479_202312023[[#This Row],[Rok, publikacja]]&amp;SLR479_202312023[[#This Row],[DOI]]</f>
        <v>(2001) College and Research Libraries, 62 (6), pp. 565 - 584, DOI: 10.5860/crl.62.6.565</v>
      </c>
      <c r="E28" s="9" t="s">
        <v>174</v>
      </c>
      <c r="F28" s="9" t="s">
        <v>171</v>
      </c>
      <c r="G28" s="9">
        <f>MID(SLR479_202312023[[#This Row],[Rok, publikacja, cytowania]],2,4)+0</f>
        <v>2001</v>
      </c>
      <c r="H28" s="9">
        <f>(MID(SLR479_202312023[[#This Row],[Rok, publikacja, cytowania]],FIND(" Cited ",SLR479_202312023[[#This Row],[Rok, publikacja, cytowania]])+7,SLR479_202312023[[#This Row],[IlośćZnakówLCyt]]))+0</f>
        <v>20</v>
      </c>
      <c r="I28" s="9">
        <f>FIND(" Cited ",SLR479_202312023[[#This Row],[Rok, publikacja, cytowania]])+7</f>
        <v>69</v>
      </c>
      <c r="J28" s="9">
        <f>FIND(" times",SLR479_202312023[[#This Row],[Rok, publikacja, cytowania]])</f>
        <v>71</v>
      </c>
      <c r="K28" s="9">
        <f>SLR479_202312023[[#This Row],[koniecLCyt]]-SLR479_202312023[[#This Row],[poczLCyt]]</f>
        <v>2</v>
      </c>
      <c r="L28" s="9">
        <f xml:space="preserve"> FIND(" Cited ",SLR479_202312023[[#This Row],[Rok, publikacja, cytowania]])</f>
        <v>62</v>
      </c>
      <c r="M28" s="9" t="str">
        <f>MID(SLR479_202312023[[#This Row],[Rok, publikacja, cytowania]],1,SLR479_202312023[[#This Row],[L_znaków_bez_cytowań]])</f>
        <v xml:space="preserve">(2001) College and Research Libraries, 62 (6), pp. 565 - 584, </v>
      </c>
      <c r="N28" s="9" t="s">
        <v>172</v>
      </c>
      <c r="O28" s="9" t="s">
        <v>173</v>
      </c>
      <c r="P28" s="9">
        <f>COUNTIF(SLR479_202312023[[#This Row],[streszczenie]],"*"&amp;#REF!&amp;"*")</f>
        <v>0</v>
      </c>
      <c r="Q28" s="9">
        <f>COUNTIFS(SLR479_202312023[[#This Row],[streszczenie]],"*"&amp;#REF!&amp;"*",SLR479_202312023[[#This Row],[streszczenie]],"*"&amp;#REF!&amp;"*")</f>
        <v>0</v>
      </c>
      <c r="R28" s="9" t="s">
        <v>10</v>
      </c>
      <c r="S28" s="9" t="s">
        <v>175</v>
      </c>
      <c r="T28" s="9" t="s">
        <v>12</v>
      </c>
    </row>
    <row r="29" spans="1:20" x14ac:dyDescent="0.45">
      <c r="A29" s="9">
        <v>28</v>
      </c>
      <c r="B29" s="9" t="s">
        <v>176</v>
      </c>
      <c r="C29" s="9" t="s">
        <v>178</v>
      </c>
      <c r="D29" s="9" t="str">
        <f>SLR479_202312023[[#This Row],[Rok, publikacja]]&amp;SLR479_202312023[[#This Row],[DOI]]</f>
        <v>(2004) Quality in Higher Education, 10 (2), pp. 89 - 99, DOI: 10.1080/1353832042000230581</v>
      </c>
      <c r="E29" s="9" t="s">
        <v>182</v>
      </c>
      <c r="F29" s="9" t="s">
        <v>179</v>
      </c>
      <c r="G29" s="9">
        <f>MID(SLR479_202312023[[#This Row],[Rok, publikacja, cytowania]],2,4)+0</f>
        <v>2004</v>
      </c>
      <c r="H29" s="9">
        <f>(MID(SLR479_202312023[[#This Row],[Rok, publikacja, cytowania]],FIND(" Cited ",SLR479_202312023[[#This Row],[Rok, publikacja, cytowania]])+7,SLR479_202312023[[#This Row],[IlośćZnakówLCyt]]))+0</f>
        <v>21</v>
      </c>
      <c r="I29" s="9">
        <f>FIND(" Cited ",SLR479_202312023[[#This Row],[Rok, publikacja, cytowania]])+7</f>
        <v>64</v>
      </c>
      <c r="J29" s="9">
        <f>FIND(" times",SLR479_202312023[[#This Row],[Rok, publikacja, cytowania]])</f>
        <v>66</v>
      </c>
      <c r="K29" s="9">
        <f>SLR479_202312023[[#This Row],[koniecLCyt]]-SLR479_202312023[[#This Row],[poczLCyt]]</f>
        <v>2</v>
      </c>
      <c r="L29" s="9">
        <f xml:space="preserve"> FIND(" Cited ",SLR479_202312023[[#This Row],[Rok, publikacja, cytowania]])</f>
        <v>57</v>
      </c>
      <c r="M29" s="9" t="str">
        <f>MID(SLR479_202312023[[#This Row],[Rok, publikacja, cytowania]],1,SLR479_202312023[[#This Row],[L_znaków_bez_cytowań]])</f>
        <v xml:space="preserve">(2004) Quality in Higher Education, 10 (2), pp. 89 - 99, </v>
      </c>
      <c r="N29" s="9" t="s">
        <v>180</v>
      </c>
      <c r="O29" s="9" t="s">
        <v>181</v>
      </c>
      <c r="P29" s="9">
        <f>COUNTIF(SLR479_202312023[[#This Row],[streszczenie]],"*"&amp;#REF!&amp;"*")</f>
        <v>0</v>
      </c>
      <c r="Q29" s="9">
        <f>COUNTIFS(SLR479_202312023[[#This Row],[streszczenie]],"*"&amp;#REF!&amp;"*",SLR479_202312023[[#This Row],[streszczenie]],"*"&amp;#REF!&amp;"*")</f>
        <v>0</v>
      </c>
      <c r="R29" s="9" t="s">
        <v>10</v>
      </c>
      <c r="S29" s="9" t="s">
        <v>11</v>
      </c>
      <c r="T29" s="9" t="s">
        <v>12</v>
      </c>
    </row>
    <row r="30" spans="1:20" x14ac:dyDescent="0.45">
      <c r="A30" s="9">
        <v>29</v>
      </c>
      <c r="B30" s="9" t="s">
        <v>2226</v>
      </c>
      <c r="C30" s="9" t="s">
        <v>2228</v>
      </c>
      <c r="D30" s="9" t="str">
        <f>SLR479_202312023[[#This Row],[Rok, publikacja]]&amp;SLR479_202312023[[#This Row],[DOI]]</f>
        <v>(2010) International Journal of Sustainability in Higher Education, 11 (1), pp. 61 - 73, DOI: 10.1108/14676371011010057</v>
      </c>
      <c r="E30" s="9" t="s">
        <v>2232</v>
      </c>
      <c r="F30" s="9" t="s">
        <v>2229</v>
      </c>
      <c r="G30" s="9">
        <f>MID(SLR479_202312023[[#This Row],[Rok, publikacja, cytowania]],2,4)+0</f>
        <v>2010</v>
      </c>
      <c r="H30" s="9">
        <f>(MID(SLR479_202312023[[#This Row],[Rok, publikacja, cytowania]],FIND(" Cited ",SLR479_202312023[[#This Row],[Rok, publikacja, cytowania]])+7,SLR479_202312023[[#This Row],[IlośćZnakówLCyt]]))+0</f>
        <v>148</v>
      </c>
      <c r="I30" s="9">
        <f>FIND(" Cited ",SLR479_202312023[[#This Row],[Rok, publikacja, cytowania]])+7</f>
        <v>96</v>
      </c>
      <c r="J30" s="9">
        <f>FIND(" times",SLR479_202312023[[#This Row],[Rok, publikacja, cytowania]])</f>
        <v>99</v>
      </c>
      <c r="K30" s="9">
        <f>SLR479_202312023[[#This Row],[koniecLCyt]]-SLR479_202312023[[#This Row],[poczLCyt]]</f>
        <v>3</v>
      </c>
      <c r="L30" s="9">
        <f xml:space="preserve"> FIND(" Cited ",SLR479_202312023[[#This Row],[Rok, publikacja, cytowania]])</f>
        <v>89</v>
      </c>
      <c r="M30" s="9" t="str">
        <f>MID(SLR479_202312023[[#This Row],[Rok, publikacja, cytowania]],1,SLR479_202312023[[#This Row],[L_znaków_bez_cytowań]])</f>
        <v xml:space="preserve">(2010) International Journal of Sustainability in Higher Education, 11 (1), pp. 61 - 73, </v>
      </c>
      <c r="N30" s="9" t="s">
        <v>2230</v>
      </c>
      <c r="O30" s="9" t="s">
        <v>2231</v>
      </c>
      <c r="P30" s="9">
        <f>COUNTIF(SLR479_202312023[[#This Row],[streszczenie]],"*"&amp;#REF!&amp;"*")</f>
        <v>0</v>
      </c>
      <c r="Q30" s="9">
        <f>COUNTIFS(SLR479_202312023[[#This Row],[streszczenie]],"*"&amp;#REF!&amp;"*",SLR479_202312023[[#This Row],[streszczenie]],"*"&amp;#REF!&amp;"*")</f>
        <v>0</v>
      </c>
      <c r="R30" s="9" t="s">
        <v>10</v>
      </c>
      <c r="S30" s="9" t="s">
        <v>11</v>
      </c>
      <c r="T30" s="9" t="s">
        <v>12</v>
      </c>
    </row>
    <row r="31" spans="1:20" x14ac:dyDescent="0.45">
      <c r="A31" s="9">
        <v>30</v>
      </c>
      <c r="B31" s="9" t="s">
        <v>191</v>
      </c>
      <c r="C31" s="9" t="s">
        <v>194</v>
      </c>
      <c r="D31" s="9" t="str">
        <f>SLR479_202312023[[#This Row],[Rok, publikacja]]&amp;SLR479_202312023[[#This Row],[DOI]]</f>
        <v>(2011) Australian Health Review, 35 (2), pp. 136 - 140, DOI: 10.1071/AH10886</v>
      </c>
      <c r="E31" s="9" t="s">
        <v>198</v>
      </c>
      <c r="F31" s="9" t="s">
        <v>195</v>
      </c>
      <c r="G31" s="9">
        <f>MID(SLR479_202312023[[#This Row],[Rok, publikacja, cytowania]],2,4)+0</f>
        <v>2011</v>
      </c>
      <c r="H31" s="9">
        <f>(MID(SLR479_202312023[[#This Row],[Rok, publikacja, cytowania]],FIND(" Cited ",SLR479_202312023[[#This Row],[Rok, publikacja, cytowania]])+7,SLR479_202312023[[#This Row],[IlośćZnakówLCyt]]))+0</f>
        <v>16</v>
      </c>
      <c r="I31" s="9">
        <f>FIND(" Cited ",SLR479_202312023[[#This Row],[Rok, publikacja, cytowania]])+7</f>
        <v>63</v>
      </c>
      <c r="J31" s="9">
        <f>FIND(" times",SLR479_202312023[[#This Row],[Rok, publikacja, cytowania]])</f>
        <v>65</v>
      </c>
      <c r="K31" s="9">
        <f>SLR479_202312023[[#This Row],[koniecLCyt]]-SLR479_202312023[[#This Row],[poczLCyt]]</f>
        <v>2</v>
      </c>
      <c r="L31" s="9">
        <f xml:space="preserve"> FIND(" Cited ",SLR479_202312023[[#This Row],[Rok, publikacja, cytowania]])</f>
        <v>56</v>
      </c>
      <c r="M31" s="9" t="str">
        <f>MID(SLR479_202312023[[#This Row],[Rok, publikacja, cytowania]],1,SLR479_202312023[[#This Row],[L_znaków_bez_cytowań]])</f>
        <v xml:space="preserve">(2011) Australian Health Review, 35 (2), pp. 136 - 140, </v>
      </c>
      <c r="N31" s="9" t="s">
        <v>196</v>
      </c>
      <c r="O31" s="9" t="s">
        <v>197</v>
      </c>
      <c r="P31" s="9">
        <f>COUNTIF(SLR479_202312023[[#This Row],[streszczenie]],"*"&amp;#REF!&amp;"*")</f>
        <v>0</v>
      </c>
      <c r="Q31" s="9">
        <f>COUNTIFS(SLR479_202312023[[#This Row],[streszczenie]],"*"&amp;#REF!&amp;"*",SLR479_202312023[[#This Row],[streszczenie]],"*"&amp;#REF!&amp;"*")</f>
        <v>0</v>
      </c>
      <c r="R31" s="9" t="s">
        <v>10</v>
      </c>
      <c r="S31" s="9" t="s">
        <v>11</v>
      </c>
      <c r="T31" s="9" t="s">
        <v>12</v>
      </c>
    </row>
    <row r="32" spans="1:20" x14ac:dyDescent="0.45">
      <c r="A32" s="9">
        <v>31</v>
      </c>
      <c r="B32" s="9" t="s">
        <v>2349</v>
      </c>
      <c r="C32" s="9" t="s">
        <v>2352</v>
      </c>
      <c r="D32" s="9" t="str">
        <f>SLR479_202312023[[#This Row],[Rok, publikacja]]&amp;SLR479_202312023[[#This Row],[DOI]]</f>
        <v>(2010) Service Business, 4 (1), pp. 63 - 76, DOI: 10.1007/s11628-009-0084-4</v>
      </c>
      <c r="E32" s="9" t="s">
        <v>2356</v>
      </c>
      <c r="F32" s="9" t="s">
        <v>2353</v>
      </c>
      <c r="G32" s="9">
        <f>MID(SLR479_202312023[[#This Row],[Rok, publikacja, cytowania]],2,4)+0</f>
        <v>2010</v>
      </c>
      <c r="H32" s="9">
        <f>(MID(SLR479_202312023[[#This Row],[Rok, publikacja, cytowania]],FIND(" Cited ",SLR479_202312023[[#This Row],[Rok, publikacja, cytowania]])+7,SLR479_202312023[[#This Row],[IlośćZnakówLCyt]]))+0</f>
        <v>17</v>
      </c>
      <c r="I32" s="9">
        <f>FIND(" Cited ",SLR479_202312023[[#This Row],[Rok, publikacja, cytowania]])+7</f>
        <v>52</v>
      </c>
      <c r="J32" s="9">
        <f>FIND(" times",SLR479_202312023[[#This Row],[Rok, publikacja, cytowania]])</f>
        <v>54</v>
      </c>
      <c r="K32" s="9">
        <f>SLR479_202312023[[#This Row],[koniecLCyt]]-SLR479_202312023[[#This Row],[poczLCyt]]</f>
        <v>2</v>
      </c>
      <c r="L32" s="9">
        <f xml:space="preserve"> FIND(" Cited ",SLR479_202312023[[#This Row],[Rok, publikacja, cytowania]])</f>
        <v>45</v>
      </c>
      <c r="M32" s="9" t="str">
        <f>MID(SLR479_202312023[[#This Row],[Rok, publikacja, cytowania]],1,SLR479_202312023[[#This Row],[L_znaków_bez_cytowań]])</f>
        <v xml:space="preserve">(2010) Service Business, 4 (1), pp. 63 - 76, </v>
      </c>
      <c r="N32" s="9" t="s">
        <v>2354</v>
      </c>
      <c r="O32" s="9" t="s">
        <v>2355</v>
      </c>
      <c r="P32" s="9">
        <f>COUNTIF(SLR479_202312023[[#This Row],[streszczenie]],"*"&amp;#REF!&amp;"*")</f>
        <v>0</v>
      </c>
      <c r="Q32" s="9">
        <f>COUNTIFS(SLR479_202312023[[#This Row],[streszczenie]],"*"&amp;#REF!&amp;"*",SLR479_202312023[[#This Row],[streszczenie]],"*"&amp;#REF!&amp;"*")</f>
        <v>0</v>
      </c>
      <c r="R32" s="9" t="s">
        <v>10</v>
      </c>
      <c r="S32" s="9" t="s">
        <v>11</v>
      </c>
      <c r="T32" s="9" t="s">
        <v>12</v>
      </c>
    </row>
    <row r="33" spans="1:20" x14ac:dyDescent="0.45">
      <c r="A33" s="9">
        <v>32</v>
      </c>
      <c r="B33" s="9" t="s">
        <v>224</v>
      </c>
      <c r="C33" s="9" t="s">
        <v>227</v>
      </c>
      <c r="D33" s="9" t="str">
        <f>SLR479_202312023[[#This Row],[Rok, publikacja]]&amp;SLR479_202312023[[#This Row],[DOI]]</f>
        <v>(2023) Journal of Applied Learning and Teaching, 6 (1), pp. 364 - 389, DOI: 10.37074/jalt.2023.6.1.23</v>
      </c>
      <c r="E33" s="9" t="s">
        <v>231</v>
      </c>
      <c r="F33" s="9" t="s">
        <v>228</v>
      </c>
      <c r="G33" s="9">
        <f>MID(SLR479_202312023[[#This Row],[Rok, publikacja, cytowania]],2,4)+0</f>
        <v>2023</v>
      </c>
      <c r="H33" s="9">
        <f>(MID(SLR479_202312023[[#This Row],[Rok, publikacja, cytowania]],FIND(" Cited ",SLR479_202312023[[#This Row],[Rok, publikacja, cytowania]])+7,SLR479_202312023[[#This Row],[IlośćZnakówLCyt]]))+0</f>
        <v>63</v>
      </c>
      <c r="I33" s="9">
        <f>FIND(" Cited ",SLR479_202312023[[#This Row],[Rok, publikacja, cytowania]])+7</f>
        <v>78</v>
      </c>
      <c r="J33" s="9">
        <f>FIND(" times",SLR479_202312023[[#This Row],[Rok, publikacja, cytowania]])</f>
        <v>80</v>
      </c>
      <c r="K33" s="9">
        <f>SLR479_202312023[[#This Row],[koniecLCyt]]-SLR479_202312023[[#This Row],[poczLCyt]]</f>
        <v>2</v>
      </c>
      <c r="L33" s="9">
        <f xml:space="preserve"> FIND(" Cited ",SLR479_202312023[[#This Row],[Rok, publikacja, cytowania]])</f>
        <v>71</v>
      </c>
      <c r="M33" s="9" t="str">
        <f>MID(SLR479_202312023[[#This Row],[Rok, publikacja, cytowania]],1,SLR479_202312023[[#This Row],[L_znaków_bez_cytowań]])</f>
        <v xml:space="preserve">(2023) Journal of Applied Learning and Teaching, 6 (1), pp. 364 - 389, </v>
      </c>
      <c r="N33" s="9" t="s">
        <v>229</v>
      </c>
      <c r="O33" s="9" t="s">
        <v>230</v>
      </c>
      <c r="P33" s="9">
        <f>COUNTIF(SLR479_202312023[[#This Row],[streszczenie]],"*"&amp;#REF!&amp;"*")</f>
        <v>0</v>
      </c>
      <c r="Q33" s="9">
        <f>COUNTIFS(SLR479_202312023[[#This Row],[streszczenie]],"*"&amp;#REF!&amp;"*",SLR479_202312023[[#This Row],[streszczenie]],"*"&amp;#REF!&amp;"*")</f>
        <v>0</v>
      </c>
      <c r="R33" s="9" t="s">
        <v>10</v>
      </c>
      <c r="S33" s="9" t="s">
        <v>11</v>
      </c>
      <c r="T33" s="9" t="s">
        <v>12</v>
      </c>
    </row>
    <row r="34" spans="1:20" x14ac:dyDescent="0.45">
      <c r="A34" s="9">
        <v>33</v>
      </c>
      <c r="B34" s="9" t="s">
        <v>2357</v>
      </c>
      <c r="C34" s="9" t="s">
        <v>2360</v>
      </c>
      <c r="D34" s="9" t="str">
        <f>SLR479_202312023[[#This Row],[Rok, publikacja]]&amp;SLR479_202312023[[#This Row],[DOI]]</f>
        <v>(2012) Higher Education, 64 (1), pp. 85 - 98, DOI: 10.1007/s10734-011-9482-3</v>
      </c>
      <c r="E34" s="9" t="s">
        <v>2364</v>
      </c>
      <c r="F34" s="9" t="s">
        <v>2361</v>
      </c>
      <c r="G34" s="9">
        <f>MID(SLR479_202312023[[#This Row],[Rok, publikacja, cytowania]],2,4)+0</f>
        <v>2012</v>
      </c>
      <c r="H34" s="9">
        <f>(MID(SLR479_202312023[[#This Row],[Rok, publikacja, cytowania]],FIND(" Cited ",SLR479_202312023[[#This Row],[Rok, publikacja, cytowania]])+7,SLR479_202312023[[#This Row],[IlośćZnakówLCyt]]))+0</f>
        <v>59</v>
      </c>
      <c r="I34" s="9">
        <f>FIND(" Cited ",SLR479_202312023[[#This Row],[Rok, publikacja, cytowania]])+7</f>
        <v>53</v>
      </c>
      <c r="J34" s="9">
        <f>FIND(" times",SLR479_202312023[[#This Row],[Rok, publikacja, cytowania]])</f>
        <v>55</v>
      </c>
      <c r="K34" s="9">
        <f>SLR479_202312023[[#This Row],[koniecLCyt]]-SLR479_202312023[[#This Row],[poczLCyt]]</f>
        <v>2</v>
      </c>
      <c r="L34" s="9">
        <f xml:space="preserve"> FIND(" Cited ",SLR479_202312023[[#This Row],[Rok, publikacja, cytowania]])</f>
        <v>46</v>
      </c>
      <c r="M34" s="9" t="str">
        <f>MID(SLR479_202312023[[#This Row],[Rok, publikacja, cytowania]],1,SLR479_202312023[[#This Row],[L_znaków_bez_cytowań]])</f>
        <v xml:space="preserve">(2012) Higher Education, 64 (1), pp. 85 - 98, </v>
      </c>
      <c r="N34" s="9" t="s">
        <v>2362</v>
      </c>
      <c r="O34" s="9" t="s">
        <v>2363</v>
      </c>
      <c r="P34" s="9">
        <f>COUNTIF(SLR479_202312023[[#This Row],[streszczenie]],"*"&amp;#REF!&amp;"*")</f>
        <v>0</v>
      </c>
      <c r="Q34" s="9">
        <f>COUNTIFS(SLR479_202312023[[#This Row],[streszczenie]],"*"&amp;#REF!&amp;"*",SLR479_202312023[[#This Row],[streszczenie]],"*"&amp;#REF!&amp;"*")</f>
        <v>0</v>
      </c>
      <c r="R34" s="9" t="s">
        <v>10</v>
      </c>
      <c r="S34" s="9" t="s">
        <v>11</v>
      </c>
      <c r="T34" s="9" t="s">
        <v>12</v>
      </c>
    </row>
    <row r="35" spans="1:20" x14ac:dyDescent="0.45">
      <c r="A35" s="9">
        <v>34</v>
      </c>
      <c r="B35" s="9" t="s">
        <v>247</v>
      </c>
      <c r="C35" s="9" t="s">
        <v>250</v>
      </c>
      <c r="D35" s="9" t="str">
        <f>SLR479_202312023[[#This Row],[Rok, publikacja]]&amp;SLR479_202312023[[#This Row],[DOI]]</f>
        <v>(2014) Journal of Interprofessional Care, 28 (4), pp. 305 - 310, DOI: 10.3109/13561820.2014.895977</v>
      </c>
      <c r="E35" s="9" t="s">
        <v>254</v>
      </c>
      <c r="F35" s="9" t="s">
        <v>251</v>
      </c>
      <c r="G35" s="9">
        <f>MID(SLR479_202312023[[#This Row],[Rok, publikacja, cytowania]],2,4)+0</f>
        <v>2014</v>
      </c>
      <c r="H35" s="9">
        <f>(MID(SLR479_202312023[[#This Row],[Rok, publikacja, cytowania]],FIND(" Cited ",SLR479_202312023[[#This Row],[Rok, publikacja, cytowania]])+7,SLR479_202312023[[#This Row],[IlośćZnakówLCyt]]))+0</f>
        <v>176</v>
      </c>
      <c r="I35" s="9">
        <f>FIND(" Cited ",SLR479_202312023[[#This Row],[Rok, publikacja, cytowania]])+7</f>
        <v>72</v>
      </c>
      <c r="J35" s="9">
        <f>FIND(" times",SLR479_202312023[[#This Row],[Rok, publikacja, cytowania]])</f>
        <v>75</v>
      </c>
      <c r="K35" s="9">
        <f>SLR479_202312023[[#This Row],[koniecLCyt]]-SLR479_202312023[[#This Row],[poczLCyt]]</f>
        <v>3</v>
      </c>
      <c r="L35" s="9">
        <f xml:space="preserve"> FIND(" Cited ",SLR479_202312023[[#This Row],[Rok, publikacja, cytowania]])</f>
        <v>65</v>
      </c>
      <c r="M35" s="9" t="str">
        <f>MID(SLR479_202312023[[#This Row],[Rok, publikacja, cytowania]],1,SLR479_202312023[[#This Row],[L_znaków_bez_cytowań]])</f>
        <v xml:space="preserve">(2014) Journal of Interprofessional Care, 28 (4), pp. 305 - 310, </v>
      </c>
      <c r="N35" s="9" t="s">
        <v>252</v>
      </c>
      <c r="O35" s="9" t="s">
        <v>253</v>
      </c>
      <c r="P35" s="9">
        <f>COUNTIF(SLR479_202312023[[#This Row],[streszczenie]],"*"&amp;#REF!&amp;"*")</f>
        <v>0</v>
      </c>
      <c r="Q35" s="9">
        <f>COUNTIFS(SLR479_202312023[[#This Row],[streszczenie]],"*"&amp;#REF!&amp;"*",SLR479_202312023[[#This Row],[streszczenie]],"*"&amp;#REF!&amp;"*")</f>
        <v>0</v>
      </c>
      <c r="R35" s="9" t="s">
        <v>10</v>
      </c>
      <c r="S35" s="9" t="s">
        <v>11</v>
      </c>
      <c r="T35" s="9" t="s">
        <v>12</v>
      </c>
    </row>
    <row r="36" spans="1:20" x14ac:dyDescent="0.45">
      <c r="A36" s="9">
        <v>35</v>
      </c>
      <c r="B36" s="9" t="s">
        <v>255</v>
      </c>
      <c r="C36" s="9" t="s">
        <v>258</v>
      </c>
      <c r="D36" s="9" t="str">
        <f>SLR479_202312023[[#This Row],[Rok, publikacja]]&amp;SLR479_202312023[[#This Row],[DOI]]</f>
        <v>(2020) Industry and Higher Education, 34 (5), pp. 358 - 367, DOI: 10.1177/0950422219901102</v>
      </c>
      <c r="E36" s="9" t="s">
        <v>262</v>
      </c>
      <c r="F36" s="9" t="s">
        <v>259</v>
      </c>
      <c r="G36" s="9">
        <f>MID(SLR479_202312023[[#This Row],[Rok, publikacja, cytowania]],2,4)+0</f>
        <v>2020</v>
      </c>
      <c r="H36" s="9">
        <f>(MID(SLR479_202312023[[#This Row],[Rok, publikacja, cytowania]],FIND(" Cited ",SLR479_202312023[[#This Row],[Rok, publikacja, cytowania]])+7,SLR479_202312023[[#This Row],[IlośćZnakówLCyt]]))+0</f>
        <v>24</v>
      </c>
      <c r="I36" s="9">
        <f>FIND(" Cited ",SLR479_202312023[[#This Row],[Rok, publikacja, cytowania]])+7</f>
        <v>68</v>
      </c>
      <c r="J36" s="9">
        <f>FIND(" times",SLR479_202312023[[#This Row],[Rok, publikacja, cytowania]])</f>
        <v>70</v>
      </c>
      <c r="K36" s="9">
        <f>SLR479_202312023[[#This Row],[koniecLCyt]]-SLR479_202312023[[#This Row],[poczLCyt]]</f>
        <v>2</v>
      </c>
      <c r="L36" s="9">
        <f xml:space="preserve"> FIND(" Cited ",SLR479_202312023[[#This Row],[Rok, publikacja, cytowania]])</f>
        <v>61</v>
      </c>
      <c r="M36" s="9" t="str">
        <f>MID(SLR479_202312023[[#This Row],[Rok, publikacja, cytowania]],1,SLR479_202312023[[#This Row],[L_znaków_bez_cytowań]])</f>
        <v xml:space="preserve">(2020) Industry and Higher Education, 34 (5), pp. 358 - 367, </v>
      </c>
      <c r="N36" s="9" t="s">
        <v>260</v>
      </c>
      <c r="O36" s="9" t="s">
        <v>261</v>
      </c>
      <c r="P36" s="9">
        <f>COUNTIF(SLR479_202312023[[#This Row],[streszczenie]],"*"&amp;#REF!&amp;"*")</f>
        <v>0</v>
      </c>
      <c r="Q36" s="9">
        <f>COUNTIFS(SLR479_202312023[[#This Row],[streszczenie]],"*"&amp;#REF!&amp;"*",SLR479_202312023[[#This Row],[streszczenie]],"*"&amp;#REF!&amp;"*")</f>
        <v>0</v>
      </c>
      <c r="R36" s="9" t="s">
        <v>10</v>
      </c>
      <c r="S36" s="9" t="s">
        <v>11</v>
      </c>
      <c r="T36" s="9" t="s">
        <v>12</v>
      </c>
    </row>
    <row r="37" spans="1:20" x14ac:dyDescent="0.45">
      <c r="A37" s="9">
        <v>36</v>
      </c>
      <c r="B37" s="9" t="s">
        <v>270</v>
      </c>
      <c r="C37" s="9" t="s">
        <v>272</v>
      </c>
      <c r="D37" s="9" t="str">
        <f>SLR479_202312023[[#This Row],[Rok, publikacja]]&amp;SLR479_202312023[[#This Row],[DOI]]</f>
        <v>(2013) Higher Education, 65 (6), pp. 761 - 780, DOI: 10.1007/s10734-012-9575-7</v>
      </c>
      <c r="E37" s="9" t="s">
        <v>276</v>
      </c>
      <c r="F37" s="9" t="s">
        <v>273</v>
      </c>
      <c r="G37" s="9">
        <f>MID(SLR479_202312023[[#This Row],[Rok, publikacja, cytowania]],2,4)+0</f>
        <v>2013</v>
      </c>
      <c r="H37" s="9">
        <f>(MID(SLR479_202312023[[#This Row],[Rok, publikacja, cytowania]],FIND(" Cited ",SLR479_202312023[[#This Row],[Rok, publikacja, cytowania]])+7,SLR479_202312023[[#This Row],[IlośćZnakówLCyt]]))+0</f>
        <v>69</v>
      </c>
      <c r="I37" s="9">
        <f>FIND(" Cited ",SLR479_202312023[[#This Row],[Rok, publikacja, cytowania]])+7</f>
        <v>55</v>
      </c>
      <c r="J37" s="9">
        <f>FIND(" times",SLR479_202312023[[#This Row],[Rok, publikacja, cytowania]])</f>
        <v>57</v>
      </c>
      <c r="K37" s="9">
        <f>SLR479_202312023[[#This Row],[koniecLCyt]]-SLR479_202312023[[#This Row],[poczLCyt]]</f>
        <v>2</v>
      </c>
      <c r="L37" s="9">
        <f xml:space="preserve"> FIND(" Cited ",SLR479_202312023[[#This Row],[Rok, publikacja, cytowania]])</f>
        <v>48</v>
      </c>
      <c r="M37" s="9" t="str">
        <f>MID(SLR479_202312023[[#This Row],[Rok, publikacja, cytowania]],1,SLR479_202312023[[#This Row],[L_znaków_bez_cytowań]])</f>
        <v xml:space="preserve">(2013) Higher Education, 65 (6), pp. 761 - 780, </v>
      </c>
      <c r="N37" s="9" t="s">
        <v>274</v>
      </c>
      <c r="O37" s="9" t="s">
        <v>275</v>
      </c>
      <c r="P37" s="9">
        <f>COUNTIF(SLR479_202312023[[#This Row],[streszczenie]],"*"&amp;#REF!&amp;"*")</f>
        <v>0</v>
      </c>
      <c r="Q37" s="9">
        <f>COUNTIFS(SLR479_202312023[[#This Row],[streszczenie]],"*"&amp;#REF!&amp;"*",SLR479_202312023[[#This Row],[streszczenie]],"*"&amp;#REF!&amp;"*")</f>
        <v>0</v>
      </c>
      <c r="R37" s="9" t="s">
        <v>10</v>
      </c>
      <c r="S37" s="9" t="s">
        <v>11</v>
      </c>
      <c r="T37" s="9" t="s">
        <v>12</v>
      </c>
    </row>
    <row r="38" spans="1:20" x14ac:dyDescent="0.45">
      <c r="A38" s="9">
        <v>37</v>
      </c>
      <c r="B38" s="9" t="s">
        <v>2365</v>
      </c>
      <c r="C38" s="9" t="s">
        <v>2368</v>
      </c>
      <c r="D38" s="9" t="str">
        <f>SLR479_202312023[[#This Row],[Rok, publikacja]]&amp;SLR479_202312023[[#This Row],[DOI]]</f>
        <v>(2012) Journal of Agricultural Education and Extension, 18 (1), pp. 27 - 40, DOI: 10.1080/1389224X.2012.638781</v>
      </c>
      <c r="E38" s="9" t="s">
        <v>2372</v>
      </c>
      <c r="F38" s="9" t="s">
        <v>2369</v>
      </c>
      <c r="G38" s="9">
        <f>MID(SLR479_202312023[[#This Row],[Rok, publikacja, cytowania]],2,4)+0</f>
        <v>2012</v>
      </c>
      <c r="H38" s="9">
        <f>(MID(SLR479_202312023[[#This Row],[Rok, publikacja, cytowania]],FIND(" Cited ",SLR479_202312023[[#This Row],[Rok, publikacja, cytowania]])+7,SLR479_202312023[[#This Row],[IlośćZnakówLCyt]]))+0</f>
        <v>27</v>
      </c>
      <c r="I38" s="9">
        <f>FIND(" Cited ",SLR479_202312023[[#This Row],[Rok, publikacja, cytowania]])+7</f>
        <v>84</v>
      </c>
      <c r="J38" s="9">
        <f>FIND(" times",SLR479_202312023[[#This Row],[Rok, publikacja, cytowania]])</f>
        <v>86</v>
      </c>
      <c r="K38" s="9">
        <f>SLR479_202312023[[#This Row],[koniecLCyt]]-SLR479_202312023[[#This Row],[poczLCyt]]</f>
        <v>2</v>
      </c>
      <c r="L38" s="9">
        <f xml:space="preserve"> FIND(" Cited ",SLR479_202312023[[#This Row],[Rok, publikacja, cytowania]])</f>
        <v>77</v>
      </c>
      <c r="M38" s="9" t="str">
        <f>MID(SLR479_202312023[[#This Row],[Rok, publikacja, cytowania]],1,SLR479_202312023[[#This Row],[L_znaków_bez_cytowań]])</f>
        <v xml:space="preserve">(2012) Journal of Agricultural Education and Extension, 18 (1), pp. 27 - 40, </v>
      </c>
      <c r="N38" s="9" t="s">
        <v>2370</v>
      </c>
      <c r="O38" s="9" t="s">
        <v>2371</v>
      </c>
      <c r="P38" s="9">
        <f>COUNTIF(SLR479_202312023[[#This Row],[streszczenie]],"*"&amp;#REF!&amp;"*")</f>
        <v>0</v>
      </c>
      <c r="Q38" s="9">
        <f>COUNTIFS(SLR479_202312023[[#This Row],[streszczenie]],"*"&amp;#REF!&amp;"*",SLR479_202312023[[#This Row],[streszczenie]],"*"&amp;#REF!&amp;"*")</f>
        <v>0</v>
      </c>
      <c r="R38" s="9" t="s">
        <v>10</v>
      </c>
      <c r="S38" s="9" t="s">
        <v>11</v>
      </c>
      <c r="T38" s="9" t="s">
        <v>12</v>
      </c>
    </row>
    <row r="39" spans="1:20" x14ac:dyDescent="0.45">
      <c r="A39" s="9">
        <v>38</v>
      </c>
      <c r="B39" s="9" t="s">
        <v>277</v>
      </c>
      <c r="C39" s="9" t="s">
        <v>280</v>
      </c>
      <c r="D39" s="9" t="str">
        <f>SLR479_202312023[[#This Row],[Rok, publikacja]]&amp;SLR479_202312023[[#This Row],[DOI]]</f>
        <v>(2021) Sustainability (Switzerland), 13 (2), art. no. 712, pp. 1 - 20, DOI: 10.3390/su13020712</v>
      </c>
      <c r="E39" s="9" t="s">
        <v>284</v>
      </c>
      <c r="F39" s="9" t="s">
        <v>281</v>
      </c>
      <c r="G39" s="9">
        <f>MID(SLR479_202312023[[#This Row],[Rok, publikacja, cytowania]],2,4)+0</f>
        <v>2021</v>
      </c>
      <c r="H39" s="9">
        <f>(MID(SLR479_202312023[[#This Row],[Rok, publikacja, cytowania]],FIND(" Cited ",SLR479_202312023[[#This Row],[Rok, publikacja, cytowania]])+7,SLR479_202312023[[#This Row],[IlośćZnakówLCyt]]))+0</f>
        <v>17</v>
      </c>
      <c r="I39" s="9">
        <f>FIND(" Cited ",SLR479_202312023[[#This Row],[Rok, publikacja, cytowania]])+7</f>
        <v>78</v>
      </c>
      <c r="J39" s="9">
        <f>FIND(" times",SLR479_202312023[[#This Row],[Rok, publikacja, cytowania]])</f>
        <v>80</v>
      </c>
      <c r="K39" s="9">
        <f>SLR479_202312023[[#This Row],[koniecLCyt]]-SLR479_202312023[[#This Row],[poczLCyt]]</f>
        <v>2</v>
      </c>
      <c r="L39" s="9">
        <f xml:space="preserve"> FIND(" Cited ",SLR479_202312023[[#This Row],[Rok, publikacja, cytowania]])</f>
        <v>71</v>
      </c>
      <c r="M39" s="9" t="str">
        <f>MID(SLR479_202312023[[#This Row],[Rok, publikacja, cytowania]],1,SLR479_202312023[[#This Row],[L_znaków_bez_cytowań]])</f>
        <v xml:space="preserve">(2021) Sustainability (Switzerland), 13 (2), art. no. 712, pp. 1 - 20, </v>
      </c>
      <c r="N39" s="9" t="s">
        <v>282</v>
      </c>
      <c r="O39" s="9" t="s">
        <v>283</v>
      </c>
      <c r="P39" s="9">
        <f>COUNTIF(SLR479_202312023[[#This Row],[streszczenie]],"*"&amp;#REF!&amp;"*")</f>
        <v>0</v>
      </c>
      <c r="Q39" s="9">
        <f>COUNTIFS(SLR479_202312023[[#This Row],[streszczenie]],"*"&amp;#REF!&amp;"*",SLR479_202312023[[#This Row],[streszczenie]],"*"&amp;#REF!&amp;"*")</f>
        <v>0</v>
      </c>
      <c r="R39" s="9" t="s">
        <v>10</v>
      </c>
      <c r="S39" s="9" t="s">
        <v>11</v>
      </c>
      <c r="T39" s="9" t="s">
        <v>12</v>
      </c>
    </row>
    <row r="40" spans="1:20" x14ac:dyDescent="0.45">
      <c r="A40" s="9">
        <v>39</v>
      </c>
      <c r="B40" s="9" t="s">
        <v>2373</v>
      </c>
      <c r="C40" s="9" t="s">
        <v>2376</v>
      </c>
      <c r="D40" s="9" t="str">
        <f>SLR479_202312023[[#This Row],[Rok, publikacja]]&amp;SLR479_202312023[[#This Row],[DOI]]</f>
        <v>(2013) International Journal of Sustainability in Higher Education, 14 (2), pp. 209 - 227, DOI: 10.1108/14676371311312905</v>
      </c>
      <c r="E40" s="9" t="s">
        <v>2380</v>
      </c>
      <c r="F40" s="9" t="s">
        <v>2377</v>
      </c>
      <c r="G40" s="9">
        <f>MID(SLR479_202312023[[#This Row],[Rok, publikacja, cytowania]],2,4)+0</f>
        <v>2013</v>
      </c>
      <c r="H40" s="9">
        <f>(MID(SLR479_202312023[[#This Row],[Rok, publikacja, cytowania]],FIND(" Cited ",SLR479_202312023[[#This Row],[Rok, publikacja, cytowania]])+7,SLR479_202312023[[#This Row],[IlośćZnakówLCyt]]))+0</f>
        <v>103</v>
      </c>
      <c r="I40" s="9">
        <f>FIND(" Cited ",SLR479_202312023[[#This Row],[Rok, publikacja, cytowania]])+7</f>
        <v>98</v>
      </c>
      <c r="J40" s="9">
        <f>FIND(" times",SLR479_202312023[[#This Row],[Rok, publikacja, cytowania]])</f>
        <v>101</v>
      </c>
      <c r="K40" s="9">
        <f>SLR479_202312023[[#This Row],[koniecLCyt]]-SLR479_202312023[[#This Row],[poczLCyt]]</f>
        <v>3</v>
      </c>
      <c r="L40" s="9">
        <f xml:space="preserve"> FIND(" Cited ",SLR479_202312023[[#This Row],[Rok, publikacja, cytowania]])</f>
        <v>91</v>
      </c>
      <c r="M40" s="9" t="str">
        <f>MID(SLR479_202312023[[#This Row],[Rok, publikacja, cytowania]],1,SLR479_202312023[[#This Row],[L_znaków_bez_cytowań]])</f>
        <v xml:space="preserve">(2013) International Journal of Sustainability in Higher Education, 14 (2), pp. 209 - 227, </v>
      </c>
      <c r="N40" s="9" t="s">
        <v>2378</v>
      </c>
      <c r="O40" s="9" t="s">
        <v>2379</v>
      </c>
      <c r="P40" s="9">
        <f>COUNTIF(SLR479_202312023[[#This Row],[streszczenie]],"*"&amp;#REF!&amp;"*")</f>
        <v>0</v>
      </c>
      <c r="Q40" s="9">
        <f>COUNTIFS(SLR479_202312023[[#This Row],[streszczenie]],"*"&amp;#REF!&amp;"*",SLR479_202312023[[#This Row],[streszczenie]],"*"&amp;#REF!&amp;"*")</f>
        <v>0</v>
      </c>
      <c r="R40" s="9" t="s">
        <v>10</v>
      </c>
      <c r="S40" s="9" t="s">
        <v>11</v>
      </c>
      <c r="T40" s="9" t="s">
        <v>12</v>
      </c>
    </row>
    <row r="41" spans="1:20" x14ac:dyDescent="0.45">
      <c r="A41" s="9">
        <v>40</v>
      </c>
      <c r="B41" s="9" t="s">
        <v>2257</v>
      </c>
      <c r="C41" s="9" t="s">
        <v>2259</v>
      </c>
      <c r="D41" s="9" t="str">
        <f>SLR479_202312023[[#This Row],[Rok, publikacja]]&amp;SLR479_202312023[[#This Row],[DOI]]</f>
        <v>(2006) Journal of Cleaner Production, 14 (9-11), pp. 787 - 796, DOI: 10.1016/j.jclepro.2005.12.010</v>
      </c>
      <c r="E41" s="9" t="s">
        <v>2263</v>
      </c>
      <c r="F41" s="9" t="s">
        <v>2260</v>
      </c>
      <c r="G41" s="9">
        <f>MID(SLR479_202312023[[#This Row],[Rok, publikacja, cytowania]],2,4)+0</f>
        <v>2006</v>
      </c>
      <c r="H41" s="9">
        <f>(MID(SLR479_202312023[[#This Row],[Rok, publikacja, cytowania]],FIND(" Cited ",SLR479_202312023[[#This Row],[Rok, publikacja, cytowania]])+7,SLR479_202312023[[#This Row],[IlośćZnakówLCyt]]))+0</f>
        <v>536</v>
      </c>
      <c r="I41" s="9">
        <f>FIND(" Cited ",SLR479_202312023[[#This Row],[Rok, publikacja, cytowania]])+7</f>
        <v>71</v>
      </c>
      <c r="J41" s="9">
        <f>FIND(" times",SLR479_202312023[[#This Row],[Rok, publikacja, cytowania]])</f>
        <v>74</v>
      </c>
      <c r="K41" s="9">
        <f>SLR479_202312023[[#This Row],[koniecLCyt]]-SLR479_202312023[[#This Row],[poczLCyt]]</f>
        <v>3</v>
      </c>
      <c r="L41" s="9">
        <f xml:space="preserve"> FIND(" Cited ",SLR479_202312023[[#This Row],[Rok, publikacja, cytowania]])</f>
        <v>64</v>
      </c>
      <c r="M41" s="9" t="str">
        <f>MID(SLR479_202312023[[#This Row],[Rok, publikacja, cytowania]],1,SLR479_202312023[[#This Row],[L_znaków_bez_cytowań]])</f>
        <v xml:space="preserve">(2006) Journal of Cleaner Production, 14 (9-11), pp. 787 - 796, </v>
      </c>
      <c r="N41" s="9" t="s">
        <v>2261</v>
      </c>
      <c r="O41" s="9" t="s">
        <v>2262</v>
      </c>
      <c r="P41" s="9">
        <f>COUNTIF(SLR479_202312023[[#This Row],[streszczenie]],"*"&amp;#REF!&amp;"*")</f>
        <v>0</v>
      </c>
      <c r="Q41" s="9">
        <f>COUNTIFS(SLR479_202312023[[#This Row],[streszczenie]],"*"&amp;#REF!&amp;"*",SLR479_202312023[[#This Row],[streszczenie]],"*"&amp;#REF!&amp;"*")</f>
        <v>0</v>
      </c>
      <c r="R41" s="9" t="s">
        <v>10</v>
      </c>
      <c r="S41" s="9" t="s">
        <v>11</v>
      </c>
      <c r="T41" s="9" t="s">
        <v>12</v>
      </c>
    </row>
    <row r="42" spans="1:20" x14ac:dyDescent="0.45">
      <c r="A42" s="9">
        <v>41</v>
      </c>
      <c r="B42" s="9" t="s">
        <v>2381</v>
      </c>
      <c r="C42" s="9" t="s">
        <v>2384</v>
      </c>
      <c r="D42" s="9" t="str">
        <f>SLR479_202312023[[#This Row],[Rok, publikacja]]&amp;SLR479_202312023[[#This Row],[DOI]]</f>
        <v>(2015) European Journal of Higher Education, 5 (3), pp. 280 - 296, DOI: 10.1080/21568235.2015.1044549</v>
      </c>
      <c r="E42" s="9" t="s">
        <v>2388</v>
      </c>
      <c r="F42" s="9" t="s">
        <v>2385</v>
      </c>
      <c r="G42" s="9">
        <f>MID(SLR479_202312023[[#This Row],[Rok, publikacja, cytowania]],2,4)+0</f>
        <v>2015</v>
      </c>
      <c r="H42" s="9">
        <f>(MID(SLR479_202312023[[#This Row],[Rok, publikacja, cytowania]],FIND(" Cited ",SLR479_202312023[[#This Row],[Rok, publikacja, cytowania]])+7,SLR479_202312023[[#This Row],[IlośćZnakówLCyt]]))+0</f>
        <v>31</v>
      </c>
      <c r="I42" s="9">
        <f>FIND(" Cited ",SLR479_202312023[[#This Row],[Rok, publikacja, cytowania]])+7</f>
        <v>74</v>
      </c>
      <c r="J42" s="9">
        <f>FIND(" times",SLR479_202312023[[#This Row],[Rok, publikacja, cytowania]])</f>
        <v>76</v>
      </c>
      <c r="K42" s="9">
        <f>SLR479_202312023[[#This Row],[koniecLCyt]]-SLR479_202312023[[#This Row],[poczLCyt]]</f>
        <v>2</v>
      </c>
      <c r="L42" s="9">
        <f xml:space="preserve"> FIND(" Cited ",SLR479_202312023[[#This Row],[Rok, publikacja, cytowania]])</f>
        <v>67</v>
      </c>
      <c r="M42" s="9" t="str">
        <f>MID(SLR479_202312023[[#This Row],[Rok, publikacja, cytowania]],1,SLR479_202312023[[#This Row],[L_znaków_bez_cytowań]])</f>
        <v xml:space="preserve">(2015) European Journal of Higher Education, 5 (3), pp. 280 - 296, </v>
      </c>
      <c r="N42" s="9" t="s">
        <v>2386</v>
      </c>
      <c r="O42" s="9" t="s">
        <v>2387</v>
      </c>
      <c r="P42" s="9">
        <f>COUNTIF(SLR479_202312023[[#This Row],[streszczenie]],"*"&amp;#REF!&amp;"*")</f>
        <v>0</v>
      </c>
      <c r="Q42" s="9">
        <f>COUNTIFS(SLR479_202312023[[#This Row],[streszczenie]],"*"&amp;#REF!&amp;"*",SLR479_202312023[[#This Row],[streszczenie]],"*"&amp;#REF!&amp;"*")</f>
        <v>0</v>
      </c>
      <c r="R42" s="9" t="s">
        <v>10</v>
      </c>
      <c r="S42" s="9" t="s">
        <v>11</v>
      </c>
      <c r="T42" s="9" t="s">
        <v>12</v>
      </c>
    </row>
    <row r="43" spans="1:20" x14ac:dyDescent="0.45">
      <c r="A43" s="9">
        <v>42</v>
      </c>
      <c r="B43" s="9" t="s">
        <v>308</v>
      </c>
      <c r="C43" s="9" t="s">
        <v>311</v>
      </c>
      <c r="D43" s="9" t="str">
        <f>SLR479_202312023[[#This Row],[Rok, publikacja]]&amp;SLR479_202312023[[#This Row],[DOI]]</f>
        <v>(2017) Higher Education Policy, 30 (3), pp. 341 - 359, DOI: 10.1057/s41307-016-0032-6</v>
      </c>
      <c r="E43" s="9" t="s">
        <v>315</v>
      </c>
      <c r="F43" s="9" t="s">
        <v>312</v>
      </c>
      <c r="G43" s="9">
        <f>MID(SLR479_202312023[[#This Row],[Rok, publikacja, cytowania]],2,4)+0</f>
        <v>2017</v>
      </c>
      <c r="H43" s="9">
        <f>(MID(SLR479_202312023[[#This Row],[Rok, publikacja, cytowania]],FIND(" Cited ",SLR479_202312023[[#This Row],[Rok, publikacja, cytowania]])+7,SLR479_202312023[[#This Row],[IlośćZnakówLCyt]]))+0</f>
        <v>33</v>
      </c>
      <c r="I43" s="9">
        <f>FIND(" Cited ",SLR479_202312023[[#This Row],[Rok, publikacja, cytowania]])+7</f>
        <v>62</v>
      </c>
      <c r="J43" s="9">
        <f>FIND(" times",SLR479_202312023[[#This Row],[Rok, publikacja, cytowania]])</f>
        <v>64</v>
      </c>
      <c r="K43" s="9">
        <f>SLR479_202312023[[#This Row],[koniecLCyt]]-SLR479_202312023[[#This Row],[poczLCyt]]</f>
        <v>2</v>
      </c>
      <c r="L43" s="9">
        <f xml:space="preserve"> FIND(" Cited ",SLR479_202312023[[#This Row],[Rok, publikacja, cytowania]])</f>
        <v>55</v>
      </c>
      <c r="M43" s="9" t="str">
        <f>MID(SLR479_202312023[[#This Row],[Rok, publikacja, cytowania]],1,SLR479_202312023[[#This Row],[L_znaków_bez_cytowań]])</f>
        <v xml:space="preserve">(2017) Higher Education Policy, 30 (3), pp. 341 - 359, </v>
      </c>
      <c r="N43" s="9" t="s">
        <v>313</v>
      </c>
      <c r="O43" s="9" t="s">
        <v>314</v>
      </c>
      <c r="P43" s="9">
        <f>COUNTIF(SLR479_202312023[[#This Row],[streszczenie]],"*"&amp;#REF!&amp;"*")</f>
        <v>0</v>
      </c>
      <c r="Q43" s="9">
        <f>COUNTIFS(SLR479_202312023[[#This Row],[streszczenie]],"*"&amp;#REF!&amp;"*",SLR479_202312023[[#This Row],[streszczenie]],"*"&amp;#REF!&amp;"*")</f>
        <v>0</v>
      </c>
      <c r="R43" s="9" t="s">
        <v>10</v>
      </c>
      <c r="S43" s="9" t="s">
        <v>11</v>
      </c>
      <c r="T43" s="9" t="s">
        <v>12</v>
      </c>
    </row>
    <row r="44" spans="1:20" x14ac:dyDescent="0.45">
      <c r="A44" s="9">
        <v>43</v>
      </c>
      <c r="B44" s="9" t="s">
        <v>316</v>
      </c>
      <c r="C44" s="9" t="s">
        <v>318</v>
      </c>
      <c r="D44" s="9" t="str">
        <f>SLR479_202312023[[#This Row],[Rok, publikacja]]&amp;SLR479_202312023[[#This Row],[DOI]]</f>
        <v>(2020) Active Learning in Higher Education, 21 (1), pp. 39 - 50, DOI: 10.1177/1469787417731214</v>
      </c>
      <c r="E44" s="9" t="s">
        <v>322</v>
      </c>
      <c r="F44" s="9" t="s">
        <v>319</v>
      </c>
      <c r="G44" s="9">
        <f>MID(SLR479_202312023[[#This Row],[Rok, publikacja, cytowania]],2,4)+0</f>
        <v>2020</v>
      </c>
      <c r="H44" s="9">
        <f>(MID(SLR479_202312023[[#This Row],[Rok, publikacja, cytowania]],FIND(" Cited ",SLR479_202312023[[#This Row],[Rok, publikacja, cytowania]])+7,SLR479_202312023[[#This Row],[IlośćZnakówLCyt]]))+0</f>
        <v>21</v>
      </c>
      <c r="I44" s="9">
        <f>FIND(" Cited ",SLR479_202312023[[#This Row],[Rok, publikacja, cytowania]])+7</f>
        <v>72</v>
      </c>
      <c r="J44" s="9">
        <f>FIND(" times",SLR479_202312023[[#This Row],[Rok, publikacja, cytowania]])</f>
        <v>74</v>
      </c>
      <c r="K44" s="9">
        <f>SLR479_202312023[[#This Row],[koniecLCyt]]-SLR479_202312023[[#This Row],[poczLCyt]]</f>
        <v>2</v>
      </c>
      <c r="L44" s="9">
        <f xml:space="preserve"> FIND(" Cited ",SLR479_202312023[[#This Row],[Rok, publikacja, cytowania]])</f>
        <v>65</v>
      </c>
      <c r="M44" s="9" t="str">
        <f>MID(SLR479_202312023[[#This Row],[Rok, publikacja, cytowania]],1,SLR479_202312023[[#This Row],[L_znaków_bez_cytowań]])</f>
        <v xml:space="preserve">(2020) Active Learning in Higher Education, 21 (1), pp. 39 - 50, </v>
      </c>
      <c r="N44" s="9" t="s">
        <v>320</v>
      </c>
      <c r="O44" s="9" t="s">
        <v>321</v>
      </c>
      <c r="P44" s="9">
        <f>COUNTIF(SLR479_202312023[[#This Row],[streszczenie]],"*"&amp;#REF!&amp;"*")</f>
        <v>0</v>
      </c>
      <c r="Q44" s="9">
        <f>COUNTIFS(SLR479_202312023[[#This Row],[streszczenie]],"*"&amp;#REF!&amp;"*",SLR479_202312023[[#This Row],[streszczenie]],"*"&amp;#REF!&amp;"*")</f>
        <v>0</v>
      </c>
      <c r="R44" s="9" t="s">
        <v>10</v>
      </c>
      <c r="S44" s="9" t="s">
        <v>11</v>
      </c>
      <c r="T44" s="9" t="s">
        <v>12</v>
      </c>
    </row>
    <row r="45" spans="1:20" x14ac:dyDescent="0.45">
      <c r="A45" s="9">
        <v>44</v>
      </c>
      <c r="B45" s="9" t="s">
        <v>2389</v>
      </c>
      <c r="C45" s="9" t="s">
        <v>2392</v>
      </c>
      <c r="D45" s="9" t="str">
        <f>SLR479_202312023[[#This Row],[Rok, publikacja]]&amp;SLR479_202312023[[#This Row],[DOI]]</f>
        <v>(2018) Public Money and Management, 38 (4), pp. 281 - 288, DOI: 10.1080/09540962.2018.1449471</v>
      </c>
      <c r="E45" s="9" t="s">
        <v>2396</v>
      </c>
      <c r="F45" s="9" t="s">
        <v>2393</v>
      </c>
      <c r="G45" s="9">
        <f>MID(SLR479_202312023[[#This Row],[Rok, publikacja, cytowania]],2,4)+0</f>
        <v>2018</v>
      </c>
      <c r="H45" s="9">
        <f>(MID(SLR479_202312023[[#This Row],[Rok, publikacja, cytowania]],FIND(" Cited ",SLR479_202312023[[#This Row],[Rok, publikacja, cytowania]])+7,SLR479_202312023[[#This Row],[IlośćZnakówLCyt]]))+0</f>
        <v>26</v>
      </c>
      <c r="I45" s="9">
        <f>FIND(" Cited ",SLR479_202312023[[#This Row],[Rok, publikacja, cytowania]])+7</f>
        <v>66</v>
      </c>
      <c r="J45" s="9">
        <f>FIND(" times",SLR479_202312023[[#This Row],[Rok, publikacja, cytowania]])</f>
        <v>68</v>
      </c>
      <c r="K45" s="9">
        <f>SLR479_202312023[[#This Row],[koniecLCyt]]-SLR479_202312023[[#This Row],[poczLCyt]]</f>
        <v>2</v>
      </c>
      <c r="L45" s="9">
        <f xml:space="preserve"> FIND(" Cited ",SLR479_202312023[[#This Row],[Rok, publikacja, cytowania]])</f>
        <v>59</v>
      </c>
      <c r="M45" s="9" t="str">
        <f>MID(SLR479_202312023[[#This Row],[Rok, publikacja, cytowania]],1,SLR479_202312023[[#This Row],[L_znaków_bez_cytowań]])</f>
        <v xml:space="preserve">(2018) Public Money and Management, 38 (4), pp. 281 - 288, </v>
      </c>
      <c r="N45" s="9" t="s">
        <v>2394</v>
      </c>
      <c r="O45" s="9" t="s">
        <v>2395</v>
      </c>
      <c r="P45" s="9">
        <f>COUNTIF(SLR479_202312023[[#This Row],[streszczenie]],"*"&amp;#REF!&amp;"*")</f>
        <v>0</v>
      </c>
      <c r="Q45" s="9">
        <f>COUNTIFS(SLR479_202312023[[#This Row],[streszczenie]],"*"&amp;#REF!&amp;"*",SLR479_202312023[[#This Row],[streszczenie]],"*"&amp;#REF!&amp;"*")</f>
        <v>0</v>
      </c>
      <c r="R45" s="9" t="s">
        <v>10</v>
      </c>
      <c r="S45" s="9" t="s">
        <v>11</v>
      </c>
      <c r="T45" s="9" t="s">
        <v>12</v>
      </c>
    </row>
    <row r="46" spans="1:20" x14ac:dyDescent="0.45">
      <c r="A46" s="9">
        <v>45</v>
      </c>
      <c r="B46" s="9" t="s">
        <v>2397</v>
      </c>
      <c r="C46" s="9" t="s">
        <v>2399</v>
      </c>
      <c r="D46" s="9" t="str">
        <f>SLR479_202312023[[#This Row],[Rok, publikacja]]&amp;SLR479_202312023[[#This Row],[DOI]]</f>
        <v>(2013) Revista de Educacion, (362), pp. 429 - 457, DOI: 10.4438/1988-592X-RE-2012-362-167</v>
      </c>
      <c r="E46" s="9" t="s">
        <v>2403</v>
      </c>
      <c r="F46" s="9" t="s">
        <v>2400</v>
      </c>
      <c r="G46" s="9">
        <f>MID(SLR479_202312023[[#This Row],[Rok, publikacja, cytowania]],2,4)+0</f>
        <v>2013</v>
      </c>
      <c r="H46" s="9">
        <f>(MID(SLR479_202312023[[#This Row],[Rok, publikacja, cytowania]],FIND(" Cited ",SLR479_202312023[[#This Row],[Rok, publikacja, cytowania]])+7,SLR479_202312023[[#This Row],[IlośćZnakówLCyt]]))+0</f>
        <v>29</v>
      </c>
      <c r="I46" s="9">
        <f>FIND(" Cited ",SLR479_202312023[[#This Row],[Rok, publikacja, cytowania]])+7</f>
        <v>58</v>
      </c>
      <c r="J46" s="9">
        <f>FIND(" times",SLR479_202312023[[#This Row],[Rok, publikacja, cytowania]])</f>
        <v>60</v>
      </c>
      <c r="K46" s="9">
        <f>SLR479_202312023[[#This Row],[koniecLCyt]]-SLR479_202312023[[#This Row],[poczLCyt]]</f>
        <v>2</v>
      </c>
      <c r="L46" s="9">
        <f xml:space="preserve"> FIND(" Cited ",SLR479_202312023[[#This Row],[Rok, publikacja, cytowania]])</f>
        <v>51</v>
      </c>
      <c r="M46" s="9" t="str">
        <f>MID(SLR479_202312023[[#This Row],[Rok, publikacja, cytowania]],1,SLR479_202312023[[#This Row],[L_znaków_bez_cytowań]])</f>
        <v xml:space="preserve">(2013) Revista de Educacion, (362), pp. 429 - 457, </v>
      </c>
      <c r="N46" s="9" t="s">
        <v>2401</v>
      </c>
      <c r="O46" s="9" t="s">
        <v>2402</v>
      </c>
      <c r="P46" s="9">
        <f>COUNTIF(SLR479_202312023[[#This Row],[streszczenie]],"*"&amp;#REF!&amp;"*")</f>
        <v>0</v>
      </c>
      <c r="Q46" s="9">
        <f>COUNTIFS(SLR479_202312023[[#This Row],[streszczenie]],"*"&amp;#REF!&amp;"*",SLR479_202312023[[#This Row],[streszczenie]],"*"&amp;#REF!&amp;"*")</f>
        <v>0</v>
      </c>
      <c r="R46" s="9" t="s">
        <v>10</v>
      </c>
      <c r="S46" s="9" t="s">
        <v>11</v>
      </c>
      <c r="T46" s="9" t="s">
        <v>12</v>
      </c>
    </row>
    <row r="47" spans="1:20" x14ac:dyDescent="0.45">
      <c r="A47" s="9">
        <v>46</v>
      </c>
      <c r="B47" s="9" t="s">
        <v>2404</v>
      </c>
      <c r="C47" s="9" t="s">
        <v>2407</v>
      </c>
      <c r="D47" s="9" t="str">
        <f>SLR479_202312023[[#This Row],[Rok, publikacja]]&amp;SLR479_202312023[[#This Row],[DOI]]</f>
        <v>(2020) Meditari Accountancy Research, 28 (4), pp. 655 - 679, DOI: 10.1108/MEDAR-07-2019-0519</v>
      </c>
      <c r="E47" s="9" t="s">
        <v>2411</v>
      </c>
      <c r="F47" s="9" t="s">
        <v>2408</v>
      </c>
      <c r="G47" s="9">
        <f>MID(SLR479_202312023[[#This Row],[Rok, publikacja, cytowania]],2,4)+0</f>
        <v>2020</v>
      </c>
      <c r="H47" s="9">
        <f>(MID(SLR479_202312023[[#This Row],[Rok, publikacja, cytowania]],FIND(" Cited ",SLR479_202312023[[#This Row],[Rok, publikacja, cytowania]])+7,SLR479_202312023[[#This Row],[IlośćZnakówLCyt]]))+0</f>
        <v>19</v>
      </c>
      <c r="I47" s="9">
        <f>FIND(" Cited ",SLR479_202312023[[#This Row],[Rok, publikacja, cytowania]])+7</f>
        <v>68</v>
      </c>
      <c r="J47" s="9">
        <f>FIND(" times",SLR479_202312023[[#This Row],[Rok, publikacja, cytowania]])</f>
        <v>70</v>
      </c>
      <c r="K47" s="9">
        <f>SLR479_202312023[[#This Row],[koniecLCyt]]-SLR479_202312023[[#This Row],[poczLCyt]]</f>
        <v>2</v>
      </c>
      <c r="L47" s="9">
        <f xml:space="preserve"> FIND(" Cited ",SLR479_202312023[[#This Row],[Rok, publikacja, cytowania]])</f>
        <v>61</v>
      </c>
      <c r="M47" s="9" t="str">
        <f>MID(SLR479_202312023[[#This Row],[Rok, publikacja, cytowania]],1,SLR479_202312023[[#This Row],[L_znaków_bez_cytowań]])</f>
        <v xml:space="preserve">(2020) Meditari Accountancy Research, 28 (4), pp. 655 - 679, </v>
      </c>
      <c r="N47" s="9" t="s">
        <v>2409</v>
      </c>
      <c r="O47" s="9" t="s">
        <v>2410</v>
      </c>
      <c r="P47" s="9">
        <f>COUNTIF(SLR479_202312023[[#This Row],[streszczenie]],"*"&amp;#REF!&amp;"*")</f>
        <v>0</v>
      </c>
      <c r="Q47" s="9">
        <f>COUNTIFS(SLR479_202312023[[#This Row],[streszczenie]],"*"&amp;#REF!&amp;"*",SLR479_202312023[[#This Row],[streszczenie]],"*"&amp;#REF!&amp;"*")</f>
        <v>0</v>
      </c>
      <c r="R47" s="9" t="s">
        <v>10</v>
      </c>
      <c r="S47" s="9" t="s">
        <v>11</v>
      </c>
      <c r="T47" s="9" t="s">
        <v>12</v>
      </c>
    </row>
    <row r="48" spans="1:20" x14ac:dyDescent="0.45">
      <c r="A48" s="9">
        <v>47</v>
      </c>
      <c r="B48" s="9" t="s">
        <v>347</v>
      </c>
      <c r="C48" s="9" t="s">
        <v>349</v>
      </c>
      <c r="D48" s="9" t="str">
        <f>SLR479_202312023[[#This Row],[Rok, publikacja]]&amp;SLR479_202312023[[#This Row],[DOI]]</f>
        <v>(2010) Journal of Higher Education Policy and Management, 32 (3), pp. 213 - 223, DOI: 10.1080/13600801003743315</v>
      </c>
      <c r="E48" s="9" t="s">
        <v>353</v>
      </c>
      <c r="F48" s="9" t="s">
        <v>350</v>
      </c>
      <c r="G48" s="9">
        <f>MID(SLR479_202312023[[#This Row],[Rok, publikacja, cytowania]],2,4)+0</f>
        <v>2010</v>
      </c>
      <c r="H48" s="9">
        <f>(MID(SLR479_202312023[[#This Row],[Rok, publikacja, cytowania]],FIND(" Cited ",SLR479_202312023[[#This Row],[Rok, publikacja, cytowania]])+7,SLR479_202312023[[#This Row],[IlośćZnakówLCyt]]))+0</f>
        <v>20</v>
      </c>
      <c r="I48" s="9">
        <f>FIND(" Cited ",SLR479_202312023[[#This Row],[Rok, publikacja, cytowania]])+7</f>
        <v>88</v>
      </c>
      <c r="J48" s="9">
        <f>FIND(" times",SLR479_202312023[[#This Row],[Rok, publikacja, cytowania]])</f>
        <v>90</v>
      </c>
      <c r="K48" s="9">
        <f>SLR479_202312023[[#This Row],[koniecLCyt]]-SLR479_202312023[[#This Row],[poczLCyt]]</f>
        <v>2</v>
      </c>
      <c r="L48" s="9">
        <f xml:space="preserve"> FIND(" Cited ",SLR479_202312023[[#This Row],[Rok, publikacja, cytowania]])</f>
        <v>81</v>
      </c>
      <c r="M48" s="9" t="str">
        <f>MID(SLR479_202312023[[#This Row],[Rok, publikacja, cytowania]],1,SLR479_202312023[[#This Row],[L_znaków_bez_cytowań]])</f>
        <v xml:space="preserve">(2010) Journal of Higher Education Policy and Management, 32 (3), pp. 213 - 223, </v>
      </c>
      <c r="N48" s="9" t="s">
        <v>351</v>
      </c>
      <c r="O48" s="9" t="s">
        <v>352</v>
      </c>
      <c r="P48" s="9">
        <f>COUNTIF(SLR479_202312023[[#This Row],[streszczenie]],"*"&amp;#REF!&amp;"*")</f>
        <v>0</v>
      </c>
      <c r="Q48" s="9">
        <f>COUNTIFS(SLR479_202312023[[#This Row],[streszczenie]],"*"&amp;#REF!&amp;"*",SLR479_202312023[[#This Row],[streszczenie]],"*"&amp;#REF!&amp;"*")</f>
        <v>0</v>
      </c>
      <c r="R48" s="9" t="s">
        <v>10</v>
      </c>
      <c r="S48" s="9" t="s">
        <v>11</v>
      </c>
      <c r="T48" s="9" t="s">
        <v>12</v>
      </c>
    </row>
    <row r="49" spans="1:20" x14ac:dyDescent="0.45">
      <c r="A49" s="9">
        <v>48</v>
      </c>
      <c r="B49" s="9" t="s">
        <v>354</v>
      </c>
      <c r="C49" s="9" t="s">
        <v>357</v>
      </c>
      <c r="D49" s="9" t="str">
        <f>SLR479_202312023[[#This Row],[Rok, publikacja]]&amp;SLR479_202312023[[#This Row],[DOI]]</f>
        <v>(2022) Studies in Higher Education, 47 (9), pp. 1776 - 1791, DOI: 10.1080/03075079.2021.1960303</v>
      </c>
      <c r="E49" s="9" t="s">
        <v>361</v>
      </c>
      <c r="F49" s="9" t="s">
        <v>358</v>
      </c>
      <c r="G49" s="9">
        <f>MID(SLR479_202312023[[#This Row],[Rok, publikacja, cytowania]],2,4)+0</f>
        <v>2022</v>
      </c>
      <c r="H49" s="9">
        <f>(MID(SLR479_202312023[[#This Row],[Rok, publikacja, cytowania]],FIND(" Cited ",SLR479_202312023[[#This Row],[Rok, publikacja, cytowania]])+7,SLR479_202312023[[#This Row],[IlośćZnakówLCyt]]))+0</f>
        <v>17</v>
      </c>
      <c r="I49" s="9">
        <f>FIND(" Cited ",SLR479_202312023[[#This Row],[Rok, publikacja, cytowania]])+7</f>
        <v>68</v>
      </c>
      <c r="J49" s="9">
        <f>FIND(" times",SLR479_202312023[[#This Row],[Rok, publikacja, cytowania]])</f>
        <v>70</v>
      </c>
      <c r="K49" s="9">
        <f>SLR479_202312023[[#This Row],[koniecLCyt]]-SLR479_202312023[[#This Row],[poczLCyt]]</f>
        <v>2</v>
      </c>
      <c r="L49" s="9">
        <f xml:space="preserve"> FIND(" Cited ",SLR479_202312023[[#This Row],[Rok, publikacja, cytowania]])</f>
        <v>61</v>
      </c>
      <c r="M49" s="9" t="str">
        <f>MID(SLR479_202312023[[#This Row],[Rok, publikacja, cytowania]],1,SLR479_202312023[[#This Row],[L_znaków_bez_cytowań]])</f>
        <v xml:space="preserve">(2022) Studies in Higher Education, 47 (9), pp. 1776 - 1791, </v>
      </c>
      <c r="N49" s="9" t="s">
        <v>359</v>
      </c>
      <c r="O49" s="9" t="s">
        <v>360</v>
      </c>
      <c r="P49" s="9">
        <f>COUNTIF(SLR479_202312023[[#This Row],[streszczenie]],"*"&amp;#REF!&amp;"*")</f>
        <v>0</v>
      </c>
      <c r="Q49" s="9">
        <f>COUNTIFS(SLR479_202312023[[#This Row],[streszczenie]],"*"&amp;#REF!&amp;"*",SLR479_202312023[[#This Row],[streszczenie]],"*"&amp;#REF!&amp;"*")</f>
        <v>0</v>
      </c>
      <c r="R49" s="9" t="s">
        <v>10</v>
      </c>
      <c r="S49" s="9" t="s">
        <v>11</v>
      </c>
      <c r="T49" s="9" t="s">
        <v>12</v>
      </c>
    </row>
    <row r="50" spans="1:20" x14ac:dyDescent="0.45">
      <c r="A50" s="9">
        <v>49</v>
      </c>
      <c r="B50" s="9" t="s">
        <v>2412</v>
      </c>
      <c r="C50" s="9" t="s">
        <v>2415</v>
      </c>
      <c r="D50" s="9" t="str">
        <f>SLR479_202312023[[#This Row],[Rok, publikacja]]&amp;SLR479_202312023[[#This Row],[DOI]]</f>
        <v>(2019) Humanities and Social Sciences Reviews, 7 (6), pp. 320 - 331, DOI: 10.18510/hssr.2019.7657</v>
      </c>
      <c r="E50" s="9" t="s">
        <v>2419</v>
      </c>
      <c r="F50" s="9" t="s">
        <v>2416</v>
      </c>
      <c r="G50" s="9">
        <f>MID(SLR479_202312023[[#This Row],[Rok, publikacja, cytowania]],2,4)+0</f>
        <v>2019</v>
      </c>
      <c r="H50" s="9">
        <f>(MID(SLR479_202312023[[#This Row],[Rok, publikacja, cytowania]],FIND(" Cited ",SLR479_202312023[[#This Row],[Rok, publikacja, cytowania]])+7,SLR479_202312023[[#This Row],[IlośćZnakówLCyt]]))+0</f>
        <v>39</v>
      </c>
      <c r="I50" s="9">
        <f>FIND(" Cited ",SLR479_202312023[[#This Row],[Rok, publikacja, cytowania]])+7</f>
        <v>76</v>
      </c>
      <c r="J50" s="9">
        <f>FIND(" times",SLR479_202312023[[#This Row],[Rok, publikacja, cytowania]])</f>
        <v>78</v>
      </c>
      <c r="K50" s="9">
        <f>SLR479_202312023[[#This Row],[koniecLCyt]]-SLR479_202312023[[#This Row],[poczLCyt]]</f>
        <v>2</v>
      </c>
      <c r="L50" s="9">
        <f xml:space="preserve"> FIND(" Cited ",SLR479_202312023[[#This Row],[Rok, publikacja, cytowania]])</f>
        <v>69</v>
      </c>
      <c r="M50" s="9" t="str">
        <f>MID(SLR479_202312023[[#This Row],[Rok, publikacja, cytowania]],1,SLR479_202312023[[#This Row],[L_znaków_bez_cytowań]])</f>
        <v xml:space="preserve">(2019) Humanities and Social Sciences Reviews, 7 (6), pp. 320 - 331, </v>
      </c>
      <c r="N50" s="9" t="s">
        <v>2417</v>
      </c>
      <c r="O50" s="9" t="s">
        <v>2418</v>
      </c>
      <c r="P50" s="9">
        <f>COUNTIF(SLR479_202312023[[#This Row],[streszczenie]],"*"&amp;#REF!&amp;"*")</f>
        <v>0</v>
      </c>
      <c r="Q50" s="9">
        <f>COUNTIFS(SLR479_202312023[[#This Row],[streszczenie]],"*"&amp;#REF!&amp;"*",SLR479_202312023[[#This Row],[streszczenie]],"*"&amp;#REF!&amp;"*")</f>
        <v>0</v>
      </c>
      <c r="R50" s="9" t="s">
        <v>10</v>
      </c>
      <c r="S50" s="9" t="s">
        <v>11</v>
      </c>
      <c r="T50" s="9" t="s">
        <v>12</v>
      </c>
    </row>
    <row r="51" spans="1:20" x14ac:dyDescent="0.45">
      <c r="A51" s="9">
        <v>50</v>
      </c>
      <c r="B51" s="9" t="s">
        <v>2420</v>
      </c>
      <c r="C51" s="9" t="s">
        <v>2423</v>
      </c>
      <c r="D51" s="9" t="str">
        <f>SLR479_202312023[[#This Row],[Rok, publikacja]]&amp;SLR479_202312023[[#This Row],[DOI]]</f>
        <v>(2015) Journal of Diversity in Higher Education, 8 (1), pp. 61 - 71, DOI: 10.1037/a0038464</v>
      </c>
      <c r="E51" s="9" t="s">
        <v>2427</v>
      </c>
      <c r="F51" s="9" t="s">
        <v>2424</v>
      </c>
      <c r="G51" s="9">
        <f>MID(SLR479_202312023[[#This Row],[Rok, publikacja, cytowania]],2,4)+0</f>
        <v>2015</v>
      </c>
      <c r="H51" s="9">
        <f>(MID(SLR479_202312023[[#This Row],[Rok, publikacja, cytowania]],FIND(" Cited ",SLR479_202312023[[#This Row],[Rok, publikacja, cytowania]])+7,SLR479_202312023[[#This Row],[IlośćZnakówLCyt]]))+0</f>
        <v>50</v>
      </c>
      <c r="I51" s="9">
        <f>FIND(" Cited ",SLR479_202312023[[#This Row],[Rok, publikacja, cytowania]])+7</f>
        <v>76</v>
      </c>
      <c r="J51" s="9">
        <f>FIND(" times",SLR479_202312023[[#This Row],[Rok, publikacja, cytowania]])</f>
        <v>78</v>
      </c>
      <c r="K51" s="9">
        <f>SLR479_202312023[[#This Row],[koniecLCyt]]-SLR479_202312023[[#This Row],[poczLCyt]]</f>
        <v>2</v>
      </c>
      <c r="L51" s="9">
        <f xml:space="preserve"> FIND(" Cited ",SLR479_202312023[[#This Row],[Rok, publikacja, cytowania]])</f>
        <v>69</v>
      </c>
      <c r="M51" s="9" t="str">
        <f>MID(SLR479_202312023[[#This Row],[Rok, publikacja, cytowania]],1,SLR479_202312023[[#This Row],[L_znaków_bez_cytowań]])</f>
        <v xml:space="preserve">(2015) Journal of Diversity in Higher Education, 8 (1), pp. 61 - 71, </v>
      </c>
      <c r="N51" s="9" t="s">
        <v>2425</v>
      </c>
      <c r="O51" s="9" t="s">
        <v>2426</v>
      </c>
      <c r="P51" s="9">
        <f>COUNTIF(SLR479_202312023[[#This Row],[streszczenie]],"*"&amp;#REF!&amp;"*")</f>
        <v>0</v>
      </c>
      <c r="Q51" s="9">
        <f>COUNTIFS(SLR479_202312023[[#This Row],[streszczenie]],"*"&amp;#REF!&amp;"*",SLR479_202312023[[#This Row],[streszczenie]],"*"&amp;#REF!&amp;"*")</f>
        <v>0</v>
      </c>
      <c r="R51" s="9" t="s">
        <v>10</v>
      </c>
      <c r="S51" s="9" t="s">
        <v>11</v>
      </c>
      <c r="T51" s="9" t="s">
        <v>12</v>
      </c>
    </row>
    <row r="52" spans="1:20" x14ac:dyDescent="0.45">
      <c r="A52" s="9">
        <v>51</v>
      </c>
      <c r="B52" s="9" t="s">
        <v>377</v>
      </c>
      <c r="C52" s="9" t="s">
        <v>379</v>
      </c>
      <c r="D52" s="9" t="str">
        <f>SLR479_202312023[[#This Row],[Rok, publikacja]]&amp;SLR479_202312023[[#This Row],[DOI]]</f>
        <v>(2017) Journal of Education and Work, 30 (1), pp. 84 - 105, DOI: 10.1080/13639080.2015.1122181</v>
      </c>
      <c r="E52" s="9" t="s">
        <v>383</v>
      </c>
      <c r="F52" s="9" t="s">
        <v>380</v>
      </c>
      <c r="G52" s="9">
        <f>MID(SLR479_202312023[[#This Row],[Rok, publikacja, cytowania]],2,4)+0</f>
        <v>2017</v>
      </c>
      <c r="H52" s="9">
        <f>(MID(SLR479_202312023[[#This Row],[Rok, publikacja, cytowania]],FIND(" Cited ",SLR479_202312023[[#This Row],[Rok, publikacja, cytowania]])+7,SLR479_202312023[[#This Row],[IlośćZnakówLCyt]]))+0</f>
        <v>66</v>
      </c>
      <c r="I52" s="9">
        <f>FIND(" Cited ",SLR479_202312023[[#This Row],[Rok, publikacja, cytowania]])+7</f>
        <v>67</v>
      </c>
      <c r="J52" s="9">
        <f>FIND(" times",SLR479_202312023[[#This Row],[Rok, publikacja, cytowania]])</f>
        <v>69</v>
      </c>
      <c r="K52" s="9">
        <f>SLR479_202312023[[#This Row],[koniecLCyt]]-SLR479_202312023[[#This Row],[poczLCyt]]</f>
        <v>2</v>
      </c>
      <c r="L52" s="9">
        <f xml:space="preserve"> FIND(" Cited ",SLR479_202312023[[#This Row],[Rok, publikacja, cytowania]])</f>
        <v>60</v>
      </c>
      <c r="M52" s="9" t="str">
        <f>MID(SLR479_202312023[[#This Row],[Rok, publikacja, cytowania]],1,SLR479_202312023[[#This Row],[L_znaków_bez_cytowań]])</f>
        <v xml:space="preserve">(2017) Journal of Education and Work, 30 (1), pp. 84 - 105, </v>
      </c>
      <c r="N52" s="9" t="s">
        <v>381</v>
      </c>
      <c r="O52" s="9" t="s">
        <v>382</v>
      </c>
      <c r="P52" s="9">
        <f>COUNTIF(SLR479_202312023[[#This Row],[streszczenie]],"*"&amp;#REF!&amp;"*")</f>
        <v>0</v>
      </c>
      <c r="Q52" s="9">
        <f>COUNTIFS(SLR479_202312023[[#This Row],[streszczenie]],"*"&amp;#REF!&amp;"*",SLR479_202312023[[#This Row],[streszczenie]],"*"&amp;#REF!&amp;"*")</f>
        <v>0</v>
      </c>
      <c r="R52" s="9" t="s">
        <v>10</v>
      </c>
      <c r="S52" s="9" t="s">
        <v>11</v>
      </c>
      <c r="T52" s="9" t="s">
        <v>12</v>
      </c>
    </row>
    <row r="53" spans="1:20" x14ac:dyDescent="0.45">
      <c r="A53" s="9">
        <v>52</v>
      </c>
      <c r="B53" s="9" t="s">
        <v>2428</v>
      </c>
      <c r="C53" s="9" t="s">
        <v>2431</v>
      </c>
      <c r="D53" s="9" t="str">
        <f>SLR479_202312023[[#This Row],[Rok, publikacja]]&amp;SLR479_202312023[[#This Row],[DOI]]</f>
        <v>(2016) New Library World, 117 (1-2), pp. 49 - 62, DOI: 10.1108/NLW-04-2015-0031</v>
      </c>
      <c r="E53" s="9" t="s">
        <v>2435</v>
      </c>
      <c r="F53" s="9" t="s">
        <v>2432</v>
      </c>
      <c r="G53" s="9">
        <f>MID(SLR479_202312023[[#This Row],[Rok, publikacja, cytowania]],2,4)+0</f>
        <v>2016</v>
      </c>
      <c r="H53" s="9">
        <f>(MID(SLR479_202312023[[#This Row],[Rok, publikacja, cytowania]],FIND(" Cited ",SLR479_202312023[[#This Row],[Rok, publikacja, cytowania]])+7,SLR479_202312023[[#This Row],[IlośćZnakówLCyt]]))+0</f>
        <v>30</v>
      </c>
      <c r="I53" s="9">
        <f>FIND(" Cited ",SLR479_202312023[[#This Row],[Rok, publikacja, cytowania]])+7</f>
        <v>57</v>
      </c>
      <c r="J53" s="9">
        <f>FIND(" times",SLR479_202312023[[#This Row],[Rok, publikacja, cytowania]])</f>
        <v>59</v>
      </c>
      <c r="K53" s="9">
        <f>SLR479_202312023[[#This Row],[koniecLCyt]]-SLR479_202312023[[#This Row],[poczLCyt]]</f>
        <v>2</v>
      </c>
      <c r="L53" s="9">
        <f xml:space="preserve"> FIND(" Cited ",SLR479_202312023[[#This Row],[Rok, publikacja, cytowania]])</f>
        <v>50</v>
      </c>
      <c r="M53" s="9" t="str">
        <f>MID(SLR479_202312023[[#This Row],[Rok, publikacja, cytowania]],1,SLR479_202312023[[#This Row],[L_znaków_bez_cytowań]])</f>
        <v xml:space="preserve">(2016) New Library World, 117 (1-2), pp. 49 - 62, </v>
      </c>
      <c r="N53" s="9" t="s">
        <v>2433</v>
      </c>
      <c r="O53" s="9" t="s">
        <v>2434</v>
      </c>
      <c r="P53" s="9">
        <f>COUNTIF(SLR479_202312023[[#This Row],[streszczenie]],"*"&amp;#REF!&amp;"*")</f>
        <v>0</v>
      </c>
      <c r="Q53" s="9">
        <f>COUNTIFS(SLR479_202312023[[#This Row],[streszczenie]],"*"&amp;#REF!&amp;"*",SLR479_202312023[[#This Row],[streszczenie]],"*"&amp;#REF!&amp;"*")</f>
        <v>0</v>
      </c>
      <c r="R53" s="9" t="s">
        <v>10</v>
      </c>
      <c r="S53" s="9" t="s">
        <v>11</v>
      </c>
      <c r="T53" s="9" t="s">
        <v>12</v>
      </c>
    </row>
    <row r="54" spans="1:20" x14ac:dyDescent="0.45">
      <c r="A54" s="9">
        <v>53</v>
      </c>
      <c r="B54" s="9" t="s">
        <v>400</v>
      </c>
      <c r="C54" s="9" t="s">
        <v>403</v>
      </c>
      <c r="D54" s="9" t="str">
        <f>SLR479_202312023[[#This Row],[Rok, publikacja]]&amp;SLR479_202312023[[#This Row],[DOI]]</f>
        <v>(2015) Journal of Higher Education, 86 (4), pp. 564 - 594, DOI: 10.1353/jhe.2015.0022</v>
      </c>
      <c r="E54" s="9" t="s">
        <v>407</v>
      </c>
      <c r="F54" s="9" t="s">
        <v>404</v>
      </c>
      <c r="G54" s="9">
        <f>MID(SLR479_202312023[[#This Row],[Rok, publikacja, cytowania]],2,4)+0</f>
        <v>2015</v>
      </c>
      <c r="H54" s="9">
        <f>(MID(SLR479_202312023[[#This Row],[Rok, publikacja, cytowania]],FIND(" Cited ",SLR479_202312023[[#This Row],[Rok, publikacja, cytowania]])+7,SLR479_202312023[[#This Row],[IlośćZnakówLCyt]]))+0</f>
        <v>25</v>
      </c>
      <c r="I54" s="9">
        <f>FIND(" Cited ",SLR479_202312023[[#This Row],[Rok, publikacja, cytowania]])+7</f>
        <v>66</v>
      </c>
      <c r="J54" s="9">
        <f>FIND(" times",SLR479_202312023[[#This Row],[Rok, publikacja, cytowania]])</f>
        <v>68</v>
      </c>
      <c r="K54" s="9">
        <f>SLR479_202312023[[#This Row],[koniecLCyt]]-SLR479_202312023[[#This Row],[poczLCyt]]</f>
        <v>2</v>
      </c>
      <c r="L54" s="9">
        <f xml:space="preserve"> FIND(" Cited ",SLR479_202312023[[#This Row],[Rok, publikacja, cytowania]])</f>
        <v>59</v>
      </c>
      <c r="M54" s="9" t="str">
        <f>MID(SLR479_202312023[[#This Row],[Rok, publikacja, cytowania]],1,SLR479_202312023[[#This Row],[L_znaków_bez_cytowań]])</f>
        <v xml:space="preserve">(2015) Journal of Higher Education, 86 (4), pp. 564 - 594, </v>
      </c>
      <c r="N54" s="9" t="s">
        <v>405</v>
      </c>
      <c r="O54" s="9" t="s">
        <v>406</v>
      </c>
      <c r="P54" s="9">
        <f>COUNTIF(SLR479_202312023[[#This Row],[streszczenie]],"*"&amp;#REF!&amp;"*")</f>
        <v>0</v>
      </c>
      <c r="Q54" s="9">
        <f>COUNTIFS(SLR479_202312023[[#This Row],[streszczenie]],"*"&amp;#REF!&amp;"*",SLR479_202312023[[#This Row],[streszczenie]],"*"&amp;#REF!&amp;"*")</f>
        <v>0</v>
      </c>
      <c r="R54" s="9" t="s">
        <v>10</v>
      </c>
      <c r="S54" s="9" t="s">
        <v>11</v>
      </c>
      <c r="T54" s="9" t="s">
        <v>12</v>
      </c>
    </row>
    <row r="55" spans="1:20" x14ac:dyDescent="0.45">
      <c r="A55" s="9">
        <v>54</v>
      </c>
      <c r="B55" s="9" t="s">
        <v>408</v>
      </c>
      <c r="C55" s="9" t="s">
        <v>410</v>
      </c>
      <c r="D55" s="9" t="str">
        <f>SLR479_202312023[[#This Row],[Rok, publikacja]]&amp;SLR479_202312023[[#This Row],[DOI]]</f>
        <v>(2020) Studies in Educational Evaluation, 67, art. no. 100933, DOI: 10.1016/j.stueduc.2020.100933</v>
      </c>
      <c r="E55" s="9" t="s">
        <v>414</v>
      </c>
      <c r="F55" s="9" t="s">
        <v>411</v>
      </c>
      <c r="G55" s="9">
        <f>MID(SLR479_202312023[[#This Row],[Rok, publikacja, cytowania]],2,4)+0</f>
        <v>2020</v>
      </c>
      <c r="H55" s="9">
        <f>(MID(SLR479_202312023[[#This Row],[Rok, publikacja, cytowania]],FIND(" Cited ",SLR479_202312023[[#This Row],[Rok, publikacja, cytowania]])+7,SLR479_202312023[[#This Row],[IlośćZnakówLCyt]]))+0</f>
        <v>54</v>
      </c>
      <c r="I55" s="9">
        <f>FIND(" Cited ",SLR479_202312023[[#This Row],[Rok, publikacja, cytowania]])+7</f>
        <v>70</v>
      </c>
      <c r="J55" s="9">
        <f>FIND(" times",SLR479_202312023[[#This Row],[Rok, publikacja, cytowania]])</f>
        <v>72</v>
      </c>
      <c r="K55" s="9">
        <f>SLR479_202312023[[#This Row],[koniecLCyt]]-SLR479_202312023[[#This Row],[poczLCyt]]</f>
        <v>2</v>
      </c>
      <c r="L55" s="9">
        <f xml:space="preserve"> FIND(" Cited ",SLR479_202312023[[#This Row],[Rok, publikacja, cytowania]])</f>
        <v>63</v>
      </c>
      <c r="M55" s="9" t="str">
        <f>MID(SLR479_202312023[[#This Row],[Rok, publikacja, cytowania]],1,SLR479_202312023[[#This Row],[L_znaków_bez_cytowań]])</f>
        <v xml:space="preserve">(2020) Studies in Educational Evaluation, 67, art. no. 100933, </v>
      </c>
      <c r="N55" s="9" t="s">
        <v>412</v>
      </c>
      <c r="O55" s="9" t="s">
        <v>413</v>
      </c>
      <c r="P55" s="9">
        <f>COUNTIF(SLR479_202312023[[#This Row],[streszczenie]],"*"&amp;#REF!&amp;"*")</f>
        <v>0</v>
      </c>
      <c r="Q55" s="9">
        <f>COUNTIFS(SLR479_202312023[[#This Row],[streszczenie]],"*"&amp;#REF!&amp;"*",SLR479_202312023[[#This Row],[streszczenie]],"*"&amp;#REF!&amp;"*")</f>
        <v>0</v>
      </c>
      <c r="R55" s="9" t="s">
        <v>10</v>
      </c>
      <c r="S55" s="9" t="s">
        <v>11</v>
      </c>
      <c r="T55" s="9" t="s">
        <v>12</v>
      </c>
    </row>
    <row r="56" spans="1:20" x14ac:dyDescent="0.45">
      <c r="A56" s="9">
        <v>55</v>
      </c>
      <c r="B56" s="9" t="s">
        <v>2436</v>
      </c>
      <c r="C56" s="9" t="s">
        <v>2439</v>
      </c>
      <c r="D56" s="9" t="str">
        <f>SLR479_202312023[[#This Row],[Rok, publikacja]]&amp;SLR479_202312023[[#This Row],[DOI]]</f>
        <v>(2019) European Research on Management and Business Economics, 25 (2), pp. 87 - 92, DOI: 10.1016/j.iedeen.2019.01.001</v>
      </c>
      <c r="E56" s="9" t="s">
        <v>2443</v>
      </c>
      <c r="F56" s="9" t="s">
        <v>2440</v>
      </c>
      <c r="G56" s="9">
        <f>MID(SLR479_202312023[[#This Row],[Rok, publikacja, cytowania]],2,4)+0</f>
        <v>2019</v>
      </c>
      <c r="H56" s="9">
        <f>(MID(SLR479_202312023[[#This Row],[Rok, publikacja, cytowania]],FIND(" Cited ",SLR479_202312023[[#This Row],[Rok, publikacja, cytowania]])+7,SLR479_202312023[[#This Row],[IlośćZnakówLCyt]]))+0</f>
        <v>43</v>
      </c>
      <c r="I56" s="9">
        <f>FIND(" Cited ",SLR479_202312023[[#This Row],[Rok, publikacja, cytowania]])+7</f>
        <v>91</v>
      </c>
      <c r="J56" s="9">
        <f>FIND(" times",SLR479_202312023[[#This Row],[Rok, publikacja, cytowania]])</f>
        <v>93</v>
      </c>
      <c r="K56" s="9">
        <f>SLR479_202312023[[#This Row],[koniecLCyt]]-SLR479_202312023[[#This Row],[poczLCyt]]</f>
        <v>2</v>
      </c>
      <c r="L56" s="9">
        <f xml:space="preserve"> FIND(" Cited ",SLR479_202312023[[#This Row],[Rok, publikacja, cytowania]])</f>
        <v>84</v>
      </c>
      <c r="M56" s="9" t="str">
        <f>MID(SLR479_202312023[[#This Row],[Rok, publikacja, cytowania]],1,SLR479_202312023[[#This Row],[L_znaków_bez_cytowań]])</f>
        <v xml:space="preserve">(2019) European Research on Management and Business Economics, 25 (2), pp. 87 - 92, </v>
      </c>
      <c r="N56" s="9" t="s">
        <v>2441</v>
      </c>
      <c r="O56" s="9" t="s">
        <v>2442</v>
      </c>
      <c r="P56" s="9">
        <f>COUNTIF(SLR479_202312023[[#This Row],[streszczenie]],"*"&amp;#REF!&amp;"*")</f>
        <v>0</v>
      </c>
      <c r="Q56" s="9">
        <f>COUNTIFS(SLR479_202312023[[#This Row],[streszczenie]],"*"&amp;#REF!&amp;"*",SLR479_202312023[[#This Row],[streszczenie]],"*"&amp;#REF!&amp;"*")</f>
        <v>0</v>
      </c>
      <c r="R56" s="9" t="s">
        <v>10</v>
      </c>
      <c r="S56" s="9" t="s">
        <v>11</v>
      </c>
      <c r="T56" s="9" t="s">
        <v>12</v>
      </c>
    </row>
    <row r="57" spans="1:20" x14ac:dyDescent="0.45">
      <c r="A57" s="9">
        <v>56</v>
      </c>
      <c r="B57" s="9" t="s">
        <v>453</v>
      </c>
      <c r="C57" s="9" t="s">
        <v>456</v>
      </c>
      <c r="D57" s="9" t="str">
        <f>SLR479_202312023[[#This Row],[Rok, publikacja]]&amp;SLR479_202312023[[#This Row],[DOI]]</f>
        <v>(2021) Industry and Higher Education, 35 (1), pp. 3 - 9, DOI: 10.1177/0950422220962696</v>
      </c>
      <c r="E57" s="9" t="s">
        <v>460</v>
      </c>
      <c r="F57" s="9" t="s">
        <v>457</v>
      </c>
      <c r="G57" s="9">
        <f>MID(SLR479_202312023[[#This Row],[Rok, publikacja, cytowania]],2,4)+0</f>
        <v>2021</v>
      </c>
      <c r="H57" s="9">
        <f>(MID(SLR479_202312023[[#This Row],[Rok, publikacja, cytowania]],FIND(" Cited ",SLR479_202312023[[#This Row],[Rok, publikacja, cytowania]])+7,SLR479_202312023[[#This Row],[IlośćZnakówLCyt]]))+0</f>
        <v>32</v>
      </c>
      <c r="I57" s="9">
        <f>FIND(" Cited ",SLR479_202312023[[#This Row],[Rok, publikacja, cytowania]])+7</f>
        <v>64</v>
      </c>
      <c r="J57" s="9">
        <f>FIND(" times",SLR479_202312023[[#This Row],[Rok, publikacja, cytowania]])</f>
        <v>66</v>
      </c>
      <c r="K57" s="9">
        <f>SLR479_202312023[[#This Row],[koniecLCyt]]-SLR479_202312023[[#This Row],[poczLCyt]]</f>
        <v>2</v>
      </c>
      <c r="L57" s="9">
        <f xml:space="preserve"> FIND(" Cited ",SLR479_202312023[[#This Row],[Rok, publikacja, cytowania]])</f>
        <v>57</v>
      </c>
      <c r="M57" s="9" t="str">
        <f>MID(SLR479_202312023[[#This Row],[Rok, publikacja, cytowania]],1,SLR479_202312023[[#This Row],[L_znaków_bez_cytowań]])</f>
        <v xml:space="preserve">(2021) Industry and Higher Education, 35 (1), pp. 3 - 9, </v>
      </c>
      <c r="N57" s="9" t="s">
        <v>458</v>
      </c>
      <c r="O57" s="9" t="s">
        <v>459</v>
      </c>
      <c r="P57" s="9">
        <f>COUNTIF(SLR479_202312023[[#This Row],[streszczenie]],"*"&amp;#REF!&amp;"*")</f>
        <v>0</v>
      </c>
      <c r="Q57" s="9">
        <f>COUNTIFS(SLR479_202312023[[#This Row],[streszczenie]],"*"&amp;#REF!&amp;"*",SLR479_202312023[[#This Row],[streszczenie]],"*"&amp;#REF!&amp;"*")</f>
        <v>0</v>
      </c>
      <c r="R57" s="9" t="s">
        <v>10</v>
      </c>
      <c r="S57" s="9" t="s">
        <v>11</v>
      </c>
      <c r="T57" s="9" t="s">
        <v>12</v>
      </c>
    </row>
    <row r="58" spans="1:20" x14ac:dyDescent="0.45">
      <c r="A58" s="9">
        <v>57</v>
      </c>
      <c r="B58" s="9" t="s">
        <v>2444</v>
      </c>
      <c r="C58" s="9" t="s">
        <v>2447</v>
      </c>
      <c r="D58" s="9" t="str">
        <f>SLR479_202312023[[#This Row],[Rok, publikacja]]&amp;SLR479_202312023[[#This Row],[DOI]]</f>
        <v>(2011) Energy Policy, 39 (3), pp. 1254 - 1264, DOI: 10.1016/j.enpol.2010.11.053</v>
      </c>
      <c r="E58" s="9" t="s">
        <v>2451</v>
      </c>
      <c r="F58" s="9" t="s">
        <v>2448</v>
      </c>
      <c r="G58" s="9">
        <f>MID(SLR479_202312023[[#This Row],[Rok, publikacja, cytowania]],2,4)+0</f>
        <v>2011</v>
      </c>
      <c r="H58" s="9">
        <f>(MID(SLR479_202312023[[#This Row],[Rok, publikacja, cytowania]],FIND(" Cited ",SLR479_202312023[[#This Row],[Rok, publikacja, cytowania]])+7,SLR479_202312023[[#This Row],[IlośćZnakówLCyt]]))+0</f>
        <v>28</v>
      </c>
      <c r="I58" s="9">
        <f>FIND(" Cited ",SLR479_202312023[[#This Row],[Rok, publikacja, cytowania]])+7</f>
        <v>54</v>
      </c>
      <c r="J58" s="9">
        <f>FIND(" times",SLR479_202312023[[#This Row],[Rok, publikacja, cytowania]])</f>
        <v>56</v>
      </c>
      <c r="K58" s="9">
        <f>SLR479_202312023[[#This Row],[koniecLCyt]]-SLR479_202312023[[#This Row],[poczLCyt]]</f>
        <v>2</v>
      </c>
      <c r="L58" s="9">
        <f xml:space="preserve"> FIND(" Cited ",SLR479_202312023[[#This Row],[Rok, publikacja, cytowania]])</f>
        <v>47</v>
      </c>
      <c r="M58" s="9" t="str">
        <f>MID(SLR479_202312023[[#This Row],[Rok, publikacja, cytowania]],1,SLR479_202312023[[#This Row],[L_znaków_bez_cytowań]])</f>
        <v xml:space="preserve">(2011) Energy Policy, 39 (3), pp. 1254 - 1264, </v>
      </c>
      <c r="N58" s="9" t="s">
        <v>2449</v>
      </c>
      <c r="O58" s="9" t="s">
        <v>2450</v>
      </c>
      <c r="P58" s="9">
        <f>COUNTIF(SLR479_202312023[[#This Row],[streszczenie]],"*"&amp;#REF!&amp;"*")</f>
        <v>0</v>
      </c>
      <c r="Q58" s="9">
        <f>COUNTIFS(SLR479_202312023[[#This Row],[streszczenie]],"*"&amp;#REF!&amp;"*",SLR479_202312023[[#This Row],[streszczenie]],"*"&amp;#REF!&amp;"*")</f>
        <v>0</v>
      </c>
      <c r="R58" s="9" t="s">
        <v>10</v>
      </c>
      <c r="S58" s="9" t="s">
        <v>11</v>
      </c>
      <c r="T58" s="9" t="s">
        <v>12</v>
      </c>
    </row>
    <row r="59" spans="1:20" x14ac:dyDescent="0.45">
      <c r="A59" s="9">
        <v>58</v>
      </c>
      <c r="B59" s="9" t="s">
        <v>483</v>
      </c>
      <c r="C59" s="9" t="s">
        <v>486</v>
      </c>
      <c r="D59" s="9" t="str">
        <f>SLR479_202312023[[#This Row],[Rok, publikacja]]&amp;SLR479_202312023[[#This Row],[DOI]]</f>
        <v>(2017) Higher Education, 73 (1), pp. 97 - 111, DOI: 10.1007/s10734-016-0007-y</v>
      </c>
      <c r="E59" s="9" t="s">
        <v>490</v>
      </c>
      <c r="F59" s="9" t="s">
        <v>487</v>
      </c>
      <c r="G59" s="9">
        <f>MID(SLR479_202312023[[#This Row],[Rok, publikacja, cytowania]],2,4)+0</f>
        <v>2017</v>
      </c>
      <c r="H59" s="9">
        <f>(MID(SLR479_202312023[[#This Row],[Rok, publikacja, cytowania]],FIND(" Cited ",SLR479_202312023[[#This Row],[Rok, publikacja, cytowania]])+7,SLR479_202312023[[#This Row],[IlośćZnakówLCyt]]))+0</f>
        <v>55</v>
      </c>
      <c r="I59" s="9">
        <f>FIND(" Cited ",SLR479_202312023[[#This Row],[Rok, publikacja, cytowania]])+7</f>
        <v>54</v>
      </c>
      <c r="J59" s="9">
        <f>FIND(" times",SLR479_202312023[[#This Row],[Rok, publikacja, cytowania]])</f>
        <v>56</v>
      </c>
      <c r="K59" s="9">
        <f>SLR479_202312023[[#This Row],[koniecLCyt]]-SLR479_202312023[[#This Row],[poczLCyt]]</f>
        <v>2</v>
      </c>
      <c r="L59" s="9">
        <f xml:space="preserve"> FIND(" Cited ",SLR479_202312023[[#This Row],[Rok, publikacja, cytowania]])</f>
        <v>47</v>
      </c>
      <c r="M59" s="9" t="str">
        <f>MID(SLR479_202312023[[#This Row],[Rok, publikacja, cytowania]],1,SLR479_202312023[[#This Row],[L_znaków_bez_cytowań]])</f>
        <v xml:space="preserve">(2017) Higher Education, 73 (1), pp. 97 - 111, </v>
      </c>
      <c r="N59" s="9" t="s">
        <v>488</v>
      </c>
      <c r="O59" s="9" t="s">
        <v>489</v>
      </c>
      <c r="P59" s="9">
        <f>COUNTIF(SLR479_202312023[[#This Row],[streszczenie]],"*"&amp;#REF!&amp;"*")</f>
        <v>0</v>
      </c>
      <c r="Q59" s="9">
        <f>COUNTIFS(SLR479_202312023[[#This Row],[streszczenie]],"*"&amp;#REF!&amp;"*",SLR479_202312023[[#This Row],[streszczenie]],"*"&amp;#REF!&amp;"*")</f>
        <v>0</v>
      </c>
      <c r="R59" s="9" t="s">
        <v>10</v>
      </c>
      <c r="S59" s="9" t="s">
        <v>11</v>
      </c>
      <c r="T59" s="9" t="s">
        <v>12</v>
      </c>
    </row>
    <row r="60" spans="1:20" x14ac:dyDescent="0.45">
      <c r="A60" s="9">
        <v>59</v>
      </c>
      <c r="B60" s="9" t="s">
        <v>491</v>
      </c>
      <c r="C60" s="9" t="s">
        <v>494</v>
      </c>
      <c r="D60" s="9" t="str">
        <f>SLR479_202312023[[#This Row],[Rok, publikacja]]&amp;SLR479_202312023[[#This Row],[DOI]]</f>
        <v>(2018) Journal of International Studies, 11 (4), pp. 326 - 340, DOI: 10.14254/2071-8330.2018/11-4/23</v>
      </c>
      <c r="E60" s="9" t="s">
        <v>498</v>
      </c>
      <c r="F60" s="9" t="s">
        <v>495</v>
      </c>
      <c r="G60" s="9">
        <f>MID(SLR479_202312023[[#This Row],[Rok, publikacja, cytowania]],2,4)+0</f>
        <v>2018</v>
      </c>
      <c r="H60" s="9">
        <f>(MID(SLR479_202312023[[#This Row],[Rok, publikacja, cytowania]],FIND(" Cited ",SLR479_202312023[[#This Row],[Rok, publikacja, cytowania]])+7,SLR479_202312023[[#This Row],[IlośćZnakówLCyt]]))+0</f>
        <v>20</v>
      </c>
      <c r="I60" s="9">
        <f>FIND(" Cited ",SLR479_202312023[[#This Row],[Rok, publikacja, cytowania]])+7</f>
        <v>71</v>
      </c>
      <c r="J60" s="9">
        <f>FIND(" times",SLR479_202312023[[#This Row],[Rok, publikacja, cytowania]])</f>
        <v>73</v>
      </c>
      <c r="K60" s="9">
        <f>SLR479_202312023[[#This Row],[koniecLCyt]]-SLR479_202312023[[#This Row],[poczLCyt]]</f>
        <v>2</v>
      </c>
      <c r="L60" s="9">
        <f xml:space="preserve"> FIND(" Cited ",SLR479_202312023[[#This Row],[Rok, publikacja, cytowania]])</f>
        <v>64</v>
      </c>
      <c r="M60" s="9" t="str">
        <f>MID(SLR479_202312023[[#This Row],[Rok, publikacja, cytowania]],1,SLR479_202312023[[#This Row],[L_znaków_bez_cytowań]])</f>
        <v xml:space="preserve">(2018) Journal of International Studies, 11 (4), pp. 326 - 340, </v>
      </c>
      <c r="N60" s="9" t="s">
        <v>496</v>
      </c>
      <c r="O60" s="9" t="s">
        <v>497</v>
      </c>
      <c r="P60" s="9">
        <f>COUNTIF(SLR479_202312023[[#This Row],[streszczenie]],"*"&amp;#REF!&amp;"*")</f>
        <v>0</v>
      </c>
      <c r="Q60" s="9">
        <f>COUNTIFS(SLR479_202312023[[#This Row],[streszczenie]],"*"&amp;#REF!&amp;"*",SLR479_202312023[[#This Row],[streszczenie]],"*"&amp;#REF!&amp;"*")</f>
        <v>0</v>
      </c>
      <c r="R60" s="9" t="s">
        <v>10</v>
      </c>
      <c r="S60" s="9" t="s">
        <v>11</v>
      </c>
      <c r="T60" s="9" t="s">
        <v>12</v>
      </c>
    </row>
    <row r="61" spans="1:20" x14ac:dyDescent="0.45">
      <c r="A61" s="9">
        <v>60</v>
      </c>
      <c r="B61" s="9" t="s">
        <v>507</v>
      </c>
      <c r="C61" s="9" t="s">
        <v>509</v>
      </c>
      <c r="D61" s="9" t="str">
        <f>SLR479_202312023[[#This Row],[Rok, publikacja]]&amp;SLR479_202312023[[#This Row],[DOI]]</f>
        <v>(2007) People and Place, 15 (1), pp. 22 - 29, 0</v>
      </c>
      <c r="E61" s="9" t="s">
        <v>512</v>
      </c>
      <c r="F61" s="9" t="s">
        <v>510</v>
      </c>
      <c r="G61" s="9">
        <f>MID(SLR479_202312023[[#This Row],[Rok, publikacja, cytowania]],2,4)+0</f>
        <v>2007</v>
      </c>
      <c r="H61" s="9">
        <f>(MID(SLR479_202312023[[#This Row],[Rok, publikacja, cytowania]],FIND(" Cited ",SLR479_202312023[[#This Row],[Rok, publikacja, cytowania]])+7,SLR479_202312023[[#This Row],[IlośćZnakówLCyt]]))+0</f>
        <v>37</v>
      </c>
      <c r="I61" s="9">
        <f>FIND(" Cited ",SLR479_202312023[[#This Row],[Rok, publikacja, cytowania]])+7</f>
        <v>53</v>
      </c>
      <c r="J61" s="9">
        <f>FIND(" times",SLR479_202312023[[#This Row],[Rok, publikacja, cytowania]])</f>
        <v>55</v>
      </c>
      <c r="K61" s="9">
        <f>SLR479_202312023[[#This Row],[koniecLCyt]]-SLR479_202312023[[#This Row],[poczLCyt]]</f>
        <v>2</v>
      </c>
      <c r="L61" s="9">
        <f xml:space="preserve"> FIND(" Cited ",SLR479_202312023[[#This Row],[Rok, publikacja, cytowania]])</f>
        <v>46</v>
      </c>
      <c r="M61" s="9" t="str">
        <f>MID(SLR479_202312023[[#This Row],[Rok, publikacja, cytowania]],1,SLR479_202312023[[#This Row],[L_znaków_bez_cytowań]])</f>
        <v xml:space="preserve">(2007) People and Place, 15 (1), pp. 22 - 29, </v>
      </c>
      <c r="N61" s="9">
        <v>0</v>
      </c>
      <c r="O61" s="9" t="s">
        <v>511</v>
      </c>
      <c r="P61" s="9">
        <f>COUNTIF(SLR479_202312023[[#This Row],[streszczenie]],"*"&amp;#REF!&amp;"*")</f>
        <v>0</v>
      </c>
      <c r="Q61" s="9">
        <f>COUNTIFS(SLR479_202312023[[#This Row],[streszczenie]],"*"&amp;#REF!&amp;"*",SLR479_202312023[[#This Row],[streszczenie]],"*"&amp;#REF!&amp;"*")</f>
        <v>0</v>
      </c>
      <c r="R61" s="9" t="s">
        <v>10</v>
      </c>
      <c r="S61" s="9" t="s">
        <v>11</v>
      </c>
      <c r="T61" s="9" t="s">
        <v>12</v>
      </c>
    </row>
    <row r="62" spans="1:20" x14ac:dyDescent="0.45">
      <c r="A62" s="9">
        <v>61</v>
      </c>
      <c r="B62" s="9" t="s">
        <v>2452</v>
      </c>
      <c r="C62" s="9" t="s">
        <v>2454</v>
      </c>
      <c r="D62" s="9" t="str">
        <f>SLR479_202312023[[#This Row],[Rok, publikacja]]&amp;SLR479_202312023[[#This Row],[DOI]]</f>
        <v>(2015) European Journal of Applied Linguistics, 3 (2), pp. 255 - 276, DOI: 10.1515/eujal-2014-0024</v>
      </c>
      <c r="E62" s="9" t="s">
        <v>2458</v>
      </c>
      <c r="F62" s="9" t="s">
        <v>2455</v>
      </c>
      <c r="G62" s="9">
        <f>MID(SLR479_202312023[[#This Row],[Rok, publikacja, cytowania]],2,4)+0</f>
        <v>2015</v>
      </c>
      <c r="H62" s="9">
        <f>(MID(SLR479_202312023[[#This Row],[Rok, publikacja, cytowania]],FIND(" Cited ",SLR479_202312023[[#This Row],[Rok, publikacja, cytowania]])+7,SLR479_202312023[[#This Row],[IlośćZnakówLCyt]]))+0</f>
        <v>21</v>
      </c>
      <c r="I62" s="9">
        <f>FIND(" Cited ",SLR479_202312023[[#This Row],[Rok, publikacja, cytowania]])+7</f>
        <v>77</v>
      </c>
      <c r="J62" s="9">
        <f>FIND(" times",SLR479_202312023[[#This Row],[Rok, publikacja, cytowania]])</f>
        <v>79</v>
      </c>
      <c r="K62" s="9">
        <f>SLR479_202312023[[#This Row],[koniecLCyt]]-SLR479_202312023[[#This Row],[poczLCyt]]</f>
        <v>2</v>
      </c>
      <c r="L62" s="9">
        <f xml:space="preserve"> FIND(" Cited ",SLR479_202312023[[#This Row],[Rok, publikacja, cytowania]])</f>
        <v>70</v>
      </c>
      <c r="M62" s="9" t="str">
        <f>MID(SLR479_202312023[[#This Row],[Rok, publikacja, cytowania]],1,SLR479_202312023[[#This Row],[L_znaków_bez_cytowań]])</f>
        <v xml:space="preserve">(2015) European Journal of Applied Linguistics, 3 (2), pp. 255 - 276, </v>
      </c>
      <c r="N62" s="9" t="s">
        <v>2456</v>
      </c>
      <c r="O62" s="9" t="s">
        <v>2457</v>
      </c>
      <c r="P62" s="9">
        <f>COUNTIF(SLR479_202312023[[#This Row],[streszczenie]],"*"&amp;#REF!&amp;"*")</f>
        <v>0</v>
      </c>
      <c r="Q62" s="9">
        <f>COUNTIFS(SLR479_202312023[[#This Row],[streszczenie]],"*"&amp;#REF!&amp;"*",SLR479_202312023[[#This Row],[streszczenie]],"*"&amp;#REF!&amp;"*")</f>
        <v>0</v>
      </c>
      <c r="R62" s="9" t="s">
        <v>10</v>
      </c>
      <c r="S62" s="9" t="s">
        <v>11</v>
      </c>
      <c r="T62" s="9" t="s">
        <v>12</v>
      </c>
    </row>
    <row r="63" spans="1:20" x14ac:dyDescent="0.45">
      <c r="A63" s="9">
        <v>62</v>
      </c>
      <c r="B63" s="9" t="s">
        <v>2459</v>
      </c>
      <c r="C63" s="9" t="s">
        <v>2462</v>
      </c>
      <c r="D63" s="9" t="str">
        <f>SLR479_202312023[[#This Row],[Rok, publikacja]]&amp;SLR479_202312023[[#This Row],[DOI]]</f>
        <v>(2014) Public Organization Review, 14 (2), pp. 159 - 171, DOI: 10.1007/s11115-012-0211-x</v>
      </c>
      <c r="E63" s="9" t="s">
        <v>2466</v>
      </c>
      <c r="F63" s="9" t="s">
        <v>2463</v>
      </c>
      <c r="G63" s="9">
        <f>MID(SLR479_202312023[[#This Row],[Rok, publikacja, cytowania]],2,4)+0</f>
        <v>2014</v>
      </c>
      <c r="H63" s="9">
        <f>(MID(SLR479_202312023[[#This Row],[Rok, publikacja, cytowania]],FIND(" Cited ",SLR479_202312023[[#This Row],[Rok, publikacja, cytowania]])+7,SLR479_202312023[[#This Row],[IlośćZnakówLCyt]]))+0</f>
        <v>22</v>
      </c>
      <c r="I63" s="9">
        <f>FIND(" Cited ",SLR479_202312023[[#This Row],[Rok, publikacja, cytowania]])+7</f>
        <v>65</v>
      </c>
      <c r="J63" s="9">
        <f>FIND(" times",SLR479_202312023[[#This Row],[Rok, publikacja, cytowania]])</f>
        <v>67</v>
      </c>
      <c r="K63" s="9">
        <f>SLR479_202312023[[#This Row],[koniecLCyt]]-SLR479_202312023[[#This Row],[poczLCyt]]</f>
        <v>2</v>
      </c>
      <c r="L63" s="9">
        <f xml:space="preserve"> FIND(" Cited ",SLR479_202312023[[#This Row],[Rok, publikacja, cytowania]])</f>
        <v>58</v>
      </c>
      <c r="M63" s="9" t="str">
        <f>MID(SLR479_202312023[[#This Row],[Rok, publikacja, cytowania]],1,SLR479_202312023[[#This Row],[L_znaków_bez_cytowań]])</f>
        <v xml:space="preserve">(2014) Public Organization Review, 14 (2), pp. 159 - 171, </v>
      </c>
      <c r="N63" s="9" t="s">
        <v>2464</v>
      </c>
      <c r="O63" s="9" t="s">
        <v>2465</v>
      </c>
      <c r="P63" s="9">
        <f>COUNTIF(SLR479_202312023[[#This Row],[streszczenie]],"*"&amp;#REF!&amp;"*")</f>
        <v>0</v>
      </c>
      <c r="Q63" s="9">
        <f>COUNTIFS(SLR479_202312023[[#This Row],[streszczenie]],"*"&amp;#REF!&amp;"*",SLR479_202312023[[#This Row],[streszczenie]],"*"&amp;#REF!&amp;"*")</f>
        <v>0</v>
      </c>
      <c r="R63" s="9" t="s">
        <v>10</v>
      </c>
      <c r="S63" s="9" t="s">
        <v>11</v>
      </c>
      <c r="T63" s="9" t="s">
        <v>12</v>
      </c>
    </row>
    <row r="64" spans="1:20" x14ac:dyDescent="0.45">
      <c r="A64" s="9">
        <v>63</v>
      </c>
      <c r="B64" s="9" t="s">
        <v>2467</v>
      </c>
      <c r="C64" s="9" t="s">
        <v>2470</v>
      </c>
      <c r="D64" s="9" t="str">
        <f>SLR479_202312023[[#This Row],[Rok, publikacja]]&amp;SLR479_202312023[[#This Row],[DOI]]</f>
        <v>(2013) Journal of Industrial Engineering International, 9 (1), art. no. 15, DOI: 10.1186/2251-712X-9-15</v>
      </c>
      <c r="E64" s="9" t="s">
        <v>2474</v>
      </c>
      <c r="F64" s="9" t="s">
        <v>2471</v>
      </c>
      <c r="G64" s="9">
        <f>MID(SLR479_202312023[[#This Row],[Rok, publikacja, cytowania]],2,4)+0</f>
        <v>2013</v>
      </c>
      <c r="H64" s="9">
        <f>(MID(SLR479_202312023[[#This Row],[Rok, publikacja, cytowania]],FIND(" Cited ",SLR479_202312023[[#This Row],[Rok, publikacja, cytowania]])+7,SLR479_202312023[[#This Row],[IlośćZnakówLCyt]]))+0</f>
        <v>39</v>
      </c>
      <c r="I64" s="9">
        <f>FIND(" Cited ",SLR479_202312023[[#This Row],[Rok, publikacja, cytowania]])+7</f>
        <v>83</v>
      </c>
      <c r="J64" s="9">
        <f>FIND(" times",SLR479_202312023[[#This Row],[Rok, publikacja, cytowania]])</f>
        <v>85</v>
      </c>
      <c r="K64" s="9">
        <f>SLR479_202312023[[#This Row],[koniecLCyt]]-SLR479_202312023[[#This Row],[poczLCyt]]</f>
        <v>2</v>
      </c>
      <c r="L64" s="9">
        <f xml:space="preserve"> FIND(" Cited ",SLR479_202312023[[#This Row],[Rok, publikacja, cytowania]])</f>
        <v>76</v>
      </c>
      <c r="M64" s="9" t="str">
        <f>MID(SLR479_202312023[[#This Row],[Rok, publikacja, cytowania]],1,SLR479_202312023[[#This Row],[L_znaków_bez_cytowań]])</f>
        <v xml:space="preserve">(2013) Journal of Industrial Engineering International, 9 (1), art. no. 15, </v>
      </c>
      <c r="N64" s="9" t="s">
        <v>2472</v>
      </c>
      <c r="O64" s="9" t="s">
        <v>2473</v>
      </c>
      <c r="P64" s="9">
        <f>COUNTIF(SLR479_202312023[[#This Row],[streszczenie]],"*"&amp;#REF!&amp;"*")</f>
        <v>0</v>
      </c>
      <c r="Q64" s="9">
        <f>COUNTIFS(SLR479_202312023[[#This Row],[streszczenie]],"*"&amp;#REF!&amp;"*",SLR479_202312023[[#This Row],[streszczenie]],"*"&amp;#REF!&amp;"*")</f>
        <v>0</v>
      </c>
      <c r="R64" s="9" t="s">
        <v>10</v>
      </c>
      <c r="S64" s="9" t="s">
        <v>11</v>
      </c>
      <c r="T64" s="9" t="s">
        <v>12</v>
      </c>
    </row>
    <row r="65" spans="1:20" x14ac:dyDescent="0.45">
      <c r="A65" s="9">
        <v>64</v>
      </c>
      <c r="B65" s="9" t="s">
        <v>2475</v>
      </c>
      <c r="C65" s="9" t="s">
        <v>2478</v>
      </c>
      <c r="D65" s="9" t="str">
        <f>SLR479_202312023[[#This Row],[Rok, publikacja]]&amp;SLR479_202312023[[#This Row],[DOI]]</f>
        <v>(2020) Higher Education, 79 (6), pp. 1039 - 1056, DOI: 10.1007/s10734-019-00455-8</v>
      </c>
      <c r="E65" s="9" t="s">
        <v>2482</v>
      </c>
      <c r="F65" s="9" t="s">
        <v>2479</v>
      </c>
      <c r="G65" s="9">
        <f>MID(SLR479_202312023[[#This Row],[Rok, publikacja, cytowania]],2,4)+0</f>
        <v>2020</v>
      </c>
      <c r="H65" s="9">
        <f>(MID(SLR479_202312023[[#This Row],[Rok, publikacja, cytowania]],FIND(" Cited ",SLR479_202312023[[#This Row],[Rok, publikacja, cytowania]])+7,SLR479_202312023[[#This Row],[IlośćZnakówLCyt]]))+0</f>
        <v>18</v>
      </c>
      <c r="I65" s="9">
        <f>FIND(" Cited ",SLR479_202312023[[#This Row],[Rok, publikacja, cytowania]])+7</f>
        <v>57</v>
      </c>
      <c r="J65" s="9">
        <f>FIND(" times",SLR479_202312023[[#This Row],[Rok, publikacja, cytowania]])</f>
        <v>59</v>
      </c>
      <c r="K65" s="9">
        <f>SLR479_202312023[[#This Row],[koniecLCyt]]-SLR479_202312023[[#This Row],[poczLCyt]]</f>
        <v>2</v>
      </c>
      <c r="L65" s="9">
        <f xml:space="preserve"> FIND(" Cited ",SLR479_202312023[[#This Row],[Rok, publikacja, cytowania]])</f>
        <v>50</v>
      </c>
      <c r="M65" s="9" t="str">
        <f>MID(SLR479_202312023[[#This Row],[Rok, publikacja, cytowania]],1,SLR479_202312023[[#This Row],[L_znaków_bez_cytowań]])</f>
        <v xml:space="preserve">(2020) Higher Education, 79 (6), pp. 1039 - 1056, </v>
      </c>
      <c r="N65" s="9" t="s">
        <v>2480</v>
      </c>
      <c r="O65" s="9" t="s">
        <v>2481</v>
      </c>
      <c r="P65" s="9">
        <f>COUNTIF(SLR479_202312023[[#This Row],[streszczenie]],"*"&amp;#REF!&amp;"*")</f>
        <v>0</v>
      </c>
      <c r="Q65" s="9">
        <f>COUNTIFS(SLR479_202312023[[#This Row],[streszczenie]],"*"&amp;#REF!&amp;"*",SLR479_202312023[[#This Row],[streszczenie]],"*"&amp;#REF!&amp;"*")</f>
        <v>0</v>
      </c>
      <c r="R65" s="9" t="s">
        <v>10</v>
      </c>
      <c r="S65" s="9" t="s">
        <v>11</v>
      </c>
      <c r="T65" s="9" t="s">
        <v>12</v>
      </c>
    </row>
    <row r="66" spans="1:20" x14ac:dyDescent="0.45">
      <c r="A66" s="9">
        <v>65</v>
      </c>
      <c r="B66" s="9" t="s">
        <v>527</v>
      </c>
      <c r="C66" s="9" t="s">
        <v>530</v>
      </c>
      <c r="D66" s="9" t="str">
        <f>SLR479_202312023[[#This Row],[Rok, publikacja]]&amp;SLR479_202312023[[#This Row],[DOI]]</f>
        <v>(2019) International Journal of Qualitative Studies in Education, 32 (9), pp. 1072 - 1093, DOI: 10.1080/09518398.2019.1645907</v>
      </c>
      <c r="E66" s="9" t="s">
        <v>534</v>
      </c>
      <c r="F66" s="9" t="s">
        <v>531</v>
      </c>
      <c r="G66" s="9">
        <f>MID(SLR479_202312023[[#This Row],[Rok, publikacja, cytowania]],2,4)+0</f>
        <v>2019</v>
      </c>
      <c r="H66" s="9">
        <f>(MID(SLR479_202312023[[#This Row],[Rok, publikacja, cytowania]],FIND(" Cited ",SLR479_202312023[[#This Row],[Rok, publikacja, cytowania]])+7,SLR479_202312023[[#This Row],[IlośćZnakówLCyt]]))+0</f>
        <v>21</v>
      </c>
      <c r="I66" s="9">
        <f>FIND(" Cited ",SLR479_202312023[[#This Row],[Rok, publikacja, cytowania]])+7</f>
        <v>98</v>
      </c>
      <c r="J66" s="9">
        <f>FIND(" times",SLR479_202312023[[#This Row],[Rok, publikacja, cytowania]])</f>
        <v>100</v>
      </c>
      <c r="K66" s="9">
        <f>SLR479_202312023[[#This Row],[koniecLCyt]]-SLR479_202312023[[#This Row],[poczLCyt]]</f>
        <v>2</v>
      </c>
      <c r="L66" s="9">
        <f xml:space="preserve"> FIND(" Cited ",SLR479_202312023[[#This Row],[Rok, publikacja, cytowania]])</f>
        <v>91</v>
      </c>
      <c r="M66" s="9" t="str">
        <f>MID(SLR479_202312023[[#This Row],[Rok, publikacja, cytowania]],1,SLR479_202312023[[#This Row],[L_znaków_bez_cytowań]])</f>
        <v xml:space="preserve">(2019) International Journal of Qualitative Studies in Education, 32 (9), pp. 1072 - 1093, </v>
      </c>
      <c r="N66" s="9" t="s">
        <v>532</v>
      </c>
      <c r="O66" s="9" t="s">
        <v>533</v>
      </c>
      <c r="P66" s="9">
        <f>COUNTIF(SLR479_202312023[[#This Row],[streszczenie]],"*"&amp;#REF!&amp;"*")</f>
        <v>0</v>
      </c>
      <c r="Q66" s="9">
        <f>COUNTIFS(SLR479_202312023[[#This Row],[streszczenie]],"*"&amp;#REF!&amp;"*",SLR479_202312023[[#This Row],[streszczenie]],"*"&amp;#REF!&amp;"*")</f>
        <v>0</v>
      </c>
      <c r="R66" s="9" t="s">
        <v>10</v>
      </c>
      <c r="S66" s="9" t="s">
        <v>11</v>
      </c>
      <c r="T66" s="9" t="s">
        <v>12</v>
      </c>
    </row>
    <row r="67" spans="1:20" x14ac:dyDescent="0.45">
      <c r="A67" s="9">
        <v>66</v>
      </c>
      <c r="B67" s="9" t="s">
        <v>535</v>
      </c>
      <c r="C67" s="9" t="s">
        <v>537</v>
      </c>
      <c r="D67" s="9" t="str">
        <f>SLR479_202312023[[#This Row],[Rok, publikacja]]&amp;SLR479_202312023[[#This Row],[DOI]]</f>
        <v>(1992) Journal of Tertiary Education Administration, 14 (2), pp. 153 - 163, DOI: 10.1080/1036970920140203</v>
      </c>
      <c r="E67" s="9" t="s">
        <v>541</v>
      </c>
      <c r="F67" s="9" t="s">
        <v>538</v>
      </c>
      <c r="G67" s="9">
        <f>MID(SLR479_202312023[[#This Row],[Rok, publikacja, cytowania]],2,4)+0</f>
        <v>1992</v>
      </c>
      <c r="H67" s="9">
        <f>(MID(SLR479_202312023[[#This Row],[Rok, publikacja, cytowania]],FIND(" Cited ",SLR479_202312023[[#This Row],[Rok, publikacja, cytowania]])+7,SLR479_202312023[[#This Row],[IlośćZnakówLCyt]]))+0</f>
        <v>17</v>
      </c>
      <c r="I67" s="9">
        <f>FIND(" Cited ",SLR479_202312023[[#This Row],[Rok, publikacja, cytowania]])+7</f>
        <v>83</v>
      </c>
      <c r="J67" s="9">
        <f>FIND(" times",SLR479_202312023[[#This Row],[Rok, publikacja, cytowania]])</f>
        <v>85</v>
      </c>
      <c r="K67" s="9">
        <f>SLR479_202312023[[#This Row],[koniecLCyt]]-SLR479_202312023[[#This Row],[poczLCyt]]</f>
        <v>2</v>
      </c>
      <c r="L67" s="9">
        <f xml:space="preserve"> FIND(" Cited ",SLR479_202312023[[#This Row],[Rok, publikacja, cytowania]])</f>
        <v>76</v>
      </c>
      <c r="M67" s="9" t="str">
        <f>MID(SLR479_202312023[[#This Row],[Rok, publikacja, cytowania]],1,SLR479_202312023[[#This Row],[L_znaków_bez_cytowań]])</f>
        <v xml:space="preserve">(1992) Journal of Tertiary Education Administration, 14 (2), pp. 153 - 163, </v>
      </c>
      <c r="N67" s="9" t="s">
        <v>539</v>
      </c>
      <c r="O67" s="9" t="s">
        <v>540</v>
      </c>
      <c r="P67" s="9">
        <f>COUNTIF(SLR479_202312023[[#This Row],[streszczenie]],"*"&amp;#REF!&amp;"*")</f>
        <v>0</v>
      </c>
      <c r="Q67" s="9">
        <f>COUNTIFS(SLR479_202312023[[#This Row],[streszczenie]],"*"&amp;#REF!&amp;"*",SLR479_202312023[[#This Row],[streszczenie]],"*"&amp;#REF!&amp;"*")</f>
        <v>0</v>
      </c>
      <c r="R67" s="9" t="s">
        <v>10</v>
      </c>
      <c r="S67" s="9" t="s">
        <v>11</v>
      </c>
      <c r="T67" s="9" t="s">
        <v>12</v>
      </c>
    </row>
    <row r="68" spans="1:20" x14ac:dyDescent="0.45">
      <c r="A68" s="9">
        <v>67</v>
      </c>
      <c r="B68" s="9" t="s">
        <v>2483</v>
      </c>
      <c r="C68" s="9" t="s">
        <v>2486</v>
      </c>
      <c r="D68" s="9" t="str">
        <f>SLR479_202312023[[#This Row],[Rok, publikacja]]&amp;SLR479_202312023[[#This Row],[DOI]]</f>
        <v>(2011) Journal of Intellectual Capital, 12 (3), pp. 356 - 376, DOI: 10.1108/14691931111154689</v>
      </c>
      <c r="E68" s="9" t="s">
        <v>2490</v>
      </c>
      <c r="F68" s="9" t="s">
        <v>2487</v>
      </c>
      <c r="G68" s="9">
        <f>MID(SLR479_202312023[[#This Row],[Rok, publikacja, cytowania]],2,4)+0</f>
        <v>2011</v>
      </c>
      <c r="H68" s="9">
        <f>(MID(SLR479_202312023[[#This Row],[Rok, publikacja, cytowania]],FIND(" Cited ",SLR479_202312023[[#This Row],[Rok, publikacja, cytowania]])+7,SLR479_202312023[[#This Row],[IlośćZnakówLCyt]]))+0</f>
        <v>86</v>
      </c>
      <c r="I68" s="9">
        <f>FIND(" Cited ",SLR479_202312023[[#This Row],[Rok, publikacja, cytowania]])+7</f>
        <v>70</v>
      </c>
      <c r="J68" s="9">
        <f>FIND(" times",SLR479_202312023[[#This Row],[Rok, publikacja, cytowania]])</f>
        <v>72</v>
      </c>
      <c r="K68" s="9">
        <f>SLR479_202312023[[#This Row],[koniecLCyt]]-SLR479_202312023[[#This Row],[poczLCyt]]</f>
        <v>2</v>
      </c>
      <c r="L68" s="9">
        <f xml:space="preserve"> FIND(" Cited ",SLR479_202312023[[#This Row],[Rok, publikacja, cytowania]])</f>
        <v>63</v>
      </c>
      <c r="M68" s="9" t="str">
        <f>MID(SLR479_202312023[[#This Row],[Rok, publikacja, cytowania]],1,SLR479_202312023[[#This Row],[L_znaków_bez_cytowań]])</f>
        <v xml:space="preserve">(2011) Journal of Intellectual Capital, 12 (3), pp. 356 - 376, </v>
      </c>
      <c r="N68" s="9" t="s">
        <v>2488</v>
      </c>
      <c r="O68" s="9" t="s">
        <v>2489</v>
      </c>
      <c r="P68" s="9">
        <f>COUNTIF(SLR479_202312023[[#This Row],[streszczenie]],"*"&amp;#REF!&amp;"*")</f>
        <v>0</v>
      </c>
      <c r="Q68" s="9">
        <f>COUNTIFS(SLR479_202312023[[#This Row],[streszczenie]],"*"&amp;#REF!&amp;"*",SLR479_202312023[[#This Row],[streszczenie]],"*"&amp;#REF!&amp;"*")</f>
        <v>0</v>
      </c>
      <c r="R68" s="9" t="s">
        <v>10</v>
      </c>
      <c r="S68" s="9" t="s">
        <v>11</v>
      </c>
      <c r="T68" s="9" t="s">
        <v>12</v>
      </c>
    </row>
    <row r="69" spans="1:20" x14ac:dyDescent="0.45">
      <c r="A69" s="9">
        <v>68</v>
      </c>
      <c r="B69" s="9" t="s">
        <v>2491</v>
      </c>
      <c r="C69" s="9" t="s">
        <v>2493</v>
      </c>
      <c r="D69" s="9" t="str">
        <f>SLR479_202312023[[#This Row],[Rok, publikacja]]&amp;SLR479_202312023[[#This Row],[DOI]]</f>
        <v>(2018) Environmental Education Research, 24 (2), pp. 153 - 171, DOI: 10.1080/13504622.2016.1217395</v>
      </c>
      <c r="E69" s="9" t="s">
        <v>2497</v>
      </c>
      <c r="F69" s="9" t="s">
        <v>2494</v>
      </c>
      <c r="G69" s="9">
        <f>MID(SLR479_202312023[[#This Row],[Rok, publikacja, cytowania]],2,4)+0</f>
        <v>2018</v>
      </c>
      <c r="H69" s="9">
        <f>(MID(SLR479_202312023[[#This Row],[Rok, publikacja, cytowania]],FIND(" Cited ",SLR479_202312023[[#This Row],[Rok, publikacja, cytowania]])+7,SLR479_202312023[[#This Row],[IlośćZnakówLCyt]]))+0</f>
        <v>32</v>
      </c>
      <c r="I69" s="9">
        <f>FIND(" Cited ",SLR479_202312023[[#This Row],[Rok, publikacja, cytowania]])+7</f>
        <v>71</v>
      </c>
      <c r="J69" s="9">
        <f>FIND(" times",SLR479_202312023[[#This Row],[Rok, publikacja, cytowania]])</f>
        <v>73</v>
      </c>
      <c r="K69" s="9">
        <f>SLR479_202312023[[#This Row],[koniecLCyt]]-SLR479_202312023[[#This Row],[poczLCyt]]</f>
        <v>2</v>
      </c>
      <c r="L69" s="9">
        <f xml:space="preserve"> FIND(" Cited ",SLR479_202312023[[#This Row],[Rok, publikacja, cytowania]])</f>
        <v>64</v>
      </c>
      <c r="M69" s="9" t="str">
        <f>MID(SLR479_202312023[[#This Row],[Rok, publikacja, cytowania]],1,SLR479_202312023[[#This Row],[L_znaków_bez_cytowań]])</f>
        <v xml:space="preserve">(2018) Environmental Education Research, 24 (2), pp. 153 - 171, </v>
      </c>
      <c r="N69" s="9" t="s">
        <v>2495</v>
      </c>
      <c r="O69" s="9" t="s">
        <v>2496</v>
      </c>
      <c r="P69" s="9">
        <f>COUNTIF(SLR479_202312023[[#This Row],[streszczenie]],"*"&amp;#REF!&amp;"*")</f>
        <v>0</v>
      </c>
      <c r="Q69" s="9">
        <f>COUNTIFS(SLR479_202312023[[#This Row],[streszczenie]],"*"&amp;#REF!&amp;"*",SLR479_202312023[[#This Row],[streszczenie]],"*"&amp;#REF!&amp;"*")</f>
        <v>0</v>
      </c>
      <c r="R69" s="9" t="s">
        <v>10</v>
      </c>
      <c r="S69" s="9" t="s">
        <v>11</v>
      </c>
      <c r="T69" s="9" t="s">
        <v>12</v>
      </c>
    </row>
    <row r="70" spans="1:20" x14ac:dyDescent="0.45">
      <c r="A70" s="9">
        <v>69</v>
      </c>
      <c r="B70" s="9" t="s">
        <v>558</v>
      </c>
      <c r="C70" s="9" t="s">
        <v>560</v>
      </c>
      <c r="D70" s="9" t="str">
        <f>SLR479_202312023[[#This Row],[Rok, publikacja]]&amp;SLR479_202312023[[#This Row],[DOI]]</f>
        <v>(2016) Handbook of Research on Building, Growing, and Sustaining Quality E-Learning Programs, pp. 210 - 231, DOI: 10.4018/978-1-5225-0877-9.ch011</v>
      </c>
      <c r="E70" s="9" t="s">
        <v>564</v>
      </c>
      <c r="F70" s="9" t="s">
        <v>561</v>
      </c>
      <c r="G70" s="9">
        <f>MID(SLR479_202312023[[#This Row],[Rok, publikacja, cytowania]],2,4)+0</f>
        <v>2016</v>
      </c>
      <c r="H70" s="9">
        <f>(MID(SLR479_202312023[[#This Row],[Rok, publikacja, cytowania]],FIND(" Cited ",SLR479_202312023[[#This Row],[Rok, publikacja, cytowania]])+7,SLR479_202312023[[#This Row],[IlośćZnakówLCyt]]))+0</f>
        <v>27</v>
      </c>
      <c r="I70" s="9">
        <f>FIND(" Cited ",SLR479_202312023[[#This Row],[Rok, publikacja, cytowania]])+7</f>
        <v>116</v>
      </c>
      <c r="J70" s="9">
        <f>FIND(" times",SLR479_202312023[[#This Row],[Rok, publikacja, cytowania]])</f>
        <v>118</v>
      </c>
      <c r="K70" s="9">
        <f>SLR479_202312023[[#This Row],[koniecLCyt]]-SLR479_202312023[[#This Row],[poczLCyt]]</f>
        <v>2</v>
      </c>
      <c r="L70" s="9">
        <f xml:space="preserve"> FIND(" Cited ",SLR479_202312023[[#This Row],[Rok, publikacja, cytowania]])</f>
        <v>109</v>
      </c>
      <c r="M70" s="9" t="str">
        <f>MID(SLR479_202312023[[#This Row],[Rok, publikacja, cytowania]],1,SLR479_202312023[[#This Row],[L_znaków_bez_cytowań]])</f>
        <v xml:space="preserve">(2016) Handbook of Research on Building, Growing, and Sustaining Quality E-Learning Programs, pp. 210 - 231, </v>
      </c>
      <c r="N70" s="9" t="s">
        <v>562</v>
      </c>
      <c r="O70" s="9" t="s">
        <v>563</v>
      </c>
      <c r="P70" s="9">
        <f>COUNTIF(SLR479_202312023[[#This Row],[streszczenie]],"*"&amp;#REF!&amp;"*")</f>
        <v>0</v>
      </c>
      <c r="Q70" s="9">
        <f>COUNTIFS(SLR479_202312023[[#This Row],[streszczenie]],"*"&amp;#REF!&amp;"*",SLR479_202312023[[#This Row],[streszczenie]],"*"&amp;#REF!&amp;"*")</f>
        <v>0</v>
      </c>
      <c r="R70" s="9" t="s">
        <v>10</v>
      </c>
      <c r="S70" s="9" t="s">
        <v>128</v>
      </c>
      <c r="T70" s="9" t="s">
        <v>12</v>
      </c>
    </row>
    <row r="71" spans="1:20" x14ac:dyDescent="0.45">
      <c r="A71" s="9">
        <v>70</v>
      </c>
      <c r="B71" s="9" t="s">
        <v>565</v>
      </c>
      <c r="C71" s="9" t="s">
        <v>568</v>
      </c>
      <c r="D71" s="9" t="str">
        <f>SLR479_202312023[[#This Row],[Rok, publikacja]]&amp;SLR479_202312023[[#This Row],[DOI]]</f>
        <v>(2012) Educational Researcher, 41 (9), pp. 352 - 362, DOI: 10.3102/0013189X12459679</v>
      </c>
      <c r="E71" s="9" t="s">
        <v>572</v>
      </c>
      <c r="F71" s="9" t="s">
        <v>569</v>
      </c>
      <c r="G71" s="9">
        <f>MID(SLR479_202312023[[#This Row],[Rok, publikacja, cytowania]],2,4)+0</f>
        <v>2012</v>
      </c>
      <c r="H71" s="9">
        <f>(MID(SLR479_202312023[[#This Row],[Rok, publikacja, cytowania]],FIND(" Cited ",SLR479_202312023[[#This Row],[Rok, publikacja, cytowania]])+7,SLR479_202312023[[#This Row],[IlośćZnakówLCyt]]))+0</f>
        <v>152</v>
      </c>
      <c r="I71" s="9">
        <f>FIND(" Cited ",SLR479_202312023[[#This Row],[Rok, publikacja, cytowania]])+7</f>
        <v>61</v>
      </c>
      <c r="J71" s="9">
        <f>FIND(" times",SLR479_202312023[[#This Row],[Rok, publikacja, cytowania]])</f>
        <v>64</v>
      </c>
      <c r="K71" s="9">
        <f>SLR479_202312023[[#This Row],[koniecLCyt]]-SLR479_202312023[[#This Row],[poczLCyt]]</f>
        <v>3</v>
      </c>
      <c r="L71" s="9">
        <f xml:space="preserve"> FIND(" Cited ",SLR479_202312023[[#This Row],[Rok, publikacja, cytowania]])</f>
        <v>54</v>
      </c>
      <c r="M71" s="9" t="str">
        <f>MID(SLR479_202312023[[#This Row],[Rok, publikacja, cytowania]],1,SLR479_202312023[[#This Row],[L_znaków_bez_cytowań]])</f>
        <v xml:space="preserve">(2012) Educational Researcher, 41 (9), pp. 352 - 362, </v>
      </c>
      <c r="N71" s="9" t="s">
        <v>570</v>
      </c>
      <c r="O71" s="9" t="s">
        <v>571</v>
      </c>
      <c r="P71" s="9">
        <f>COUNTIF(SLR479_202312023[[#This Row],[streszczenie]],"*"&amp;#REF!&amp;"*")</f>
        <v>0</v>
      </c>
      <c r="Q71" s="9">
        <f>COUNTIFS(SLR479_202312023[[#This Row],[streszczenie]],"*"&amp;#REF!&amp;"*",SLR479_202312023[[#This Row],[streszczenie]],"*"&amp;#REF!&amp;"*")</f>
        <v>0</v>
      </c>
      <c r="R71" s="9" t="s">
        <v>10</v>
      </c>
      <c r="S71" s="9" t="s">
        <v>11</v>
      </c>
      <c r="T71" s="9" t="s">
        <v>12</v>
      </c>
    </row>
    <row r="72" spans="1:20" x14ac:dyDescent="0.45">
      <c r="A72" s="9">
        <v>71</v>
      </c>
      <c r="B72" s="9" t="s">
        <v>2249</v>
      </c>
      <c r="C72" s="9" t="s">
        <v>2252</v>
      </c>
      <c r="D72" s="9" t="str">
        <f>SLR479_202312023[[#This Row],[Rok, publikacja]]&amp;SLR479_202312023[[#This Row],[DOI]]</f>
        <v>(2010) Journal of Cleaner Production, 18 (7), pp. 629 - 636, DOI: 10.1016/j.jclepro.2009.09.017</v>
      </c>
      <c r="E72" s="9" t="s">
        <v>2256</v>
      </c>
      <c r="F72" s="9" t="s">
        <v>2253</v>
      </c>
      <c r="G72" s="9">
        <f>MID(SLR479_202312023[[#This Row],[Rok, publikacja, cytowania]],2,4)+0</f>
        <v>2010</v>
      </c>
      <c r="H72" s="9">
        <f>(MID(SLR479_202312023[[#This Row],[Rok, publikacja, cytowania]],FIND(" Cited ",SLR479_202312023[[#This Row],[Rok, publikacja, cytowania]])+7,SLR479_202312023[[#This Row],[IlośćZnakówLCyt]]))+0</f>
        <v>213</v>
      </c>
      <c r="I72" s="9">
        <f>FIND(" Cited ",SLR479_202312023[[#This Row],[Rok, publikacja, cytowania]])+7</f>
        <v>68</v>
      </c>
      <c r="J72" s="9">
        <f>FIND(" times",SLR479_202312023[[#This Row],[Rok, publikacja, cytowania]])</f>
        <v>71</v>
      </c>
      <c r="K72" s="9">
        <f>SLR479_202312023[[#This Row],[koniecLCyt]]-SLR479_202312023[[#This Row],[poczLCyt]]</f>
        <v>3</v>
      </c>
      <c r="L72" s="9">
        <f xml:space="preserve"> FIND(" Cited ",SLR479_202312023[[#This Row],[Rok, publikacja, cytowania]])</f>
        <v>61</v>
      </c>
      <c r="M72" s="9" t="str">
        <f>MID(SLR479_202312023[[#This Row],[Rok, publikacja, cytowania]],1,SLR479_202312023[[#This Row],[L_znaków_bez_cytowań]])</f>
        <v xml:space="preserve">(2010) Journal of Cleaner Production, 18 (7), pp. 629 - 636, </v>
      </c>
      <c r="N72" s="9" t="s">
        <v>2254</v>
      </c>
      <c r="O72" s="9" t="s">
        <v>2255</v>
      </c>
      <c r="P72" s="9">
        <f>COUNTIF(SLR479_202312023[[#This Row],[streszczenie]],"*"&amp;#REF!&amp;"*")</f>
        <v>0</v>
      </c>
      <c r="Q72" s="9">
        <f>COUNTIFS(SLR479_202312023[[#This Row],[streszczenie]],"*"&amp;#REF!&amp;"*",SLR479_202312023[[#This Row],[streszczenie]],"*"&amp;#REF!&amp;"*")</f>
        <v>0</v>
      </c>
      <c r="R72" s="9" t="s">
        <v>10</v>
      </c>
      <c r="S72" s="9" t="s">
        <v>11</v>
      </c>
      <c r="T72" s="9" t="s">
        <v>12</v>
      </c>
    </row>
    <row r="73" spans="1:20" x14ac:dyDescent="0.45">
      <c r="A73" s="9">
        <v>72</v>
      </c>
      <c r="B73" s="9" t="s">
        <v>573</v>
      </c>
      <c r="C73" s="9" t="s">
        <v>576</v>
      </c>
      <c r="D73" s="9" t="str">
        <f>SLR479_202312023[[#This Row],[Rok, publikacja]]&amp;SLR479_202312023[[#This Row],[DOI]]</f>
        <v>(2019) Sustainability Science, 14 (6), pp. 1621 - 1642, DOI: 10.1007/s11625-018-0628-4</v>
      </c>
      <c r="E73" s="9" t="s">
        <v>580</v>
      </c>
      <c r="F73" s="9" t="s">
        <v>577</v>
      </c>
      <c r="G73" s="9">
        <f>MID(SLR479_202312023[[#This Row],[Rok, publikacja, cytowania]],2,4)+0</f>
        <v>2019</v>
      </c>
      <c r="H73" s="9">
        <f>(MID(SLR479_202312023[[#This Row],[Rok, publikacja, cytowania]],FIND(" Cited ",SLR479_202312023[[#This Row],[Rok, publikacja, cytowania]])+7,SLR479_202312023[[#This Row],[IlośćZnakówLCyt]]))+0</f>
        <v>118</v>
      </c>
      <c r="I73" s="9">
        <f>FIND(" Cited ",SLR479_202312023[[#This Row],[Rok, publikacja, cytowania]])+7</f>
        <v>63</v>
      </c>
      <c r="J73" s="9">
        <f>FIND(" times",SLR479_202312023[[#This Row],[Rok, publikacja, cytowania]])</f>
        <v>66</v>
      </c>
      <c r="K73" s="9">
        <f>SLR479_202312023[[#This Row],[koniecLCyt]]-SLR479_202312023[[#This Row],[poczLCyt]]</f>
        <v>3</v>
      </c>
      <c r="L73" s="9">
        <f xml:space="preserve"> FIND(" Cited ",SLR479_202312023[[#This Row],[Rok, publikacja, cytowania]])</f>
        <v>56</v>
      </c>
      <c r="M73" s="9" t="str">
        <f>MID(SLR479_202312023[[#This Row],[Rok, publikacja, cytowania]],1,SLR479_202312023[[#This Row],[L_znaków_bez_cytowań]])</f>
        <v xml:space="preserve">(2019) Sustainability Science, 14 (6), pp. 1621 - 1642, </v>
      </c>
      <c r="N73" s="9" t="s">
        <v>578</v>
      </c>
      <c r="O73" s="9" t="s">
        <v>579</v>
      </c>
      <c r="P73" s="9">
        <f>COUNTIF(SLR479_202312023[[#This Row],[streszczenie]],"*"&amp;#REF!&amp;"*")</f>
        <v>0</v>
      </c>
      <c r="Q73" s="9">
        <f>COUNTIFS(SLR479_202312023[[#This Row],[streszczenie]],"*"&amp;#REF!&amp;"*",SLR479_202312023[[#This Row],[streszczenie]],"*"&amp;#REF!&amp;"*")</f>
        <v>0</v>
      </c>
      <c r="R73" s="9" t="s">
        <v>10</v>
      </c>
      <c r="S73" s="9" t="s">
        <v>11</v>
      </c>
      <c r="T73" s="9" t="s">
        <v>12</v>
      </c>
    </row>
    <row r="74" spans="1:20" x14ac:dyDescent="0.45">
      <c r="A74" s="9">
        <v>73</v>
      </c>
      <c r="B74" s="9" t="s">
        <v>581</v>
      </c>
      <c r="C74" s="9" t="s">
        <v>584</v>
      </c>
      <c r="D74" s="9" t="str">
        <f>SLR479_202312023[[#This Row],[Rok, publikacja]]&amp;SLR479_202312023[[#This Row],[DOI]]</f>
        <v>(2011) Studies in Higher Education, 36 (2), pp. 227 - 242, DOI: 10.1080/03075070903545074</v>
      </c>
      <c r="E74" s="9" t="s">
        <v>588</v>
      </c>
      <c r="F74" s="9" t="s">
        <v>585</v>
      </c>
      <c r="G74" s="9">
        <f>MID(SLR479_202312023[[#This Row],[Rok, publikacja, cytowania]],2,4)+0</f>
        <v>2011</v>
      </c>
      <c r="H74" s="9">
        <f>(MID(SLR479_202312023[[#This Row],[Rok, publikacja, cytowania]],FIND(" Cited ",SLR479_202312023[[#This Row],[Rok, publikacja, cytowania]])+7,SLR479_202312023[[#This Row],[IlośćZnakówLCyt]]))+0</f>
        <v>32</v>
      </c>
      <c r="I74" s="9">
        <f>FIND(" Cited ",SLR479_202312023[[#This Row],[Rok, publikacja, cytowania]])+7</f>
        <v>66</v>
      </c>
      <c r="J74" s="9">
        <f>FIND(" times",SLR479_202312023[[#This Row],[Rok, publikacja, cytowania]])</f>
        <v>68</v>
      </c>
      <c r="K74" s="9">
        <f>SLR479_202312023[[#This Row],[koniecLCyt]]-SLR479_202312023[[#This Row],[poczLCyt]]</f>
        <v>2</v>
      </c>
      <c r="L74" s="9">
        <f xml:space="preserve"> FIND(" Cited ",SLR479_202312023[[#This Row],[Rok, publikacja, cytowania]])</f>
        <v>59</v>
      </c>
      <c r="M74" s="9" t="str">
        <f>MID(SLR479_202312023[[#This Row],[Rok, publikacja, cytowania]],1,SLR479_202312023[[#This Row],[L_znaków_bez_cytowań]])</f>
        <v xml:space="preserve">(2011) Studies in Higher Education, 36 (2), pp. 227 - 242, </v>
      </c>
      <c r="N74" s="9" t="s">
        <v>586</v>
      </c>
      <c r="O74" s="9" t="s">
        <v>587</v>
      </c>
      <c r="P74" s="9">
        <f>COUNTIF(SLR479_202312023[[#This Row],[streszczenie]],"*"&amp;#REF!&amp;"*")</f>
        <v>0</v>
      </c>
      <c r="Q74" s="9">
        <f>COUNTIFS(SLR479_202312023[[#This Row],[streszczenie]],"*"&amp;#REF!&amp;"*",SLR479_202312023[[#This Row],[streszczenie]],"*"&amp;#REF!&amp;"*")</f>
        <v>0</v>
      </c>
      <c r="R74" s="9" t="s">
        <v>10</v>
      </c>
      <c r="S74" s="9" t="s">
        <v>11</v>
      </c>
      <c r="T74" s="9" t="s">
        <v>12</v>
      </c>
    </row>
    <row r="75" spans="1:20" x14ac:dyDescent="0.45">
      <c r="A75" s="9">
        <v>74</v>
      </c>
      <c r="B75" s="9" t="s">
        <v>2498</v>
      </c>
      <c r="C75" s="9" t="s">
        <v>2501</v>
      </c>
      <c r="D75" s="9" t="str">
        <f>SLR479_202312023[[#This Row],[Rok, publikacja]]&amp;SLR479_202312023[[#This Row],[DOI]]</f>
        <v>(2013) Revista de Contabilidad-Spanish Accounting Review, 16 (2), pp. 106 - 117, DOI: 10.1016/j.rcsar.2013.07.001</v>
      </c>
      <c r="E75" s="9" t="s">
        <v>2505</v>
      </c>
      <c r="F75" s="9" t="s">
        <v>2502</v>
      </c>
      <c r="G75" s="9">
        <f>MID(SLR479_202312023[[#This Row],[Rok, publikacja, cytowania]],2,4)+0</f>
        <v>2013</v>
      </c>
      <c r="H75" s="9">
        <f>(MID(SLR479_202312023[[#This Row],[Rok, publikacja, cytowania]],FIND(" Cited ",SLR479_202312023[[#This Row],[Rok, publikacja, cytowania]])+7,SLR479_202312023[[#This Row],[IlośćZnakówLCyt]]))+0</f>
        <v>17</v>
      </c>
      <c r="I75" s="9">
        <f>FIND(" Cited ",SLR479_202312023[[#This Row],[Rok, publikacja, cytowania]])+7</f>
        <v>88</v>
      </c>
      <c r="J75" s="9">
        <f>FIND(" times",SLR479_202312023[[#This Row],[Rok, publikacja, cytowania]])</f>
        <v>90</v>
      </c>
      <c r="K75" s="9">
        <f>SLR479_202312023[[#This Row],[koniecLCyt]]-SLR479_202312023[[#This Row],[poczLCyt]]</f>
        <v>2</v>
      </c>
      <c r="L75" s="9">
        <f xml:space="preserve"> FIND(" Cited ",SLR479_202312023[[#This Row],[Rok, publikacja, cytowania]])</f>
        <v>81</v>
      </c>
      <c r="M75" s="9" t="str">
        <f>MID(SLR479_202312023[[#This Row],[Rok, publikacja, cytowania]],1,SLR479_202312023[[#This Row],[L_znaków_bez_cytowań]])</f>
        <v xml:space="preserve">(2013) Revista de Contabilidad-Spanish Accounting Review, 16 (2), pp. 106 - 117, </v>
      </c>
      <c r="N75" s="9" t="s">
        <v>2503</v>
      </c>
      <c r="O75" s="9" t="s">
        <v>2504</v>
      </c>
      <c r="P75" s="9">
        <f>COUNTIF(SLR479_202312023[[#This Row],[streszczenie]],"*"&amp;#REF!&amp;"*")</f>
        <v>0</v>
      </c>
      <c r="Q75" s="9">
        <f>COUNTIFS(SLR479_202312023[[#This Row],[streszczenie]],"*"&amp;#REF!&amp;"*",SLR479_202312023[[#This Row],[streszczenie]],"*"&amp;#REF!&amp;"*")</f>
        <v>0</v>
      </c>
      <c r="R75" s="9" t="s">
        <v>10</v>
      </c>
      <c r="S75" s="9" t="s">
        <v>11</v>
      </c>
      <c r="T75" s="9" t="s">
        <v>12</v>
      </c>
    </row>
    <row r="76" spans="1:20" x14ac:dyDescent="0.45">
      <c r="A76" s="9">
        <v>75</v>
      </c>
      <c r="B76" s="9" t="s">
        <v>589</v>
      </c>
      <c r="C76" s="9" t="s">
        <v>592</v>
      </c>
      <c r="D76" s="9" t="str">
        <f>SLR479_202312023[[#This Row],[Rok, publikacja]]&amp;SLR479_202312023[[#This Row],[DOI]]</f>
        <v>(2017) Journal of Hospitality, Leisure, Sport and Tourism Education, 20, pp. 76 - 86, DOI: 10.1016/j.jhlste.2017.04.003</v>
      </c>
      <c r="E76" s="9" t="s">
        <v>596</v>
      </c>
      <c r="F76" s="9" t="s">
        <v>593</v>
      </c>
      <c r="G76" s="9">
        <f>MID(SLR479_202312023[[#This Row],[Rok, publikacja, cytowania]],2,4)+0</f>
        <v>2017</v>
      </c>
      <c r="H76" s="9">
        <f>(MID(SLR479_202312023[[#This Row],[Rok, publikacja, cytowania]],FIND(" Cited ",SLR479_202312023[[#This Row],[Rok, publikacja, cytowania]])+7,SLR479_202312023[[#This Row],[IlośćZnakówLCyt]]))+0</f>
        <v>41</v>
      </c>
      <c r="I76" s="9">
        <f>FIND(" Cited ",SLR479_202312023[[#This Row],[Rok, publikacja, cytowania]])+7</f>
        <v>93</v>
      </c>
      <c r="J76" s="9">
        <f>FIND(" times",SLR479_202312023[[#This Row],[Rok, publikacja, cytowania]])</f>
        <v>95</v>
      </c>
      <c r="K76" s="9">
        <f>SLR479_202312023[[#This Row],[koniecLCyt]]-SLR479_202312023[[#This Row],[poczLCyt]]</f>
        <v>2</v>
      </c>
      <c r="L76" s="9">
        <f xml:space="preserve"> FIND(" Cited ",SLR479_202312023[[#This Row],[Rok, publikacja, cytowania]])</f>
        <v>86</v>
      </c>
      <c r="M76" s="9" t="str">
        <f>MID(SLR479_202312023[[#This Row],[Rok, publikacja, cytowania]],1,SLR479_202312023[[#This Row],[L_znaków_bez_cytowań]])</f>
        <v xml:space="preserve">(2017) Journal of Hospitality, Leisure, Sport and Tourism Education, 20, pp. 76 - 86, </v>
      </c>
      <c r="N76" s="9" t="s">
        <v>594</v>
      </c>
      <c r="O76" s="9" t="s">
        <v>595</v>
      </c>
      <c r="P76" s="9">
        <f>COUNTIF(SLR479_202312023[[#This Row],[streszczenie]],"*"&amp;#REF!&amp;"*")</f>
        <v>0</v>
      </c>
      <c r="Q76" s="9">
        <f>COUNTIFS(SLR479_202312023[[#This Row],[streszczenie]],"*"&amp;#REF!&amp;"*",SLR479_202312023[[#This Row],[streszczenie]],"*"&amp;#REF!&amp;"*")</f>
        <v>0</v>
      </c>
      <c r="R76" s="9" t="s">
        <v>10</v>
      </c>
      <c r="S76" s="9" t="s">
        <v>11</v>
      </c>
      <c r="T76" s="9" t="s">
        <v>12</v>
      </c>
    </row>
    <row r="77" spans="1:20" x14ac:dyDescent="0.45">
      <c r="A77" s="9">
        <v>76</v>
      </c>
      <c r="B77" s="9" t="s">
        <v>2506</v>
      </c>
      <c r="C77" s="9" t="s">
        <v>2509</v>
      </c>
      <c r="D77" s="9" t="str">
        <f>SLR479_202312023[[#This Row],[Rok, publikacja]]&amp;SLR479_202312023[[#This Row],[DOI]]</f>
        <v>(2019) Online Information Review, 43 (5), pp. 775 - 798, DOI: 10.1108/OIR-02-2018-0048</v>
      </c>
      <c r="E77" s="9" t="s">
        <v>2513</v>
      </c>
      <c r="F77" s="9" t="s">
        <v>2510</v>
      </c>
      <c r="G77" s="9">
        <f>MID(SLR479_202312023[[#This Row],[Rok, publikacja, cytowania]],2,4)+0</f>
        <v>2019</v>
      </c>
      <c r="H77" s="9">
        <f>(MID(SLR479_202312023[[#This Row],[Rok, publikacja, cytowania]],FIND(" Cited ",SLR479_202312023[[#This Row],[Rok, publikacja, cytowania]])+7,SLR479_202312023[[#This Row],[IlośćZnakówLCyt]]))+0</f>
        <v>18</v>
      </c>
      <c r="I77" s="9">
        <f>FIND(" Cited ",SLR479_202312023[[#This Row],[Rok, publikacja, cytowania]])+7</f>
        <v>64</v>
      </c>
      <c r="J77" s="9">
        <f>FIND(" times",SLR479_202312023[[#This Row],[Rok, publikacja, cytowania]])</f>
        <v>66</v>
      </c>
      <c r="K77" s="9">
        <f>SLR479_202312023[[#This Row],[koniecLCyt]]-SLR479_202312023[[#This Row],[poczLCyt]]</f>
        <v>2</v>
      </c>
      <c r="L77" s="9">
        <f xml:space="preserve"> FIND(" Cited ",SLR479_202312023[[#This Row],[Rok, publikacja, cytowania]])</f>
        <v>57</v>
      </c>
      <c r="M77" s="9" t="str">
        <f>MID(SLR479_202312023[[#This Row],[Rok, publikacja, cytowania]],1,SLR479_202312023[[#This Row],[L_znaków_bez_cytowań]])</f>
        <v xml:space="preserve">(2019) Online Information Review, 43 (5), pp. 775 - 798, </v>
      </c>
      <c r="N77" s="9" t="s">
        <v>2511</v>
      </c>
      <c r="O77" s="9" t="s">
        <v>2512</v>
      </c>
      <c r="P77" s="9">
        <f>COUNTIF(SLR479_202312023[[#This Row],[streszczenie]],"*"&amp;#REF!&amp;"*")</f>
        <v>0</v>
      </c>
      <c r="Q77" s="9">
        <f>COUNTIFS(SLR479_202312023[[#This Row],[streszczenie]],"*"&amp;#REF!&amp;"*",SLR479_202312023[[#This Row],[streszczenie]],"*"&amp;#REF!&amp;"*")</f>
        <v>0</v>
      </c>
      <c r="R77" s="9" t="s">
        <v>10</v>
      </c>
      <c r="S77" s="9" t="s">
        <v>11</v>
      </c>
      <c r="T77" s="9" t="s">
        <v>12</v>
      </c>
    </row>
    <row r="78" spans="1:20" x14ac:dyDescent="0.45">
      <c r="A78" s="9">
        <v>77</v>
      </c>
      <c r="B78" s="9" t="s">
        <v>604</v>
      </c>
      <c r="C78" s="9" t="s">
        <v>606</v>
      </c>
      <c r="D78" s="9" t="str">
        <f>SLR479_202312023[[#This Row],[Rok, publikacja]]&amp;SLR479_202312023[[#This Row],[DOI]]</f>
        <v>(2018) International Journal of Educational Development, 62, pp. 302 - 312, DOI: 10.1016/j.ijedudev.2018.07.005</v>
      </c>
      <c r="E78" s="9" t="s">
        <v>610</v>
      </c>
      <c r="F78" s="9" t="s">
        <v>607</v>
      </c>
      <c r="G78" s="9">
        <f>MID(SLR479_202312023[[#This Row],[Rok, publikacja, cytowania]],2,4)+0</f>
        <v>2018</v>
      </c>
      <c r="H78" s="9">
        <f>(MID(SLR479_202312023[[#This Row],[Rok, publikacja, cytowania]],FIND(" Cited ",SLR479_202312023[[#This Row],[Rok, publikacja, cytowania]])+7,SLR479_202312023[[#This Row],[IlośćZnakówLCyt]]))+0</f>
        <v>24</v>
      </c>
      <c r="I78" s="9">
        <f>FIND(" Cited ",SLR479_202312023[[#This Row],[Rok, publikacja, cytowania]])+7</f>
        <v>83</v>
      </c>
      <c r="J78" s="9">
        <f>FIND(" times",SLR479_202312023[[#This Row],[Rok, publikacja, cytowania]])</f>
        <v>85</v>
      </c>
      <c r="K78" s="9">
        <f>SLR479_202312023[[#This Row],[koniecLCyt]]-SLR479_202312023[[#This Row],[poczLCyt]]</f>
        <v>2</v>
      </c>
      <c r="L78" s="9">
        <f xml:space="preserve"> FIND(" Cited ",SLR479_202312023[[#This Row],[Rok, publikacja, cytowania]])</f>
        <v>76</v>
      </c>
      <c r="M78" s="9" t="str">
        <f>MID(SLR479_202312023[[#This Row],[Rok, publikacja, cytowania]],1,SLR479_202312023[[#This Row],[L_znaków_bez_cytowań]])</f>
        <v xml:space="preserve">(2018) International Journal of Educational Development, 62, pp. 302 - 312, </v>
      </c>
      <c r="N78" s="9" t="s">
        <v>608</v>
      </c>
      <c r="O78" s="9" t="s">
        <v>609</v>
      </c>
      <c r="P78" s="9">
        <f>COUNTIF(SLR479_202312023[[#This Row],[streszczenie]],"*"&amp;#REF!&amp;"*")</f>
        <v>0</v>
      </c>
      <c r="Q78" s="9">
        <f>COUNTIFS(SLR479_202312023[[#This Row],[streszczenie]],"*"&amp;#REF!&amp;"*",SLR479_202312023[[#This Row],[streszczenie]],"*"&amp;#REF!&amp;"*")</f>
        <v>0</v>
      </c>
      <c r="R78" s="9" t="s">
        <v>10</v>
      </c>
      <c r="S78" s="9" t="s">
        <v>11</v>
      </c>
      <c r="T78" s="9" t="s">
        <v>12</v>
      </c>
    </row>
    <row r="79" spans="1:20" x14ac:dyDescent="0.45">
      <c r="A79" s="9">
        <v>78</v>
      </c>
      <c r="B79" s="9" t="s">
        <v>2514</v>
      </c>
      <c r="C79" s="9" t="s">
        <v>2517</v>
      </c>
      <c r="D79" s="9" t="str">
        <f>SLR479_202312023[[#This Row],[Rok, publikacja]]&amp;SLR479_202312023[[#This Row],[DOI]]</f>
        <v>(2019) Australian Health Review, 44 (1), pp. 39 - 46, DOI: 10.1071/AH18088</v>
      </c>
      <c r="E79" s="9" t="s">
        <v>2521</v>
      </c>
      <c r="F79" s="9" t="s">
        <v>2518</v>
      </c>
      <c r="G79" s="9">
        <f>MID(SLR479_202312023[[#This Row],[Rok, publikacja, cytowania]],2,4)+0</f>
        <v>2019</v>
      </c>
      <c r="H79" s="9">
        <f>(MID(SLR479_202312023[[#This Row],[Rok, publikacja, cytowania]],FIND(" Cited ",SLR479_202312023[[#This Row],[Rok, publikacja, cytowania]])+7,SLR479_202312023[[#This Row],[IlośćZnakówLCyt]]))+0</f>
        <v>18</v>
      </c>
      <c r="I79" s="9">
        <f>FIND(" Cited ",SLR479_202312023[[#This Row],[Rok, publikacja, cytowania]])+7</f>
        <v>61</v>
      </c>
      <c r="J79" s="9">
        <f>FIND(" times",SLR479_202312023[[#This Row],[Rok, publikacja, cytowania]])</f>
        <v>63</v>
      </c>
      <c r="K79" s="9">
        <f>SLR479_202312023[[#This Row],[koniecLCyt]]-SLR479_202312023[[#This Row],[poczLCyt]]</f>
        <v>2</v>
      </c>
      <c r="L79" s="9">
        <f xml:space="preserve"> FIND(" Cited ",SLR479_202312023[[#This Row],[Rok, publikacja, cytowania]])</f>
        <v>54</v>
      </c>
      <c r="M79" s="9" t="str">
        <f>MID(SLR479_202312023[[#This Row],[Rok, publikacja, cytowania]],1,SLR479_202312023[[#This Row],[L_znaków_bez_cytowań]])</f>
        <v xml:space="preserve">(2019) Australian Health Review, 44 (1), pp. 39 - 46, </v>
      </c>
      <c r="N79" s="9" t="s">
        <v>2519</v>
      </c>
      <c r="O79" s="9" t="s">
        <v>2520</v>
      </c>
      <c r="P79" s="9">
        <f>COUNTIF(SLR479_202312023[[#This Row],[streszczenie]],"*"&amp;#REF!&amp;"*")</f>
        <v>0</v>
      </c>
      <c r="Q79" s="9">
        <f>COUNTIFS(SLR479_202312023[[#This Row],[streszczenie]],"*"&amp;#REF!&amp;"*",SLR479_202312023[[#This Row],[streszczenie]],"*"&amp;#REF!&amp;"*")</f>
        <v>0</v>
      </c>
      <c r="R79" s="9" t="s">
        <v>10</v>
      </c>
      <c r="S79" s="9" t="s">
        <v>11</v>
      </c>
      <c r="T79" s="9" t="s">
        <v>12</v>
      </c>
    </row>
    <row r="80" spans="1:20" x14ac:dyDescent="0.45">
      <c r="A80" s="9">
        <v>79</v>
      </c>
      <c r="B80" s="9" t="s">
        <v>2522</v>
      </c>
      <c r="C80" s="9" t="s">
        <v>2524</v>
      </c>
      <c r="D80" s="9" t="str">
        <f>SLR479_202312023[[#This Row],[Rok, publikacja]]&amp;SLR479_202312023[[#This Row],[DOI]]</f>
        <v>(2020) Handbook of Research on Modern Educational Technologies, Applications, and Management (2 Vol.), pp. 1 - 19, DOI: 10.4018/978-1-7998-3476-2.ch001</v>
      </c>
      <c r="E80" s="9" t="s">
        <v>2528</v>
      </c>
      <c r="F80" s="9" t="s">
        <v>2525</v>
      </c>
      <c r="G80" s="9">
        <f>MID(SLR479_202312023[[#This Row],[Rok, publikacja, cytowania]],2,4)+0</f>
        <v>2020</v>
      </c>
      <c r="H80" s="9">
        <f>(MID(SLR479_202312023[[#This Row],[Rok, publikacja, cytowania]],FIND(" Cited ",SLR479_202312023[[#This Row],[Rok, publikacja, cytowania]])+7,SLR479_202312023[[#This Row],[IlośćZnakówLCyt]]))+0</f>
        <v>29</v>
      </c>
      <c r="I80" s="9">
        <f>FIND(" Cited ",SLR479_202312023[[#This Row],[Rok, publikacja, cytowania]])+7</f>
        <v>122</v>
      </c>
      <c r="J80" s="9">
        <f>FIND(" times",SLR479_202312023[[#This Row],[Rok, publikacja, cytowania]])</f>
        <v>124</v>
      </c>
      <c r="K80" s="9">
        <f>SLR479_202312023[[#This Row],[koniecLCyt]]-SLR479_202312023[[#This Row],[poczLCyt]]</f>
        <v>2</v>
      </c>
      <c r="L80" s="9">
        <f xml:space="preserve"> FIND(" Cited ",SLR479_202312023[[#This Row],[Rok, publikacja, cytowania]])</f>
        <v>115</v>
      </c>
      <c r="M80" s="9" t="str">
        <f>MID(SLR479_202312023[[#This Row],[Rok, publikacja, cytowania]],1,SLR479_202312023[[#This Row],[L_znaków_bez_cytowań]])</f>
        <v xml:space="preserve">(2020) Handbook of Research on Modern Educational Technologies, Applications, and Management (2 Vol.), pp. 1 - 19, </v>
      </c>
      <c r="N80" s="9" t="s">
        <v>2526</v>
      </c>
      <c r="O80" s="9" t="s">
        <v>2527</v>
      </c>
      <c r="P80" s="9">
        <f>COUNTIF(SLR479_202312023[[#This Row],[streszczenie]],"*"&amp;#REF!&amp;"*")</f>
        <v>0</v>
      </c>
      <c r="Q80" s="9">
        <f>COUNTIFS(SLR479_202312023[[#This Row],[streszczenie]],"*"&amp;#REF!&amp;"*",SLR479_202312023[[#This Row],[streszczenie]],"*"&amp;#REF!&amp;"*")</f>
        <v>0</v>
      </c>
      <c r="R80" s="9" t="s">
        <v>10</v>
      </c>
      <c r="S80" s="9" t="s">
        <v>128</v>
      </c>
      <c r="T80" s="9" t="s">
        <v>12</v>
      </c>
    </row>
    <row r="81" spans="1:20" x14ac:dyDescent="0.45">
      <c r="A81" s="9">
        <v>80</v>
      </c>
      <c r="B81" s="9" t="s">
        <v>2529</v>
      </c>
      <c r="C81" s="9" t="s">
        <v>2532</v>
      </c>
      <c r="D81" s="9" t="str">
        <f>SLR479_202312023[[#This Row],[Rok, publikacja]]&amp;SLR479_202312023[[#This Row],[DOI]]</f>
        <v>(2014) Journal of Intellectual Capital, 15 (1), pp. 173 - 188, DOI: 10.1108/JIC-05-2013-0058</v>
      </c>
      <c r="E81" s="9" t="s">
        <v>2536</v>
      </c>
      <c r="F81" s="9" t="s">
        <v>2533</v>
      </c>
      <c r="G81" s="9">
        <f>MID(SLR479_202312023[[#This Row],[Rok, publikacja, cytowania]],2,4)+0</f>
        <v>2014</v>
      </c>
      <c r="H81" s="9">
        <f>(MID(SLR479_202312023[[#This Row],[Rok, publikacja, cytowania]],FIND(" Cited ",SLR479_202312023[[#This Row],[Rok, publikacja, cytowania]])+7,SLR479_202312023[[#This Row],[IlośćZnakówLCyt]]))+0</f>
        <v>83</v>
      </c>
      <c r="I81" s="9">
        <f>FIND(" Cited ",SLR479_202312023[[#This Row],[Rok, publikacja, cytowania]])+7</f>
        <v>70</v>
      </c>
      <c r="J81" s="9">
        <f>FIND(" times",SLR479_202312023[[#This Row],[Rok, publikacja, cytowania]])</f>
        <v>72</v>
      </c>
      <c r="K81" s="9">
        <f>SLR479_202312023[[#This Row],[koniecLCyt]]-SLR479_202312023[[#This Row],[poczLCyt]]</f>
        <v>2</v>
      </c>
      <c r="L81" s="9">
        <f xml:space="preserve"> FIND(" Cited ",SLR479_202312023[[#This Row],[Rok, publikacja, cytowania]])</f>
        <v>63</v>
      </c>
      <c r="M81" s="9" t="str">
        <f>MID(SLR479_202312023[[#This Row],[Rok, publikacja, cytowania]],1,SLR479_202312023[[#This Row],[L_znaków_bez_cytowań]])</f>
        <v xml:space="preserve">(2014) Journal of Intellectual Capital, 15 (1), pp. 173 - 188, </v>
      </c>
      <c r="N81" s="9" t="s">
        <v>2534</v>
      </c>
      <c r="O81" s="9" t="s">
        <v>2535</v>
      </c>
      <c r="P81" s="9">
        <f>COUNTIF(SLR479_202312023[[#This Row],[streszczenie]],"*"&amp;#REF!&amp;"*")</f>
        <v>0</v>
      </c>
      <c r="Q81" s="9">
        <f>COUNTIFS(SLR479_202312023[[#This Row],[streszczenie]],"*"&amp;#REF!&amp;"*",SLR479_202312023[[#This Row],[streszczenie]],"*"&amp;#REF!&amp;"*")</f>
        <v>0</v>
      </c>
      <c r="R81" s="9" t="s">
        <v>10</v>
      </c>
      <c r="S81" s="9" t="s">
        <v>11</v>
      </c>
      <c r="T81" s="9" t="s">
        <v>12</v>
      </c>
    </row>
    <row r="82" spans="1:20" x14ac:dyDescent="0.45">
      <c r="A82" s="9">
        <v>81</v>
      </c>
      <c r="B82" s="9" t="s">
        <v>626</v>
      </c>
      <c r="C82" s="9" t="s">
        <v>629</v>
      </c>
      <c r="D82" s="9" t="str">
        <f>SLR479_202312023[[#This Row],[Rok, publikacja]]&amp;SLR479_202312023[[#This Row],[DOI]]</f>
        <v>(2017) Eurasia Journal of Mathematics, Science and Technology Education, 13 (11), pp. 7269 - 7286, DOI: 10.12973/ejmste/79444</v>
      </c>
      <c r="E82" s="9" t="s">
        <v>633</v>
      </c>
      <c r="F82" s="9" t="s">
        <v>630</v>
      </c>
      <c r="G82" s="9">
        <f>MID(SLR479_202312023[[#This Row],[Rok, publikacja, cytowania]],2,4)+0</f>
        <v>2017</v>
      </c>
      <c r="H82" s="9">
        <f>(MID(SLR479_202312023[[#This Row],[Rok, publikacja, cytowania]],FIND(" Cited ",SLR479_202312023[[#This Row],[Rok, publikacja, cytowania]])+7,SLR479_202312023[[#This Row],[IlośćZnakówLCyt]]))+0</f>
        <v>41</v>
      </c>
      <c r="I82" s="9">
        <f>FIND(" Cited ",SLR479_202312023[[#This Row],[Rok, publikacja, cytowania]])+7</f>
        <v>106</v>
      </c>
      <c r="J82" s="9">
        <f>FIND(" times",SLR479_202312023[[#This Row],[Rok, publikacja, cytowania]])</f>
        <v>108</v>
      </c>
      <c r="K82" s="9">
        <f>SLR479_202312023[[#This Row],[koniecLCyt]]-SLR479_202312023[[#This Row],[poczLCyt]]</f>
        <v>2</v>
      </c>
      <c r="L82" s="9">
        <f xml:space="preserve"> FIND(" Cited ",SLR479_202312023[[#This Row],[Rok, publikacja, cytowania]])</f>
        <v>99</v>
      </c>
      <c r="M82" s="9" t="str">
        <f>MID(SLR479_202312023[[#This Row],[Rok, publikacja, cytowania]],1,SLR479_202312023[[#This Row],[L_znaków_bez_cytowań]])</f>
        <v xml:space="preserve">(2017) Eurasia Journal of Mathematics, Science and Technology Education, 13 (11), pp. 7269 - 7286, </v>
      </c>
      <c r="N82" s="9" t="s">
        <v>631</v>
      </c>
      <c r="O82" s="9" t="s">
        <v>632</v>
      </c>
      <c r="P82" s="9">
        <f>COUNTIF(SLR479_202312023[[#This Row],[streszczenie]],"*"&amp;#REF!&amp;"*")</f>
        <v>0</v>
      </c>
      <c r="Q82" s="9">
        <f>COUNTIFS(SLR479_202312023[[#This Row],[streszczenie]],"*"&amp;#REF!&amp;"*",SLR479_202312023[[#This Row],[streszczenie]],"*"&amp;#REF!&amp;"*")</f>
        <v>0</v>
      </c>
      <c r="R82" s="9" t="s">
        <v>10</v>
      </c>
      <c r="S82" s="9" t="s">
        <v>11</v>
      </c>
      <c r="T82" s="9" t="s">
        <v>12</v>
      </c>
    </row>
    <row r="83" spans="1:20" x14ac:dyDescent="0.45">
      <c r="A83" s="9">
        <v>82</v>
      </c>
      <c r="B83" s="9" t="s">
        <v>634</v>
      </c>
      <c r="C83" s="9" t="s">
        <v>636</v>
      </c>
      <c r="D83" s="9" t="str">
        <f>SLR479_202312023[[#This Row],[Rok, publikacja]]&amp;SLR479_202312023[[#This Row],[DOI]]</f>
        <v>(2020) Quality Assurance in Education, 28 (1), pp. 78 - 88, DOI: 10.1108/QAE-05-2019-0055</v>
      </c>
      <c r="E83" s="9" t="s">
        <v>640</v>
      </c>
      <c r="F83" s="9" t="s">
        <v>637</v>
      </c>
      <c r="G83" s="9">
        <f>MID(SLR479_202312023[[#This Row],[Rok, publikacja, cytowania]],2,4)+0</f>
        <v>2020</v>
      </c>
      <c r="H83" s="9">
        <f>(MID(SLR479_202312023[[#This Row],[Rok, publikacja, cytowania]],FIND(" Cited ",SLR479_202312023[[#This Row],[Rok, publikacja, cytowania]])+7,SLR479_202312023[[#This Row],[IlośćZnakówLCyt]]))+0</f>
        <v>24</v>
      </c>
      <c r="I83" s="9">
        <f>FIND(" Cited ",SLR479_202312023[[#This Row],[Rok, publikacja, cytowania]])+7</f>
        <v>67</v>
      </c>
      <c r="J83" s="9">
        <f>FIND(" times",SLR479_202312023[[#This Row],[Rok, publikacja, cytowania]])</f>
        <v>69</v>
      </c>
      <c r="K83" s="9">
        <f>SLR479_202312023[[#This Row],[koniecLCyt]]-SLR479_202312023[[#This Row],[poczLCyt]]</f>
        <v>2</v>
      </c>
      <c r="L83" s="9">
        <f xml:space="preserve"> FIND(" Cited ",SLR479_202312023[[#This Row],[Rok, publikacja, cytowania]])</f>
        <v>60</v>
      </c>
      <c r="M83" s="9" t="str">
        <f>MID(SLR479_202312023[[#This Row],[Rok, publikacja, cytowania]],1,SLR479_202312023[[#This Row],[L_znaków_bez_cytowań]])</f>
        <v xml:space="preserve">(2020) Quality Assurance in Education, 28 (1), pp. 78 - 88, </v>
      </c>
      <c r="N83" s="9" t="s">
        <v>638</v>
      </c>
      <c r="O83" s="9" t="s">
        <v>639</v>
      </c>
      <c r="P83" s="9">
        <f>COUNTIF(SLR479_202312023[[#This Row],[streszczenie]],"*"&amp;#REF!&amp;"*")</f>
        <v>0</v>
      </c>
      <c r="Q83" s="9">
        <f>COUNTIFS(SLR479_202312023[[#This Row],[streszczenie]],"*"&amp;#REF!&amp;"*",SLR479_202312023[[#This Row],[streszczenie]],"*"&amp;#REF!&amp;"*")</f>
        <v>0</v>
      </c>
      <c r="R83" s="9" t="s">
        <v>10</v>
      </c>
      <c r="S83" s="9" t="s">
        <v>11</v>
      </c>
      <c r="T83" s="9" t="s">
        <v>12</v>
      </c>
    </row>
    <row r="84" spans="1:20" x14ac:dyDescent="0.45">
      <c r="A84" s="9">
        <v>83</v>
      </c>
      <c r="B84" s="9" t="s">
        <v>641</v>
      </c>
      <c r="C84" s="9" t="s">
        <v>643</v>
      </c>
      <c r="D84" s="9" t="str">
        <f>SLR479_202312023[[#This Row],[Rok, publikacja]]&amp;SLR479_202312023[[#This Row],[DOI]]</f>
        <v>(2018) Scientometrics, 115 (1), pp. 585 - 606, DOI: 10.1007/s11192-018-2666-1</v>
      </c>
      <c r="E84" s="9" t="s">
        <v>647</v>
      </c>
      <c r="F84" s="9" t="s">
        <v>644</v>
      </c>
      <c r="G84" s="9">
        <f>MID(SLR479_202312023[[#This Row],[Rok, publikacja, cytowania]],2,4)+0</f>
        <v>2018</v>
      </c>
      <c r="H84" s="9">
        <f>(MID(SLR479_202312023[[#This Row],[Rok, publikacja, cytowania]],FIND(" Cited ",SLR479_202312023[[#This Row],[Rok, publikacja, cytowania]])+7,SLR479_202312023[[#This Row],[IlośćZnakówLCyt]]))+0</f>
        <v>73</v>
      </c>
      <c r="I84" s="9">
        <f>FIND(" Cited ",SLR479_202312023[[#This Row],[Rok, publikacja, cytowania]])+7</f>
        <v>54</v>
      </c>
      <c r="J84" s="9">
        <f>FIND(" times",SLR479_202312023[[#This Row],[Rok, publikacja, cytowania]])</f>
        <v>56</v>
      </c>
      <c r="K84" s="9">
        <f>SLR479_202312023[[#This Row],[koniecLCyt]]-SLR479_202312023[[#This Row],[poczLCyt]]</f>
        <v>2</v>
      </c>
      <c r="L84" s="9">
        <f xml:space="preserve"> FIND(" Cited ",SLR479_202312023[[#This Row],[Rok, publikacja, cytowania]])</f>
        <v>47</v>
      </c>
      <c r="M84" s="9" t="str">
        <f>MID(SLR479_202312023[[#This Row],[Rok, publikacja, cytowania]],1,SLR479_202312023[[#This Row],[L_znaków_bez_cytowań]])</f>
        <v xml:space="preserve">(2018) Scientometrics, 115 (1), pp. 585 - 606, </v>
      </c>
      <c r="N84" s="9" t="s">
        <v>645</v>
      </c>
      <c r="O84" s="9" t="s">
        <v>646</v>
      </c>
      <c r="P84" s="9">
        <f>COUNTIF(SLR479_202312023[[#This Row],[streszczenie]],"*"&amp;#REF!&amp;"*")</f>
        <v>0</v>
      </c>
      <c r="Q84" s="9">
        <f>COUNTIFS(SLR479_202312023[[#This Row],[streszczenie]],"*"&amp;#REF!&amp;"*",SLR479_202312023[[#This Row],[streszczenie]],"*"&amp;#REF!&amp;"*")</f>
        <v>0</v>
      </c>
      <c r="R84" s="9" t="s">
        <v>10</v>
      </c>
      <c r="S84" s="9" t="s">
        <v>11</v>
      </c>
      <c r="T84" s="9" t="s">
        <v>12</v>
      </c>
    </row>
    <row r="85" spans="1:20" x14ac:dyDescent="0.45">
      <c r="A85" s="9">
        <v>84</v>
      </c>
      <c r="B85" s="9" t="s">
        <v>656</v>
      </c>
      <c r="C85" s="9" t="s">
        <v>659</v>
      </c>
      <c r="D85" s="9" t="str">
        <f>SLR479_202312023[[#This Row],[Rok, publikacja]]&amp;SLR479_202312023[[#This Row],[DOI]]</f>
        <v>(2020) ACM International Conference Proceeding Series, pp. 240 - 249, DOI: 10.1145/3375462.3375478</v>
      </c>
      <c r="E85" s="9" t="s">
        <v>663</v>
      </c>
      <c r="F85" s="9" t="s">
        <v>660</v>
      </c>
      <c r="G85" s="9">
        <f>MID(SLR479_202312023[[#This Row],[Rok, publikacja, cytowania]],2,4)+0</f>
        <v>2020</v>
      </c>
      <c r="H85" s="9">
        <f>(MID(SLR479_202312023[[#This Row],[Rok, publikacja, cytowania]],FIND(" Cited ",SLR479_202312023[[#This Row],[Rok, publikacja, cytowania]])+7,SLR479_202312023[[#This Row],[IlośćZnakówLCyt]]))+0</f>
        <v>17</v>
      </c>
      <c r="I85" s="9">
        <f>FIND(" Cited ",SLR479_202312023[[#This Row],[Rok, publikacja, cytowania]])+7</f>
        <v>77</v>
      </c>
      <c r="J85" s="9">
        <f>FIND(" times",SLR479_202312023[[#This Row],[Rok, publikacja, cytowania]])</f>
        <v>79</v>
      </c>
      <c r="K85" s="9">
        <f>SLR479_202312023[[#This Row],[koniecLCyt]]-SLR479_202312023[[#This Row],[poczLCyt]]</f>
        <v>2</v>
      </c>
      <c r="L85" s="9">
        <f xml:space="preserve"> FIND(" Cited ",SLR479_202312023[[#This Row],[Rok, publikacja, cytowania]])</f>
        <v>70</v>
      </c>
      <c r="M85" s="9" t="str">
        <f>MID(SLR479_202312023[[#This Row],[Rok, publikacja, cytowania]],1,SLR479_202312023[[#This Row],[L_znaków_bez_cytowań]])</f>
        <v xml:space="preserve">(2020) ACM International Conference Proceeding Series, pp. 240 - 249, </v>
      </c>
      <c r="N85" s="9" t="s">
        <v>661</v>
      </c>
      <c r="O85" s="9" t="s">
        <v>662</v>
      </c>
      <c r="P85" s="9">
        <f>COUNTIF(SLR479_202312023[[#This Row],[streszczenie]],"*"&amp;#REF!&amp;"*")</f>
        <v>0</v>
      </c>
      <c r="Q85" s="9">
        <f>COUNTIFS(SLR479_202312023[[#This Row],[streszczenie]],"*"&amp;#REF!&amp;"*",SLR479_202312023[[#This Row],[streszczenie]],"*"&amp;#REF!&amp;"*")</f>
        <v>0</v>
      </c>
      <c r="R85" s="9" t="s">
        <v>10</v>
      </c>
      <c r="S85" s="9" t="s">
        <v>207</v>
      </c>
      <c r="T85" s="9" t="s">
        <v>12</v>
      </c>
    </row>
    <row r="86" spans="1:20" x14ac:dyDescent="0.45">
      <c r="A86" s="9">
        <v>85</v>
      </c>
      <c r="B86" s="9" t="s">
        <v>664</v>
      </c>
      <c r="C86" s="9" t="s">
        <v>667</v>
      </c>
      <c r="D86" s="9" t="str">
        <f>SLR479_202312023[[#This Row],[Rok, publikacja]]&amp;SLR479_202312023[[#This Row],[DOI]]</f>
        <v>(2020) Journal of Higher Education Policy and Management, 42 (5), pp. 532 - 546, DOI: 10.1080/1360080X.2019.1663681</v>
      </c>
      <c r="E86" s="9" t="s">
        <v>671</v>
      </c>
      <c r="F86" s="9" t="s">
        <v>668</v>
      </c>
      <c r="G86" s="9">
        <f>MID(SLR479_202312023[[#This Row],[Rok, publikacja, cytowania]],2,4)+0</f>
        <v>2020</v>
      </c>
      <c r="H86" s="9">
        <f>(MID(SLR479_202312023[[#This Row],[Rok, publikacja, cytowania]],FIND(" Cited ",SLR479_202312023[[#This Row],[Rok, publikacja, cytowania]])+7,SLR479_202312023[[#This Row],[IlośćZnakówLCyt]]))+0</f>
        <v>41</v>
      </c>
      <c r="I86" s="9">
        <f>FIND(" Cited ",SLR479_202312023[[#This Row],[Rok, publikacja, cytowania]])+7</f>
        <v>88</v>
      </c>
      <c r="J86" s="9">
        <f>FIND(" times",SLR479_202312023[[#This Row],[Rok, publikacja, cytowania]])</f>
        <v>90</v>
      </c>
      <c r="K86" s="9">
        <f>SLR479_202312023[[#This Row],[koniecLCyt]]-SLR479_202312023[[#This Row],[poczLCyt]]</f>
        <v>2</v>
      </c>
      <c r="L86" s="9">
        <f xml:space="preserve"> FIND(" Cited ",SLR479_202312023[[#This Row],[Rok, publikacja, cytowania]])</f>
        <v>81</v>
      </c>
      <c r="M86" s="9" t="str">
        <f>MID(SLR479_202312023[[#This Row],[Rok, publikacja, cytowania]],1,SLR479_202312023[[#This Row],[L_znaków_bez_cytowań]])</f>
        <v xml:space="preserve">(2020) Journal of Higher Education Policy and Management, 42 (5), pp. 532 - 546, </v>
      </c>
      <c r="N86" s="9" t="s">
        <v>669</v>
      </c>
      <c r="O86" s="9" t="s">
        <v>670</v>
      </c>
      <c r="P86" s="9">
        <f>COUNTIF(SLR479_202312023[[#This Row],[streszczenie]],"*"&amp;#REF!&amp;"*")</f>
        <v>0</v>
      </c>
      <c r="Q86" s="9">
        <f>COUNTIFS(SLR479_202312023[[#This Row],[streszczenie]],"*"&amp;#REF!&amp;"*",SLR479_202312023[[#This Row],[streszczenie]],"*"&amp;#REF!&amp;"*")</f>
        <v>0</v>
      </c>
      <c r="R86" s="9" t="s">
        <v>10</v>
      </c>
      <c r="S86" s="9" t="s">
        <v>11</v>
      </c>
      <c r="T86" s="9" t="s">
        <v>12</v>
      </c>
    </row>
    <row r="87" spans="1:20" x14ac:dyDescent="0.45">
      <c r="A87" s="9">
        <v>86</v>
      </c>
      <c r="B87" s="9" t="s">
        <v>2537</v>
      </c>
      <c r="C87" s="9" t="s">
        <v>2539</v>
      </c>
      <c r="D87" s="9" t="str">
        <f>SLR479_202312023[[#This Row],[Rok, publikacja]]&amp;SLR479_202312023[[#This Row],[DOI]]</f>
        <v>(2019) Journal of Intellectual Capital, 20 (5), pp. 701 - 732, DOI: 10.1108/JIC-02-2019-0039</v>
      </c>
      <c r="E87" s="9" t="s">
        <v>2543</v>
      </c>
      <c r="F87" s="9" t="s">
        <v>2540</v>
      </c>
      <c r="G87" s="9">
        <f>MID(SLR479_202312023[[#This Row],[Rok, publikacja, cytowania]],2,4)+0</f>
        <v>2019</v>
      </c>
      <c r="H87" s="9">
        <f>(MID(SLR479_202312023[[#This Row],[Rok, publikacja, cytowania]],FIND(" Cited ",SLR479_202312023[[#This Row],[Rok, publikacja, cytowania]])+7,SLR479_202312023[[#This Row],[IlośćZnakówLCyt]]))+0</f>
        <v>25</v>
      </c>
      <c r="I87" s="9">
        <f>FIND(" Cited ",SLR479_202312023[[#This Row],[Rok, publikacja, cytowania]])+7</f>
        <v>70</v>
      </c>
      <c r="J87" s="9">
        <f>FIND(" times",SLR479_202312023[[#This Row],[Rok, publikacja, cytowania]])</f>
        <v>72</v>
      </c>
      <c r="K87" s="9">
        <f>SLR479_202312023[[#This Row],[koniecLCyt]]-SLR479_202312023[[#This Row],[poczLCyt]]</f>
        <v>2</v>
      </c>
      <c r="L87" s="9">
        <f xml:space="preserve"> FIND(" Cited ",SLR479_202312023[[#This Row],[Rok, publikacja, cytowania]])</f>
        <v>63</v>
      </c>
      <c r="M87" s="9" t="str">
        <f>MID(SLR479_202312023[[#This Row],[Rok, publikacja, cytowania]],1,SLR479_202312023[[#This Row],[L_znaków_bez_cytowań]])</f>
        <v xml:space="preserve">(2019) Journal of Intellectual Capital, 20 (5), pp. 701 - 732, </v>
      </c>
      <c r="N87" s="9" t="s">
        <v>2541</v>
      </c>
      <c r="O87" s="9" t="s">
        <v>2542</v>
      </c>
      <c r="P87" s="9">
        <f>COUNTIF(SLR479_202312023[[#This Row],[streszczenie]],"*"&amp;#REF!&amp;"*")</f>
        <v>0</v>
      </c>
      <c r="Q87" s="9">
        <f>COUNTIFS(SLR479_202312023[[#This Row],[streszczenie]],"*"&amp;#REF!&amp;"*",SLR479_202312023[[#This Row],[streszczenie]],"*"&amp;#REF!&amp;"*")</f>
        <v>0</v>
      </c>
      <c r="R87" s="9" t="s">
        <v>10</v>
      </c>
      <c r="S87" s="9" t="s">
        <v>11</v>
      </c>
      <c r="T87" s="9" t="s">
        <v>12</v>
      </c>
    </row>
    <row r="88" spans="1:20" x14ac:dyDescent="0.45">
      <c r="A88" s="9">
        <v>87</v>
      </c>
      <c r="B88" s="9" t="s">
        <v>686</v>
      </c>
      <c r="C88" s="9" t="s">
        <v>688</v>
      </c>
      <c r="D88" s="9" t="str">
        <f>SLR479_202312023[[#This Row],[Rok, publikacja]]&amp;SLR479_202312023[[#This Row],[DOI]]</f>
        <v>(2019) Studies in Higher Education, 44 (12), pp. 2235 - 2248, DOI: 10.1080/03075079.2018.1483910</v>
      </c>
      <c r="E88" s="9" t="s">
        <v>692</v>
      </c>
      <c r="F88" s="9" t="s">
        <v>689</v>
      </c>
      <c r="G88" s="9">
        <f>MID(SLR479_202312023[[#This Row],[Rok, publikacja, cytowania]],2,4)+0</f>
        <v>2019</v>
      </c>
      <c r="H88" s="9">
        <f>(MID(SLR479_202312023[[#This Row],[Rok, publikacja, cytowania]],FIND(" Cited ",SLR479_202312023[[#This Row],[Rok, publikacja, cytowania]])+7,SLR479_202312023[[#This Row],[IlośćZnakówLCyt]]))+0</f>
        <v>15</v>
      </c>
      <c r="I88" s="9">
        <f>FIND(" Cited ",SLR479_202312023[[#This Row],[Rok, publikacja, cytowania]])+7</f>
        <v>69</v>
      </c>
      <c r="J88" s="9">
        <f>FIND(" times",SLR479_202312023[[#This Row],[Rok, publikacja, cytowania]])</f>
        <v>71</v>
      </c>
      <c r="K88" s="9">
        <f>SLR479_202312023[[#This Row],[koniecLCyt]]-SLR479_202312023[[#This Row],[poczLCyt]]</f>
        <v>2</v>
      </c>
      <c r="L88" s="9">
        <f xml:space="preserve"> FIND(" Cited ",SLR479_202312023[[#This Row],[Rok, publikacja, cytowania]])</f>
        <v>62</v>
      </c>
      <c r="M88" s="9" t="str">
        <f>MID(SLR479_202312023[[#This Row],[Rok, publikacja, cytowania]],1,SLR479_202312023[[#This Row],[L_znaków_bez_cytowań]])</f>
        <v xml:space="preserve">(2019) Studies in Higher Education, 44 (12), pp. 2235 - 2248, </v>
      </c>
      <c r="N88" s="9" t="s">
        <v>690</v>
      </c>
      <c r="O88" s="9" t="s">
        <v>691</v>
      </c>
      <c r="P88" s="9">
        <f>COUNTIF(SLR479_202312023[[#This Row],[streszczenie]],"*"&amp;#REF!&amp;"*")</f>
        <v>0</v>
      </c>
      <c r="Q88" s="9">
        <f>COUNTIFS(SLR479_202312023[[#This Row],[streszczenie]],"*"&amp;#REF!&amp;"*",SLR479_202312023[[#This Row],[streszczenie]],"*"&amp;#REF!&amp;"*")</f>
        <v>0</v>
      </c>
      <c r="R88" s="9" t="s">
        <v>10</v>
      </c>
      <c r="S88" s="9" t="s">
        <v>11</v>
      </c>
      <c r="T88" s="9" t="s">
        <v>12</v>
      </c>
    </row>
    <row r="89" spans="1:20" x14ac:dyDescent="0.45">
      <c r="A89" s="9">
        <v>88</v>
      </c>
      <c r="B89" s="9" t="s">
        <v>2544</v>
      </c>
      <c r="C89" s="9" t="s">
        <v>2547</v>
      </c>
      <c r="D89" s="9" t="str">
        <f>SLR479_202312023[[#This Row],[Rok, publikacja]]&amp;SLR479_202312023[[#This Row],[DOI]]</f>
        <v>(2008) Journal of Librarianship and Information Science, 40 (3), pp. 179 - 191, DOI: 10.1177/0961000608092553</v>
      </c>
      <c r="E89" s="9" t="s">
        <v>2551</v>
      </c>
      <c r="F89" s="9" t="s">
        <v>2548</v>
      </c>
      <c r="G89" s="9">
        <f>MID(SLR479_202312023[[#This Row],[Rok, publikacja, cytowania]],2,4)+0</f>
        <v>2008</v>
      </c>
      <c r="H89" s="9">
        <f>(MID(SLR479_202312023[[#This Row],[Rok, publikacja, cytowania]],FIND(" Cited ",SLR479_202312023[[#This Row],[Rok, publikacja, cytowania]])+7,SLR479_202312023[[#This Row],[IlośćZnakówLCyt]]))+0</f>
        <v>27</v>
      </c>
      <c r="I89" s="9">
        <f>FIND(" Cited ",SLR479_202312023[[#This Row],[Rok, publikacja, cytowania]])+7</f>
        <v>87</v>
      </c>
      <c r="J89" s="9">
        <f>FIND(" times",SLR479_202312023[[#This Row],[Rok, publikacja, cytowania]])</f>
        <v>89</v>
      </c>
      <c r="K89" s="9">
        <f>SLR479_202312023[[#This Row],[koniecLCyt]]-SLR479_202312023[[#This Row],[poczLCyt]]</f>
        <v>2</v>
      </c>
      <c r="L89" s="9">
        <f xml:space="preserve"> FIND(" Cited ",SLR479_202312023[[#This Row],[Rok, publikacja, cytowania]])</f>
        <v>80</v>
      </c>
      <c r="M89" s="9" t="str">
        <f>MID(SLR479_202312023[[#This Row],[Rok, publikacja, cytowania]],1,SLR479_202312023[[#This Row],[L_znaków_bez_cytowań]])</f>
        <v xml:space="preserve">(2008) Journal of Librarianship and Information Science, 40 (3), pp. 179 - 191, </v>
      </c>
      <c r="N89" s="9" t="s">
        <v>2549</v>
      </c>
      <c r="O89" s="9" t="s">
        <v>2550</v>
      </c>
      <c r="P89" s="9">
        <f>COUNTIF(SLR479_202312023[[#This Row],[streszczenie]],"*"&amp;#REF!&amp;"*")</f>
        <v>0</v>
      </c>
      <c r="Q89" s="9">
        <f>COUNTIFS(SLR479_202312023[[#This Row],[streszczenie]],"*"&amp;#REF!&amp;"*",SLR479_202312023[[#This Row],[streszczenie]],"*"&amp;#REF!&amp;"*")</f>
        <v>0</v>
      </c>
      <c r="R89" s="9" t="s">
        <v>10</v>
      </c>
      <c r="S89" s="9" t="s">
        <v>11</v>
      </c>
      <c r="T89" s="9" t="s">
        <v>12</v>
      </c>
    </row>
    <row r="90" spans="1:20" x14ac:dyDescent="0.45">
      <c r="A90" s="9">
        <v>89</v>
      </c>
      <c r="B90" s="9" t="s">
        <v>701</v>
      </c>
      <c r="C90" s="9" t="s">
        <v>704</v>
      </c>
      <c r="D90" s="9" t="str">
        <f>SLR479_202312023[[#This Row],[Rok, publikacja]]&amp;SLR479_202312023[[#This Row],[DOI]]</f>
        <v>(2007) Proceedings of the Annual Hawaii International Conference on System Sciences, art. no. 4076672, DOI: 10.1109/HICSS.2007.431</v>
      </c>
      <c r="E90" s="9" t="s">
        <v>708</v>
      </c>
      <c r="F90" s="9" t="s">
        <v>705</v>
      </c>
      <c r="G90" s="9">
        <f>MID(SLR479_202312023[[#This Row],[Rok, publikacja, cytowania]],2,4)+0</f>
        <v>2007</v>
      </c>
      <c r="H90" s="9">
        <f>(MID(SLR479_202312023[[#This Row],[Rok, publikacja, cytowania]],FIND(" Cited ",SLR479_202312023[[#This Row],[Rok, publikacja, cytowania]])+7,SLR479_202312023[[#This Row],[IlośćZnakówLCyt]]))+0</f>
        <v>19</v>
      </c>
      <c r="I90" s="9">
        <f>FIND(" Cited ",SLR479_202312023[[#This Row],[Rok, publikacja, cytowania]])+7</f>
        <v>110</v>
      </c>
      <c r="J90" s="9">
        <f>FIND(" times",SLR479_202312023[[#This Row],[Rok, publikacja, cytowania]])</f>
        <v>112</v>
      </c>
      <c r="K90" s="9">
        <f>SLR479_202312023[[#This Row],[koniecLCyt]]-SLR479_202312023[[#This Row],[poczLCyt]]</f>
        <v>2</v>
      </c>
      <c r="L90" s="9">
        <f xml:space="preserve"> FIND(" Cited ",SLR479_202312023[[#This Row],[Rok, publikacja, cytowania]])</f>
        <v>103</v>
      </c>
      <c r="M90" s="9" t="str">
        <f>MID(SLR479_202312023[[#This Row],[Rok, publikacja, cytowania]],1,SLR479_202312023[[#This Row],[L_znaków_bez_cytowań]])</f>
        <v xml:space="preserve">(2007) Proceedings of the Annual Hawaii International Conference on System Sciences, art. no. 4076672, </v>
      </c>
      <c r="N90" s="9" t="s">
        <v>706</v>
      </c>
      <c r="O90" s="9" t="s">
        <v>707</v>
      </c>
      <c r="P90" s="9">
        <f>COUNTIF(SLR479_202312023[[#This Row],[streszczenie]],"*"&amp;#REF!&amp;"*")</f>
        <v>0</v>
      </c>
      <c r="Q90" s="9">
        <f>COUNTIFS(SLR479_202312023[[#This Row],[streszczenie]],"*"&amp;#REF!&amp;"*",SLR479_202312023[[#This Row],[streszczenie]],"*"&amp;#REF!&amp;"*")</f>
        <v>0</v>
      </c>
      <c r="R90" s="9" t="s">
        <v>10</v>
      </c>
      <c r="S90" s="9" t="s">
        <v>207</v>
      </c>
      <c r="T90" s="9" t="s">
        <v>12</v>
      </c>
    </row>
    <row r="91" spans="1:20" x14ac:dyDescent="0.45">
      <c r="A91" s="9">
        <v>90</v>
      </c>
      <c r="B91" s="9" t="s">
        <v>2552</v>
      </c>
      <c r="C91" s="9" t="s">
        <v>2555</v>
      </c>
      <c r="D91" s="9" t="str">
        <f>SLR479_202312023[[#This Row],[Rok, publikacja]]&amp;SLR479_202312023[[#This Row],[DOI]]</f>
        <v>(2016) Journal of Organizational Change Management, 29 (2), pp. 176 - 198, DOI: 10.1108/JOCM-02-2015-0025</v>
      </c>
      <c r="E91" s="9" t="s">
        <v>2559</v>
      </c>
      <c r="F91" s="9" t="s">
        <v>2556</v>
      </c>
      <c r="G91" s="9">
        <f>MID(SLR479_202312023[[#This Row],[Rok, publikacja, cytowania]],2,4)+0</f>
        <v>2016</v>
      </c>
      <c r="H91" s="9">
        <f>(MID(SLR479_202312023[[#This Row],[Rok, publikacja, cytowania]],FIND(" Cited ",SLR479_202312023[[#This Row],[Rok, publikacja, cytowania]])+7,SLR479_202312023[[#This Row],[IlośćZnakówLCyt]]))+0</f>
        <v>31</v>
      </c>
      <c r="I91" s="9">
        <f>FIND(" Cited ",SLR479_202312023[[#This Row],[Rok, publikacja, cytowania]])+7</f>
        <v>82</v>
      </c>
      <c r="J91" s="9">
        <f>FIND(" times",SLR479_202312023[[#This Row],[Rok, publikacja, cytowania]])</f>
        <v>84</v>
      </c>
      <c r="K91" s="9">
        <f>SLR479_202312023[[#This Row],[koniecLCyt]]-SLR479_202312023[[#This Row],[poczLCyt]]</f>
        <v>2</v>
      </c>
      <c r="L91" s="9">
        <f xml:space="preserve"> FIND(" Cited ",SLR479_202312023[[#This Row],[Rok, publikacja, cytowania]])</f>
        <v>75</v>
      </c>
      <c r="M91" s="9" t="str">
        <f>MID(SLR479_202312023[[#This Row],[Rok, publikacja, cytowania]],1,SLR479_202312023[[#This Row],[L_znaków_bez_cytowań]])</f>
        <v xml:space="preserve">(2016) Journal of Organizational Change Management, 29 (2), pp. 176 - 198, </v>
      </c>
      <c r="N91" s="9" t="s">
        <v>2557</v>
      </c>
      <c r="O91" s="9" t="s">
        <v>2558</v>
      </c>
      <c r="P91" s="9">
        <f>COUNTIF(SLR479_202312023[[#This Row],[streszczenie]],"*"&amp;#REF!&amp;"*")</f>
        <v>0</v>
      </c>
      <c r="Q91" s="9">
        <f>COUNTIFS(SLR479_202312023[[#This Row],[streszczenie]],"*"&amp;#REF!&amp;"*",SLR479_202312023[[#This Row],[streszczenie]],"*"&amp;#REF!&amp;"*")</f>
        <v>0</v>
      </c>
      <c r="R91" s="9" t="s">
        <v>10</v>
      </c>
      <c r="S91" s="9" t="s">
        <v>11</v>
      </c>
      <c r="T91" s="9" t="s">
        <v>12</v>
      </c>
    </row>
    <row r="92" spans="1:20" x14ac:dyDescent="0.45">
      <c r="A92" s="9">
        <v>91</v>
      </c>
      <c r="B92" s="9" t="s">
        <v>724</v>
      </c>
      <c r="C92" s="9" t="s">
        <v>727</v>
      </c>
      <c r="D92" s="9" t="str">
        <f>SLR479_202312023[[#This Row],[Rok, publikacja]]&amp;SLR479_202312023[[#This Row],[DOI]]</f>
        <v>(2020) Journal of Marketing for Higher Education, 30 (1), pp. 145 - 160, DOI: 10.1080/08841241.2019.1693475</v>
      </c>
      <c r="E92" s="9" t="s">
        <v>731</v>
      </c>
      <c r="F92" s="9" t="s">
        <v>728</v>
      </c>
      <c r="G92" s="9">
        <f>MID(SLR479_202312023[[#This Row],[Rok, publikacja, cytowania]],2,4)+0</f>
        <v>2020</v>
      </c>
      <c r="H92" s="9">
        <f>(MID(SLR479_202312023[[#This Row],[Rok, publikacja, cytowania]],FIND(" Cited ",SLR479_202312023[[#This Row],[Rok, publikacja, cytowania]])+7,SLR479_202312023[[#This Row],[IlośćZnakówLCyt]]))+0</f>
        <v>26</v>
      </c>
      <c r="I92" s="9">
        <f>FIND(" Cited ",SLR479_202312023[[#This Row],[Rok, publikacja, cytowania]])+7</f>
        <v>80</v>
      </c>
      <c r="J92" s="9">
        <f>FIND(" times",SLR479_202312023[[#This Row],[Rok, publikacja, cytowania]])</f>
        <v>82</v>
      </c>
      <c r="K92" s="9">
        <f>SLR479_202312023[[#This Row],[koniecLCyt]]-SLR479_202312023[[#This Row],[poczLCyt]]</f>
        <v>2</v>
      </c>
      <c r="L92" s="9">
        <f xml:space="preserve"> FIND(" Cited ",SLR479_202312023[[#This Row],[Rok, publikacja, cytowania]])</f>
        <v>73</v>
      </c>
      <c r="M92" s="9" t="str">
        <f>MID(SLR479_202312023[[#This Row],[Rok, publikacja, cytowania]],1,SLR479_202312023[[#This Row],[L_znaków_bez_cytowań]])</f>
        <v xml:space="preserve">(2020) Journal of Marketing for Higher Education, 30 (1), pp. 145 - 160, </v>
      </c>
      <c r="N92" s="9" t="s">
        <v>729</v>
      </c>
      <c r="O92" s="9" t="s">
        <v>730</v>
      </c>
      <c r="P92" s="9">
        <f>COUNTIF(SLR479_202312023[[#This Row],[streszczenie]],"*"&amp;#REF!&amp;"*")</f>
        <v>0</v>
      </c>
      <c r="Q92" s="9">
        <f>COUNTIFS(SLR479_202312023[[#This Row],[streszczenie]],"*"&amp;#REF!&amp;"*",SLR479_202312023[[#This Row],[streszczenie]],"*"&amp;#REF!&amp;"*")</f>
        <v>0</v>
      </c>
      <c r="R92" s="9" t="s">
        <v>10</v>
      </c>
      <c r="S92" s="9" t="s">
        <v>11</v>
      </c>
      <c r="T92" s="9" t="s">
        <v>12</v>
      </c>
    </row>
    <row r="93" spans="1:20" x14ac:dyDescent="0.45">
      <c r="A93" s="9">
        <v>92</v>
      </c>
      <c r="B93" s="9" t="s">
        <v>2560</v>
      </c>
      <c r="C93" s="9" t="s">
        <v>2563</v>
      </c>
      <c r="D93" s="9" t="str">
        <f>SLR479_202312023[[#This Row],[Rok, publikacja]]&amp;SLR479_202312023[[#This Row],[DOI]]</f>
        <v>(2018) Journal of Intellectual Capital, 19 (1), pp. 202 - 226, DOI: 10.1108/JIC-03-2017-0050</v>
      </c>
      <c r="E93" s="9" t="s">
        <v>2567</v>
      </c>
      <c r="F93" s="9" t="s">
        <v>2564</v>
      </c>
      <c r="G93" s="9">
        <f>MID(SLR479_202312023[[#This Row],[Rok, publikacja, cytowania]],2,4)+0</f>
        <v>2018</v>
      </c>
      <c r="H93" s="9">
        <f>(MID(SLR479_202312023[[#This Row],[Rok, publikacja, cytowania]],FIND(" Cited ",SLR479_202312023[[#This Row],[Rok, publikacja, cytowania]])+7,SLR479_202312023[[#This Row],[IlośćZnakówLCyt]]))+0</f>
        <v>22</v>
      </c>
      <c r="I93" s="9">
        <f>FIND(" Cited ",SLR479_202312023[[#This Row],[Rok, publikacja, cytowania]])+7</f>
        <v>70</v>
      </c>
      <c r="J93" s="9">
        <f>FIND(" times",SLR479_202312023[[#This Row],[Rok, publikacja, cytowania]])</f>
        <v>72</v>
      </c>
      <c r="K93" s="9">
        <f>SLR479_202312023[[#This Row],[koniecLCyt]]-SLR479_202312023[[#This Row],[poczLCyt]]</f>
        <v>2</v>
      </c>
      <c r="L93" s="9">
        <f xml:space="preserve"> FIND(" Cited ",SLR479_202312023[[#This Row],[Rok, publikacja, cytowania]])</f>
        <v>63</v>
      </c>
      <c r="M93" s="9" t="str">
        <f>MID(SLR479_202312023[[#This Row],[Rok, publikacja, cytowania]],1,SLR479_202312023[[#This Row],[L_znaków_bez_cytowań]])</f>
        <v xml:space="preserve">(2018) Journal of Intellectual Capital, 19 (1), pp. 202 - 226, </v>
      </c>
      <c r="N93" s="9" t="s">
        <v>2565</v>
      </c>
      <c r="O93" s="9" t="s">
        <v>2566</v>
      </c>
      <c r="P93" s="9">
        <f>COUNTIF(SLR479_202312023[[#This Row],[streszczenie]],"*"&amp;#REF!&amp;"*")</f>
        <v>0</v>
      </c>
      <c r="Q93" s="9">
        <f>COUNTIFS(SLR479_202312023[[#This Row],[streszczenie]],"*"&amp;#REF!&amp;"*",SLR479_202312023[[#This Row],[streszczenie]],"*"&amp;#REF!&amp;"*")</f>
        <v>0</v>
      </c>
      <c r="R93" s="9" t="s">
        <v>10</v>
      </c>
      <c r="S93" s="9" t="s">
        <v>11</v>
      </c>
      <c r="T93" s="9" t="s">
        <v>12</v>
      </c>
    </row>
    <row r="94" spans="1:20" x14ac:dyDescent="0.45">
      <c r="A94" s="9">
        <v>93</v>
      </c>
      <c r="B94" s="9" t="s">
        <v>732</v>
      </c>
      <c r="C94" s="9" t="s">
        <v>735</v>
      </c>
      <c r="D94" s="9" t="str">
        <f>SLR479_202312023[[#This Row],[Rok, publikacja]]&amp;SLR479_202312023[[#This Row],[DOI]]</f>
        <v>(2020) Social Sciences, 9 (2), art. no. 8, DOI: 10.3390/socsci9020008</v>
      </c>
      <c r="E94" s="9" t="s">
        <v>739</v>
      </c>
      <c r="F94" s="9" t="s">
        <v>736</v>
      </c>
      <c r="G94" s="9">
        <f>MID(SLR479_202312023[[#This Row],[Rok, publikacja, cytowania]],2,4)+0</f>
        <v>2020</v>
      </c>
      <c r="H94" s="9">
        <f>(MID(SLR479_202312023[[#This Row],[Rok, publikacja, cytowania]],FIND(" Cited ",SLR479_202312023[[#This Row],[Rok, publikacja, cytowania]])+7,SLR479_202312023[[#This Row],[IlośćZnakówLCyt]]))+0</f>
        <v>20</v>
      </c>
      <c r="I94" s="9">
        <f>FIND(" Cited ",SLR479_202312023[[#This Row],[Rok, publikacja, cytowania]])+7</f>
        <v>50</v>
      </c>
      <c r="J94" s="9">
        <f>FIND(" times",SLR479_202312023[[#This Row],[Rok, publikacja, cytowania]])</f>
        <v>52</v>
      </c>
      <c r="K94" s="9">
        <f>SLR479_202312023[[#This Row],[koniecLCyt]]-SLR479_202312023[[#This Row],[poczLCyt]]</f>
        <v>2</v>
      </c>
      <c r="L94" s="9">
        <f xml:space="preserve"> FIND(" Cited ",SLR479_202312023[[#This Row],[Rok, publikacja, cytowania]])</f>
        <v>43</v>
      </c>
      <c r="M94" s="9" t="str">
        <f>MID(SLR479_202312023[[#This Row],[Rok, publikacja, cytowania]],1,SLR479_202312023[[#This Row],[L_znaków_bez_cytowań]])</f>
        <v xml:space="preserve">(2020) Social Sciences, 9 (2), art. no. 8, </v>
      </c>
      <c r="N94" s="9" t="s">
        <v>737</v>
      </c>
      <c r="O94" s="9" t="s">
        <v>738</v>
      </c>
      <c r="P94" s="9">
        <f>COUNTIF(SLR479_202312023[[#This Row],[streszczenie]],"*"&amp;#REF!&amp;"*")</f>
        <v>0</v>
      </c>
      <c r="Q94" s="9">
        <f>COUNTIFS(SLR479_202312023[[#This Row],[streszczenie]],"*"&amp;#REF!&amp;"*",SLR479_202312023[[#This Row],[streszczenie]],"*"&amp;#REF!&amp;"*")</f>
        <v>0</v>
      </c>
      <c r="R94" s="9" t="s">
        <v>10</v>
      </c>
      <c r="S94" s="9" t="s">
        <v>11</v>
      </c>
      <c r="T94" s="9" t="s">
        <v>12</v>
      </c>
    </row>
    <row r="95" spans="1:20" x14ac:dyDescent="0.45">
      <c r="A95" s="9">
        <v>94</v>
      </c>
      <c r="B95" s="9" t="s">
        <v>740</v>
      </c>
      <c r="C95" s="9" t="s">
        <v>743</v>
      </c>
      <c r="D95" s="9" t="str">
        <f>SLR479_202312023[[#This Row],[Rok, publikacja]]&amp;SLR479_202312023[[#This Row],[DOI]]</f>
        <v>(2018) Journal of Vocational Education and Training, 70 (1), pp. 148 - 166, DOI: 10.1080/13636820.2017.1394355</v>
      </c>
      <c r="E95" s="9" t="s">
        <v>747</v>
      </c>
      <c r="F95" s="9" t="s">
        <v>744</v>
      </c>
      <c r="G95" s="9">
        <f>MID(SLR479_202312023[[#This Row],[Rok, publikacja, cytowania]],2,4)+0</f>
        <v>2018</v>
      </c>
      <c r="H95" s="9">
        <f>(MID(SLR479_202312023[[#This Row],[Rok, publikacja, cytowania]],FIND(" Cited ",SLR479_202312023[[#This Row],[Rok, publikacja, cytowania]])+7,SLR479_202312023[[#This Row],[IlośćZnakówLCyt]]))+0</f>
        <v>90</v>
      </c>
      <c r="I95" s="9">
        <f>FIND(" Cited ",SLR479_202312023[[#This Row],[Rok, publikacja, cytowania]])+7</f>
        <v>83</v>
      </c>
      <c r="J95" s="9">
        <f>FIND(" times",SLR479_202312023[[#This Row],[Rok, publikacja, cytowania]])</f>
        <v>85</v>
      </c>
      <c r="K95" s="9">
        <f>SLR479_202312023[[#This Row],[koniecLCyt]]-SLR479_202312023[[#This Row],[poczLCyt]]</f>
        <v>2</v>
      </c>
      <c r="L95" s="9">
        <f xml:space="preserve"> FIND(" Cited ",SLR479_202312023[[#This Row],[Rok, publikacja, cytowania]])</f>
        <v>76</v>
      </c>
      <c r="M95" s="9" t="str">
        <f>MID(SLR479_202312023[[#This Row],[Rok, publikacja, cytowania]],1,SLR479_202312023[[#This Row],[L_znaków_bez_cytowań]])</f>
        <v xml:space="preserve">(2018) Journal of Vocational Education and Training, 70 (1), pp. 148 - 166, </v>
      </c>
      <c r="N95" s="9" t="s">
        <v>745</v>
      </c>
      <c r="O95" s="9" t="s">
        <v>746</v>
      </c>
      <c r="P95" s="9">
        <f>COUNTIF(SLR479_202312023[[#This Row],[streszczenie]],"*"&amp;#REF!&amp;"*")</f>
        <v>0</v>
      </c>
      <c r="Q95" s="9">
        <f>COUNTIFS(SLR479_202312023[[#This Row],[streszczenie]],"*"&amp;#REF!&amp;"*",SLR479_202312023[[#This Row],[streszczenie]],"*"&amp;#REF!&amp;"*")</f>
        <v>0</v>
      </c>
      <c r="R95" s="9" t="s">
        <v>10</v>
      </c>
      <c r="S95" s="9" t="s">
        <v>11</v>
      </c>
      <c r="T95" s="9" t="s">
        <v>12</v>
      </c>
    </row>
    <row r="96" spans="1:20" x14ac:dyDescent="0.45">
      <c r="A96" s="9">
        <v>95</v>
      </c>
      <c r="B96" s="9" t="s">
        <v>2568</v>
      </c>
      <c r="C96" s="9" t="s">
        <v>2571</v>
      </c>
      <c r="D96" s="9" t="str">
        <f>SLR479_202312023[[#This Row],[Rok, publikacja]]&amp;SLR479_202312023[[#This Row],[DOI]]</f>
        <v>(2019) Quality Assurance in Education, 27 (3), pp. 320 - 337, DOI: 10.1108/QAE-04-2018-0035</v>
      </c>
      <c r="E96" s="9" t="s">
        <v>2575</v>
      </c>
      <c r="F96" s="9" t="s">
        <v>2572</v>
      </c>
      <c r="G96" s="9">
        <f>MID(SLR479_202312023[[#This Row],[Rok, publikacja, cytowania]],2,4)+0</f>
        <v>2019</v>
      </c>
      <c r="H96" s="9">
        <f>(MID(SLR479_202312023[[#This Row],[Rok, publikacja, cytowania]],FIND(" Cited ",SLR479_202312023[[#This Row],[Rok, publikacja, cytowania]])+7,SLR479_202312023[[#This Row],[IlośćZnakówLCyt]]))+0</f>
        <v>18</v>
      </c>
      <c r="I96" s="9">
        <f>FIND(" Cited ",SLR479_202312023[[#This Row],[Rok, publikacja, cytowania]])+7</f>
        <v>69</v>
      </c>
      <c r="J96" s="9">
        <f>FIND(" times",SLR479_202312023[[#This Row],[Rok, publikacja, cytowania]])</f>
        <v>71</v>
      </c>
      <c r="K96" s="9">
        <f>SLR479_202312023[[#This Row],[koniecLCyt]]-SLR479_202312023[[#This Row],[poczLCyt]]</f>
        <v>2</v>
      </c>
      <c r="L96" s="9">
        <f xml:space="preserve"> FIND(" Cited ",SLR479_202312023[[#This Row],[Rok, publikacja, cytowania]])</f>
        <v>62</v>
      </c>
      <c r="M96" s="9" t="str">
        <f>MID(SLR479_202312023[[#This Row],[Rok, publikacja, cytowania]],1,SLR479_202312023[[#This Row],[L_znaków_bez_cytowań]])</f>
        <v xml:space="preserve">(2019) Quality Assurance in Education, 27 (3), pp. 320 - 337, </v>
      </c>
      <c r="N96" s="9" t="s">
        <v>2573</v>
      </c>
      <c r="O96" s="9" t="s">
        <v>2574</v>
      </c>
      <c r="P96" s="9">
        <f>COUNTIF(SLR479_202312023[[#This Row],[streszczenie]],"*"&amp;#REF!&amp;"*")</f>
        <v>0</v>
      </c>
      <c r="Q96" s="9">
        <f>COUNTIFS(SLR479_202312023[[#This Row],[streszczenie]],"*"&amp;#REF!&amp;"*",SLR479_202312023[[#This Row],[streszczenie]],"*"&amp;#REF!&amp;"*")</f>
        <v>0</v>
      </c>
      <c r="R96" s="9" t="s">
        <v>10</v>
      </c>
      <c r="S96" s="9" t="s">
        <v>11</v>
      </c>
      <c r="T96" s="9" t="s">
        <v>12</v>
      </c>
    </row>
    <row r="97" spans="1:20" x14ac:dyDescent="0.45">
      <c r="A97" s="9">
        <v>96</v>
      </c>
      <c r="B97" s="9" t="s">
        <v>2241</v>
      </c>
      <c r="C97" s="9" t="s">
        <v>2244</v>
      </c>
      <c r="D97" s="9" t="str">
        <f>SLR479_202312023[[#This Row],[Rok, publikacja]]&amp;SLR479_202312023[[#This Row],[DOI]]</f>
        <v>(2015) Journal of Cleaner Production, 106, pp. 144 - 154, DOI: 10.1016/j.jclepro.2014.02.008</v>
      </c>
      <c r="E97" s="9" t="s">
        <v>2248</v>
      </c>
      <c r="F97" s="9" t="s">
        <v>2245</v>
      </c>
      <c r="G97" s="9">
        <f>MID(SLR479_202312023[[#This Row],[Rok, publikacja, cytowania]],2,4)+0</f>
        <v>2015</v>
      </c>
      <c r="H97" s="9">
        <f>(MID(SLR479_202312023[[#This Row],[Rok, publikacja, cytowania]],FIND(" Cited ",SLR479_202312023[[#This Row],[Rok, publikacja, cytowania]])+7,SLR479_202312023[[#This Row],[IlośćZnakówLCyt]]))+0</f>
        <v>199</v>
      </c>
      <c r="I97" s="9">
        <f>FIND(" Cited ",SLR479_202312023[[#This Row],[Rok, publikacja, cytowania]])+7</f>
        <v>65</v>
      </c>
      <c r="J97" s="9">
        <f>FIND(" times",SLR479_202312023[[#This Row],[Rok, publikacja, cytowania]])</f>
        <v>68</v>
      </c>
      <c r="K97" s="9">
        <f>SLR479_202312023[[#This Row],[koniecLCyt]]-SLR479_202312023[[#This Row],[poczLCyt]]</f>
        <v>3</v>
      </c>
      <c r="L97" s="9">
        <f xml:space="preserve"> FIND(" Cited ",SLR479_202312023[[#This Row],[Rok, publikacja, cytowania]])</f>
        <v>58</v>
      </c>
      <c r="M97" s="9" t="str">
        <f>MID(SLR479_202312023[[#This Row],[Rok, publikacja, cytowania]],1,SLR479_202312023[[#This Row],[L_znaków_bez_cytowań]])</f>
        <v xml:space="preserve">(2015) Journal of Cleaner Production, 106, pp. 144 - 154, </v>
      </c>
      <c r="N97" s="9" t="s">
        <v>2246</v>
      </c>
      <c r="O97" s="9" t="s">
        <v>2247</v>
      </c>
      <c r="P97" s="9">
        <f>COUNTIF(SLR479_202312023[[#This Row],[streszczenie]],"*"&amp;#REF!&amp;"*")</f>
        <v>0</v>
      </c>
      <c r="Q97" s="9">
        <f>COUNTIFS(SLR479_202312023[[#This Row],[streszczenie]],"*"&amp;#REF!&amp;"*",SLR479_202312023[[#This Row],[streszczenie]],"*"&amp;#REF!&amp;"*")</f>
        <v>0</v>
      </c>
      <c r="R97" s="9" t="s">
        <v>10</v>
      </c>
      <c r="S97" s="9" t="s">
        <v>11</v>
      </c>
      <c r="T97" s="9" t="s">
        <v>12</v>
      </c>
    </row>
    <row r="98" spans="1:20" x14ac:dyDescent="0.45">
      <c r="A98" s="9">
        <v>97</v>
      </c>
      <c r="B98" s="9" t="s">
        <v>2233</v>
      </c>
      <c r="C98" s="9" t="s">
        <v>2236</v>
      </c>
      <c r="D98" s="9" t="str">
        <f>SLR479_202312023[[#This Row],[Rok, publikacja]]&amp;SLR479_202312023[[#This Row],[DOI]]</f>
        <v>(2012) Management Decision, 50 (10), pp. 1861 - 1879, DOI: 10.1108/00251741211279648</v>
      </c>
      <c r="E98" s="9" t="s">
        <v>2240</v>
      </c>
      <c r="F98" s="9" t="s">
        <v>2237</v>
      </c>
      <c r="G98" s="9">
        <f>MID(SLR479_202312023[[#This Row],[Rok, publikacja, cytowania]],2,4)+0</f>
        <v>2012</v>
      </c>
      <c r="H98" s="9">
        <f>(MID(SLR479_202312023[[#This Row],[Rok, publikacja, cytowania]],FIND(" Cited ",SLR479_202312023[[#This Row],[Rok, publikacja, cytowania]])+7,SLR479_202312023[[#This Row],[IlośćZnakówLCyt]]))+0</f>
        <v>124</v>
      </c>
      <c r="I98" s="9">
        <f>FIND(" Cited ",SLR479_202312023[[#This Row],[Rok, publikacja, cytowania]])+7</f>
        <v>61</v>
      </c>
      <c r="J98" s="9">
        <f>FIND(" times",SLR479_202312023[[#This Row],[Rok, publikacja, cytowania]])</f>
        <v>64</v>
      </c>
      <c r="K98" s="9">
        <f>SLR479_202312023[[#This Row],[koniecLCyt]]-SLR479_202312023[[#This Row],[poczLCyt]]</f>
        <v>3</v>
      </c>
      <c r="L98" s="9">
        <f xml:space="preserve"> FIND(" Cited ",SLR479_202312023[[#This Row],[Rok, publikacja, cytowania]])</f>
        <v>54</v>
      </c>
      <c r="M98" s="9" t="str">
        <f>MID(SLR479_202312023[[#This Row],[Rok, publikacja, cytowania]],1,SLR479_202312023[[#This Row],[L_znaków_bez_cytowań]])</f>
        <v xml:space="preserve">(2012) Management Decision, 50 (10), pp. 1861 - 1879, </v>
      </c>
      <c r="N98" s="9" t="s">
        <v>2238</v>
      </c>
      <c r="O98" s="9" t="s">
        <v>2239</v>
      </c>
      <c r="P98" s="9">
        <f>COUNTIF(SLR479_202312023[[#This Row],[streszczenie]],"*"&amp;#REF!&amp;"*")</f>
        <v>0</v>
      </c>
      <c r="Q98" s="9">
        <f>COUNTIFS(SLR479_202312023[[#This Row],[streszczenie]],"*"&amp;#REF!&amp;"*",SLR479_202312023[[#This Row],[streszczenie]],"*"&amp;#REF!&amp;"*")</f>
        <v>0</v>
      </c>
      <c r="R98" s="9" t="s">
        <v>10</v>
      </c>
      <c r="S98" s="9" t="s">
        <v>11</v>
      </c>
      <c r="T98" s="9" t="s">
        <v>12</v>
      </c>
    </row>
    <row r="99" spans="1:20" x14ac:dyDescent="0.45">
      <c r="A99" s="9">
        <v>98</v>
      </c>
      <c r="B99" s="9" t="s">
        <v>2576</v>
      </c>
      <c r="C99" s="9" t="s">
        <v>2579</v>
      </c>
      <c r="D99" s="9" t="str">
        <f>SLR479_202312023[[#This Row],[Rok, publikacja]]&amp;SLR479_202312023[[#This Row],[DOI]]</f>
        <v>(2018) Sustainability (Switzerland), 10 (11), art. no. 4323, DOI: 10.3390/su10114323</v>
      </c>
      <c r="E99" s="9" t="s">
        <v>2583</v>
      </c>
      <c r="F99" s="9" t="s">
        <v>2580</v>
      </c>
      <c r="G99" s="9">
        <f>MID(SLR479_202312023[[#This Row],[Rok, publikacja, cytowania]],2,4)+0</f>
        <v>2018</v>
      </c>
      <c r="H99" s="9">
        <f>(MID(SLR479_202312023[[#This Row],[Rok, publikacja, cytowania]],FIND(" Cited ",SLR479_202312023[[#This Row],[Rok, publikacja, cytowania]])+7,SLR479_202312023[[#This Row],[IlośćZnakówLCyt]]))+0</f>
        <v>46</v>
      </c>
      <c r="I99" s="9">
        <f>FIND(" Cited ",SLR479_202312023[[#This Row],[Rok, publikacja, cytowania]])+7</f>
        <v>68</v>
      </c>
      <c r="J99" s="9">
        <f>FIND(" times",SLR479_202312023[[#This Row],[Rok, publikacja, cytowania]])</f>
        <v>70</v>
      </c>
      <c r="K99" s="9">
        <f>SLR479_202312023[[#This Row],[koniecLCyt]]-SLR479_202312023[[#This Row],[poczLCyt]]</f>
        <v>2</v>
      </c>
      <c r="L99" s="9">
        <f xml:space="preserve"> FIND(" Cited ",SLR479_202312023[[#This Row],[Rok, publikacja, cytowania]])</f>
        <v>61</v>
      </c>
      <c r="M99" s="9" t="str">
        <f>MID(SLR479_202312023[[#This Row],[Rok, publikacja, cytowania]],1,SLR479_202312023[[#This Row],[L_znaków_bez_cytowań]])</f>
        <v xml:space="preserve">(2018) Sustainability (Switzerland), 10 (11), art. no. 4323, </v>
      </c>
      <c r="N99" s="9" t="s">
        <v>2581</v>
      </c>
      <c r="O99" s="9" t="s">
        <v>2582</v>
      </c>
      <c r="P99" s="9">
        <f>COUNTIF(SLR479_202312023[[#This Row],[streszczenie]],"*"&amp;#REF!&amp;"*")</f>
        <v>0</v>
      </c>
      <c r="Q99" s="9">
        <f>COUNTIFS(SLR479_202312023[[#This Row],[streszczenie]],"*"&amp;#REF!&amp;"*",SLR479_202312023[[#This Row],[streszczenie]],"*"&amp;#REF!&amp;"*")</f>
        <v>0</v>
      </c>
      <c r="R99" s="9" t="s">
        <v>10</v>
      </c>
      <c r="S99" s="9" t="s">
        <v>11</v>
      </c>
      <c r="T99" s="9" t="s">
        <v>12</v>
      </c>
    </row>
    <row r="100" spans="1:20" x14ac:dyDescent="0.45">
      <c r="A100" s="9">
        <v>99</v>
      </c>
      <c r="B100" s="9" t="s">
        <v>2584</v>
      </c>
      <c r="C100" s="9" t="s">
        <v>2587</v>
      </c>
      <c r="D100" s="9" t="str">
        <f>SLR479_202312023[[#This Row],[Rok, publikacja]]&amp;SLR479_202312023[[#This Row],[DOI]]</f>
        <v>(2016) Proceedings - 2016 IEEE 4th International Conference on Future Internet of Things and Cloud, FiCloud 2016, art. no. 7575844, pp. 58 - 62, DOI: 10.1109/FiCloud.2016.16</v>
      </c>
      <c r="E100" s="9" t="s">
        <v>2591</v>
      </c>
      <c r="F100" s="9" t="s">
        <v>2588</v>
      </c>
      <c r="G100" s="9">
        <f>MID(SLR479_202312023[[#This Row],[Rok, publikacja, cytowania]],2,4)+0</f>
        <v>2016</v>
      </c>
      <c r="H100" s="9">
        <f>(MID(SLR479_202312023[[#This Row],[Rok, publikacja, cytowania]],FIND(" Cited ",SLR479_202312023[[#This Row],[Rok, publikacja, cytowania]])+7,SLR479_202312023[[#This Row],[IlośćZnakówLCyt]]))+0</f>
        <v>41</v>
      </c>
      <c r="I100" s="9">
        <f>FIND(" Cited ",SLR479_202312023[[#This Row],[Rok, publikacja, cytowania]])+7</f>
        <v>152</v>
      </c>
      <c r="J100" s="9">
        <f>FIND(" times",SLR479_202312023[[#This Row],[Rok, publikacja, cytowania]])</f>
        <v>154</v>
      </c>
      <c r="K100" s="9">
        <f>SLR479_202312023[[#This Row],[koniecLCyt]]-SLR479_202312023[[#This Row],[poczLCyt]]</f>
        <v>2</v>
      </c>
      <c r="L100" s="9">
        <f xml:space="preserve"> FIND(" Cited ",SLR479_202312023[[#This Row],[Rok, publikacja, cytowania]])</f>
        <v>145</v>
      </c>
      <c r="M100" s="9" t="str">
        <f>MID(SLR479_202312023[[#This Row],[Rok, publikacja, cytowania]],1,SLR479_202312023[[#This Row],[L_znaków_bez_cytowań]])</f>
        <v xml:space="preserve">(2016) Proceedings - 2016 IEEE 4th International Conference on Future Internet of Things and Cloud, FiCloud 2016, art. no. 7575844, pp. 58 - 62, </v>
      </c>
      <c r="N100" s="9" t="s">
        <v>2589</v>
      </c>
      <c r="O100" s="9" t="s">
        <v>2590</v>
      </c>
      <c r="P100" s="9">
        <f>COUNTIF(SLR479_202312023[[#This Row],[streszczenie]],"*"&amp;#REF!&amp;"*")</f>
        <v>0</v>
      </c>
      <c r="Q100" s="9">
        <f>COUNTIFS(SLR479_202312023[[#This Row],[streszczenie]],"*"&amp;#REF!&amp;"*",SLR479_202312023[[#This Row],[streszczenie]],"*"&amp;#REF!&amp;"*")</f>
        <v>0</v>
      </c>
      <c r="R100" s="9" t="s">
        <v>10</v>
      </c>
      <c r="S100" s="9" t="s">
        <v>207</v>
      </c>
      <c r="T100" s="9" t="s">
        <v>12</v>
      </c>
    </row>
    <row r="101" spans="1:20" x14ac:dyDescent="0.45">
      <c r="A101" s="9">
        <v>100</v>
      </c>
      <c r="B101" s="9" t="s">
        <v>756</v>
      </c>
      <c r="C101" s="9" t="s">
        <v>758</v>
      </c>
      <c r="D101" s="9" t="str">
        <f>SLR479_202312023[[#This Row],[Rok, publikacja]]&amp;SLR479_202312023[[#This Row],[DOI]]</f>
        <v>(1995) Teaching of Psychology, 22 (1), pp. 75 - 81, DOI: 10.1207/s15328023top2201_23</v>
      </c>
      <c r="E101" s="9" t="s">
        <v>762</v>
      </c>
      <c r="F101" s="9" t="s">
        <v>759</v>
      </c>
      <c r="G101" s="9">
        <f>MID(SLR479_202312023[[#This Row],[Rok, publikacja, cytowania]],2,4)+0</f>
        <v>1995</v>
      </c>
      <c r="H101" s="9">
        <f>(MID(SLR479_202312023[[#This Row],[Rok, publikacja, cytowania]],FIND(" Cited ",SLR479_202312023[[#This Row],[Rok, publikacja, cytowania]])+7,SLR479_202312023[[#This Row],[IlośćZnakówLCyt]]))+0</f>
        <v>92</v>
      </c>
      <c r="I101" s="9">
        <f>FIND(" Cited ",SLR479_202312023[[#This Row],[Rok, publikacja, cytowania]])+7</f>
        <v>59</v>
      </c>
      <c r="J101" s="9">
        <f>FIND(" times",SLR479_202312023[[#This Row],[Rok, publikacja, cytowania]])</f>
        <v>61</v>
      </c>
      <c r="K101" s="9">
        <f>SLR479_202312023[[#This Row],[koniecLCyt]]-SLR479_202312023[[#This Row],[poczLCyt]]</f>
        <v>2</v>
      </c>
      <c r="L101" s="9">
        <f xml:space="preserve"> FIND(" Cited ",SLR479_202312023[[#This Row],[Rok, publikacja, cytowania]])</f>
        <v>52</v>
      </c>
      <c r="M101" s="9" t="str">
        <f>MID(SLR479_202312023[[#This Row],[Rok, publikacja, cytowania]],1,SLR479_202312023[[#This Row],[L_znaków_bez_cytowań]])</f>
        <v xml:space="preserve">(1995) Teaching of Psychology, 22 (1), pp. 75 - 81, </v>
      </c>
      <c r="N101" s="9" t="s">
        <v>760</v>
      </c>
      <c r="O101" s="9" t="s">
        <v>761</v>
      </c>
      <c r="P101" s="9">
        <f>COUNTIF(SLR479_202312023[[#This Row],[streszczenie]],"*"&amp;#REF!&amp;"*")</f>
        <v>0</v>
      </c>
      <c r="Q101" s="9">
        <f>COUNTIFS(SLR479_202312023[[#This Row],[streszczenie]],"*"&amp;#REF!&amp;"*",SLR479_202312023[[#This Row],[streszczenie]],"*"&amp;#REF!&amp;"*")</f>
        <v>0</v>
      </c>
      <c r="R101" s="9" t="s">
        <v>10</v>
      </c>
      <c r="S101" s="9" t="s">
        <v>11</v>
      </c>
      <c r="T101" s="9" t="s">
        <v>12</v>
      </c>
    </row>
    <row r="102" spans="1:20" x14ac:dyDescent="0.45">
      <c r="A102" s="9">
        <v>101</v>
      </c>
      <c r="B102" s="9" t="s">
        <v>2592</v>
      </c>
      <c r="C102" s="9" t="s">
        <v>2595</v>
      </c>
      <c r="D102" s="9" t="str">
        <f>SLR479_202312023[[#This Row],[Rok, publikacja]]&amp;SLR479_202312023[[#This Row],[DOI]]</f>
        <v>(2022) School Science and Mathematics, 122 (1), pp. 24 - 35, DOI: 10.1111/ssm.12507</v>
      </c>
      <c r="E102" s="9" t="s">
        <v>2599</v>
      </c>
      <c r="F102" s="9" t="s">
        <v>2596</v>
      </c>
      <c r="G102" s="9">
        <f>MID(SLR479_202312023[[#This Row],[Rok, publikacja, cytowania]],2,4)+0</f>
        <v>2022</v>
      </c>
      <c r="H102" s="9">
        <f>(MID(SLR479_202312023[[#This Row],[Rok, publikacja, cytowania]],FIND(" Cited ",SLR479_202312023[[#This Row],[Rok, publikacja, cytowania]])+7,SLR479_202312023[[#This Row],[IlośćZnakówLCyt]]))+0</f>
        <v>7</v>
      </c>
      <c r="I102" s="9">
        <f>FIND(" Cited ",SLR479_202312023[[#This Row],[Rok, publikacja, cytowania]])+7</f>
        <v>68</v>
      </c>
      <c r="J102" s="9">
        <f>FIND(" times",SLR479_202312023[[#This Row],[Rok, publikacja, cytowania]])</f>
        <v>69</v>
      </c>
      <c r="K102" s="9">
        <f>SLR479_202312023[[#This Row],[koniecLCyt]]-SLR479_202312023[[#This Row],[poczLCyt]]</f>
        <v>1</v>
      </c>
      <c r="L102" s="9">
        <f xml:space="preserve"> FIND(" Cited ",SLR479_202312023[[#This Row],[Rok, publikacja, cytowania]])</f>
        <v>61</v>
      </c>
      <c r="M102" s="9" t="str">
        <f>MID(SLR479_202312023[[#This Row],[Rok, publikacja, cytowania]],1,SLR479_202312023[[#This Row],[L_znaków_bez_cytowań]])</f>
        <v xml:space="preserve">(2022) School Science and Mathematics, 122 (1), pp. 24 - 35, </v>
      </c>
      <c r="N102" s="9" t="s">
        <v>2597</v>
      </c>
      <c r="O102" s="9" t="s">
        <v>2598</v>
      </c>
      <c r="P102" s="9">
        <f>COUNTIF(SLR479_202312023[[#This Row],[streszczenie]],"*"&amp;#REF!&amp;"*")</f>
        <v>0</v>
      </c>
      <c r="Q102" s="9">
        <f>COUNTIFS(SLR479_202312023[[#This Row],[streszczenie]],"*"&amp;#REF!&amp;"*",SLR479_202312023[[#This Row],[streszczenie]],"*"&amp;#REF!&amp;"*")</f>
        <v>0</v>
      </c>
      <c r="R102" s="9" t="s">
        <v>10</v>
      </c>
      <c r="S102" s="9" t="s">
        <v>11</v>
      </c>
      <c r="T102" s="9" t="s">
        <v>12</v>
      </c>
    </row>
    <row r="103" spans="1:20" x14ac:dyDescent="0.45">
      <c r="A103" s="9">
        <v>102</v>
      </c>
      <c r="B103" s="9" t="s">
        <v>2600</v>
      </c>
      <c r="C103" s="9" t="s">
        <v>2603</v>
      </c>
      <c r="D103" s="9" t="str">
        <f>SLR479_202312023[[#This Row],[Rok, publikacja]]&amp;SLR479_202312023[[#This Row],[DOI]]</f>
        <v>(2007) Journal of Small Business and Enterprise Development, 14 (3), pp. 360 - 384, DOI: 10.1108/14626000710773493</v>
      </c>
      <c r="E103" s="9" t="s">
        <v>2607</v>
      </c>
      <c r="F103" s="9" t="s">
        <v>2604</v>
      </c>
      <c r="G103" s="9">
        <f>MID(SLR479_202312023[[#This Row],[Rok, publikacja, cytowania]],2,4)+0</f>
        <v>2007</v>
      </c>
      <c r="H103" s="9">
        <f>(MID(SLR479_202312023[[#This Row],[Rok, publikacja, cytowania]],FIND(" Cited ",SLR479_202312023[[#This Row],[Rok, publikacja, cytowania]])+7,SLR479_202312023[[#This Row],[IlośćZnakówLCyt]]))+0</f>
        <v>12</v>
      </c>
      <c r="I103" s="9">
        <f>FIND(" Cited ",SLR479_202312023[[#This Row],[Rok, publikacja, cytowania]])+7</f>
        <v>91</v>
      </c>
      <c r="J103" s="9">
        <f>FIND(" times",SLR479_202312023[[#This Row],[Rok, publikacja, cytowania]])</f>
        <v>93</v>
      </c>
      <c r="K103" s="9">
        <f>SLR479_202312023[[#This Row],[koniecLCyt]]-SLR479_202312023[[#This Row],[poczLCyt]]</f>
        <v>2</v>
      </c>
      <c r="L103" s="9">
        <f xml:space="preserve"> FIND(" Cited ",SLR479_202312023[[#This Row],[Rok, publikacja, cytowania]])</f>
        <v>84</v>
      </c>
      <c r="M103" s="9" t="str">
        <f>MID(SLR479_202312023[[#This Row],[Rok, publikacja, cytowania]],1,SLR479_202312023[[#This Row],[L_znaków_bez_cytowań]])</f>
        <v xml:space="preserve">(2007) Journal of Small Business and Enterprise Development, 14 (3), pp. 360 - 384, </v>
      </c>
      <c r="N103" s="9" t="s">
        <v>2605</v>
      </c>
      <c r="O103" s="9" t="s">
        <v>2606</v>
      </c>
      <c r="P103" s="9">
        <f>COUNTIF(SLR479_202312023[[#This Row],[streszczenie]],"*"&amp;#REF!&amp;"*")</f>
        <v>0</v>
      </c>
      <c r="Q103" s="9">
        <f>COUNTIFS(SLR479_202312023[[#This Row],[streszczenie]],"*"&amp;#REF!&amp;"*",SLR479_202312023[[#This Row],[streszczenie]],"*"&amp;#REF!&amp;"*")</f>
        <v>0</v>
      </c>
      <c r="R103" s="9" t="s">
        <v>10</v>
      </c>
      <c r="S103" s="9" t="s">
        <v>11</v>
      </c>
      <c r="T103" s="9" t="s">
        <v>12</v>
      </c>
    </row>
    <row r="104" spans="1:20" x14ac:dyDescent="0.45">
      <c r="A104" s="9">
        <v>103</v>
      </c>
      <c r="B104" s="9" t="s">
        <v>2608</v>
      </c>
      <c r="C104" s="9" t="s">
        <v>2611</v>
      </c>
      <c r="D104" s="9" t="str">
        <f>SLR479_202312023[[#This Row],[Rok, publikacja]]&amp;SLR479_202312023[[#This Row],[DOI]]</f>
        <v>(2020) Gerontologist, 60 (8), pp. 1527 - 1537, DOI: 10.1093/geront/gnaa026</v>
      </c>
      <c r="E104" s="9" t="s">
        <v>2615</v>
      </c>
      <c r="F104" s="9" t="s">
        <v>2612</v>
      </c>
      <c r="G104" s="9">
        <f>MID(SLR479_202312023[[#This Row],[Rok, publikacja, cytowania]],2,4)+0</f>
        <v>2020</v>
      </c>
      <c r="H104" s="9">
        <f>(MID(SLR479_202312023[[#This Row],[Rok, publikacja, cytowania]],FIND(" Cited ",SLR479_202312023[[#This Row],[Rok, publikacja, cytowania]])+7,SLR479_202312023[[#This Row],[IlośćZnakówLCyt]]))+0</f>
        <v>6</v>
      </c>
      <c r="I104" s="9">
        <f>FIND(" Cited ",SLR479_202312023[[#This Row],[Rok, publikacja, cytowania]])+7</f>
        <v>54</v>
      </c>
      <c r="J104" s="9">
        <f>FIND(" times",SLR479_202312023[[#This Row],[Rok, publikacja, cytowania]])</f>
        <v>55</v>
      </c>
      <c r="K104" s="9">
        <f>SLR479_202312023[[#This Row],[koniecLCyt]]-SLR479_202312023[[#This Row],[poczLCyt]]</f>
        <v>1</v>
      </c>
      <c r="L104" s="9">
        <f xml:space="preserve"> FIND(" Cited ",SLR479_202312023[[#This Row],[Rok, publikacja, cytowania]])</f>
        <v>47</v>
      </c>
      <c r="M104" s="9" t="str">
        <f>MID(SLR479_202312023[[#This Row],[Rok, publikacja, cytowania]],1,SLR479_202312023[[#This Row],[L_znaków_bez_cytowań]])</f>
        <v xml:space="preserve">(2020) Gerontologist, 60 (8), pp. 1527 - 1537, </v>
      </c>
      <c r="N104" s="9" t="s">
        <v>2613</v>
      </c>
      <c r="O104" s="9" t="s">
        <v>2614</v>
      </c>
      <c r="P104" s="9">
        <f>COUNTIF(SLR479_202312023[[#This Row],[streszczenie]],"*"&amp;#REF!&amp;"*")</f>
        <v>0</v>
      </c>
      <c r="Q104" s="9">
        <f>COUNTIFS(SLR479_202312023[[#This Row],[streszczenie]],"*"&amp;#REF!&amp;"*",SLR479_202312023[[#This Row],[streszczenie]],"*"&amp;#REF!&amp;"*")</f>
        <v>0</v>
      </c>
      <c r="R104" s="9" t="s">
        <v>10</v>
      </c>
      <c r="S104" s="9" t="s">
        <v>11</v>
      </c>
      <c r="T104" s="9" t="s">
        <v>12</v>
      </c>
    </row>
    <row r="105" spans="1:20" x14ac:dyDescent="0.45">
      <c r="A105" s="9">
        <v>104</v>
      </c>
      <c r="B105" s="9" t="s">
        <v>2616</v>
      </c>
      <c r="C105" s="9" t="s">
        <v>2618</v>
      </c>
      <c r="D105" s="9" t="str">
        <f>SLR479_202312023[[#This Row],[Rok, publikacja]]&amp;SLR479_202312023[[#This Row],[DOI]]</f>
        <v>(2013) Intangible Capital, 9 (3), pp. 931 - 944, DOI: 10.3926/ic.348</v>
      </c>
      <c r="E105" s="9" t="s">
        <v>2622</v>
      </c>
      <c r="F105" s="9" t="s">
        <v>2619</v>
      </c>
      <c r="G105" s="9">
        <f>MID(SLR479_202312023[[#This Row],[Rok, publikacja, cytowania]],2,4)+0</f>
        <v>2013</v>
      </c>
      <c r="H105" s="9">
        <f>(MID(SLR479_202312023[[#This Row],[Rok, publikacja, cytowania]],FIND(" Cited ",SLR479_202312023[[#This Row],[Rok, publikacja, cytowania]])+7,SLR479_202312023[[#This Row],[IlośćZnakówLCyt]]))+0</f>
        <v>9</v>
      </c>
      <c r="I105" s="9">
        <f>FIND(" Cited ",SLR479_202312023[[#This Row],[Rok, publikacja, cytowania]])+7</f>
        <v>56</v>
      </c>
      <c r="J105" s="9">
        <f>FIND(" times",SLR479_202312023[[#This Row],[Rok, publikacja, cytowania]])</f>
        <v>57</v>
      </c>
      <c r="K105" s="9">
        <f>SLR479_202312023[[#This Row],[koniecLCyt]]-SLR479_202312023[[#This Row],[poczLCyt]]</f>
        <v>1</v>
      </c>
      <c r="L105" s="9">
        <f xml:space="preserve"> FIND(" Cited ",SLR479_202312023[[#This Row],[Rok, publikacja, cytowania]])</f>
        <v>49</v>
      </c>
      <c r="M105" s="9" t="str">
        <f>MID(SLR479_202312023[[#This Row],[Rok, publikacja, cytowania]],1,SLR479_202312023[[#This Row],[L_znaków_bez_cytowań]])</f>
        <v xml:space="preserve">(2013) Intangible Capital, 9 (3), pp. 931 - 944, </v>
      </c>
      <c r="N105" s="9" t="s">
        <v>2620</v>
      </c>
      <c r="O105" s="9" t="s">
        <v>2621</v>
      </c>
      <c r="P105" s="9">
        <f>COUNTIF(SLR479_202312023[[#This Row],[streszczenie]],"*"&amp;#REF!&amp;"*")</f>
        <v>0</v>
      </c>
      <c r="Q105" s="9">
        <f>COUNTIFS(SLR479_202312023[[#This Row],[streszczenie]],"*"&amp;#REF!&amp;"*",SLR479_202312023[[#This Row],[streszczenie]],"*"&amp;#REF!&amp;"*")</f>
        <v>0</v>
      </c>
      <c r="R105" s="9" t="s">
        <v>10</v>
      </c>
      <c r="S105" s="9" t="s">
        <v>11</v>
      </c>
      <c r="T105" s="9" t="s">
        <v>12</v>
      </c>
    </row>
    <row r="106" spans="1:20" x14ac:dyDescent="0.45">
      <c r="A106" s="9">
        <v>105</v>
      </c>
      <c r="B106" s="9" t="s">
        <v>2623</v>
      </c>
      <c r="C106" s="9" t="s">
        <v>2625</v>
      </c>
      <c r="D106" s="9" t="str">
        <f>SLR479_202312023[[#This Row],[Rok, publikacja]]&amp;SLR479_202312023[[#This Row],[DOI]]</f>
        <v>(2008) Journal of Management and Organization, 14 (2), pp. 155 - 167, DOI: 10.5172/jmo.837.14.2.155</v>
      </c>
      <c r="E106" s="9" t="s">
        <v>2629</v>
      </c>
      <c r="F106" s="9" t="s">
        <v>2626</v>
      </c>
      <c r="G106" s="9">
        <f>MID(SLR479_202312023[[#This Row],[Rok, publikacja, cytowania]],2,4)+0</f>
        <v>2008</v>
      </c>
      <c r="H106" s="9">
        <f>(MID(SLR479_202312023[[#This Row],[Rok, publikacja, cytowania]],FIND(" Cited ",SLR479_202312023[[#This Row],[Rok, publikacja, cytowania]])+7,SLR479_202312023[[#This Row],[IlośćZnakówLCyt]]))+0</f>
        <v>12</v>
      </c>
      <c r="I106" s="9">
        <f>FIND(" Cited ",SLR479_202312023[[#This Row],[Rok, publikacja, cytowania]])+7</f>
        <v>77</v>
      </c>
      <c r="J106" s="9">
        <f>FIND(" times",SLR479_202312023[[#This Row],[Rok, publikacja, cytowania]])</f>
        <v>79</v>
      </c>
      <c r="K106" s="9">
        <f>SLR479_202312023[[#This Row],[koniecLCyt]]-SLR479_202312023[[#This Row],[poczLCyt]]</f>
        <v>2</v>
      </c>
      <c r="L106" s="9">
        <f xml:space="preserve"> FIND(" Cited ",SLR479_202312023[[#This Row],[Rok, publikacja, cytowania]])</f>
        <v>70</v>
      </c>
      <c r="M106" s="9" t="str">
        <f>MID(SLR479_202312023[[#This Row],[Rok, publikacja, cytowania]],1,SLR479_202312023[[#This Row],[L_znaków_bez_cytowań]])</f>
        <v xml:space="preserve">(2008) Journal of Management and Organization, 14 (2), pp. 155 - 167, </v>
      </c>
      <c r="N106" s="9" t="s">
        <v>2627</v>
      </c>
      <c r="O106" s="9" t="s">
        <v>2628</v>
      </c>
      <c r="P106" s="9">
        <f>COUNTIF(SLR479_202312023[[#This Row],[streszczenie]],"*"&amp;#REF!&amp;"*")</f>
        <v>0</v>
      </c>
      <c r="Q106" s="9">
        <f>COUNTIFS(SLR479_202312023[[#This Row],[streszczenie]],"*"&amp;#REF!&amp;"*",SLR479_202312023[[#This Row],[streszczenie]],"*"&amp;#REF!&amp;"*")</f>
        <v>0</v>
      </c>
      <c r="R106" s="9" t="s">
        <v>10</v>
      </c>
      <c r="S106" s="9" t="s">
        <v>11</v>
      </c>
      <c r="T106" s="9" t="s">
        <v>12</v>
      </c>
    </row>
    <row r="107" spans="1:20" x14ac:dyDescent="0.45">
      <c r="A107" s="9">
        <v>106</v>
      </c>
      <c r="B107" s="9" t="s">
        <v>21</v>
      </c>
      <c r="C107" s="9" t="s">
        <v>23</v>
      </c>
      <c r="D107" s="9" t="str">
        <f>SLR479_202312023[[#This Row],[Rok, publikacja]]&amp;SLR479_202312023[[#This Row],[DOI]]</f>
        <v>(2019) Tertiary Education and Management, 25 (1), pp. 17 - 29, DOI: 10.1007/s11233-018-09011-y</v>
      </c>
      <c r="E107" s="9" t="s">
        <v>27</v>
      </c>
      <c r="F107" s="9" t="s">
        <v>24</v>
      </c>
      <c r="G107" s="9">
        <f>MID(SLR479_202312023[[#This Row],[Rok, publikacja, cytowania]],2,4)+0</f>
        <v>2019</v>
      </c>
      <c r="H107" s="9">
        <f>(MID(SLR479_202312023[[#This Row],[Rok, publikacja, cytowania]],FIND(" Cited ",SLR479_202312023[[#This Row],[Rok, publikacja, cytowania]])+7,SLR479_202312023[[#This Row],[IlośćZnakówLCyt]]))+0</f>
        <v>12</v>
      </c>
      <c r="I107" s="9">
        <f>FIND(" Cited ",SLR479_202312023[[#This Row],[Rok, publikacja, cytowania]])+7</f>
        <v>70</v>
      </c>
      <c r="J107" s="9">
        <f>FIND(" times",SLR479_202312023[[#This Row],[Rok, publikacja, cytowania]])</f>
        <v>72</v>
      </c>
      <c r="K107" s="9">
        <f>SLR479_202312023[[#This Row],[koniecLCyt]]-SLR479_202312023[[#This Row],[poczLCyt]]</f>
        <v>2</v>
      </c>
      <c r="L107" s="9">
        <f xml:space="preserve"> FIND(" Cited ",SLR479_202312023[[#This Row],[Rok, publikacja, cytowania]])</f>
        <v>63</v>
      </c>
      <c r="M107" s="9" t="str">
        <f>MID(SLR479_202312023[[#This Row],[Rok, publikacja, cytowania]],1,SLR479_202312023[[#This Row],[L_znaków_bez_cytowań]])</f>
        <v xml:space="preserve">(2019) Tertiary Education and Management, 25 (1), pp. 17 - 29, </v>
      </c>
      <c r="N107" s="9" t="s">
        <v>25</v>
      </c>
      <c r="O107" s="9" t="s">
        <v>26</v>
      </c>
      <c r="P107" s="9">
        <f>COUNTIF(SLR479_202312023[[#This Row],[streszczenie]],"*"&amp;#REF!&amp;"*")</f>
        <v>0</v>
      </c>
      <c r="Q107" s="9">
        <f>COUNTIFS(SLR479_202312023[[#This Row],[streszczenie]],"*"&amp;#REF!&amp;"*",SLR479_202312023[[#This Row],[streszczenie]],"*"&amp;#REF!&amp;"*")</f>
        <v>0</v>
      </c>
      <c r="R107" s="9" t="s">
        <v>10</v>
      </c>
      <c r="S107" s="9" t="s">
        <v>11</v>
      </c>
      <c r="T107" s="9" t="s">
        <v>12</v>
      </c>
    </row>
    <row r="108" spans="1:20" x14ac:dyDescent="0.45">
      <c r="A108" s="9">
        <v>107</v>
      </c>
      <c r="B108" s="9" t="s">
        <v>2630</v>
      </c>
      <c r="C108" s="9" t="s">
        <v>2633</v>
      </c>
      <c r="D108" s="9" t="str">
        <f>SLR479_202312023[[#This Row],[Rok, publikacja]]&amp;SLR479_202312023[[#This Row],[DOI]]</f>
        <v>(2022) Journal of Applied Research in Higher Education, 14 (1), pp. 394 - 408, DOI: 10.1108/JARHE-09-2020-0327</v>
      </c>
      <c r="E108" s="9" t="s">
        <v>2637</v>
      </c>
      <c r="F108" s="9" t="s">
        <v>2634</v>
      </c>
      <c r="G108" s="9">
        <f>MID(SLR479_202312023[[#This Row],[Rok, publikacja, cytowania]],2,4)+0</f>
        <v>2022</v>
      </c>
      <c r="H108" s="9">
        <f>(MID(SLR479_202312023[[#This Row],[Rok, publikacja, cytowania]],FIND(" Cited ",SLR479_202312023[[#This Row],[Rok, publikacja, cytowania]])+7,SLR479_202312023[[#This Row],[IlośćZnakówLCyt]]))+0</f>
        <v>10</v>
      </c>
      <c r="I108" s="9">
        <f>FIND(" Cited ",SLR479_202312023[[#This Row],[Rok, publikacja, cytowania]])+7</f>
        <v>86</v>
      </c>
      <c r="J108" s="9">
        <f>FIND(" times",SLR479_202312023[[#This Row],[Rok, publikacja, cytowania]])</f>
        <v>88</v>
      </c>
      <c r="K108" s="9">
        <f>SLR479_202312023[[#This Row],[koniecLCyt]]-SLR479_202312023[[#This Row],[poczLCyt]]</f>
        <v>2</v>
      </c>
      <c r="L108" s="9">
        <f xml:space="preserve"> FIND(" Cited ",SLR479_202312023[[#This Row],[Rok, publikacja, cytowania]])</f>
        <v>79</v>
      </c>
      <c r="M108" s="9" t="str">
        <f>MID(SLR479_202312023[[#This Row],[Rok, publikacja, cytowania]],1,SLR479_202312023[[#This Row],[L_znaków_bez_cytowań]])</f>
        <v xml:space="preserve">(2022) Journal of Applied Research in Higher Education, 14 (1), pp. 394 - 408, </v>
      </c>
      <c r="N108" s="9" t="s">
        <v>2635</v>
      </c>
      <c r="O108" s="9" t="s">
        <v>2636</v>
      </c>
      <c r="P108" s="9">
        <f>COUNTIF(SLR479_202312023[[#This Row],[streszczenie]],"*"&amp;#REF!&amp;"*")</f>
        <v>0</v>
      </c>
      <c r="Q108" s="9">
        <f>COUNTIFS(SLR479_202312023[[#This Row],[streszczenie]],"*"&amp;#REF!&amp;"*",SLR479_202312023[[#This Row],[streszczenie]],"*"&amp;#REF!&amp;"*")</f>
        <v>0</v>
      </c>
      <c r="R108" s="9" t="s">
        <v>10</v>
      </c>
      <c r="S108" s="9" t="s">
        <v>11</v>
      </c>
      <c r="T108" s="9" t="s">
        <v>12</v>
      </c>
    </row>
    <row r="109" spans="1:20" x14ac:dyDescent="0.45">
      <c r="A109" s="9">
        <v>108</v>
      </c>
      <c r="B109" s="9" t="s">
        <v>2638</v>
      </c>
      <c r="C109" s="9" t="s">
        <v>2641</v>
      </c>
      <c r="D109" s="9" t="str">
        <f>SLR479_202312023[[#This Row],[Rok, publikacja]]&amp;SLR479_202312023[[#This Row],[DOI]]</f>
        <v>(2018) Telkomnika (Telecommunication Computing Electronics and Control), 16 (6), pp. 2747 - 2755, DOI: 10.12928/TELKOMNIKA.v16i6.9691</v>
      </c>
      <c r="E109" s="9" t="s">
        <v>2645</v>
      </c>
      <c r="F109" s="9" t="s">
        <v>2642</v>
      </c>
      <c r="G109" s="9">
        <f>MID(SLR479_202312023[[#This Row],[Rok, publikacja, cytowania]],2,4)+0</f>
        <v>2018</v>
      </c>
      <c r="H109" s="9">
        <f>(MID(SLR479_202312023[[#This Row],[Rok, publikacja, cytowania]],FIND(" Cited ",SLR479_202312023[[#This Row],[Rok, publikacja, cytowania]])+7,SLR479_202312023[[#This Row],[IlośćZnakówLCyt]]))+0</f>
        <v>6</v>
      </c>
      <c r="I109" s="9">
        <f>FIND(" Cited ",SLR479_202312023[[#This Row],[Rok, publikacja, cytowania]])+7</f>
        <v>105</v>
      </c>
      <c r="J109" s="9">
        <f>FIND(" times",SLR479_202312023[[#This Row],[Rok, publikacja, cytowania]])</f>
        <v>106</v>
      </c>
      <c r="K109" s="9">
        <f>SLR479_202312023[[#This Row],[koniecLCyt]]-SLR479_202312023[[#This Row],[poczLCyt]]</f>
        <v>1</v>
      </c>
      <c r="L109" s="9">
        <f xml:space="preserve"> FIND(" Cited ",SLR479_202312023[[#This Row],[Rok, publikacja, cytowania]])</f>
        <v>98</v>
      </c>
      <c r="M109" s="9" t="str">
        <f>MID(SLR479_202312023[[#This Row],[Rok, publikacja, cytowania]],1,SLR479_202312023[[#This Row],[L_znaków_bez_cytowań]])</f>
        <v xml:space="preserve">(2018) Telkomnika (Telecommunication Computing Electronics and Control), 16 (6), pp. 2747 - 2755, </v>
      </c>
      <c r="N109" s="9" t="s">
        <v>2643</v>
      </c>
      <c r="O109" s="9" t="s">
        <v>2644</v>
      </c>
      <c r="P109" s="9">
        <f>COUNTIF(SLR479_202312023[[#This Row],[streszczenie]],"*"&amp;#REF!&amp;"*")</f>
        <v>0</v>
      </c>
      <c r="Q109" s="9">
        <f>COUNTIFS(SLR479_202312023[[#This Row],[streszczenie]],"*"&amp;#REF!&amp;"*",SLR479_202312023[[#This Row],[streszczenie]],"*"&amp;#REF!&amp;"*")</f>
        <v>0</v>
      </c>
      <c r="R109" s="9" t="s">
        <v>10</v>
      </c>
      <c r="S109" s="9" t="s">
        <v>11</v>
      </c>
      <c r="T109" s="9" t="s">
        <v>12</v>
      </c>
    </row>
    <row r="110" spans="1:20" x14ac:dyDescent="0.45">
      <c r="A110" s="9">
        <v>109</v>
      </c>
      <c r="B110" s="9" t="s">
        <v>2646</v>
      </c>
      <c r="C110" s="9" t="s">
        <v>2649</v>
      </c>
      <c r="D110" s="9" t="str">
        <f>SLR479_202312023[[#This Row],[Rok, publikacja]]&amp;SLR479_202312023[[#This Row],[DOI]]</f>
        <v>(2021) Information Systems Frontiers, 23 (6), pp. 1573 - 1591, DOI: 10.1007/s10796-020-10050-3</v>
      </c>
      <c r="E110" s="9" t="s">
        <v>2653</v>
      </c>
      <c r="F110" s="9" t="s">
        <v>2650</v>
      </c>
      <c r="G110" s="9">
        <f>MID(SLR479_202312023[[#This Row],[Rok, publikacja, cytowania]],2,4)+0</f>
        <v>2021</v>
      </c>
      <c r="H110" s="9">
        <f>(MID(SLR479_202312023[[#This Row],[Rok, publikacja, cytowania]],FIND(" Cited ",SLR479_202312023[[#This Row],[Rok, publikacja, cytowania]])+7,SLR479_202312023[[#This Row],[IlośćZnakówLCyt]]))+0</f>
        <v>6</v>
      </c>
      <c r="I110" s="9">
        <f>FIND(" Cited ",SLR479_202312023[[#This Row],[Rok, publikacja, cytowania]])+7</f>
        <v>70</v>
      </c>
      <c r="J110" s="9">
        <f>FIND(" times",SLR479_202312023[[#This Row],[Rok, publikacja, cytowania]])</f>
        <v>71</v>
      </c>
      <c r="K110" s="9">
        <f>SLR479_202312023[[#This Row],[koniecLCyt]]-SLR479_202312023[[#This Row],[poczLCyt]]</f>
        <v>1</v>
      </c>
      <c r="L110" s="9">
        <f xml:space="preserve"> FIND(" Cited ",SLR479_202312023[[#This Row],[Rok, publikacja, cytowania]])</f>
        <v>63</v>
      </c>
      <c r="M110" s="9" t="str">
        <f>MID(SLR479_202312023[[#This Row],[Rok, publikacja, cytowania]],1,SLR479_202312023[[#This Row],[L_znaków_bez_cytowań]])</f>
        <v xml:space="preserve">(2021) Information Systems Frontiers, 23 (6), pp. 1573 - 1591, </v>
      </c>
      <c r="N110" s="9" t="s">
        <v>2651</v>
      </c>
      <c r="O110" s="9" t="s">
        <v>2652</v>
      </c>
      <c r="P110" s="9">
        <f>COUNTIF(SLR479_202312023[[#This Row],[streszczenie]],"*"&amp;#REF!&amp;"*")</f>
        <v>0</v>
      </c>
      <c r="Q110" s="9">
        <f>COUNTIFS(SLR479_202312023[[#This Row],[streszczenie]],"*"&amp;#REF!&amp;"*",SLR479_202312023[[#This Row],[streszczenie]],"*"&amp;#REF!&amp;"*")</f>
        <v>0</v>
      </c>
      <c r="R110" s="9" t="s">
        <v>10</v>
      </c>
      <c r="S110" s="9" t="s">
        <v>11</v>
      </c>
      <c r="T110" s="9" t="s">
        <v>12</v>
      </c>
    </row>
    <row r="111" spans="1:20" x14ac:dyDescent="0.45">
      <c r="A111" s="9">
        <v>110</v>
      </c>
      <c r="B111" s="9" t="s">
        <v>2654</v>
      </c>
      <c r="C111" s="9" t="s">
        <v>2657</v>
      </c>
      <c r="D111" s="9" t="str">
        <f>SLR479_202312023[[#This Row],[Rok, publikacja]]&amp;SLR479_202312023[[#This Row],[DOI]]</f>
        <v>(2018) Educational Gerontology, 44 (12), pp. 744 - 752, DOI: 10.1080/03601277.2018.1555366</v>
      </c>
      <c r="E111" s="9" t="s">
        <v>2661</v>
      </c>
      <c r="F111" s="9" t="s">
        <v>2658</v>
      </c>
      <c r="G111" s="9">
        <f>MID(SLR479_202312023[[#This Row],[Rok, publikacja, cytowania]],2,4)+0</f>
        <v>2018</v>
      </c>
      <c r="H111" s="9">
        <f>(MID(SLR479_202312023[[#This Row],[Rok, publikacja, cytowania]],FIND(" Cited ",SLR479_202312023[[#This Row],[Rok, publikacja, cytowania]])+7,SLR479_202312023[[#This Row],[IlośćZnakówLCyt]]))+0</f>
        <v>10</v>
      </c>
      <c r="I111" s="9">
        <f>FIND(" Cited ",SLR479_202312023[[#This Row],[Rok, publikacja, cytowania]])+7</f>
        <v>63</v>
      </c>
      <c r="J111" s="9">
        <f>FIND(" times",SLR479_202312023[[#This Row],[Rok, publikacja, cytowania]])</f>
        <v>65</v>
      </c>
      <c r="K111" s="9">
        <f>SLR479_202312023[[#This Row],[koniecLCyt]]-SLR479_202312023[[#This Row],[poczLCyt]]</f>
        <v>2</v>
      </c>
      <c r="L111" s="9">
        <f xml:space="preserve"> FIND(" Cited ",SLR479_202312023[[#This Row],[Rok, publikacja, cytowania]])</f>
        <v>56</v>
      </c>
      <c r="M111" s="9" t="str">
        <f>MID(SLR479_202312023[[#This Row],[Rok, publikacja, cytowania]],1,SLR479_202312023[[#This Row],[L_znaków_bez_cytowań]])</f>
        <v xml:space="preserve">(2018) Educational Gerontology, 44 (12), pp. 744 - 752, </v>
      </c>
      <c r="N111" s="9" t="s">
        <v>2659</v>
      </c>
      <c r="O111" s="9" t="s">
        <v>2660</v>
      </c>
      <c r="P111" s="9">
        <f>COUNTIF(SLR479_202312023[[#This Row],[streszczenie]],"*"&amp;#REF!&amp;"*")</f>
        <v>0</v>
      </c>
      <c r="Q111" s="9">
        <f>COUNTIFS(SLR479_202312023[[#This Row],[streszczenie]],"*"&amp;#REF!&amp;"*",SLR479_202312023[[#This Row],[streszczenie]],"*"&amp;#REF!&amp;"*")</f>
        <v>0</v>
      </c>
      <c r="R111" s="9" t="s">
        <v>10</v>
      </c>
      <c r="S111" s="9" t="s">
        <v>11</v>
      </c>
      <c r="T111" s="9" t="s">
        <v>12</v>
      </c>
    </row>
    <row r="112" spans="1:20" x14ac:dyDescent="0.45">
      <c r="A112" s="9">
        <v>111</v>
      </c>
      <c r="B112" s="9" t="s">
        <v>36</v>
      </c>
      <c r="C112" s="9" t="s">
        <v>38</v>
      </c>
      <c r="D112" s="9" t="str">
        <f>SLR479_202312023[[#This Row],[Rok, publikacja]]&amp;SLR479_202312023[[#This Row],[DOI]]</f>
        <v>(2020) International Review of Research in Open and Distance Learning, 21 (4), pp. 117 - 142, DOI: 10.19173/IRRODL.V21I4.4873</v>
      </c>
      <c r="E112" s="9" t="s">
        <v>42</v>
      </c>
      <c r="F112" s="9" t="s">
        <v>39</v>
      </c>
      <c r="G112" s="9">
        <f>MID(SLR479_202312023[[#This Row],[Rok, publikacja, cytowania]],2,4)+0</f>
        <v>2020</v>
      </c>
      <c r="H112" s="9">
        <f>(MID(SLR479_202312023[[#This Row],[Rok, publikacja, cytowania]],FIND(" Cited ",SLR479_202312023[[#This Row],[Rok, publikacja, cytowania]])+7,SLR479_202312023[[#This Row],[IlośćZnakówLCyt]]))+0</f>
        <v>9</v>
      </c>
      <c r="I112" s="9">
        <f>FIND(" Cited ",SLR479_202312023[[#This Row],[Rok, publikacja, cytowania]])+7</f>
        <v>101</v>
      </c>
      <c r="J112" s="9">
        <f>FIND(" times",SLR479_202312023[[#This Row],[Rok, publikacja, cytowania]])</f>
        <v>102</v>
      </c>
      <c r="K112" s="9">
        <f>SLR479_202312023[[#This Row],[koniecLCyt]]-SLR479_202312023[[#This Row],[poczLCyt]]</f>
        <v>1</v>
      </c>
      <c r="L112" s="9">
        <f xml:space="preserve"> FIND(" Cited ",SLR479_202312023[[#This Row],[Rok, publikacja, cytowania]])</f>
        <v>94</v>
      </c>
      <c r="M112" s="9" t="str">
        <f>MID(SLR479_202312023[[#This Row],[Rok, publikacja, cytowania]],1,SLR479_202312023[[#This Row],[L_znaków_bez_cytowań]])</f>
        <v xml:space="preserve">(2020) International Review of Research in Open and Distance Learning, 21 (4), pp. 117 - 142, </v>
      </c>
      <c r="N112" s="9" t="s">
        <v>40</v>
      </c>
      <c r="O112" s="9" t="s">
        <v>41</v>
      </c>
      <c r="P112" s="9">
        <f>COUNTIF(SLR479_202312023[[#This Row],[streszczenie]],"*"&amp;#REF!&amp;"*")</f>
        <v>0</v>
      </c>
      <c r="Q112" s="9">
        <f>COUNTIFS(SLR479_202312023[[#This Row],[streszczenie]],"*"&amp;#REF!&amp;"*",SLR479_202312023[[#This Row],[streszczenie]],"*"&amp;#REF!&amp;"*")</f>
        <v>0</v>
      </c>
      <c r="R112" s="9" t="s">
        <v>10</v>
      </c>
      <c r="S112" s="9" t="s">
        <v>11</v>
      </c>
      <c r="T112" s="9" t="s">
        <v>12</v>
      </c>
    </row>
    <row r="113" spans="1:20" x14ac:dyDescent="0.45">
      <c r="A113" s="9">
        <v>112</v>
      </c>
      <c r="B113" s="9" t="s">
        <v>43</v>
      </c>
      <c r="C113" s="9" t="s">
        <v>45</v>
      </c>
      <c r="D113" s="9" t="str">
        <f>SLR479_202312023[[#This Row],[Rok, publikacja]]&amp;SLR479_202312023[[#This Row],[DOI]]</f>
        <v>(2020) International Journal for Academic Development, 25 (2), pp. 94 - 106, DOI: 10.1080/1360144X.2019.1665524</v>
      </c>
      <c r="E113" s="9" t="s">
        <v>49</v>
      </c>
      <c r="F113" s="9" t="s">
        <v>46</v>
      </c>
      <c r="G113" s="9">
        <f>MID(SLR479_202312023[[#This Row],[Rok, publikacja, cytowania]],2,4)+0</f>
        <v>2020</v>
      </c>
      <c r="H113" s="9">
        <f>(MID(SLR479_202312023[[#This Row],[Rok, publikacja, cytowania]],FIND(" Cited ",SLR479_202312023[[#This Row],[Rok, publikacja, cytowania]])+7,SLR479_202312023[[#This Row],[IlośćZnakówLCyt]]))+0</f>
        <v>12</v>
      </c>
      <c r="I113" s="9">
        <f>FIND(" Cited ",SLR479_202312023[[#This Row],[Rok, publikacja, cytowania]])+7</f>
        <v>84</v>
      </c>
      <c r="J113" s="9">
        <f>FIND(" times",SLR479_202312023[[#This Row],[Rok, publikacja, cytowania]])</f>
        <v>86</v>
      </c>
      <c r="K113" s="9">
        <f>SLR479_202312023[[#This Row],[koniecLCyt]]-SLR479_202312023[[#This Row],[poczLCyt]]</f>
        <v>2</v>
      </c>
      <c r="L113" s="9">
        <f xml:space="preserve"> FIND(" Cited ",SLR479_202312023[[#This Row],[Rok, publikacja, cytowania]])</f>
        <v>77</v>
      </c>
      <c r="M113" s="9" t="str">
        <f>MID(SLR479_202312023[[#This Row],[Rok, publikacja, cytowania]],1,SLR479_202312023[[#This Row],[L_znaków_bez_cytowań]])</f>
        <v xml:space="preserve">(2020) International Journal for Academic Development, 25 (2), pp. 94 - 106, </v>
      </c>
      <c r="N113" s="9" t="s">
        <v>47</v>
      </c>
      <c r="O113" s="9" t="s">
        <v>48</v>
      </c>
      <c r="P113" s="9">
        <f>COUNTIF(SLR479_202312023[[#This Row],[streszczenie]],"*"&amp;#REF!&amp;"*")</f>
        <v>0</v>
      </c>
      <c r="Q113" s="9">
        <f>COUNTIFS(SLR479_202312023[[#This Row],[streszczenie]],"*"&amp;#REF!&amp;"*",SLR479_202312023[[#This Row],[streszczenie]],"*"&amp;#REF!&amp;"*")</f>
        <v>0</v>
      </c>
      <c r="R113" s="9" t="s">
        <v>10</v>
      </c>
      <c r="S113" s="9" t="s">
        <v>11</v>
      </c>
      <c r="T113" s="9" t="s">
        <v>12</v>
      </c>
    </row>
    <row r="114" spans="1:20" x14ac:dyDescent="0.45">
      <c r="A114" s="9">
        <v>113</v>
      </c>
      <c r="B114" s="9" t="s">
        <v>58</v>
      </c>
      <c r="C114" s="9" t="s">
        <v>61</v>
      </c>
      <c r="D114" s="9" t="str">
        <f>SLR479_202312023[[#This Row],[Rok, publikacja]]&amp;SLR479_202312023[[#This Row],[DOI]]</f>
        <v>(2022) Psychological Trauma: Theory, Research, Practice, and Policy, 15 (4), pp. 637 - 647, DOI: 10.1037/tra0001254</v>
      </c>
      <c r="E114" s="9" t="s">
        <v>65</v>
      </c>
      <c r="F114" s="9" t="s">
        <v>62</v>
      </c>
      <c r="G114" s="9">
        <f>MID(SLR479_202312023[[#This Row],[Rok, publikacja, cytowania]],2,4)+0</f>
        <v>2022</v>
      </c>
      <c r="H114" s="9">
        <f>(MID(SLR479_202312023[[#This Row],[Rok, publikacja, cytowania]],FIND(" Cited ",SLR479_202312023[[#This Row],[Rok, publikacja, cytowania]])+7,SLR479_202312023[[#This Row],[IlośćZnakówLCyt]]))+0</f>
        <v>13</v>
      </c>
      <c r="I114" s="9">
        <f>FIND(" Cited ",SLR479_202312023[[#This Row],[Rok, publikacja, cytowania]])+7</f>
        <v>99</v>
      </c>
      <c r="J114" s="9">
        <f>FIND(" times",SLR479_202312023[[#This Row],[Rok, publikacja, cytowania]])</f>
        <v>101</v>
      </c>
      <c r="K114" s="9">
        <f>SLR479_202312023[[#This Row],[koniecLCyt]]-SLR479_202312023[[#This Row],[poczLCyt]]</f>
        <v>2</v>
      </c>
      <c r="L114" s="9">
        <f xml:space="preserve"> FIND(" Cited ",SLR479_202312023[[#This Row],[Rok, publikacja, cytowania]])</f>
        <v>92</v>
      </c>
      <c r="M114" s="9" t="str">
        <f>MID(SLR479_202312023[[#This Row],[Rok, publikacja, cytowania]],1,SLR479_202312023[[#This Row],[L_znaków_bez_cytowań]])</f>
        <v xml:space="preserve">(2022) Psychological Trauma: Theory, Research, Practice, and Policy, 15 (4), pp. 637 - 647, </v>
      </c>
      <c r="N114" s="9" t="s">
        <v>63</v>
      </c>
      <c r="O114" s="9" t="s">
        <v>64</v>
      </c>
      <c r="P114" s="9">
        <f>COUNTIF(SLR479_202312023[[#This Row],[streszczenie]],"*"&amp;#REF!&amp;"*")</f>
        <v>0</v>
      </c>
      <c r="Q114" s="9">
        <f>COUNTIFS(SLR479_202312023[[#This Row],[streszczenie]],"*"&amp;#REF!&amp;"*",SLR479_202312023[[#This Row],[streszczenie]],"*"&amp;#REF!&amp;"*")</f>
        <v>0</v>
      </c>
      <c r="R114" s="9" t="s">
        <v>10</v>
      </c>
      <c r="S114" s="9" t="s">
        <v>11</v>
      </c>
      <c r="T114" s="9" t="s">
        <v>12</v>
      </c>
    </row>
    <row r="115" spans="1:20" x14ac:dyDescent="0.45">
      <c r="A115" s="9">
        <v>114</v>
      </c>
      <c r="B115" s="9" t="s">
        <v>66</v>
      </c>
      <c r="C115" s="9" t="s">
        <v>69</v>
      </c>
      <c r="D115" s="9" t="str">
        <f>SLR479_202312023[[#This Row],[Rok, publikacja]]&amp;SLR479_202312023[[#This Row],[DOI]]</f>
        <v>(2000) Teacher Development, 4 (1), pp. 7 - 13, DOI: 10.1080/13664530000200101</v>
      </c>
      <c r="E115" s="9" t="s">
        <v>73</v>
      </c>
      <c r="F115" s="9" t="s">
        <v>70</v>
      </c>
      <c r="G115" s="9">
        <f>MID(SLR479_202312023[[#This Row],[Rok, publikacja, cytowania]],2,4)+0</f>
        <v>2000</v>
      </c>
      <c r="H115" s="9">
        <f>(MID(SLR479_202312023[[#This Row],[Rok, publikacja, cytowania]],FIND(" Cited ",SLR479_202312023[[#This Row],[Rok, publikacja, cytowania]])+7,SLR479_202312023[[#This Row],[IlośćZnakówLCyt]]))+0</f>
        <v>8</v>
      </c>
      <c r="I115" s="9">
        <f>FIND(" Cited ",SLR479_202312023[[#This Row],[Rok, publikacja, cytowania]])+7</f>
        <v>54</v>
      </c>
      <c r="J115" s="9">
        <f>FIND(" times",SLR479_202312023[[#This Row],[Rok, publikacja, cytowania]])</f>
        <v>55</v>
      </c>
      <c r="K115" s="9">
        <f>SLR479_202312023[[#This Row],[koniecLCyt]]-SLR479_202312023[[#This Row],[poczLCyt]]</f>
        <v>1</v>
      </c>
      <c r="L115" s="9">
        <f xml:space="preserve"> FIND(" Cited ",SLR479_202312023[[#This Row],[Rok, publikacja, cytowania]])</f>
        <v>47</v>
      </c>
      <c r="M115" s="9" t="str">
        <f>MID(SLR479_202312023[[#This Row],[Rok, publikacja, cytowania]],1,SLR479_202312023[[#This Row],[L_znaków_bez_cytowań]])</f>
        <v xml:space="preserve">(2000) Teacher Development, 4 (1), pp. 7 - 13, </v>
      </c>
      <c r="N115" s="9" t="s">
        <v>71</v>
      </c>
      <c r="O115" s="9" t="s">
        <v>72</v>
      </c>
      <c r="P115" s="9">
        <f>COUNTIF(SLR479_202312023[[#This Row],[streszczenie]],"*"&amp;#REF!&amp;"*")</f>
        <v>0</v>
      </c>
      <c r="Q115" s="9">
        <f>COUNTIFS(SLR479_202312023[[#This Row],[streszczenie]],"*"&amp;#REF!&amp;"*",SLR479_202312023[[#This Row],[streszczenie]],"*"&amp;#REF!&amp;"*")</f>
        <v>0</v>
      </c>
      <c r="R115" s="9" t="s">
        <v>10</v>
      </c>
      <c r="S115" s="9" t="s">
        <v>11</v>
      </c>
      <c r="T115" s="9" t="s">
        <v>12</v>
      </c>
    </row>
    <row r="116" spans="1:20" x14ac:dyDescent="0.45">
      <c r="A116" s="9">
        <v>115</v>
      </c>
      <c r="B116" s="9" t="s">
        <v>2662</v>
      </c>
      <c r="C116" s="9" t="s">
        <v>2665</v>
      </c>
      <c r="D116" s="9" t="str">
        <f>SLR479_202312023[[#This Row],[Rok, publikacja]]&amp;SLR479_202312023[[#This Row],[DOI]]</f>
        <v>(2021) Journal of Language and Education, 7 (1), pp. 141 - 155, DOI: 10.17323/jle.2021.11522</v>
      </c>
      <c r="E116" s="9" t="s">
        <v>2669</v>
      </c>
      <c r="F116" s="9" t="s">
        <v>2666</v>
      </c>
      <c r="G116" s="9">
        <f>MID(SLR479_202312023[[#This Row],[Rok, publikacja, cytowania]],2,4)+0</f>
        <v>2021</v>
      </c>
      <c r="H116" s="9">
        <f>(MID(SLR479_202312023[[#This Row],[Rok, publikacja, cytowania]],FIND(" Cited ",SLR479_202312023[[#This Row],[Rok, publikacja, cytowania]])+7,SLR479_202312023[[#This Row],[IlośćZnakówLCyt]]))+0</f>
        <v>13</v>
      </c>
      <c r="I116" s="9">
        <f>FIND(" Cited ",SLR479_202312023[[#This Row],[Rok, publikacja, cytowania]])+7</f>
        <v>71</v>
      </c>
      <c r="J116" s="9">
        <f>FIND(" times",SLR479_202312023[[#This Row],[Rok, publikacja, cytowania]])</f>
        <v>73</v>
      </c>
      <c r="K116" s="9">
        <f>SLR479_202312023[[#This Row],[koniecLCyt]]-SLR479_202312023[[#This Row],[poczLCyt]]</f>
        <v>2</v>
      </c>
      <c r="L116" s="9">
        <f xml:space="preserve"> FIND(" Cited ",SLR479_202312023[[#This Row],[Rok, publikacja, cytowania]])</f>
        <v>64</v>
      </c>
      <c r="M116" s="9" t="str">
        <f>MID(SLR479_202312023[[#This Row],[Rok, publikacja, cytowania]],1,SLR479_202312023[[#This Row],[L_znaków_bez_cytowań]])</f>
        <v xml:space="preserve">(2021) Journal of Language and Education, 7 (1), pp. 141 - 155, </v>
      </c>
      <c r="N116" s="9" t="s">
        <v>2667</v>
      </c>
      <c r="O116" s="9" t="s">
        <v>2668</v>
      </c>
      <c r="P116" s="9">
        <f>COUNTIF(SLR479_202312023[[#This Row],[streszczenie]],"*"&amp;#REF!&amp;"*")</f>
        <v>0</v>
      </c>
      <c r="Q116" s="9">
        <f>COUNTIFS(SLR479_202312023[[#This Row],[streszczenie]],"*"&amp;#REF!&amp;"*",SLR479_202312023[[#This Row],[streszczenie]],"*"&amp;#REF!&amp;"*")</f>
        <v>0</v>
      </c>
      <c r="R116" s="9" t="s">
        <v>10</v>
      </c>
      <c r="S116" s="9" t="s">
        <v>11</v>
      </c>
      <c r="T116" s="9" t="s">
        <v>12</v>
      </c>
    </row>
    <row r="117" spans="1:20" x14ac:dyDescent="0.45">
      <c r="A117" s="9">
        <v>116</v>
      </c>
      <c r="B117" s="9" t="s">
        <v>98</v>
      </c>
      <c r="C117" s="9" t="s">
        <v>100</v>
      </c>
      <c r="D117" s="9" t="str">
        <f>SLR479_202312023[[#This Row],[Rok, publikacja]]&amp;SLR479_202312023[[#This Row],[DOI]]</f>
        <v>(2018) Teflin Journal, 29 (1), pp. 108 - 128, DOI: 10.15639/teflinjournal.v29i1/108-128</v>
      </c>
      <c r="E117" s="9" t="s">
        <v>104</v>
      </c>
      <c r="F117" s="9" t="s">
        <v>101</v>
      </c>
      <c r="G117" s="9">
        <f>MID(SLR479_202312023[[#This Row],[Rok, publikacja, cytowania]],2,4)+0</f>
        <v>2018</v>
      </c>
      <c r="H117" s="9">
        <f>(MID(SLR479_202312023[[#This Row],[Rok, publikacja, cytowania]],FIND(" Cited ",SLR479_202312023[[#This Row],[Rok, publikacja, cytowania]])+7,SLR479_202312023[[#This Row],[IlośćZnakówLCyt]]))+0</f>
        <v>7</v>
      </c>
      <c r="I117" s="9">
        <f>FIND(" Cited ",SLR479_202312023[[#This Row],[Rok, publikacja, cytowania]])+7</f>
        <v>53</v>
      </c>
      <c r="J117" s="9">
        <f>FIND(" times",SLR479_202312023[[#This Row],[Rok, publikacja, cytowania]])</f>
        <v>54</v>
      </c>
      <c r="K117" s="9">
        <f>SLR479_202312023[[#This Row],[koniecLCyt]]-SLR479_202312023[[#This Row],[poczLCyt]]</f>
        <v>1</v>
      </c>
      <c r="L117" s="9">
        <f xml:space="preserve"> FIND(" Cited ",SLR479_202312023[[#This Row],[Rok, publikacja, cytowania]])</f>
        <v>46</v>
      </c>
      <c r="M117" s="9" t="str">
        <f>MID(SLR479_202312023[[#This Row],[Rok, publikacja, cytowania]],1,SLR479_202312023[[#This Row],[L_znaków_bez_cytowań]])</f>
        <v xml:space="preserve">(2018) Teflin Journal, 29 (1), pp. 108 - 128, </v>
      </c>
      <c r="N117" s="9" t="s">
        <v>102</v>
      </c>
      <c r="O117" s="9" t="s">
        <v>103</v>
      </c>
      <c r="P117" s="9">
        <f>COUNTIF(SLR479_202312023[[#This Row],[streszczenie]],"*"&amp;#REF!&amp;"*")</f>
        <v>0</v>
      </c>
      <c r="Q117" s="9">
        <f>COUNTIFS(SLR479_202312023[[#This Row],[streszczenie]],"*"&amp;#REF!&amp;"*",SLR479_202312023[[#This Row],[streszczenie]],"*"&amp;#REF!&amp;"*")</f>
        <v>0</v>
      </c>
      <c r="R117" s="9" t="s">
        <v>10</v>
      </c>
      <c r="S117" s="9" t="s">
        <v>11</v>
      </c>
      <c r="T117" s="9" t="s">
        <v>12</v>
      </c>
    </row>
    <row r="118" spans="1:20" x14ac:dyDescent="0.45">
      <c r="A118" s="9">
        <v>117</v>
      </c>
      <c r="B118" s="9" t="s">
        <v>2670</v>
      </c>
      <c r="C118" s="9" t="s">
        <v>2673</v>
      </c>
      <c r="D118" s="9" t="str">
        <f>SLR479_202312023[[#This Row],[Rok, publikacja]]&amp;SLR479_202312023[[#This Row],[DOI]]</f>
        <v>(2001) IEEE International Symposium on Electronics and the Environment, pp. 229 - 235, 0</v>
      </c>
      <c r="E118" s="9" t="s">
        <v>2676</v>
      </c>
      <c r="F118" s="9" t="s">
        <v>2674</v>
      </c>
      <c r="G118" s="9">
        <f>MID(SLR479_202312023[[#This Row],[Rok, publikacja, cytowania]],2,4)+0</f>
        <v>2001</v>
      </c>
      <c r="H118" s="9">
        <f>(MID(SLR479_202312023[[#This Row],[Rok, publikacja, cytowania]],FIND(" Cited ",SLR479_202312023[[#This Row],[Rok, publikacja, cytowania]])+7,SLR479_202312023[[#This Row],[IlośćZnakówLCyt]]))+0</f>
        <v>10</v>
      </c>
      <c r="I118" s="9">
        <f>FIND(" Cited ",SLR479_202312023[[#This Row],[Rok, publikacja, cytowania]])+7</f>
        <v>94</v>
      </c>
      <c r="J118" s="9">
        <f>FIND(" times",SLR479_202312023[[#This Row],[Rok, publikacja, cytowania]])</f>
        <v>96</v>
      </c>
      <c r="K118" s="9">
        <f>SLR479_202312023[[#This Row],[koniecLCyt]]-SLR479_202312023[[#This Row],[poczLCyt]]</f>
        <v>2</v>
      </c>
      <c r="L118" s="9">
        <f xml:space="preserve"> FIND(" Cited ",SLR479_202312023[[#This Row],[Rok, publikacja, cytowania]])</f>
        <v>87</v>
      </c>
      <c r="M118" s="9" t="str">
        <f>MID(SLR479_202312023[[#This Row],[Rok, publikacja, cytowania]],1,SLR479_202312023[[#This Row],[L_znaków_bez_cytowań]])</f>
        <v xml:space="preserve">(2001) IEEE International Symposium on Electronics and the Environment, pp. 229 - 235, </v>
      </c>
      <c r="N118" s="9">
        <v>0</v>
      </c>
      <c r="O118" s="9" t="s">
        <v>2675</v>
      </c>
      <c r="P118" s="9">
        <f>COUNTIF(SLR479_202312023[[#This Row],[streszczenie]],"*"&amp;#REF!&amp;"*")</f>
        <v>0</v>
      </c>
      <c r="Q118" s="9">
        <f>COUNTIFS(SLR479_202312023[[#This Row],[streszczenie]],"*"&amp;#REF!&amp;"*",SLR479_202312023[[#This Row],[streszczenie]],"*"&amp;#REF!&amp;"*")</f>
        <v>0</v>
      </c>
      <c r="R118" s="9" t="s">
        <v>10</v>
      </c>
      <c r="S118" s="9" t="s">
        <v>207</v>
      </c>
      <c r="T118" s="9" t="s">
        <v>12</v>
      </c>
    </row>
    <row r="119" spans="1:20" x14ac:dyDescent="0.45">
      <c r="A119" s="9">
        <v>118</v>
      </c>
      <c r="B119" s="9" t="s">
        <v>2677</v>
      </c>
      <c r="C119" s="9" t="s">
        <v>2679</v>
      </c>
      <c r="D119" s="9" t="str">
        <f>SLR479_202312023[[#This Row],[Rok, publikacja]]&amp;SLR479_202312023[[#This Row],[DOI]]</f>
        <v>(2016) World Sustainability Series, pp. 21 - 32, DOI: 10.1007/978-3-319-26734-0_2</v>
      </c>
      <c r="E119" s="9" t="s">
        <v>2683</v>
      </c>
      <c r="F119" s="9" t="s">
        <v>2680</v>
      </c>
      <c r="G119" s="9">
        <f>MID(SLR479_202312023[[#This Row],[Rok, publikacja, cytowania]],2,4)+0</f>
        <v>2016</v>
      </c>
      <c r="H119" s="9">
        <f>(MID(SLR479_202312023[[#This Row],[Rok, publikacja, cytowania]],FIND(" Cited ",SLR479_202312023[[#This Row],[Rok, publikacja, cytowania]])+7,SLR479_202312023[[#This Row],[IlośćZnakówLCyt]]))+0</f>
        <v>8</v>
      </c>
      <c r="I119" s="9">
        <f>FIND(" Cited ",SLR479_202312023[[#This Row],[Rok, publikacja, cytowania]])+7</f>
        <v>56</v>
      </c>
      <c r="J119" s="9">
        <f>FIND(" times",SLR479_202312023[[#This Row],[Rok, publikacja, cytowania]])</f>
        <v>57</v>
      </c>
      <c r="K119" s="9">
        <f>SLR479_202312023[[#This Row],[koniecLCyt]]-SLR479_202312023[[#This Row],[poczLCyt]]</f>
        <v>1</v>
      </c>
      <c r="L119" s="9">
        <f xml:space="preserve"> FIND(" Cited ",SLR479_202312023[[#This Row],[Rok, publikacja, cytowania]])</f>
        <v>49</v>
      </c>
      <c r="M119" s="9" t="str">
        <f>MID(SLR479_202312023[[#This Row],[Rok, publikacja, cytowania]],1,SLR479_202312023[[#This Row],[L_znaków_bez_cytowań]])</f>
        <v xml:space="preserve">(2016) World Sustainability Series, pp. 21 - 32, </v>
      </c>
      <c r="N119" s="9" t="s">
        <v>2681</v>
      </c>
      <c r="O119" s="9" t="s">
        <v>2682</v>
      </c>
      <c r="P119" s="9">
        <f>COUNTIF(SLR479_202312023[[#This Row],[streszczenie]],"*"&amp;#REF!&amp;"*")</f>
        <v>0</v>
      </c>
      <c r="Q119" s="9">
        <f>COUNTIFS(SLR479_202312023[[#This Row],[streszczenie]],"*"&amp;#REF!&amp;"*",SLR479_202312023[[#This Row],[streszczenie]],"*"&amp;#REF!&amp;"*")</f>
        <v>0</v>
      </c>
      <c r="R119" s="9" t="s">
        <v>10</v>
      </c>
      <c r="S119" s="9" t="s">
        <v>128</v>
      </c>
      <c r="T119" s="9" t="s">
        <v>12</v>
      </c>
    </row>
    <row r="120" spans="1:20" x14ac:dyDescent="0.45">
      <c r="A120" s="9">
        <v>119</v>
      </c>
      <c r="B120" s="9" t="s">
        <v>2684</v>
      </c>
      <c r="C120" s="9" t="s">
        <v>2687</v>
      </c>
      <c r="D120" s="9" t="str">
        <f>SLR479_202312023[[#This Row],[Rok, publikacja]]&amp;SLR479_202312023[[#This Row],[DOI]]</f>
        <v>(2021) International Journal of Intercultural Relations, 80, pp. 170 - 185, DOI: 10.1016/j.ijintrel.2020.11.007</v>
      </c>
      <c r="E120" s="9" t="s">
        <v>2691</v>
      </c>
      <c r="F120" s="9" t="s">
        <v>2688</v>
      </c>
      <c r="G120" s="9">
        <f>MID(SLR479_202312023[[#This Row],[Rok, publikacja, cytowania]],2,4)+0</f>
        <v>2021</v>
      </c>
      <c r="H120" s="9">
        <f>(MID(SLR479_202312023[[#This Row],[Rok, publikacja, cytowania]],FIND(" Cited ",SLR479_202312023[[#This Row],[Rok, publikacja, cytowania]])+7,SLR479_202312023[[#This Row],[IlośćZnakówLCyt]]))+0</f>
        <v>10</v>
      </c>
      <c r="I120" s="9">
        <f>FIND(" Cited ",SLR479_202312023[[#This Row],[Rok, publikacja, cytowania]])+7</f>
        <v>83</v>
      </c>
      <c r="J120" s="9">
        <f>FIND(" times",SLR479_202312023[[#This Row],[Rok, publikacja, cytowania]])</f>
        <v>85</v>
      </c>
      <c r="K120" s="9">
        <f>SLR479_202312023[[#This Row],[koniecLCyt]]-SLR479_202312023[[#This Row],[poczLCyt]]</f>
        <v>2</v>
      </c>
      <c r="L120" s="9">
        <f xml:space="preserve"> FIND(" Cited ",SLR479_202312023[[#This Row],[Rok, publikacja, cytowania]])</f>
        <v>76</v>
      </c>
      <c r="M120" s="9" t="str">
        <f>MID(SLR479_202312023[[#This Row],[Rok, publikacja, cytowania]],1,SLR479_202312023[[#This Row],[L_znaków_bez_cytowań]])</f>
        <v xml:space="preserve">(2021) International Journal of Intercultural Relations, 80, pp. 170 - 185, </v>
      </c>
      <c r="N120" s="9" t="s">
        <v>2689</v>
      </c>
      <c r="O120" s="9" t="s">
        <v>2690</v>
      </c>
      <c r="P120" s="9">
        <f>COUNTIF(SLR479_202312023[[#This Row],[streszczenie]],"*"&amp;#REF!&amp;"*")</f>
        <v>0</v>
      </c>
      <c r="Q120" s="9">
        <f>COUNTIFS(SLR479_202312023[[#This Row],[streszczenie]],"*"&amp;#REF!&amp;"*",SLR479_202312023[[#This Row],[streszczenie]],"*"&amp;#REF!&amp;"*")</f>
        <v>0</v>
      </c>
      <c r="R120" s="9" t="s">
        <v>10</v>
      </c>
      <c r="S120" s="9" t="s">
        <v>11</v>
      </c>
      <c r="T120" s="9" t="s">
        <v>12</v>
      </c>
    </row>
    <row r="121" spans="1:20" x14ac:dyDescent="0.45">
      <c r="A121" s="9">
        <v>120</v>
      </c>
      <c r="B121" s="9" t="s">
        <v>2692</v>
      </c>
      <c r="C121" s="9" t="s">
        <v>2695</v>
      </c>
      <c r="D121" s="9" t="str">
        <f>SLR479_202312023[[#This Row],[Rok, publikacja]]&amp;SLR479_202312023[[#This Row],[DOI]]</f>
        <v>(2020) Current Issues in Language Planning, 21 (4), pp. 415 - 433, DOI: 10.1080/14664208.2020.1741237</v>
      </c>
      <c r="E121" s="9" t="s">
        <v>2699</v>
      </c>
      <c r="F121" s="9" t="s">
        <v>2696</v>
      </c>
      <c r="G121" s="9">
        <f>MID(SLR479_202312023[[#This Row],[Rok, publikacja, cytowania]],2,4)+0</f>
        <v>2020</v>
      </c>
      <c r="H121" s="9">
        <f>(MID(SLR479_202312023[[#This Row],[Rok, publikacja, cytowania]],FIND(" Cited ",SLR479_202312023[[#This Row],[Rok, publikacja, cytowania]])+7,SLR479_202312023[[#This Row],[IlośćZnakówLCyt]]))+0</f>
        <v>8</v>
      </c>
      <c r="I121" s="9">
        <f>FIND(" Cited ",SLR479_202312023[[#This Row],[Rok, publikacja, cytowania]])+7</f>
        <v>74</v>
      </c>
      <c r="J121" s="9">
        <f>FIND(" times",SLR479_202312023[[#This Row],[Rok, publikacja, cytowania]])</f>
        <v>75</v>
      </c>
      <c r="K121" s="9">
        <f>SLR479_202312023[[#This Row],[koniecLCyt]]-SLR479_202312023[[#This Row],[poczLCyt]]</f>
        <v>1</v>
      </c>
      <c r="L121" s="9">
        <f xml:space="preserve"> FIND(" Cited ",SLR479_202312023[[#This Row],[Rok, publikacja, cytowania]])</f>
        <v>67</v>
      </c>
      <c r="M121" s="9" t="str">
        <f>MID(SLR479_202312023[[#This Row],[Rok, publikacja, cytowania]],1,SLR479_202312023[[#This Row],[L_znaków_bez_cytowań]])</f>
        <v xml:space="preserve">(2020) Current Issues in Language Planning, 21 (4), pp. 415 - 433, </v>
      </c>
      <c r="N121" s="9" t="s">
        <v>2697</v>
      </c>
      <c r="O121" s="9" t="s">
        <v>2698</v>
      </c>
      <c r="P121" s="9">
        <f>COUNTIF(SLR479_202312023[[#This Row],[streszczenie]],"*"&amp;#REF!&amp;"*")</f>
        <v>0</v>
      </c>
      <c r="Q121" s="9">
        <f>COUNTIFS(SLR479_202312023[[#This Row],[streszczenie]],"*"&amp;#REF!&amp;"*",SLR479_202312023[[#This Row],[streszczenie]],"*"&amp;#REF!&amp;"*")</f>
        <v>0</v>
      </c>
      <c r="R121" s="9" t="s">
        <v>10</v>
      </c>
      <c r="S121" s="9" t="s">
        <v>11</v>
      </c>
      <c r="T121" s="9" t="s">
        <v>12</v>
      </c>
    </row>
    <row r="122" spans="1:20" x14ac:dyDescent="0.45">
      <c r="A122" s="9">
        <v>121</v>
      </c>
      <c r="B122" s="9" t="s">
        <v>2700</v>
      </c>
      <c r="C122" s="9" t="s">
        <v>2703</v>
      </c>
      <c r="D122" s="9" t="str">
        <f>SLR479_202312023[[#This Row],[Rok, publikacja]]&amp;SLR479_202312023[[#This Row],[DOI]]</f>
        <v>(2023) Quality and Quantity, 57 (2), pp. 1937 - 1956, DOI: 10.1007/s11135-022-01443-4</v>
      </c>
      <c r="E122" s="9" t="s">
        <v>2707</v>
      </c>
      <c r="F122" s="9" t="s">
        <v>2704</v>
      </c>
      <c r="G122" s="9">
        <f>MID(SLR479_202312023[[#This Row],[Rok, publikacja, cytowania]],2,4)+0</f>
        <v>2023</v>
      </c>
      <c r="H122" s="9">
        <f>(MID(SLR479_202312023[[#This Row],[Rok, publikacja, cytowania]],FIND(" Cited ",SLR479_202312023[[#This Row],[Rok, publikacja, cytowania]])+7,SLR479_202312023[[#This Row],[IlośćZnakówLCyt]]))+0</f>
        <v>8</v>
      </c>
      <c r="I122" s="9">
        <f>FIND(" Cited ",SLR479_202312023[[#This Row],[Rok, publikacja, cytowania]])+7</f>
        <v>61</v>
      </c>
      <c r="J122" s="9">
        <f>FIND(" times",SLR479_202312023[[#This Row],[Rok, publikacja, cytowania]])</f>
        <v>62</v>
      </c>
      <c r="K122" s="9">
        <f>SLR479_202312023[[#This Row],[koniecLCyt]]-SLR479_202312023[[#This Row],[poczLCyt]]</f>
        <v>1</v>
      </c>
      <c r="L122" s="9">
        <f xml:space="preserve"> FIND(" Cited ",SLR479_202312023[[#This Row],[Rok, publikacja, cytowania]])</f>
        <v>54</v>
      </c>
      <c r="M122" s="9" t="str">
        <f>MID(SLR479_202312023[[#This Row],[Rok, publikacja, cytowania]],1,SLR479_202312023[[#This Row],[L_znaków_bez_cytowań]])</f>
        <v xml:space="preserve">(2023) Quality and Quantity, 57 (2), pp. 1937 - 1956, </v>
      </c>
      <c r="N122" s="9" t="s">
        <v>2705</v>
      </c>
      <c r="O122" s="9" t="s">
        <v>2706</v>
      </c>
      <c r="P122" s="9">
        <f>COUNTIF(SLR479_202312023[[#This Row],[streszczenie]],"*"&amp;#REF!&amp;"*")</f>
        <v>0</v>
      </c>
      <c r="Q122" s="9">
        <f>COUNTIFS(SLR479_202312023[[#This Row],[streszczenie]],"*"&amp;#REF!&amp;"*",SLR479_202312023[[#This Row],[streszczenie]],"*"&amp;#REF!&amp;"*")</f>
        <v>0</v>
      </c>
      <c r="R122" s="9" t="s">
        <v>10</v>
      </c>
      <c r="S122" s="9" t="s">
        <v>11</v>
      </c>
      <c r="T122" s="9" t="s">
        <v>12</v>
      </c>
    </row>
    <row r="123" spans="1:20" x14ac:dyDescent="0.45">
      <c r="A123" s="9">
        <v>122</v>
      </c>
      <c r="B123" s="9" t="s">
        <v>2708</v>
      </c>
      <c r="C123" s="9" t="s">
        <v>2711</v>
      </c>
      <c r="D123" s="9" t="str">
        <f>SLR479_202312023[[#This Row],[Rok, publikacja]]&amp;SLR479_202312023[[#This Row],[DOI]]</f>
        <v>(2021) Sustainability (Switzerland), 13 (11), art. no. 6036, DOI: 10.3390/su13116036</v>
      </c>
      <c r="E123" s="9" t="s">
        <v>2715</v>
      </c>
      <c r="F123" s="9" t="s">
        <v>2712</v>
      </c>
      <c r="G123" s="9">
        <f>MID(SLR479_202312023[[#This Row],[Rok, publikacja, cytowania]],2,4)+0</f>
        <v>2021</v>
      </c>
      <c r="H123" s="9">
        <f>(MID(SLR479_202312023[[#This Row],[Rok, publikacja, cytowania]],FIND(" Cited ",SLR479_202312023[[#This Row],[Rok, publikacja, cytowania]])+7,SLR479_202312023[[#This Row],[IlośćZnakówLCyt]]))+0</f>
        <v>9</v>
      </c>
      <c r="I123" s="9">
        <f>FIND(" Cited ",SLR479_202312023[[#This Row],[Rok, publikacja, cytowania]])+7</f>
        <v>68</v>
      </c>
      <c r="J123" s="9">
        <f>FIND(" times",SLR479_202312023[[#This Row],[Rok, publikacja, cytowania]])</f>
        <v>69</v>
      </c>
      <c r="K123" s="9">
        <f>SLR479_202312023[[#This Row],[koniecLCyt]]-SLR479_202312023[[#This Row],[poczLCyt]]</f>
        <v>1</v>
      </c>
      <c r="L123" s="9">
        <f xml:space="preserve"> FIND(" Cited ",SLR479_202312023[[#This Row],[Rok, publikacja, cytowania]])</f>
        <v>61</v>
      </c>
      <c r="M123" s="9" t="str">
        <f>MID(SLR479_202312023[[#This Row],[Rok, publikacja, cytowania]],1,SLR479_202312023[[#This Row],[L_znaków_bez_cytowań]])</f>
        <v xml:space="preserve">(2021) Sustainability (Switzerland), 13 (11), art. no. 6036, </v>
      </c>
      <c r="N123" s="9" t="s">
        <v>2713</v>
      </c>
      <c r="O123" s="9" t="s">
        <v>2714</v>
      </c>
      <c r="P123" s="9">
        <f>COUNTIF(SLR479_202312023[[#This Row],[streszczenie]],"*"&amp;#REF!&amp;"*")</f>
        <v>0</v>
      </c>
      <c r="Q123" s="9">
        <f>COUNTIFS(SLR479_202312023[[#This Row],[streszczenie]],"*"&amp;#REF!&amp;"*",SLR479_202312023[[#This Row],[streszczenie]],"*"&amp;#REF!&amp;"*")</f>
        <v>0</v>
      </c>
      <c r="R123" s="9" t="s">
        <v>10</v>
      </c>
      <c r="S123" s="9" t="s">
        <v>11</v>
      </c>
      <c r="T123" s="9" t="s">
        <v>12</v>
      </c>
    </row>
    <row r="124" spans="1:20" x14ac:dyDescent="0.45">
      <c r="A124" s="9">
        <v>123</v>
      </c>
      <c r="B124" s="9" t="s">
        <v>2459</v>
      </c>
      <c r="C124" s="9" t="s">
        <v>2717</v>
      </c>
      <c r="D124" s="9" t="str">
        <f>SLR479_202312023[[#This Row],[Rok, publikacja]]&amp;SLR479_202312023[[#This Row],[DOI]]</f>
        <v>(2012) Transylvanian Review of Administrative Sciences, (35), pp. 173 - 196, 0</v>
      </c>
      <c r="E124" s="9" t="s">
        <v>2720</v>
      </c>
      <c r="F124" s="9" t="s">
        <v>2718</v>
      </c>
      <c r="G124" s="9">
        <f>MID(SLR479_202312023[[#This Row],[Rok, publikacja, cytowania]],2,4)+0</f>
        <v>2012</v>
      </c>
      <c r="H124" s="9">
        <f>(MID(SLR479_202312023[[#This Row],[Rok, publikacja, cytowania]],FIND(" Cited ",SLR479_202312023[[#This Row],[Rok, publikacja, cytowania]])+7,SLR479_202312023[[#This Row],[IlośćZnakówLCyt]]))+0</f>
        <v>15</v>
      </c>
      <c r="I124" s="9">
        <f>FIND(" Cited ",SLR479_202312023[[#This Row],[Rok, publikacja, cytowania]])+7</f>
        <v>84</v>
      </c>
      <c r="J124" s="9">
        <f>FIND(" times",SLR479_202312023[[#This Row],[Rok, publikacja, cytowania]])</f>
        <v>86</v>
      </c>
      <c r="K124" s="9">
        <f>SLR479_202312023[[#This Row],[koniecLCyt]]-SLR479_202312023[[#This Row],[poczLCyt]]</f>
        <v>2</v>
      </c>
      <c r="L124" s="9">
        <f xml:space="preserve"> FIND(" Cited ",SLR479_202312023[[#This Row],[Rok, publikacja, cytowania]])</f>
        <v>77</v>
      </c>
      <c r="M124" s="9" t="str">
        <f>MID(SLR479_202312023[[#This Row],[Rok, publikacja, cytowania]],1,SLR479_202312023[[#This Row],[L_znaków_bez_cytowań]])</f>
        <v xml:space="preserve">(2012) Transylvanian Review of Administrative Sciences, (35), pp. 173 - 196, </v>
      </c>
      <c r="N124" s="9">
        <v>0</v>
      </c>
      <c r="O124" s="9" t="s">
        <v>2719</v>
      </c>
      <c r="P124" s="9">
        <f>COUNTIF(SLR479_202312023[[#This Row],[streszczenie]],"*"&amp;#REF!&amp;"*")</f>
        <v>0</v>
      </c>
      <c r="Q124" s="9">
        <f>COUNTIFS(SLR479_202312023[[#This Row],[streszczenie]],"*"&amp;#REF!&amp;"*",SLR479_202312023[[#This Row],[streszczenie]],"*"&amp;#REF!&amp;"*")</f>
        <v>0</v>
      </c>
      <c r="R124" s="9" t="s">
        <v>10</v>
      </c>
      <c r="S124" s="9" t="s">
        <v>11</v>
      </c>
      <c r="T124" s="9" t="s">
        <v>12</v>
      </c>
    </row>
    <row r="125" spans="1:20" x14ac:dyDescent="0.45">
      <c r="A125" s="9">
        <v>124</v>
      </c>
      <c r="B125" s="9" t="s">
        <v>2721</v>
      </c>
      <c r="C125" s="9" t="s">
        <v>2724</v>
      </c>
      <c r="D125" s="9" t="str">
        <f>SLR479_202312023[[#This Row],[Rok, publikacja]]&amp;SLR479_202312023[[#This Row],[DOI]]</f>
        <v>(2021) Perspectives in Education, 39 (1), pp. 390 - 409, DOI: 10.18820/2519593X/pie.v39.i1.24</v>
      </c>
      <c r="E125" s="9" t="s">
        <v>2728</v>
      </c>
      <c r="F125" s="9" t="s">
        <v>2725</v>
      </c>
      <c r="G125" s="9">
        <f>MID(SLR479_202312023[[#This Row],[Rok, publikacja, cytowania]],2,4)+0</f>
        <v>2021</v>
      </c>
      <c r="H125" s="9">
        <f>(MID(SLR479_202312023[[#This Row],[Rok, publikacja, cytowania]],FIND(" Cited ",SLR479_202312023[[#This Row],[Rok, publikacja, cytowania]])+7,SLR479_202312023[[#This Row],[IlośćZnakówLCyt]]))+0</f>
        <v>14</v>
      </c>
      <c r="I125" s="9">
        <f>FIND(" Cited ",SLR479_202312023[[#This Row],[Rok, publikacja, cytowania]])+7</f>
        <v>64</v>
      </c>
      <c r="J125" s="9">
        <f>FIND(" times",SLR479_202312023[[#This Row],[Rok, publikacja, cytowania]])</f>
        <v>66</v>
      </c>
      <c r="K125" s="9">
        <f>SLR479_202312023[[#This Row],[koniecLCyt]]-SLR479_202312023[[#This Row],[poczLCyt]]</f>
        <v>2</v>
      </c>
      <c r="L125" s="9">
        <f xml:space="preserve"> FIND(" Cited ",SLR479_202312023[[#This Row],[Rok, publikacja, cytowania]])</f>
        <v>57</v>
      </c>
      <c r="M125" s="9" t="str">
        <f>MID(SLR479_202312023[[#This Row],[Rok, publikacja, cytowania]],1,SLR479_202312023[[#This Row],[L_znaków_bez_cytowań]])</f>
        <v xml:space="preserve">(2021) Perspectives in Education, 39 (1), pp. 390 - 409, </v>
      </c>
      <c r="N125" s="9" t="s">
        <v>2726</v>
      </c>
      <c r="O125" s="9" t="s">
        <v>2727</v>
      </c>
      <c r="P125" s="9">
        <f>COUNTIF(SLR479_202312023[[#This Row],[streszczenie]],"*"&amp;#REF!&amp;"*")</f>
        <v>0</v>
      </c>
      <c r="Q125" s="9">
        <f>COUNTIFS(SLR479_202312023[[#This Row],[streszczenie]],"*"&amp;#REF!&amp;"*",SLR479_202312023[[#This Row],[streszczenie]],"*"&amp;#REF!&amp;"*")</f>
        <v>0</v>
      </c>
      <c r="R125" s="9" t="s">
        <v>10</v>
      </c>
      <c r="S125" s="9" t="s">
        <v>11</v>
      </c>
      <c r="T125" s="9" t="s">
        <v>12</v>
      </c>
    </row>
    <row r="126" spans="1:20" x14ac:dyDescent="0.45">
      <c r="A126" s="9">
        <v>125</v>
      </c>
      <c r="B126" s="9" t="s">
        <v>2729</v>
      </c>
      <c r="C126" s="9" t="s">
        <v>2732</v>
      </c>
      <c r="D126" s="9" t="str">
        <f>SLR479_202312023[[#This Row],[Rok, publikacja]]&amp;SLR479_202312023[[#This Row],[DOI]]</f>
        <v>(2016) Spanish Journal of Marketing - ESIC, 20 (1), pp. 41 - 57, DOI: 10.1016/j.reimke.2016.01.001</v>
      </c>
      <c r="E126" s="9" t="s">
        <v>2736</v>
      </c>
      <c r="F126" s="9" t="s">
        <v>2733</v>
      </c>
      <c r="G126" s="9">
        <f>MID(SLR479_202312023[[#This Row],[Rok, publikacja, cytowania]],2,4)+0</f>
        <v>2016</v>
      </c>
      <c r="H126" s="9">
        <f>(MID(SLR479_202312023[[#This Row],[Rok, publikacja, cytowania]],FIND(" Cited ",SLR479_202312023[[#This Row],[Rok, publikacja, cytowania]])+7,SLR479_202312023[[#This Row],[IlośćZnakówLCyt]]))+0</f>
        <v>9</v>
      </c>
      <c r="I126" s="9">
        <f>FIND(" Cited ",SLR479_202312023[[#This Row],[Rok, publikacja, cytowania]])+7</f>
        <v>72</v>
      </c>
      <c r="J126" s="9">
        <f>FIND(" times",SLR479_202312023[[#This Row],[Rok, publikacja, cytowania]])</f>
        <v>73</v>
      </c>
      <c r="K126" s="9">
        <f>SLR479_202312023[[#This Row],[koniecLCyt]]-SLR479_202312023[[#This Row],[poczLCyt]]</f>
        <v>1</v>
      </c>
      <c r="L126" s="9">
        <f xml:space="preserve"> FIND(" Cited ",SLR479_202312023[[#This Row],[Rok, publikacja, cytowania]])</f>
        <v>65</v>
      </c>
      <c r="M126" s="9" t="str">
        <f>MID(SLR479_202312023[[#This Row],[Rok, publikacja, cytowania]],1,SLR479_202312023[[#This Row],[L_znaków_bez_cytowań]])</f>
        <v xml:space="preserve">(2016) Spanish Journal of Marketing - ESIC, 20 (1), pp. 41 - 57, </v>
      </c>
      <c r="N126" s="9" t="s">
        <v>2734</v>
      </c>
      <c r="O126" s="9" t="s">
        <v>2735</v>
      </c>
      <c r="P126" s="9">
        <f>COUNTIF(SLR479_202312023[[#This Row],[streszczenie]],"*"&amp;#REF!&amp;"*")</f>
        <v>0</v>
      </c>
      <c r="Q126" s="9">
        <f>COUNTIFS(SLR479_202312023[[#This Row],[streszczenie]],"*"&amp;#REF!&amp;"*",SLR479_202312023[[#This Row],[streszczenie]],"*"&amp;#REF!&amp;"*")</f>
        <v>0</v>
      </c>
      <c r="R126" s="9" t="s">
        <v>10</v>
      </c>
      <c r="S126" s="9" t="s">
        <v>11</v>
      </c>
      <c r="T126" s="9" t="s">
        <v>12</v>
      </c>
    </row>
    <row r="127" spans="1:20" x14ac:dyDescent="0.45">
      <c r="A127" s="9">
        <v>126</v>
      </c>
      <c r="B127" s="9" t="s">
        <v>2737</v>
      </c>
      <c r="C127" s="9" t="s">
        <v>2740</v>
      </c>
      <c r="D127" s="9" t="str">
        <f>SLR479_202312023[[#This Row],[Rok, publikacja]]&amp;SLR479_202312023[[#This Row],[DOI]]</f>
        <v>(2020) Amfiteatru Economic, 22 (54), pp. 330 - 345, DOI: 10.24818/EA/2020/54/330</v>
      </c>
      <c r="E127" s="9" t="s">
        <v>2744</v>
      </c>
      <c r="F127" s="9" t="s">
        <v>2741</v>
      </c>
      <c r="G127" s="9">
        <f>MID(SLR479_202312023[[#This Row],[Rok, publikacja, cytowania]],2,4)+0</f>
        <v>2020</v>
      </c>
      <c r="H127" s="9">
        <f>(MID(SLR479_202312023[[#This Row],[Rok, publikacja, cytowania]],FIND(" Cited ",SLR479_202312023[[#This Row],[Rok, publikacja, cytowania]])+7,SLR479_202312023[[#This Row],[IlośćZnakówLCyt]]))+0</f>
        <v>7</v>
      </c>
      <c r="I127" s="9">
        <f>FIND(" Cited ",SLR479_202312023[[#This Row],[Rok, publikacja, cytowania]])+7</f>
        <v>59</v>
      </c>
      <c r="J127" s="9">
        <f>FIND(" times",SLR479_202312023[[#This Row],[Rok, publikacja, cytowania]])</f>
        <v>60</v>
      </c>
      <c r="K127" s="9">
        <f>SLR479_202312023[[#This Row],[koniecLCyt]]-SLR479_202312023[[#This Row],[poczLCyt]]</f>
        <v>1</v>
      </c>
      <c r="L127" s="9">
        <f xml:space="preserve"> FIND(" Cited ",SLR479_202312023[[#This Row],[Rok, publikacja, cytowania]])</f>
        <v>52</v>
      </c>
      <c r="M127" s="9" t="str">
        <f>MID(SLR479_202312023[[#This Row],[Rok, publikacja, cytowania]],1,SLR479_202312023[[#This Row],[L_znaków_bez_cytowań]])</f>
        <v xml:space="preserve">(2020) Amfiteatru Economic, 22 (54), pp. 330 - 345, </v>
      </c>
      <c r="N127" s="9" t="s">
        <v>2742</v>
      </c>
      <c r="O127" s="9" t="s">
        <v>2743</v>
      </c>
      <c r="P127" s="9">
        <f>COUNTIF(SLR479_202312023[[#This Row],[streszczenie]],"*"&amp;#REF!&amp;"*")</f>
        <v>0</v>
      </c>
      <c r="Q127" s="9">
        <f>COUNTIFS(SLR479_202312023[[#This Row],[streszczenie]],"*"&amp;#REF!&amp;"*",SLR479_202312023[[#This Row],[streszczenie]],"*"&amp;#REF!&amp;"*")</f>
        <v>0</v>
      </c>
      <c r="R127" s="9" t="s">
        <v>10</v>
      </c>
      <c r="S127" s="9" t="s">
        <v>11</v>
      </c>
      <c r="T127" s="9" t="s">
        <v>12</v>
      </c>
    </row>
    <row r="128" spans="1:20" x14ac:dyDescent="0.45">
      <c r="A128" s="9">
        <v>127</v>
      </c>
      <c r="B128" s="9" t="s">
        <v>2745</v>
      </c>
      <c r="C128" s="9" t="s">
        <v>2748</v>
      </c>
      <c r="D128" s="9" t="str">
        <f>SLR479_202312023[[#This Row],[Rok, publikacja]]&amp;SLR479_202312023[[#This Row],[DOI]]</f>
        <v>(2015) International Journal of Educational Development, 43, pp. 118 - 125, DOI: 10.1016/j.ijedudev.2015.05.007</v>
      </c>
      <c r="E128" s="9" t="s">
        <v>2752</v>
      </c>
      <c r="F128" s="9" t="s">
        <v>2749</v>
      </c>
      <c r="G128" s="9">
        <f>MID(SLR479_202312023[[#This Row],[Rok, publikacja, cytowania]],2,4)+0</f>
        <v>2015</v>
      </c>
      <c r="H128" s="9">
        <f>(MID(SLR479_202312023[[#This Row],[Rok, publikacja, cytowania]],FIND(" Cited ",SLR479_202312023[[#This Row],[Rok, publikacja, cytowania]])+7,SLR479_202312023[[#This Row],[IlośćZnakówLCyt]]))+0</f>
        <v>7</v>
      </c>
      <c r="I128" s="9">
        <f>FIND(" Cited ",SLR479_202312023[[#This Row],[Rok, publikacja, cytowania]])+7</f>
        <v>83</v>
      </c>
      <c r="J128" s="9">
        <f>FIND(" times",SLR479_202312023[[#This Row],[Rok, publikacja, cytowania]])</f>
        <v>84</v>
      </c>
      <c r="K128" s="9">
        <f>SLR479_202312023[[#This Row],[koniecLCyt]]-SLR479_202312023[[#This Row],[poczLCyt]]</f>
        <v>1</v>
      </c>
      <c r="L128" s="9">
        <f xml:space="preserve"> FIND(" Cited ",SLR479_202312023[[#This Row],[Rok, publikacja, cytowania]])</f>
        <v>76</v>
      </c>
      <c r="M128" s="9" t="str">
        <f>MID(SLR479_202312023[[#This Row],[Rok, publikacja, cytowania]],1,SLR479_202312023[[#This Row],[L_znaków_bez_cytowań]])</f>
        <v xml:space="preserve">(2015) International Journal of Educational Development, 43, pp. 118 - 125, </v>
      </c>
      <c r="N128" s="9" t="s">
        <v>2750</v>
      </c>
      <c r="O128" s="9" t="s">
        <v>2751</v>
      </c>
      <c r="P128" s="9">
        <f>COUNTIF(SLR479_202312023[[#This Row],[streszczenie]],"*"&amp;#REF!&amp;"*")</f>
        <v>0</v>
      </c>
      <c r="Q128" s="9">
        <f>COUNTIFS(SLR479_202312023[[#This Row],[streszczenie]],"*"&amp;#REF!&amp;"*",SLR479_202312023[[#This Row],[streszczenie]],"*"&amp;#REF!&amp;"*")</f>
        <v>0</v>
      </c>
      <c r="R128" s="9" t="s">
        <v>10</v>
      </c>
      <c r="S128" s="9" t="s">
        <v>11</v>
      </c>
      <c r="T128" s="9" t="s">
        <v>12</v>
      </c>
    </row>
    <row r="129" spans="1:20" x14ac:dyDescent="0.45">
      <c r="A129" s="9">
        <v>128</v>
      </c>
      <c r="B129" s="9" t="s">
        <v>2753</v>
      </c>
      <c r="C129" s="9" t="s">
        <v>2756</v>
      </c>
      <c r="D129" s="9" t="str">
        <f>SLR479_202312023[[#This Row],[Rok, publikacja]]&amp;SLR479_202312023[[#This Row],[DOI]]</f>
        <v>(2020) Journal of Behavioral Science, 15 (3), pp. 51 - 65, 0</v>
      </c>
      <c r="E129" s="9" t="s">
        <v>2759</v>
      </c>
      <c r="F129" s="9" t="s">
        <v>2757</v>
      </c>
      <c r="G129" s="9">
        <f>MID(SLR479_202312023[[#This Row],[Rok, publikacja, cytowania]],2,4)+0</f>
        <v>2020</v>
      </c>
      <c r="H129" s="9">
        <f>(MID(SLR479_202312023[[#This Row],[Rok, publikacja, cytowania]],FIND(" Cited ",SLR479_202312023[[#This Row],[Rok, publikacja, cytowania]])+7,SLR479_202312023[[#This Row],[IlośćZnakówLCyt]]))+0</f>
        <v>8</v>
      </c>
      <c r="I129" s="9">
        <f>FIND(" Cited ",SLR479_202312023[[#This Row],[Rok, publikacja, cytowania]])+7</f>
        <v>66</v>
      </c>
      <c r="J129" s="9">
        <f>FIND(" times",SLR479_202312023[[#This Row],[Rok, publikacja, cytowania]])</f>
        <v>67</v>
      </c>
      <c r="K129" s="9">
        <f>SLR479_202312023[[#This Row],[koniecLCyt]]-SLR479_202312023[[#This Row],[poczLCyt]]</f>
        <v>1</v>
      </c>
      <c r="L129" s="9">
        <f xml:space="preserve"> FIND(" Cited ",SLR479_202312023[[#This Row],[Rok, publikacja, cytowania]])</f>
        <v>59</v>
      </c>
      <c r="M129" s="9" t="str">
        <f>MID(SLR479_202312023[[#This Row],[Rok, publikacja, cytowania]],1,SLR479_202312023[[#This Row],[L_znaków_bez_cytowań]])</f>
        <v xml:space="preserve">(2020) Journal of Behavioral Science, 15 (3), pp. 51 - 65, </v>
      </c>
      <c r="N129" s="9">
        <v>0</v>
      </c>
      <c r="O129" s="9" t="s">
        <v>2758</v>
      </c>
      <c r="P129" s="9">
        <f>COUNTIF(SLR479_202312023[[#This Row],[streszczenie]],"*"&amp;#REF!&amp;"*")</f>
        <v>0</v>
      </c>
      <c r="Q129" s="9">
        <f>COUNTIFS(SLR479_202312023[[#This Row],[streszczenie]],"*"&amp;#REF!&amp;"*",SLR479_202312023[[#This Row],[streszczenie]],"*"&amp;#REF!&amp;"*")</f>
        <v>0</v>
      </c>
      <c r="R129" s="9" t="s">
        <v>10</v>
      </c>
      <c r="S129" s="9" t="s">
        <v>11</v>
      </c>
      <c r="T129" s="9" t="s">
        <v>12</v>
      </c>
    </row>
    <row r="130" spans="1:20" x14ac:dyDescent="0.45">
      <c r="A130" s="9">
        <v>129</v>
      </c>
      <c r="B130" s="9" t="s">
        <v>2760</v>
      </c>
      <c r="C130" s="9" t="s">
        <v>2763</v>
      </c>
      <c r="D130" s="9" t="str">
        <f>SLR479_202312023[[#This Row],[Rok, publikacja]]&amp;SLR479_202312023[[#This Row],[DOI]]</f>
        <v>(2009) BMC Medical Education, 9 (1), art. no. 49, DOI: 10.1186/1472-6920-9-49</v>
      </c>
      <c r="E130" s="9" t="s">
        <v>2767</v>
      </c>
      <c r="F130" s="9" t="s">
        <v>2764</v>
      </c>
      <c r="G130" s="9">
        <f>MID(SLR479_202312023[[#This Row],[Rok, publikacja, cytowania]],2,4)+0</f>
        <v>2009</v>
      </c>
      <c r="H130" s="9">
        <f>(MID(SLR479_202312023[[#This Row],[Rok, publikacja, cytowania]],FIND(" Cited ",SLR479_202312023[[#This Row],[Rok, publikacja, cytowania]])+7,SLR479_202312023[[#This Row],[IlośćZnakówLCyt]]))+0</f>
        <v>15</v>
      </c>
      <c r="I130" s="9">
        <f>FIND(" Cited ",SLR479_202312023[[#This Row],[Rok, publikacja, cytowania]])+7</f>
        <v>57</v>
      </c>
      <c r="J130" s="9">
        <f>FIND(" times",SLR479_202312023[[#This Row],[Rok, publikacja, cytowania]])</f>
        <v>59</v>
      </c>
      <c r="K130" s="9">
        <f>SLR479_202312023[[#This Row],[koniecLCyt]]-SLR479_202312023[[#This Row],[poczLCyt]]</f>
        <v>2</v>
      </c>
      <c r="L130" s="9">
        <f xml:space="preserve"> FIND(" Cited ",SLR479_202312023[[#This Row],[Rok, publikacja, cytowania]])</f>
        <v>50</v>
      </c>
      <c r="M130" s="9" t="str">
        <f>MID(SLR479_202312023[[#This Row],[Rok, publikacja, cytowania]],1,SLR479_202312023[[#This Row],[L_znaków_bez_cytowań]])</f>
        <v xml:space="preserve">(2009) BMC Medical Education, 9 (1), art. no. 49, </v>
      </c>
      <c r="N130" s="9" t="s">
        <v>2765</v>
      </c>
      <c r="O130" s="9" t="s">
        <v>2766</v>
      </c>
      <c r="P130" s="9">
        <f>COUNTIF(SLR479_202312023[[#This Row],[streszczenie]],"*"&amp;#REF!&amp;"*")</f>
        <v>0</v>
      </c>
      <c r="Q130" s="9">
        <f>COUNTIFS(SLR479_202312023[[#This Row],[streszczenie]],"*"&amp;#REF!&amp;"*",SLR479_202312023[[#This Row],[streszczenie]],"*"&amp;#REF!&amp;"*")</f>
        <v>0</v>
      </c>
      <c r="R130" s="9" t="s">
        <v>10</v>
      </c>
      <c r="S130" s="9" t="s">
        <v>11</v>
      </c>
      <c r="T130" s="9" t="s">
        <v>12</v>
      </c>
    </row>
    <row r="131" spans="1:20" x14ac:dyDescent="0.45">
      <c r="A131" s="9">
        <v>130</v>
      </c>
      <c r="B131" s="9" t="s">
        <v>183</v>
      </c>
      <c r="C131" s="9" t="s">
        <v>186</v>
      </c>
      <c r="D131" s="9" t="str">
        <f>SLR479_202312023[[#This Row],[Rok, publikacja]]&amp;SLR479_202312023[[#This Row],[DOI]]</f>
        <v>(2020) Journal of Engineering Education Transformations, 33 (Special Issue), pp. 283 - 289, DOI: 10.16920/jeet/2020/v33i0/150161</v>
      </c>
      <c r="E131" s="9" t="s">
        <v>190</v>
      </c>
      <c r="F131" s="9" t="s">
        <v>187</v>
      </c>
      <c r="G131" s="9">
        <f>MID(SLR479_202312023[[#This Row],[Rok, publikacja, cytowania]],2,4)+0</f>
        <v>2020</v>
      </c>
      <c r="H131" s="9">
        <f>(MID(SLR479_202312023[[#This Row],[Rok, publikacja, cytowania]],FIND(" Cited ",SLR479_202312023[[#This Row],[Rok, publikacja, cytowania]])+7,SLR479_202312023[[#This Row],[IlośćZnakówLCyt]]))+0</f>
        <v>9</v>
      </c>
      <c r="I131" s="9">
        <f>FIND(" Cited ",SLR479_202312023[[#This Row],[Rok, publikacja, cytowania]])+7</f>
        <v>99</v>
      </c>
      <c r="J131" s="9">
        <f>FIND(" times",SLR479_202312023[[#This Row],[Rok, publikacja, cytowania]])</f>
        <v>100</v>
      </c>
      <c r="K131" s="9">
        <f>SLR479_202312023[[#This Row],[koniecLCyt]]-SLR479_202312023[[#This Row],[poczLCyt]]</f>
        <v>1</v>
      </c>
      <c r="L131" s="9">
        <f xml:space="preserve"> FIND(" Cited ",SLR479_202312023[[#This Row],[Rok, publikacja, cytowania]])</f>
        <v>92</v>
      </c>
      <c r="M131" s="9" t="str">
        <f>MID(SLR479_202312023[[#This Row],[Rok, publikacja, cytowania]],1,SLR479_202312023[[#This Row],[L_znaków_bez_cytowań]])</f>
        <v xml:space="preserve">(2020) Journal of Engineering Education Transformations, 33 (Special Issue), pp. 283 - 289, </v>
      </c>
      <c r="N131" s="9" t="s">
        <v>188</v>
      </c>
      <c r="O131" s="9" t="s">
        <v>189</v>
      </c>
      <c r="P131" s="9">
        <f>COUNTIF(SLR479_202312023[[#This Row],[streszczenie]],"*"&amp;#REF!&amp;"*")</f>
        <v>0</v>
      </c>
      <c r="Q131" s="9">
        <f>COUNTIFS(SLR479_202312023[[#This Row],[streszczenie]],"*"&amp;#REF!&amp;"*",SLR479_202312023[[#This Row],[streszczenie]],"*"&amp;#REF!&amp;"*")</f>
        <v>0</v>
      </c>
      <c r="R131" s="9" t="s">
        <v>10</v>
      </c>
      <c r="S131" s="9" t="s">
        <v>11</v>
      </c>
      <c r="T131" s="9" t="s">
        <v>12</v>
      </c>
    </row>
    <row r="132" spans="1:20" x14ac:dyDescent="0.45">
      <c r="A132" s="9">
        <v>131</v>
      </c>
      <c r="B132" s="9" t="s">
        <v>2768</v>
      </c>
      <c r="C132" s="9" t="s">
        <v>2771</v>
      </c>
      <c r="D132" s="9" t="str">
        <f>SLR479_202312023[[#This Row],[Rok, publikacja]]&amp;SLR479_202312023[[#This Row],[DOI]]</f>
        <v>(2012) Journal of Web Librarianship, 6 (4), pp. 288 - 304, DOI: 10.1080/19322909.2012.729429</v>
      </c>
      <c r="E132" s="9" t="s">
        <v>2775</v>
      </c>
      <c r="F132" s="9" t="s">
        <v>2772</v>
      </c>
      <c r="G132" s="9">
        <f>MID(SLR479_202312023[[#This Row],[Rok, publikacja, cytowania]],2,4)+0</f>
        <v>2012</v>
      </c>
      <c r="H132" s="9">
        <f>(MID(SLR479_202312023[[#This Row],[Rok, publikacja, cytowania]],FIND(" Cited ",SLR479_202312023[[#This Row],[Rok, publikacja, cytowania]])+7,SLR479_202312023[[#This Row],[IlośćZnakówLCyt]]))+0</f>
        <v>9</v>
      </c>
      <c r="I132" s="9">
        <f>FIND(" Cited ",SLR479_202312023[[#This Row],[Rok, publikacja, cytowania]])+7</f>
        <v>66</v>
      </c>
      <c r="J132" s="9">
        <f>FIND(" times",SLR479_202312023[[#This Row],[Rok, publikacja, cytowania]])</f>
        <v>67</v>
      </c>
      <c r="K132" s="9">
        <f>SLR479_202312023[[#This Row],[koniecLCyt]]-SLR479_202312023[[#This Row],[poczLCyt]]</f>
        <v>1</v>
      </c>
      <c r="L132" s="9">
        <f xml:space="preserve"> FIND(" Cited ",SLR479_202312023[[#This Row],[Rok, publikacja, cytowania]])</f>
        <v>59</v>
      </c>
      <c r="M132" s="9" t="str">
        <f>MID(SLR479_202312023[[#This Row],[Rok, publikacja, cytowania]],1,SLR479_202312023[[#This Row],[L_znaków_bez_cytowań]])</f>
        <v xml:space="preserve">(2012) Journal of Web Librarianship, 6 (4), pp. 288 - 304, </v>
      </c>
      <c r="N132" s="9" t="s">
        <v>2773</v>
      </c>
      <c r="O132" s="9" t="s">
        <v>2774</v>
      </c>
      <c r="P132" s="9">
        <f>COUNTIF(SLR479_202312023[[#This Row],[streszczenie]],"*"&amp;#REF!&amp;"*")</f>
        <v>0</v>
      </c>
      <c r="Q132" s="9">
        <f>COUNTIFS(SLR479_202312023[[#This Row],[streszczenie]],"*"&amp;#REF!&amp;"*",SLR479_202312023[[#This Row],[streszczenie]],"*"&amp;#REF!&amp;"*")</f>
        <v>0</v>
      </c>
      <c r="R132" s="9" t="s">
        <v>10</v>
      </c>
      <c r="S132" s="9" t="s">
        <v>11</v>
      </c>
      <c r="T132" s="9" t="s">
        <v>12</v>
      </c>
    </row>
    <row r="133" spans="1:20" x14ac:dyDescent="0.45">
      <c r="A133" s="9">
        <v>132</v>
      </c>
      <c r="B133" s="9" t="s">
        <v>199</v>
      </c>
      <c r="C133" s="9" t="s">
        <v>202</v>
      </c>
      <c r="D133" s="9" t="str">
        <f>SLR479_202312023[[#This Row],[Rok, publikacja]]&amp;SLR479_202312023[[#This Row],[DOI]]</f>
        <v>(2015) Communications in Computer and Information Science, 516, pp. 539 - 550, DOI: 10.1007/978-3-662-46742-8_49</v>
      </c>
      <c r="E133" s="9" t="s">
        <v>206</v>
      </c>
      <c r="F133" s="9" t="s">
        <v>203</v>
      </c>
      <c r="G133" s="9">
        <f>MID(SLR479_202312023[[#This Row],[Rok, publikacja, cytowania]],2,4)+0</f>
        <v>2015</v>
      </c>
      <c r="H133" s="9">
        <f>(MID(SLR479_202312023[[#This Row],[Rok, publikacja, cytowania]],FIND(" Cited ",SLR479_202312023[[#This Row],[Rok, publikacja, cytowania]])+7,SLR479_202312023[[#This Row],[IlośćZnakówLCyt]]))+0</f>
        <v>13</v>
      </c>
      <c r="I133" s="9">
        <f>FIND(" Cited ",SLR479_202312023[[#This Row],[Rok, publikacja, cytowania]])+7</f>
        <v>86</v>
      </c>
      <c r="J133" s="9">
        <f>FIND(" times",SLR479_202312023[[#This Row],[Rok, publikacja, cytowania]])</f>
        <v>88</v>
      </c>
      <c r="K133" s="9">
        <f>SLR479_202312023[[#This Row],[koniecLCyt]]-SLR479_202312023[[#This Row],[poczLCyt]]</f>
        <v>2</v>
      </c>
      <c r="L133" s="9">
        <f xml:space="preserve"> FIND(" Cited ",SLR479_202312023[[#This Row],[Rok, publikacja, cytowania]])</f>
        <v>79</v>
      </c>
      <c r="M133" s="9" t="str">
        <f>MID(SLR479_202312023[[#This Row],[Rok, publikacja, cytowania]],1,SLR479_202312023[[#This Row],[L_znaków_bez_cytowań]])</f>
        <v xml:space="preserve">(2015) Communications in Computer and Information Science, 516, pp. 539 - 550, </v>
      </c>
      <c r="N133" s="9" t="s">
        <v>204</v>
      </c>
      <c r="O133" s="9" t="s">
        <v>205</v>
      </c>
      <c r="P133" s="9">
        <f>COUNTIF(SLR479_202312023[[#This Row],[streszczenie]],"*"&amp;#REF!&amp;"*")</f>
        <v>0</v>
      </c>
      <c r="Q133" s="9">
        <f>COUNTIFS(SLR479_202312023[[#This Row],[streszczenie]],"*"&amp;#REF!&amp;"*",SLR479_202312023[[#This Row],[streszczenie]],"*"&amp;#REF!&amp;"*")</f>
        <v>0</v>
      </c>
      <c r="R133" s="9" t="s">
        <v>10</v>
      </c>
      <c r="S133" s="9" t="s">
        <v>207</v>
      </c>
      <c r="T133" s="9" t="s">
        <v>12</v>
      </c>
    </row>
    <row r="134" spans="1:20" x14ac:dyDescent="0.45">
      <c r="A134" s="9">
        <v>133</v>
      </c>
      <c r="B134" s="9" t="s">
        <v>2776</v>
      </c>
      <c r="C134" s="9" t="s">
        <v>2778</v>
      </c>
      <c r="D134" s="9" t="str">
        <f>SLR479_202312023[[#This Row],[Rok, publikacja]]&amp;SLR479_202312023[[#This Row],[DOI]]</f>
        <v>(2019) Learned Publishing, 32 (4), pp. 375 - 381, DOI: 10.1002/leap.1254</v>
      </c>
      <c r="E134" s="9" t="s">
        <v>2782</v>
      </c>
      <c r="F134" s="9" t="s">
        <v>2779</v>
      </c>
      <c r="G134" s="9">
        <f>MID(SLR479_202312023[[#This Row],[Rok, publikacja, cytowania]],2,4)+0</f>
        <v>2019</v>
      </c>
      <c r="H134" s="9">
        <f>(MID(SLR479_202312023[[#This Row],[Rok, publikacja, cytowania]],FIND(" Cited ",SLR479_202312023[[#This Row],[Rok, publikacja, cytowania]])+7,SLR479_202312023[[#This Row],[IlośćZnakówLCyt]]))+0</f>
        <v>12</v>
      </c>
      <c r="I134" s="9">
        <f>FIND(" Cited ",SLR479_202312023[[#This Row],[Rok, publikacja, cytowania]])+7</f>
        <v>57</v>
      </c>
      <c r="J134" s="9">
        <f>FIND(" times",SLR479_202312023[[#This Row],[Rok, publikacja, cytowania]])</f>
        <v>59</v>
      </c>
      <c r="K134" s="9">
        <f>SLR479_202312023[[#This Row],[koniecLCyt]]-SLR479_202312023[[#This Row],[poczLCyt]]</f>
        <v>2</v>
      </c>
      <c r="L134" s="9">
        <f xml:space="preserve"> FIND(" Cited ",SLR479_202312023[[#This Row],[Rok, publikacja, cytowania]])</f>
        <v>50</v>
      </c>
      <c r="M134" s="9" t="str">
        <f>MID(SLR479_202312023[[#This Row],[Rok, publikacja, cytowania]],1,SLR479_202312023[[#This Row],[L_znaków_bez_cytowań]])</f>
        <v xml:space="preserve">(2019) Learned Publishing, 32 (4), pp. 375 - 381, </v>
      </c>
      <c r="N134" s="9" t="s">
        <v>2780</v>
      </c>
      <c r="O134" s="9" t="s">
        <v>2781</v>
      </c>
      <c r="P134" s="9">
        <f>COUNTIF(SLR479_202312023[[#This Row],[streszczenie]],"*"&amp;#REF!&amp;"*")</f>
        <v>0</v>
      </c>
      <c r="Q134" s="9">
        <f>COUNTIFS(SLR479_202312023[[#This Row],[streszczenie]],"*"&amp;#REF!&amp;"*",SLR479_202312023[[#This Row],[streszczenie]],"*"&amp;#REF!&amp;"*")</f>
        <v>0</v>
      </c>
      <c r="R134" s="9" t="s">
        <v>10</v>
      </c>
      <c r="S134" s="9" t="s">
        <v>11</v>
      </c>
      <c r="T134" s="9" t="s">
        <v>12</v>
      </c>
    </row>
    <row r="135" spans="1:20" x14ac:dyDescent="0.45">
      <c r="A135" s="9">
        <v>134</v>
      </c>
      <c r="B135" s="9" t="s">
        <v>208</v>
      </c>
      <c r="C135" s="9" t="s">
        <v>211</v>
      </c>
      <c r="D135" s="9" t="str">
        <f>SLR479_202312023[[#This Row],[Rok, publikacja]]&amp;SLR479_202312023[[#This Row],[DOI]]</f>
        <v>(2022) International Journal of Sustainability in Higher Education, 23 (7), pp. 1648 - 1666, DOI: 10.1108/IJSHE-10-2021-0432</v>
      </c>
      <c r="E135" s="9" t="s">
        <v>215</v>
      </c>
      <c r="F135" s="9" t="s">
        <v>212</v>
      </c>
      <c r="G135" s="9">
        <f>MID(SLR479_202312023[[#This Row],[Rok, publikacja, cytowania]],2,4)+0</f>
        <v>2022</v>
      </c>
      <c r="H135" s="9">
        <f>(MID(SLR479_202312023[[#This Row],[Rok, publikacja, cytowania]],FIND(" Cited ",SLR479_202312023[[#This Row],[Rok, publikacja, cytowania]])+7,SLR479_202312023[[#This Row],[IlośćZnakówLCyt]]))+0</f>
        <v>9</v>
      </c>
      <c r="I135" s="9">
        <f>FIND(" Cited ",SLR479_202312023[[#This Row],[Rok, publikacja, cytowania]])+7</f>
        <v>100</v>
      </c>
      <c r="J135" s="9">
        <f>FIND(" times",SLR479_202312023[[#This Row],[Rok, publikacja, cytowania]])</f>
        <v>101</v>
      </c>
      <c r="K135" s="9">
        <f>SLR479_202312023[[#This Row],[koniecLCyt]]-SLR479_202312023[[#This Row],[poczLCyt]]</f>
        <v>1</v>
      </c>
      <c r="L135" s="9">
        <f xml:space="preserve"> FIND(" Cited ",SLR479_202312023[[#This Row],[Rok, publikacja, cytowania]])</f>
        <v>93</v>
      </c>
      <c r="M135" s="9" t="str">
        <f>MID(SLR479_202312023[[#This Row],[Rok, publikacja, cytowania]],1,SLR479_202312023[[#This Row],[L_znaków_bez_cytowań]])</f>
        <v xml:space="preserve">(2022) International Journal of Sustainability in Higher Education, 23 (7), pp. 1648 - 1666, </v>
      </c>
      <c r="N135" s="9" t="s">
        <v>213</v>
      </c>
      <c r="O135" s="9" t="s">
        <v>214</v>
      </c>
      <c r="P135" s="9">
        <f>COUNTIF(SLR479_202312023[[#This Row],[streszczenie]],"*"&amp;#REF!&amp;"*")</f>
        <v>0</v>
      </c>
      <c r="Q135" s="9">
        <f>COUNTIFS(SLR479_202312023[[#This Row],[streszczenie]],"*"&amp;#REF!&amp;"*",SLR479_202312023[[#This Row],[streszczenie]],"*"&amp;#REF!&amp;"*")</f>
        <v>0</v>
      </c>
      <c r="R135" s="9" t="s">
        <v>10</v>
      </c>
      <c r="S135" s="9" t="s">
        <v>11</v>
      </c>
      <c r="T135" s="9" t="s">
        <v>12</v>
      </c>
    </row>
    <row r="136" spans="1:20" x14ac:dyDescent="0.45">
      <c r="A136" s="9">
        <v>135</v>
      </c>
      <c r="B136" s="9" t="s">
        <v>216</v>
      </c>
      <c r="C136" s="9" t="s">
        <v>219</v>
      </c>
      <c r="D136" s="9" t="str">
        <f>SLR479_202312023[[#This Row],[Rok, publikacja]]&amp;SLR479_202312023[[#This Row],[DOI]]</f>
        <v>(2019) Sustainability (Switzerland), 11 (3), art. no. 627, DOI: 10.3390/su11030627</v>
      </c>
      <c r="E136" s="9" t="s">
        <v>223</v>
      </c>
      <c r="F136" s="9" t="s">
        <v>220</v>
      </c>
      <c r="G136" s="9">
        <f>MID(SLR479_202312023[[#This Row],[Rok, publikacja, cytowania]],2,4)+0</f>
        <v>2019</v>
      </c>
      <c r="H136" s="9">
        <f>(MID(SLR479_202312023[[#This Row],[Rok, publikacja, cytowania]],FIND(" Cited ",SLR479_202312023[[#This Row],[Rok, publikacja, cytowania]])+7,SLR479_202312023[[#This Row],[IlośćZnakówLCyt]]))+0</f>
        <v>12</v>
      </c>
      <c r="I136" s="9">
        <f>FIND(" Cited ",SLR479_202312023[[#This Row],[Rok, publikacja, cytowania]])+7</f>
        <v>66</v>
      </c>
      <c r="J136" s="9">
        <f>FIND(" times",SLR479_202312023[[#This Row],[Rok, publikacja, cytowania]])</f>
        <v>68</v>
      </c>
      <c r="K136" s="9">
        <f>SLR479_202312023[[#This Row],[koniecLCyt]]-SLR479_202312023[[#This Row],[poczLCyt]]</f>
        <v>2</v>
      </c>
      <c r="L136" s="9">
        <f xml:space="preserve"> FIND(" Cited ",SLR479_202312023[[#This Row],[Rok, publikacja, cytowania]])</f>
        <v>59</v>
      </c>
      <c r="M136" s="9" t="str">
        <f>MID(SLR479_202312023[[#This Row],[Rok, publikacja, cytowania]],1,SLR479_202312023[[#This Row],[L_znaków_bez_cytowań]])</f>
        <v xml:space="preserve">(2019) Sustainability (Switzerland), 11 (3), art. no. 627, </v>
      </c>
      <c r="N136" s="9" t="s">
        <v>221</v>
      </c>
      <c r="O136" s="9" t="s">
        <v>222</v>
      </c>
      <c r="P136" s="9">
        <f>COUNTIF(SLR479_202312023[[#This Row],[streszczenie]],"*"&amp;#REF!&amp;"*")</f>
        <v>0</v>
      </c>
      <c r="Q136" s="9">
        <f>COUNTIFS(SLR479_202312023[[#This Row],[streszczenie]],"*"&amp;#REF!&amp;"*",SLR479_202312023[[#This Row],[streszczenie]],"*"&amp;#REF!&amp;"*")</f>
        <v>0</v>
      </c>
      <c r="R136" s="9" t="s">
        <v>10</v>
      </c>
      <c r="S136" s="9" t="s">
        <v>11</v>
      </c>
      <c r="T136" s="9" t="s">
        <v>12</v>
      </c>
    </row>
    <row r="137" spans="1:20" x14ac:dyDescent="0.45">
      <c r="A137" s="9">
        <v>136</v>
      </c>
      <c r="B137" s="9" t="s">
        <v>2783</v>
      </c>
      <c r="C137" s="9" t="s">
        <v>2785</v>
      </c>
      <c r="D137" s="9" t="str">
        <f>SLR479_202312023[[#This Row],[Rok, publikacja]]&amp;SLR479_202312023[[#This Row],[DOI]]</f>
        <v>(2020) Studies in Higher Education, 45 (7), pp. 1488 - 1506, DOI: 10.1080/03075079.2018.1555700</v>
      </c>
      <c r="E137" s="9" t="s">
        <v>2789</v>
      </c>
      <c r="F137" s="9" t="s">
        <v>2786</v>
      </c>
      <c r="G137" s="9">
        <f>MID(SLR479_202312023[[#This Row],[Rok, publikacja, cytowania]],2,4)+0</f>
        <v>2020</v>
      </c>
      <c r="H137" s="9">
        <f>(MID(SLR479_202312023[[#This Row],[Rok, publikacja, cytowania]],FIND(" Cited ",SLR479_202312023[[#This Row],[Rok, publikacja, cytowania]])+7,SLR479_202312023[[#This Row],[IlośćZnakówLCyt]]))+0</f>
        <v>6</v>
      </c>
      <c r="I137" s="9">
        <f>FIND(" Cited ",SLR479_202312023[[#This Row],[Rok, publikacja, cytowania]])+7</f>
        <v>68</v>
      </c>
      <c r="J137" s="9">
        <f>FIND(" times",SLR479_202312023[[#This Row],[Rok, publikacja, cytowania]])</f>
        <v>69</v>
      </c>
      <c r="K137" s="9">
        <f>SLR479_202312023[[#This Row],[koniecLCyt]]-SLR479_202312023[[#This Row],[poczLCyt]]</f>
        <v>1</v>
      </c>
      <c r="L137" s="9">
        <f xml:space="preserve"> FIND(" Cited ",SLR479_202312023[[#This Row],[Rok, publikacja, cytowania]])</f>
        <v>61</v>
      </c>
      <c r="M137" s="9" t="str">
        <f>MID(SLR479_202312023[[#This Row],[Rok, publikacja, cytowania]],1,SLR479_202312023[[#This Row],[L_znaków_bez_cytowań]])</f>
        <v xml:space="preserve">(2020) Studies in Higher Education, 45 (7), pp. 1488 - 1506, </v>
      </c>
      <c r="N137" s="9" t="s">
        <v>2787</v>
      </c>
      <c r="O137" s="9" t="s">
        <v>2788</v>
      </c>
      <c r="P137" s="9">
        <f>COUNTIF(SLR479_202312023[[#This Row],[streszczenie]],"*"&amp;#REF!&amp;"*")</f>
        <v>0</v>
      </c>
      <c r="Q137" s="9">
        <f>COUNTIFS(SLR479_202312023[[#This Row],[streszczenie]],"*"&amp;#REF!&amp;"*",SLR479_202312023[[#This Row],[streszczenie]],"*"&amp;#REF!&amp;"*")</f>
        <v>0</v>
      </c>
      <c r="R137" s="9" t="s">
        <v>10</v>
      </c>
      <c r="S137" s="9" t="s">
        <v>11</v>
      </c>
      <c r="T137" s="9" t="s">
        <v>12</v>
      </c>
    </row>
    <row r="138" spans="1:20" x14ac:dyDescent="0.45">
      <c r="A138" s="9">
        <v>137</v>
      </c>
      <c r="B138" s="9" t="s">
        <v>232</v>
      </c>
      <c r="C138" s="9" t="s">
        <v>235</v>
      </c>
      <c r="D138" s="9" t="str">
        <f>SLR479_202312023[[#This Row],[Rok, publikacja]]&amp;SLR479_202312023[[#This Row],[DOI]]</f>
        <v>(2016) E a M: Ekonomie a Management, 19 (1), pp. 17 - 32, DOI: 10.15240/tul/001/2016-1-002</v>
      </c>
      <c r="E138" s="9" t="s">
        <v>239</v>
      </c>
      <c r="F138" s="9" t="s">
        <v>236</v>
      </c>
      <c r="G138" s="9">
        <f>MID(SLR479_202312023[[#This Row],[Rok, publikacja, cytowania]],2,4)+0</f>
        <v>2016</v>
      </c>
      <c r="H138" s="9">
        <f>(MID(SLR479_202312023[[#This Row],[Rok, publikacja, cytowania]],FIND(" Cited ",SLR479_202312023[[#This Row],[Rok, publikacja, cytowania]])+7,SLR479_202312023[[#This Row],[IlośćZnakówLCyt]]))+0</f>
        <v>9</v>
      </c>
      <c r="I138" s="9">
        <f>FIND(" Cited ",SLR479_202312023[[#This Row],[Rok, publikacja, cytowania]])+7</f>
        <v>65</v>
      </c>
      <c r="J138" s="9">
        <f>FIND(" times",SLR479_202312023[[#This Row],[Rok, publikacja, cytowania]])</f>
        <v>66</v>
      </c>
      <c r="K138" s="9">
        <f>SLR479_202312023[[#This Row],[koniecLCyt]]-SLR479_202312023[[#This Row],[poczLCyt]]</f>
        <v>1</v>
      </c>
      <c r="L138" s="9">
        <f xml:space="preserve"> FIND(" Cited ",SLR479_202312023[[#This Row],[Rok, publikacja, cytowania]])</f>
        <v>58</v>
      </c>
      <c r="M138" s="9" t="str">
        <f>MID(SLR479_202312023[[#This Row],[Rok, publikacja, cytowania]],1,SLR479_202312023[[#This Row],[L_znaków_bez_cytowań]])</f>
        <v xml:space="preserve">(2016) E a M: Ekonomie a Management, 19 (1), pp. 17 - 32, </v>
      </c>
      <c r="N138" s="9" t="s">
        <v>237</v>
      </c>
      <c r="O138" s="9" t="s">
        <v>238</v>
      </c>
      <c r="P138" s="9">
        <f>COUNTIF(SLR479_202312023[[#This Row],[streszczenie]],"*"&amp;#REF!&amp;"*")</f>
        <v>0</v>
      </c>
      <c r="Q138" s="9">
        <f>COUNTIFS(SLR479_202312023[[#This Row],[streszczenie]],"*"&amp;#REF!&amp;"*",SLR479_202312023[[#This Row],[streszczenie]],"*"&amp;#REF!&amp;"*")</f>
        <v>0</v>
      </c>
      <c r="R138" s="9" t="s">
        <v>10</v>
      </c>
      <c r="S138" s="9" t="s">
        <v>11</v>
      </c>
      <c r="T138" s="9" t="s">
        <v>12</v>
      </c>
    </row>
    <row r="139" spans="1:20" x14ac:dyDescent="0.45">
      <c r="A139" s="9">
        <v>138</v>
      </c>
      <c r="B139" s="9" t="s">
        <v>240</v>
      </c>
      <c r="C139" s="9" t="s">
        <v>242</v>
      </c>
      <c r="D139" s="9" t="str">
        <f>SLR479_202312023[[#This Row],[Rok, publikacja]]&amp;SLR479_202312023[[#This Row],[DOI]]</f>
        <v>(2016) Communications in Information Literacy, 10 (1), pp. 50 - 61, DOI: 10.15760/comminfolit.2016.10.1.14</v>
      </c>
      <c r="E139" s="9" t="s">
        <v>246</v>
      </c>
      <c r="F139" s="9" t="s">
        <v>243</v>
      </c>
      <c r="G139" s="9">
        <f>MID(SLR479_202312023[[#This Row],[Rok, publikacja, cytowania]],2,4)+0</f>
        <v>2016</v>
      </c>
      <c r="H139" s="9">
        <f>(MID(SLR479_202312023[[#This Row],[Rok, publikacja, cytowania]],FIND(" Cited ",SLR479_202312023[[#This Row],[Rok, publikacja, cytowania]])+7,SLR479_202312023[[#This Row],[IlośćZnakówLCyt]]))+0</f>
        <v>11</v>
      </c>
      <c r="I139" s="9">
        <f>FIND(" Cited ",SLR479_202312023[[#This Row],[Rok, publikacja, cytowania]])+7</f>
        <v>75</v>
      </c>
      <c r="J139" s="9">
        <f>FIND(" times",SLR479_202312023[[#This Row],[Rok, publikacja, cytowania]])</f>
        <v>77</v>
      </c>
      <c r="K139" s="9">
        <f>SLR479_202312023[[#This Row],[koniecLCyt]]-SLR479_202312023[[#This Row],[poczLCyt]]</f>
        <v>2</v>
      </c>
      <c r="L139" s="9">
        <f xml:space="preserve"> FIND(" Cited ",SLR479_202312023[[#This Row],[Rok, publikacja, cytowania]])</f>
        <v>68</v>
      </c>
      <c r="M139" s="9" t="str">
        <f>MID(SLR479_202312023[[#This Row],[Rok, publikacja, cytowania]],1,SLR479_202312023[[#This Row],[L_znaków_bez_cytowań]])</f>
        <v xml:space="preserve">(2016) Communications in Information Literacy, 10 (1), pp. 50 - 61, </v>
      </c>
      <c r="N139" s="9" t="s">
        <v>244</v>
      </c>
      <c r="O139" s="9" t="s">
        <v>245</v>
      </c>
      <c r="P139" s="9">
        <f>COUNTIF(SLR479_202312023[[#This Row],[streszczenie]],"*"&amp;#REF!&amp;"*")</f>
        <v>0</v>
      </c>
      <c r="Q139" s="9">
        <f>COUNTIFS(SLR479_202312023[[#This Row],[streszczenie]],"*"&amp;#REF!&amp;"*",SLR479_202312023[[#This Row],[streszczenie]],"*"&amp;#REF!&amp;"*")</f>
        <v>0</v>
      </c>
      <c r="R139" s="9" t="s">
        <v>10</v>
      </c>
      <c r="S139" s="9" t="s">
        <v>11</v>
      </c>
      <c r="T139" s="9" t="s">
        <v>12</v>
      </c>
    </row>
    <row r="140" spans="1:20" x14ac:dyDescent="0.45">
      <c r="A140" s="9">
        <v>139</v>
      </c>
      <c r="B140" s="9" t="s">
        <v>285</v>
      </c>
      <c r="C140" s="9" t="s">
        <v>288</v>
      </c>
      <c r="D140" s="9" t="str">
        <f>SLR479_202312023[[#This Row],[Rok, publikacja]]&amp;SLR479_202312023[[#This Row],[DOI]]</f>
        <v>(2021) Sustainability (Switzerland), 13 (8), art. no. 4149, DOI: 10.3390/su13084149</v>
      </c>
      <c r="E140" s="9" t="s">
        <v>292</v>
      </c>
      <c r="F140" s="9" t="s">
        <v>289</v>
      </c>
      <c r="G140" s="9">
        <f>MID(SLR479_202312023[[#This Row],[Rok, publikacja, cytowania]],2,4)+0</f>
        <v>2021</v>
      </c>
      <c r="H140" s="9">
        <f>(MID(SLR479_202312023[[#This Row],[Rok, publikacja, cytowania]],FIND(" Cited ",SLR479_202312023[[#This Row],[Rok, publikacja, cytowania]])+7,SLR479_202312023[[#This Row],[IlośćZnakówLCyt]]))+0</f>
        <v>13</v>
      </c>
      <c r="I140" s="9">
        <f>FIND(" Cited ",SLR479_202312023[[#This Row],[Rok, publikacja, cytowania]])+7</f>
        <v>67</v>
      </c>
      <c r="J140" s="9">
        <f>FIND(" times",SLR479_202312023[[#This Row],[Rok, publikacja, cytowania]])</f>
        <v>69</v>
      </c>
      <c r="K140" s="9">
        <f>SLR479_202312023[[#This Row],[koniecLCyt]]-SLR479_202312023[[#This Row],[poczLCyt]]</f>
        <v>2</v>
      </c>
      <c r="L140" s="9">
        <f xml:space="preserve"> FIND(" Cited ",SLR479_202312023[[#This Row],[Rok, publikacja, cytowania]])</f>
        <v>60</v>
      </c>
      <c r="M140" s="9" t="str">
        <f>MID(SLR479_202312023[[#This Row],[Rok, publikacja, cytowania]],1,SLR479_202312023[[#This Row],[L_znaków_bez_cytowań]])</f>
        <v xml:space="preserve">(2021) Sustainability (Switzerland), 13 (8), art. no. 4149, </v>
      </c>
      <c r="N140" s="9" t="s">
        <v>290</v>
      </c>
      <c r="O140" s="9" t="s">
        <v>291</v>
      </c>
      <c r="P140" s="9">
        <f>COUNTIF(SLR479_202312023[[#This Row],[streszczenie]],"*"&amp;#REF!&amp;"*")</f>
        <v>0</v>
      </c>
      <c r="Q140" s="9">
        <f>COUNTIFS(SLR479_202312023[[#This Row],[streszczenie]],"*"&amp;#REF!&amp;"*",SLR479_202312023[[#This Row],[streszczenie]],"*"&amp;#REF!&amp;"*")</f>
        <v>0</v>
      </c>
      <c r="R140" s="9" t="s">
        <v>10</v>
      </c>
      <c r="S140" s="9" t="s">
        <v>11</v>
      </c>
      <c r="T140" s="9" t="s">
        <v>12</v>
      </c>
    </row>
    <row r="141" spans="1:20" x14ac:dyDescent="0.45">
      <c r="A141" s="9">
        <v>140</v>
      </c>
      <c r="B141" s="9" t="s">
        <v>2790</v>
      </c>
      <c r="C141" s="9" t="s">
        <v>2793</v>
      </c>
      <c r="D141" s="9" t="str">
        <f>SLR479_202312023[[#This Row],[Rok, publikacja]]&amp;SLR479_202312023[[#This Row],[DOI]]</f>
        <v>(2019) Open Learning, 34 (1), pp. 89 - 102, DOI: 10.1080/02680513.2018.1544488</v>
      </c>
      <c r="E141" s="9" t="s">
        <v>2797</v>
      </c>
      <c r="F141" s="9" t="s">
        <v>2794</v>
      </c>
      <c r="G141" s="9">
        <f>MID(SLR479_202312023[[#This Row],[Rok, publikacja, cytowania]],2,4)+0</f>
        <v>2019</v>
      </c>
      <c r="H141" s="9">
        <f>(MID(SLR479_202312023[[#This Row],[Rok, publikacja, cytowania]],FIND(" Cited ",SLR479_202312023[[#This Row],[Rok, publikacja, cytowania]])+7,SLR479_202312023[[#This Row],[IlośćZnakówLCyt]]))+0</f>
        <v>11</v>
      </c>
      <c r="I141" s="9">
        <f>FIND(" Cited ",SLR479_202312023[[#This Row],[Rok, publikacja, cytowania]])+7</f>
        <v>51</v>
      </c>
      <c r="J141" s="9">
        <f>FIND(" times",SLR479_202312023[[#This Row],[Rok, publikacja, cytowania]])</f>
        <v>53</v>
      </c>
      <c r="K141" s="9">
        <f>SLR479_202312023[[#This Row],[koniecLCyt]]-SLR479_202312023[[#This Row],[poczLCyt]]</f>
        <v>2</v>
      </c>
      <c r="L141" s="9">
        <f xml:space="preserve"> FIND(" Cited ",SLR479_202312023[[#This Row],[Rok, publikacja, cytowania]])</f>
        <v>44</v>
      </c>
      <c r="M141" s="9" t="str">
        <f>MID(SLR479_202312023[[#This Row],[Rok, publikacja, cytowania]],1,SLR479_202312023[[#This Row],[L_znaków_bez_cytowań]])</f>
        <v xml:space="preserve">(2019) Open Learning, 34 (1), pp. 89 - 102, </v>
      </c>
      <c r="N141" s="9" t="s">
        <v>2795</v>
      </c>
      <c r="O141" s="9" t="s">
        <v>2796</v>
      </c>
      <c r="P141" s="9">
        <f>COUNTIF(SLR479_202312023[[#This Row],[streszczenie]],"*"&amp;#REF!&amp;"*")</f>
        <v>0</v>
      </c>
      <c r="Q141" s="9">
        <f>COUNTIFS(SLR479_202312023[[#This Row],[streszczenie]],"*"&amp;#REF!&amp;"*",SLR479_202312023[[#This Row],[streszczenie]],"*"&amp;#REF!&amp;"*")</f>
        <v>0</v>
      </c>
      <c r="R141" s="9" t="s">
        <v>10</v>
      </c>
      <c r="S141" s="9" t="s">
        <v>11</v>
      </c>
      <c r="T141" s="9" t="s">
        <v>12</v>
      </c>
    </row>
    <row r="142" spans="1:20" x14ac:dyDescent="0.45">
      <c r="A142" s="9">
        <v>141</v>
      </c>
      <c r="B142" s="9" t="s">
        <v>2798</v>
      </c>
      <c r="C142" s="9" t="s">
        <v>2801</v>
      </c>
      <c r="D142" s="9" t="str">
        <f>SLR479_202312023[[#This Row],[Rok, publikacja]]&amp;SLR479_202312023[[#This Row],[DOI]]</f>
        <v>(2023) Journal of Technology Transfer, 48 (3), pp. 955 - 1044, DOI: 10.1007/s10961-022-09926-0</v>
      </c>
      <c r="E142" s="9" t="s">
        <v>2805</v>
      </c>
      <c r="F142" s="9" t="s">
        <v>2802</v>
      </c>
      <c r="G142" s="9">
        <f>MID(SLR479_202312023[[#This Row],[Rok, publikacja, cytowania]],2,4)+0</f>
        <v>2023</v>
      </c>
      <c r="H142" s="9">
        <f>(MID(SLR479_202312023[[#This Row],[Rok, publikacja, cytowania]],FIND(" Cited ",SLR479_202312023[[#This Row],[Rok, publikacja, cytowania]])+7,SLR479_202312023[[#This Row],[IlośćZnakówLCyt]]))+0</f>
        <v>11</v>
      </c>
      <c r="I142" s="9">
        <f>FIND(" Cited ",SLR479_202312023[[#This Row],[Rok, publikacja, cytowania]])+7</f>
        <v>70</v>
      </c>
      <c r="J142" s="9">
        <f>FIND(" times",SLR479_202312023[[#This Row],[Rok, publikacja, cytowania]])</f>
        <v>72</v>
      </c>
      <c r="K142" s="9">
        <f>SLR479_202312023[[#This Row],[koniecLCyt]]-SLR479_202312023[[#This Row],[poczLCyt]]</f>
        <v>2</v>
      </c>
      <c r="L142" s="9">
        <f xml:space="preserve"> FIND(" Cited ",SLR479_202312023[[#This Row],[Rok, publikacja, cytowania]])</f>
        <v>63</v>
      </c>
      <c r="M142" s="9" t="str">
        <f>MID(SLR479_202312023[[#This Row],[Rok, publikacja, cytowania]],1,SLR479_202312023[[#This Row],[L_znaków_bez_cytowań]])</f>
        <v xml:space="preserve">(2023) Journal of Technology Transfer, 48 (3), pp. 955 - 1044, </v>
      </c>
      <c r="N142" s="9" t="s">
        <v>2803</v>
      </c>
      <c r="O142" s="9" t="s">
        <v>2804</v>
      </c>
      <c r="P142" s="9">
        <f>COUNTIF(SLR479_202312023[[#This Row],[streszczenie]],"*"&amp;#REF!&amp;"*")</f>
        <v>0</v>
      </c>
      <c r="Q142" s="9">
        <f>COUNTIFS(SLR479_202312023[[#This Row],[streszczenie]],"*"&amp;#REF!&amp;"*",SLR479_202312023[[#This Row],[streszczenie]],"*"&amp;#REF!&amp;"*")</f>
        <v>0</v>
      </c>
      <c r="R142" s="9" t="s">
        <v>10</v>
      </c>
      <c r="S142" s="9" t="s">
        <v>11</v>
      </c>
      <c r="T142" s="9" t="s">
        <v>12</v>
      </c>
    </row>
    <row r="143" spans="1:20" x14ac:dyDescent="0.45">
      <c r="A143" s="9">
        <v>142</v>
      </c>
      <c r="B143" s="9" t="s">
        <v>2397</v>
      </c>
      <c r="C143" s="9" t="s">
        <v>2806</v>
      </c>
      <c r="D143" s="9" t="str">
        <f>SLR479_202312023[[#This Row],[Rok, publikacja]]&amp;SLR479_202312023[[#This Row],[DOI]]</f>
        <v>(2013) Tertiary Education and Management, 19 (4), pp. 353 - 372, DOI: 10.1080/13583883.2013.841984</v>
      </c>
      <c r="E143" s="9" t="s">
        <v>2810</v>
      </c>
      <c r="F143" s="9" t="s">
        <v>2807</v>
      </c>
      <c r="G143" s="9">
        <f>MID(SLR479_202312023[[#This Row],[Rok, publikacja, cytowania]],2,4)+0</f>
        <v>2013</v>
      </c>
      <c r="H143" s="9">
        <f>(MID(SLR479_202312023[[#This Row],[Rok, publikacja, cytowania]],FIND(" Cited ",SLR479_202312023[[#This Row],[Rok, publikacja, cytowania]])+7,SLR479_202312023[[#This Row],[IlośćZnakówLCyt]]))+0</f>
        <v>9</v>
      </c>
      <c r="I143" s="9">
        <f>FIND(" Cited ",SLR479_202312023[[#This Row],[Rok, publikacja, cytowania]])+7</f>
        <v>72</v>
      </c>
      <c r="J143" s="9">
        <f>FIND(" times",SLR479_202312023[[#This Row],[Rok, publikacja, cytowania]])</f>
        <v>73</v>
      </c>
      <c r="K143" s="9">
        <f>SLR479_202312023[[#This Row],[koniecLCyt]]-SLR479_202312023[[#This Row],[poczLCyt]]</f>
        <v>1</v>
      </c>
      <c r="L143" s="9">
        <f xml:space="preserve"> FIND(" Cited ",SLR479_202312023[[#This Row],[Rok, publikacja, cytowania]])</f>
        <v>65</v>
      </c>
      <c r="M143" s="9" t="str">
        <f>MID(SLR479_202312023[[#This Row],[Rok, publikacja, cytowania]],1,SLR479_202312023[[#This Row],[L_znaków_bez_cytowań]])</f>
        <v xml:space="preserve">(2013) Tertiary Education and Management, 19 (4), pp. 353 - 372, </v>
      </c>
      <c r="N143" s="9" t="s">
        <v>2808</v>
      </c>
      <c r="O143" s="9" t="s">
        <v>2809</v>
      </c>
      <c r="P143" s="9">
        <f>COUNTIF(SLR479_202312023[[#This Row],[streszczenie]],"*"&amp;#REF!&amp;"*")</f>
        <v>0</v>
      </c>
      <c r="Q143" s="9">
        <f>COUNTIFS(SLR479_202312023[[#This Row],[streszczenie]],"*"&amp;#REF!&amp;"*",SLR479_202312023[[#This Row],[streszczenie]],"*"&amp;#REF!&amp;"*")</f>
        <v>0</v>
      </c>
      <c r="R143" s="9" t="s">
        <v>10</v>
      </c>
      <c r="S143" s="9" t="s">
        <v>11</v>
      </c>
      <c r="T143" s="9" t="s">
        <v>12</v>
      </c>
    </row>
    <row r="144" spans="1:20" x14ac:dyDescent="0.45">
      <c r="A144" s="9">
        <v>143</v>
      </c>
      <c r="B144" s="9" t="s">
        <v>293</v>
      </c>
      <c r="C144" s="9" t="s">
        <v>295</v>
      </c>
      <c r="D144" s="9" t="str">
        <f>SLR479_202312023[[#This Row],[Rok, publikacja]]&amp;SLR479_202312023[[#This Row],[DOI]]</f>
        <v>(2019) Quality in Higher Education, 25 (2), pp. 171 - 190, DOI: 10.1080/13538322.2019.1634342</v>
      </c>
      <c r="E144" s="9" t="s">
        <v>299</v>
      </c>
      <c r="F144" s="9" t="s">
        <v>296</v>
      </c>
      <c r="G144" s="9">
        <f>MID(SLR479_202312023[[#This Row],[Rok, publikacja, cytowania]],2,4)+0</f>
        <v>2019</v>
      </c>
      <c r="H144" s="9">
        <f>(MID(SLR479_202312023[[#This Row],[Rok, publikacja, cytowania]],FIND(" Cited ",SLR479_202312023[[#This Row],[Rok, publikacja, cytowania]])+7,SLR479_202312023[[#This Row],[IlośćZnakówLCyt]]))+0</f>
        <v>8</v>
      </c>
      <c r="I144" s="9">
        <f>FIND(" Cited ",SLR479_202312023[[#This Row],[Rok, publikacja, cytowania]])+7</f>
        <v>66</v>
      </c>
      <c r="J144" s="9">
        <f>FIND(" times",SLR479_202312023[[#This Row],[Rok, publikacja, cytowania]])</f>
        <v>67</v>
      </c>
      <c r="K144" s="9">
        <f>SLR479_202312023[[#This Row],[koniecLCyt]]-SLR479_202312023[[#This Row],[poczLCyt]]</f>
        <v>1</v>
      </c>
      <c r="L144" s="9">
        <f xml:space="preserve"> FIND(" Cited ",SLR479_202312023[[#This Row],[Rok, publikacja, cytowania]])</f>
        <v>59</v>
      </c>
      <c r="M144" s="9" t="str">
        <f>MID(SLR479_202312023[[#This Row],[Rok, publikacja, cytowania]],1,SLR479_202312023[[#This Row],[L_znaków_bez_cytowań]])</f>
        <v xml:space="preserve">(2019) Quality in Higher Education, 25 (2), pp. 171 - 190, </v>
      </c>
      <c r="N144" s="9" t="s">
        <v>297</v>
      </c>
      <c r="O144" s="9" t="s">
        <v>298</v>
      </c>
      <c r="P144" s="9">
        <f>COUNTIF(SLR479_202312023[[#This Row],[streszczenie]],"*"&amp;#REF!&amp;"*")</f>
        <v>0</v>
      </c>
      <c r="Q144" s="9">
        <f>COUNTIFS(SLR479_202312023[[#This Row],[streszczenie]],"*"&amp;#REF!&amp;"*",SLR479_202312023[[#This Row],[streszczenie]],"*"&amp;#REF!&amp;"*")</f>
        <v>0</v>
      </c>
      <c r="R144" s="9" t="s">
        <v>10</v>
      </c>
      <c r="S144" s="9" t="s">
        <v>11</v>
      </c>
      <c r="T144" s="9" t="s">
        <v>12</v>
      </c>
    </row>
    <row r="145" spans="1:20" x14ac:dyDescent="0.45">
      <c r="A145" s="9">
        <v>144</v>
      </c>
      <c r="B145" s="9" t="s">
        <v>2811</v>
      </c>
      <c r="C145" s="9" t="s">
        <v>2813</v>
      </c>
      <c r="D145" s="9" t="str">
        <f>SLR479_202312023[[#This Row],[Rok, publikacja]]&amp;SLR479_202312023[[#This Row],[DOI]]</f>
        <v>(2012) Asian Englishes, 15 (1), pp. 4 - 27, DOI: 10.1080/13488678.2012.10801317</v>
      </c>
      <c r="E145" s="9" t="s">
        <v>2817</v>
      </c>
      <c r="F145" s="9" t="s">
        <v>2814</v>
      </c>
      <c r="G145" s="9">
        <f>MID(SLR479_202312023[[#This Row],[Rok, publikacja, cytowania]],2,4)+0</f>
        <v>2012</v>
      </c>
      <c r="H145" s="9">
        <f>(MID(SLR479_202312023[[#This Row],[Rok, publikacja, cytowania]],FIND(" Cited ",SLR479_202312023[[#This Row],[Rok, publikacja, cytowania]])+7,SLR479_202312023[[#This Row],[IlośćZnakówLCyt]]))+0</f>
        <v>10</v>
      </c>
      <c r="I145" s="9">
        <f>FIND(" Cited ",SLR479_202312023[[#This Row],[Rok, publikacja, cytowania]])+7</f>
        <v>51</v>
      </c>
      <c r="J145" s="9">
        <f>FIND(" times",SLR479_202312023[[#This Row],[Rok, publikacja, cytowania]])</f>
        <v>53</v>
      </c>
      <c r="K145" s="9">
        <f>SLR479_202312023[[#This Row],[koniecLCyt]]-SLR479_202312023[[#This Row],[poczLCyt]]</f>
        <v>2</v>
      </c>
      <c r="L145" s="9">
        <f xml:space="preserve"> FIND(" Cited ",SLR479_202312023[[#This Row],[Rok, publikacja, cytowania]])</f>
        <v>44</v>
      </c>
      <c r="M145" s="9" t="str">
        <f>MID(SLR479_202312023[[#This Row],[Rok, publikacja, cytowania]],1,SLR479_202312023[[#This Row],[L_znaków_bez_cytowań]])</f>
        <v xml:space="preserve">(2012) Asian Englishes, 15 (1), pp. 4 - 27, </v>
      </c>
      <c r="N145" s="9" t="s">
        <v>2815</v>
      </c>
      <c r="O145" s="9" t="s">
        <v>2816</v>
      </c>
      <c r="P145" s="9">
        <f>COUNTIF(SLR479_202312023[[#This Row],[streszczenie]],"*"&amp;#REF!&amp;"*")</f>
        <v>0</v>
      </c>
      <c r="Q145" s="9">
        <f>COUNTIFS(SLR479_202312023[[#This Row],[streszczenie]],"*"&amp;#REF!&amp;"*",SLR479_202312023[[#This Row],[streszczenie]],"*"&amp;#REF!&amp;"*")</f>
        <v>0</v>
      </c>
      <c r="R145" s="9" t="s">
        <v>10</v>
      </c>
      <c r="S145" s="9" t="s">
        <v>11</v>
      </c>
      <c r="T145" s="9" t="s">
        <v>12</v>
      </c>
    </row>
    <row r="146" spans="1:20" x14ac:dyDescent="0.45">
      <c r="A146" s="9">
        <v>145</v>
      </c>
      <c r="B146" s="9" t="s">
        <v>323</v>
      </c>
      <c r="C146" s="9" t="s">
        <v>326</v>
      </c>
      <c r="D146" s="9" t="str">
        <f>SLR479_202312023[[#This Row],[Rok, publikacja]]&amp;SLR479_202312023[[#This Row],[DOI]]</f>
        <v>(2017) Organizacija, 50 (2), pp. 83 - 95, DOI: 10.1515/orga-2017-0006</v>
      </c>
      <c r="E146" s="9" t="s">
        <v>330</v>
      </c>
      <c r="F146" s="9" t="s">
        <v>327</v>
      </c>
      <c r="G146" s="9">
        <f>MID(SLR479_202312023[[#This Row],[Rok, publikacja, cytowania]],2,4)+0</f>
        <v>2017</v>
      </c>
      <c r="H146" s="9">
        <f>(MID(SLR479_202312023[[#This Row],[Rok, publikacja, cytowania]],FIND(" Cited ",SLR479_202312023[[#This Row],[Rok, publikacja, cytowania]])+7,SLR479_202312023[[#This Row],[IlośćZnakówLCyt]]))+0</f>
        <v>15</v>
      </c>
      <c r="I146" s="9">
        <f>FIND(" Cited ",SLR479_202312023[[#This Row],[Rok, publikacja, cytowania]])+7</f>
        <v>49</v>
      </c>
      <c r="J146" s="9">
        <f>FIND(" times",SLR479_202312023[[#This Row],[Rok, publikacja, cytowania]])</f>
        <v>51</v>
      </c>
      <c r="K146" s="9">
        <f>SLR479_202312023[[#This Row],[koniecLCyt]]-SLR479_202312023[[#This Row],[poczLCyt]]</f>
        <v>2</v>
      </c>
      <c r="L146" s="9">
        <f xml:space="preserve"> FIND(" Cited ",SLR479_202312023[[#This Row],[Rok, publikacja, cytowania]])</f>
        <v>42</v>
      </c>
      <c r="M146" s="9" t="str">
        <f>MID(SLR479_202312023[[#This Row],[Rok, publikacja, cytowania]],1,SLR479_202312023[[#This Row],[L_znaków_bez_cytowań]])</f>
        <v xml:space="preserve">(2017) Organizacija, 50 (2), pp. 83 - 95, </v>
      </c>
      <c r="N146" s="9" t="s">
        <v>328</v>
      </c>
      <c r="O146" s="9" t="s">
        <v>329</v>
      </c>
      <c r="P146" s="9">
        <f>COUNTIF(SLR479_202312023[[#This Row],[streszczenie]],"*"&amp;#REF!&amp;"*")</f>
        <v>0</v>
      </c>
      <c r="Q146" s="9">
        <f>COUNTIFS(SLR479_202312023[[#This Row],[streszczenie]],"*"&amp;#REF!&amp;"*",SLR479_202312023[[#This Row],[streszczenie]],"*"&amp;#REF!&amp;"*")</f>
        <v>0</v>
      </c>
      <c r="R146" s="9" t="s">
        <v>10</v>
      </c>
      <c r="S146" s="9" t="s">
        <v>11</v>
      </c>
      <c r="T146" s="9" t="s">
        <v>12</v>
      </c>
    </row>
    <row r="147" spans="1:20" x14ac:dyDescent="0.45">
      <c r="A147" s="9">
        <v>146</v>
      </c>
      <c r="B147" s="9" t="s">
        <v>2537</v>
      </c>
      <c r="C147" s="9" t="s">
        <v>2818</v>
      </c>
      <c r="D147" s="9" t="str">
        <f>SLR479_202312023[[#This Row],[Rok, publikacja]]&amp;SLR479_202312023[[#This Row],[DOI]]</f>
        <v>(2022) International Review of Administrative Sciences, 88 (1), pp. 171 - 188, DOI: 10.1177/0020852319890646</v>
      </c>
      <c r="E147" s="9" t="s">
        <v>2822</v>
      </c>
      <c r="F147" s="9" t="s">
        <v>2819</v>
      </c>
      <c r="G147" s="9">
        <f>MID(SLR479_202312023[[#This Row],[Rok, publikacja, cytowania]],2,4)+0</f>
        <v>2022</v>
      </c>
      <c r="H147" s="9">
        <f>(MID(SLR479_202312023[[#This Row],[Rok, publikacja, cytowania]],FIND(" Cited ",SLR479_202312023[[#This Row],[Rok, publikacja, cytowania]])+7,SLR479_202312023[[#This Row],[IlośćZnakówLCyt]]))+0</f>
        <v>8</v>
      </c>
      <c r="I147" s="9">
        <f>FIND(" Cited ",SLR479_202312023[[#This Row],[Rok, publikacja, cytowania]])+7</f>
        <v>86</v>
      </c>
      <c r="J147" s="9">
        <f>FIND(" times",SLR479_202312023[[#This Row],[Rok, publikacja, cytowania]])</f>
        <v>87</v>
      </c>
      <c r="K147" s="9">
        <f>SLR479_202312023[[#This Row],[koniecLCyt]]-SLR479_202312023[[#This Row],[poczLCyt]]</f>
        <v>1</v>
      </c>
      <c r="L147" s="9">
        <f xml:space="preserve"> FIND(" Cited ",SLR479_202312023[[#This Row],[Rok, publikacja, cytowania]])</f>
        <v>79</v>
      </c>
      <c r="M147" s="9" t="str">
        <f>MID(SLR479_202312023[[#This Row],[Rok, publikacja, cytowania]],1,SLR479_202312023[[#This Row],[L_znaków_bez_cytowań]])</f>
        <v xml:space="preserve">(2022) International Review of Administrative Sciences, 88 (1), pp. 171 - 188, </v>
      </c>
      <c r="N147" s="9" t="s">
        <v>2820</v>
      </c>
      <c r="O147" s="9" t="s">
        <v>2821</v>
      </c>
      <c r="P147" s="9">
        <f>COUNTIF(SLR479_202312023[[#This Row],[streszczenie]],"*"&amp;#REF!&amp;"*")</f>
        <v>0</v>
      </c>
      <c r="Q147" s="9">
        <f>COUNTIFS(SLR479_202312023[[#This Row],[streszczenie]],"*"&amp;#REF!&amp;"*",SLR479_202312023[[#This Row],[streszczenie]],"*"&amp;#REF!&amp;"*")</f>
        <v>0</v>
      </c>
      <c r="R147" s="9" t="s">
        <v>10</v>
      </c>
      <c r="S147" s="9" t="s">
        <v>11</v>
      </c>
      <c r="T147" s="9" t="s">
        <v>12</v>
      </c>
    </row>
    <row r="148" spans="1:20" x14ac:dyDescent="0.45">
      <c r="A148" s="9">
        <v>147</v>
      </c>
      <c r="B148" s="9" t="s">
        <v>331</v>
      </c>
      <c r="C148" s="9" t="s">
        <v>333</v>
      </c>
      <c r="D148" s="9" t="str">
        <f>SLR479_202312023[[#This Row],[Rok, publikacja]]&amp;SLR479_202312023[[#This Row],[DOI]]</f>
        <v>(2020) A Research Agenda for Academic Integrity, pp. 1 - 206, DOI: 10.4337/9781789903775</v>
      </c>
      <c r="E148" s="9" t="s">
        <v>337</v>
      </c>
      <c r="F148" s="9" t="s">
        <v>334</v>
      </c>
      <c r="G148" s="9">
        <f>MID(SLR479_202312023[[#This Row],[Rok, publikacja, cytowania]],2,4)+0</f>
        <v>2020</v>
      </c>
      <c r="H148" s="9">
        <f>(MID(SLR479_202312023[[#This Row],[Rok, publikacja, cytowania]],FIND(" Cited ",SLR479_202312023[[#This Row],[Rok, publikacja, cytowania]])+7,SLR479_202312023[[#This Row],[IlośćZnakówLCyt]]))+0</f>
        <v>9</v>
      </c>
      <c r="I148" s="9">
        <f>FIND(" Cited ",SLR479_202312023[[#This Row],[Rok, publikacja, cytowania]])+7</f>
        <v>69</v>
      </c>
      <c r="J148" s="9">
        <f>FIND(" times",SLR479_202312023[[#This Row],[Rok, publikacja, cytowania]])</f>
        <v>70</v>
      </c>
      <c r="K148" s="9">
        <f>SLR479_202312023[[#This Row],[koniecLCyt]]-SLR479_202312023[[#This Row],[poczLCyt]]</f>
        <v>1</v>
      </c>
      <c r="L148" s="9">
        <f xml:space="preserve"> FIND(" Cited ",SLR479_202312023[[#This Row],[Rok, publikacja, cytowania]])</f>
        <v>62</v>
      </c>
      <c r="M148" s="9" t="str">
        <f>MID(SLR479_202312023[[#This Row],[Rok, publikacja, cytowania]],1,SLR479_202312023[[#This Row],[L_znaków_bez_cytowań]])</f>
        <v xml:space="preserve">(2020) A Research Agenda for Academic Integrity, pp. 1 - 206, </v>
      </c>
      <c r="N148" s="9" t="s">
        <v>335</v>
      </c>
      <c r="O148" s="9" t="s">
        <v>336</v>
      </c>
      <c r="P148" s="9">
        <f>COUNTIF(SLR479_202312023[[#This Row],[streszczenie]],"*"&amp;#REF!&amp;"*")</f>
        <v>0</v>
      </c>
      <c r="Q148" s="9">
        <f>COUNTIFS(SLR479_202312023[[#This Row],[streszczenie]],"*"&amp;#REF!&amp;"*",SLR479_202312023[[#This Row],[streszczenie]],"*"&amp;#REF!&amp;"*")</f>
        <v>0</v>
      </c>
      <c r="R148" s="9" t="s">
        <v>10</v>
      </c>
      <c r="S148" s="9" t="s">
        <v>338</v>
      </c>
      <c r="T148" s="9" t="s">
        <v>12</v>
      </c>
    </row>
    <row r="149" spans="1:20" x14ac:dyDescent="0.45">
      <c r="A149" s="9">
        <v>148</v>
      </c>
      <c r="B149" s="9" t="s">
        <v>2823</v>
      </c>
      <c r="C149" s="9" t="s">
        <v>2826</v>
      </c>
      <c r="D149" s="9" t="str">
        <f>SLR479_202312023[[#This Row],[Rok, publikacja]]&amp;SLR479_202312023[[#This Row],[DOI]]</f>
        <v>(2010) Journal of Extension, 48 (6), pp. 1 - 11, 0</v>
      </c>
      <c r="E149" s="9" t="s">
        <v>2829</v>
      </c>
      <c r="F149" s="9" t="s">
        <v>2827</v>
      </c>
      <c r="G149" s="9">
        <f>MID(SLR479_202312023[[#This Row],[Rok, publikacja, cytowania]],2,4)+0</f>
        <v>2010</v>
      </c>
      <c r="H149" s="9">
        <f>(MID(SLR479_202312023[[#This Row],[Rok, publikacja, cytowania]],FIND(" Cited ",SLR479_202312023[[#This Row],[Rok, publikacja, cytowania]])+7,SLR479_202312023[[#This Row],[IlośćZnakówLCyt]]))+0</f>
        <v>7</v>
      </c>
      <c r="I149" s="9">
        <f>FIND(" Cited ",SLR479_202312023[[#This Row],[Rok, publikacja, cytowania]])+7</f>
        <v>56</v>
      </c>
      <c r="J149" s="9">
        <f>FIND(" times",SLR479_202312023[[#This Row],[Rok, publikacja, cytowania]])</f>
        <v>57</v>
      </c>
      <c r="K149" s="9">
        <f>SLR479_202312023[[#This Row],[koniecLCyt]]-SLR479_202312023[[#This Row],[poczLCyt]]</f>
        <v>1</v>
      </c>
      <c r="L149" s="9">
        <f xml:space="preserve"> FIND(" Cited ",SLR479_202312023[[#This Row],[Rok, publikacja, cytowania]])</f>
        <v>49</v>
      </c>
      <c r="M149" s="9" t="str">
        <f>MID(SLR479_202312023[[#This Row],[Rok, publikacja, cytowania]],1,SLR479_202312023[[#This Row],[L_znaków_bez_cytowań]])</f>
        <v xml:space="preserve">(2010) Journal of Extension, 48 (6), pp. 1 - 11, </v>
      </c>
      <c r="N149" s="9">
        <v>0</v>
      </c>
      <c r="O149" s="9" t="s">
        <v>2828</v>
      </c>
      <c r="P149" s="9">
        <f>COUNTIF(SLR479_202312023[[#This Row],[streszczenie]],"*"&amp;#REF!&amp;"*")</f>
        <v>0</v>
      </c>
      <c r="Q149" s="9">
        <f>COUNTIFS(SLR479_202312023[[#This Row],[streszczenie]],"*"&amp;#REF!&amp;"*",SLR479_202312023[[#This Row],[streszczenie]],"*"&amp;#REF!&amp;"*")</f>
        <v>0</v>
      </c>
      <c r="R149" s="9" t="s">
        <v>10</v>
      </c>
      <c r="S149" s="9" t="s">
        <v>11</v>
      </c>
      <c r="T149" s="9" t="s">
        <v>12</v>
      </c>
    </row>
    <row r="150" spans="1:20" x14ac:dyDescent="0.45">
      <c r="A150" s="9">
        <v>149</v>
      </c>
      <c r="B150" s="9" t="s">
        <v>2830</v>
      </c>
      <c r="C150" s="9" t="s">
        <v>2833</v>
      </c>
      <c r="D150" s="9" t="str">
        <f>SLR479_202312023[[#This Row],[Rok, publikacja]]&amp;SLR479_202312023[[#This Row],[DOI]]</f>
        <v>(2019) Disability and Society, 34 (1), pp. 1 - 23, DOI: 10.1080/09687599.2018.1505603</v>
      </c>
      <c r="E150" s="9" t="s">
        <v>2837</v>
      </c>
      <c r="F150" s="9" t="s">
        <v>2834</v>
      </c>
      <c r="G150" s="9">
        <f>MID(SLR479_202312023[[#This Row],[Rok, publikacja, cytowania]],2,4)+0</f>
        <v>2019</v>
      </c>
      <c r="H150" s="9">
        <f>(MID(SLR479_202312023[[#This Row],[Rok, publikacja, cytowania]],FIND(" Cited ",SLR479_202312023[[#This Row],[Rok, publikacja, cytowania]])+7,SLR479_202312023[[#This Row],[IlośćZnakówLCyt]]))+0</f>
        <v>14</v>
      </c>
      <c r="I150" s="9">
        <f>FIND(" Cited ",SLR479_202312023[[#This Row],[Rok, publikacja, cytowania]])+7</f>
        <v>58</v>
      </c>
      <c r="J150" s="9">
        <f>FIND(" times",SLR479_202312023[[#This Row],[Rok, publikacja, cytowania]])</f>
        <v>60</v>
      </c>
      <c r="K150" s="9">
        <f>SLR479_202312023[[#This Row],[koniecLCyt]]-SLR479_202312023[[#This Row],[poczLCyt]]</f>
        <v>2</v>
      </c>
      <c r="L150" s="9">
        <f xml:space="preserve"> FIND(" Cited ",SLR479_202312023[[#This Row],[Rok, publikacja, cytowania]])</f>
        <v>51</v>
      </c>
      <c r="M150" s="9" t="str">
        <f>MID(SLR479_202312023[[#This Row],[Rok, publikacja, cytowania]],1,SLR479_202312023[[#This Row],[L_znaków_bez_cytowań]])</f>
        <v xml:space="preserve">(2019) Disability and Society, 34 (1), pp. 1 - 23, </v>
      </c>
      <c r="N150" s="9" t="s">
        <v>2835</v>
      </c>
      <c r="O150" s="9" t="s">
        <v>2836</v>
      </c>
      <c r="P150" s="9">
        <f>COUNTIF(SLR479_202312023[[#This Row],[streszczenie]],"*"&amp;#REF!&amp;"*")</f>
        <v>0</v>
      </c>
      <c r="Q150" s="9">
        <f>COUNTIFS(SLR479_202312023[[#This Row],[streszczenie]],"*"&amp;#REF!&amp;"*",SLR479_202312023[[#This Row],[streszczenie]],"*"&amp;#REF!&amp;"*")</f>
        <v>0</v>
      </c>
      <c r="R150" s="9" t="s">
        <v>10</v>
      </c>
      <c r="S150" s="9" t="s">
        <v>11</v>
      </c>
      <c r="T150" s="9" t="s">
        <v>12</v>
      </c>
    </row>
    <row r="151" spans="1:20" x14ac:dyDescent="0.45">
      <c r="A151" s="9">
        <v>150</v>
      </c>
      <c r="B151" s="9" t="s">
        <v>339</v>
      </c>
      <c r="C151" s="9" t="s">
        <v>342</v>
      </c>
      <c r="D151" s="9" t="str">
        <f>SLR479_202312023[[#This Row],[Rok, publikacja]]&amp;SLR479_202312023[[#This Row],[DOI]]</f>
        <v>(2019) Science and Public Policy, 46 (3), pp. 358 - 368, DOI: 10.1093/scipol/scy063</v>
      </c>
      <c r="E151" s="9" t="s">
        <v>346</v>
      </c>
      <c r="F151" s="9" t="s">
        <v>343</v>
      </c>
      <c r="G151" s="9">
        <f>MID(SLR479_202312023[[#This Row],[Rok, publikacja, cytowania]],2,4)+0</f>
        <v>2019</v>
      </c>
      <c r="H151" s="9">
        <f>(MID(SLR479_202312023[[#This Row],[Rok, publikacja, cytowania]],FIND(" Cited ",SLR479_202312023[[#This Row],[Rok, publikacja, cytowania]])+7,SLR479_202312023[[#This Row],[IlośćZnakówLCyt]]))+0</f>
        <v>6</v>
      </c>
      <c r="I151" s="9">
        <f>FIND(" Cited ",SLR479_202312023[[#This Row],[Rok, publikacja, cytowania]])+7</f>
        <v>64</v>
      </c>
      <c r="J151" s="9">
        <f>FIND(" times",SLR479_202312023[[#This Row],[Rok, publikacja, cytowania]])</f>
        <v>65</v>
      </c>
      <c r="K151" s="9">
        <f>SLR479_202312023[[#This Row],[koniecLCyt]]-SLR479_202312023[[#This Row],[poczLCyt]]</f>
        <v>1</v>
      </c>
      <c r="L151" s="9">
        <f xml:space="preserve"> FIND(" Cited ",SLR479_202312023[[#This Row],[Rok, publikacja, cytowania]])</f>
        <v>57</v>
      </c>
      <c r="M151" s="9" t="str">
        <f>MID(SLR479_202312023[[#This Row],[Rok, publikacja, cytowania]],1,SLR479_202312023[[#This Row],[L_znaków_bez_cytowań]])</f>
        <v xml:space="preserve">(2019) Science and Public Policy, 46 (3), pp. 358 - 368, </v>
      </c>
      <c r="N151" s="9" t="s">
        <v>344</v>
      </c>
      <c r="O151" s="9" t="s">
        <v>345</v>
      </c>
      <c r="P151" s="9">
        <f>COUNTIF(SLR479_202312023[[#This Row],[streszczenie]],"*"&amp;#REF!&amp;"*")</f>
        <v>0</v>
      </c>
      <c r="Q151" s="9">
        <f>COUNTIFS(SLR479_202312023[[#This Row],[streszczenie]],"*"&amp;#REF!&amp;"*",SLR479_202312023[[#This Row],[streszczenie]],"*"&amp;#REF!&amp;"*")</f>
        <v>0</v>
      </c>
      <c r="R151" s="9" t="s">
        <v>10</v>
      </c>
      <c r="S151" s="9" t="s">
        <v>11</v>
      </c>
      <c r="T151" s="9" t="s">
        <v>12</v>
      </c>
    </row>
    <row r="152" spans="1:20" x14ac:dyDescent="0.45">
      <c r="A152" s="9">
        <v>151</v>
      </c>
      <c r="B152" s="9" t="s">
        <v>2838</v>
      </c>
      <c r="C152" s="9" t="s">
        <v>2841</v>
      </c>
      <c r="D152" s="9" t="str">
        <f>SLR479_202312023[[#This Row],[Rok, publikacja]]&amp;SLR479_202312023[[#This Row],[DOI]]</f>
        <v>(2019) European Journal of Engineering Education, 44 (3), pp. 379 - 397, DOI: 10.1080/03043797.2018.1520811</v>
      </c>
      <c r="E152" s="9" t="s">
        <v>2845</v>
      </c>
      <c r="F152" s="9" t="s">
        <v>2842</v>
      </c>
      <c r="G152" s="9">
        <f>MID(SLR479_202312023[[#This Row],[Rok, publikacja, cytowania]],2,4)+0</f>
        <v>2019</v>
      </c>
      <c r="H152" s="9">
        <f>(MID(SLR479_202312023[[#This Row],[Rok, publikacja, cytowania]],FIND(" Cited ",SLR479_202312023[[#This Row],[Rok, publikacja, cytowania]])+7,SLR479_202312023[[#This Row],[IlośćZnakówLCyt]]))+0</f>
        <v>9</v>
      </c>
      <c r="I152" s="9">
        <f>FIND(" Cited ",SLR479_202312023[[#This Row],[Rok, publikacja, cytowania]])+7</f>
        <v>80</v>
      </c>
      <c r="J152" s="9">
        <f>FIND(" times",SLR479_202312023[[#This Row],[Rok, publikacja, cytowania]])</f>
        <v>81</v>
      </c>
      <c r="K152" s="9">
        <f>SLR479_202312023[[#This Row],[koniecLCyt]]-SLR479_202312023[[#This Row],[poczLCyt]]</f>
        <v>1</v>
      </c>
      <c r="L152" s="9">
        <f xml:space="preserve"> FIND(" Cited ",SLR479_202312023[[#This Row],[Rok, publikacja, cytowania]])</f>
        <v>73</v>
      </c>
      <c r="M152" s="9" t="str">
        <f>MID(SLR479_202312023[[#This Row],[Rok, publikacja, cytowania]],1,SLR479_202312023[[#This Row],[L_znaków_bez_cytowań]])</f>
        <v xml:space="preserve">(2019) European Journal of Engineering Education, 44 (3), pp. 379 - 397, </v>
      </c>
      <c r="N152" s="9" t="s">
        <v>2843</v>
      </c>
      <c r="O152" s="9" t="s">
        <v>2844</v>
      </c>
      <c r="P152" s="9">
        <f>COUNTIF(SLR479_202312023[[#This Row],[streszczenie]],"*"&amp;#REF!&amp;"*")</f>
        <v>0</v>
      </c>
      <c r="Q152" s="9">
        <f>COUNTIFS(SLR479_202312023[[#This Row],[streszczenie]],"*"&amp;#REF!&amp;"*",SLR479_202312023[[#This Row],[streszczenie]],"*"&amp;#REF!&amp;"*")</f>
        <v>0</v>
      </c>
      <c r="R152" s="9" t="s">
        <v>10</v>
      </c>
      <c r="S152" s="9" t="s">
        <v>11</v>
      </c>
      <c r="T152" s="9" t="s">
        <v>12</v>
      </c>
    </row>
    <row r="153" spans="1:20" x14ac:dyDescent="0.45">
      <c r="A153" s="9">
        <v>152</v>
      </c>
      <c r="B153" s="9" t="s">
        <v>362</v>
      </c>
      <c r="C153" s="9" t="s">
        <v>364</v>
      </c>
      <c r="D153" s="9" t="str">
        <f>SLR479_202312023[[#This Row],[Rok, publikacja]]&amp;SLR479_202312023[[#This Row],[DOI]]</f>
        <v>(1999) Systems Research and Behavioral Science, 16 (2), pp. 157 - 169, DOI: 10.1002/(SICI)1099-1743(199903/04)16:2&lt;157::AID-SRES283&gt;3.0.CO;2-D</v>
      </c>
      <c r="E153" s="9" t="s">
        <v>368</v>
      </c>
      <c r="F153" s="9" t="s">
        <v>365</v>
      </c>
      <c r="G153" s="9">
        <f>MID(SLR479_202312023[[#This Row],[Rok, publikacja, cytowania]],2,4)+0</f>
        <v>1999</v>
      </c>
      <c r="H153" s="9">
        <f>(MID(SLR479_202312023[[#This Row],[Rok, publikacja, cytowania]],FIND(" Cited ",SLR479_202312023[[#This Row],[Rok, publikacja, cytowania]])+7,SLR479_202312023[[#This Row],[IlośćZnakówLCyt]]))+0</f>
        <v>13</v>
      </c>
      <c r="I153" s="9">
        <f>FIND(" Cited ",SLR479_202312023[[#This Row],[Rok, publikacja, cytowania]])+7</f>
        <v>78</v>
      </c>
      <c r="J153" s="9">
        <f>FIND(" times",SLR479_202312023[[#This Row],[Rok, publikacja, cytowania]])</f>
        <v>80</v>
      </c>
      <c r="K153" s="9">
        <f>SLR479_202312023[[#This Row],[koniecLCyt]]-SLR479_202312023[[#This Row],[poczLCyt]]</f>
        <v>2</v>
      </c>
      <c r="L153" s="9">
        <f xml:space="preserve"> FIND(" Cited ",SLR479_202312023[[#This Row],[Rok, publikacja, cytowania]])</f>
        <v>71</v>
      </c>
      <c r="M153" s="9" t="str">
        <f>MID(SLR479_202312023[[#This Row],[Rok, publikacja, cytowania]],1,SLR479_202312023[[#This Row],[L_znaków_bez_cytowań]])</f>
        <v xml:space="preserve">(1999) Systems Research and Behavioral Science, 16 (2), pp. 157 - 169, </v>
      </c>
      <c r="N153" s="9" t="s">
        <v>366</v>
      </c>
      <c r="O153" s="9" t="s">
        <v>367</v>
      </c>
      <c r="P153" s="9">
        <f>COUNTIF(SLR479_202312023[[#This Row],[streszczenie]],"*"&amp;#REF!&amp;"*")</f>
        <v>0</v>
      </c>
      <c r="Q153" s="9">
        <f>COUNTIFS(SLR479_202312023[[#This Row],[streszczenie]],"*"&amp;#REF!&amp;"*",SLR479_202312023[[#This Row],[streszczenie]],"*"&amp;#REF!&amp;"*")</f>
        <v>0</v>
      </c>
      <c r="R153" s="9" t="s">
        <v>10</v>
      </c>
      <c r="S153" s="9" t="s">
        <v>11</v>
      </c>
      <c r="T153" s="9" t="s">
        <v>12</v>
      </c>
    </row>
    <row r="154" spans="1:20" x14ac:dyDescent="0.45">
      <c r="A154" s="9">
        <v>153</v>
      </c>
      <c r="B154" s="9" t="s">
        <v>2846</v>
      </c>
      <c r="C154" s="9" t="s">
        <v>2848</v>
      </c>
      <c r="D154" s="9" t="str">
        <f>SLR479_202312023[[#This Row],[Rok, publikacja]]&amp;SLR479_202312023[[#This Row],[DOI]]</f>
        <v>(2021) International Journal of Engineering Business Management, 13, DOI: 10.1177/18479790211058320</v>
      </c>
      <c r="E154" s="9" t="s">
        <v>2852</v>
      </c>
      <c r="F154" s="9" t="s">
        <v>2849</v>
      </c>
      <c r="G154" s="9">
        <f>MID(SLR479_202312023[[#This Row],[Rok, publikacja, cytowania]],2,4)+0</f>
        <v>2021</v>
      </c>
      <c r="H154" s="9">
        <f>(MID(SLR479_202312023[[#This Row],[Rok, publikacja, cytowania]],FIND(" Cited ",SLR479_202312023[[#This Row],[Rok, publikacja, cytowania]])+7,SLR479_202312023[[#This Row],[IlośćZnakówLCyt]]))+0</f>
        <v>7</v>
      </c>
      <c r="I154" s="9">
        <f>FIND(" Cited ",SLR479_202312023[[#This Row],[Rok, publikacja, cytowania]])+7</f>
        <v>76</v>
      </c>
      <c r="J154" s="9">
        <f>FIND(" times",SLR479_202312023[[#This Row],[Rok, publikacja, cytowania]])</f>
        <v>77</v>
      </c>
      <c r="K154" s="9">
        <f>SLR479_202312023[[#This Row],[koniecLCyt]]-SLR479_202312023[[#This Row],[poczLCyt]]</f>
        <v>1</v>
      </c>
      <c r="L154" s="9">
        <f xml:space="preserve"> FIND(" Cited ",SLR479_202312023[[#This Row],[Rok, publikacja, cytowania]])</f>
        <v>69</v>
      </c>
      <c r="M154" s="9" t="str">
        <f>MID(SLR479_202312023[[#This Row],[Rok, publikacja, cytowania]],1,SLR479_202312023[[#This Row],[L_znaków_bez_cytowań]])</f>
        <v xml:space="preserve">(2021) International Journal of Engineering Business Management, 13, </v>
      </c>
      <c r="N154" s="9" t="s">
        <v>2850</v>
      </c>
      <c r="O154" s="9" t="s">
        <v>2851</v>
      </c>
      <c r="P154" s="9">
        <f>COUNTIF(SLR479_202312023[[#This Row],[streszczenie]],"*"&amp;#REF!&amp;"*")</f>
        <v>0</v>
      </c>
      <c r="Q154" s="9">
        <f>COUNTIFS(SLR479_202312023[[#This Row],[streszczenie]],"*"&amp;#REF!&amp;"*",SLR479_202312023[[#This Row],[streszczenie]],"*"&amp;#REF!&amp;"*")</f>
        <v>0</v>
      </c>
      <c r="R154" s="9" t="s">
        <v>10</v>
      </c>
      <c r="S154" s="9" t="s">
        <v>11</v>
      </c>
      <c r="T154" s="9" t="s">
        <v>12</v>
      </c>
    </row>
    <row r="155" spans="1:20" x14ac:dyDescent="0.45">
      <c r="A155" s="9">
        <v>154</v>
      </c>
      <c r="B155" s="9" t="s">
        <v>384</v>
      </c>
      <c r="C155" s="9" t="s">
        <v>387</v>
      </c>
      <c r="D155" s="9" t="str">
        <f>SLR479_202312023[[#This Row],[Rok, publikacja]]&amp;SLR479_202312023[[#This Row],[DOI]]</f>
        <v>(2021) Sustainability (Switzerland), 13 (22), art. no. 12567, DOI: 10.3390/su132212567</v>
      </c>
      <c r="E155" s="9" t="s">
        <v>391</v>
      </c>
      <c r="F155" s="9" t="s">
        <v>388</v>
      </c>
      <c r="G155" s="9">
        <f>MID(SLR479_202312023[[#This Row],[Rok, publikacja, cytowania]],2,4)+0</f>
        <v>2021</v>
      </c>
      <c r="H155" s="9">
        <f>(MID(SLR479_202312023[[#This Row],[Rok, publikacja, cytowania]],FIND(" Cited ",SLR479_202312023[[#This Row],[Rok, publikacja, cytowania]])+7,SLR479_202312023[[#This Row],[IlośćZnakówLCyt]]))+0</f>
        <v>8</v>
      </c>
      <c r="I155" s="9">
        <f>FIND(" Cited ",SLR479_202312023[[#This Row],[Rok, publikacja, cytowania]])+7</f>
        <v>69</v>
      </c>
      <c r="J155" s="9">
        <f>FIND(" times",SLR479_202312023[[#This Row],[Rok, publikacja, cytowania]])</f>
        <v>70</v>
      </c>
      <c r="K155" s="9">
        <f>SLR479_202312023[[#This Row],[koniecLCyt]]-SLR479_202312023[[#This Row],[poczLCyt]]</f>
        <v>1</v>
      </c>
      <c r="L155" s="9">
        <f xml:space="preserve"> FIND(" Cited ",SLR479_202312023[[#This Row],[Rok, publikacja, cytowania]])</f>
        <v>62</v>
      </c>
      <c r="M155" s="9" t="str">
        <f>MID(SLR479_202312023[[#This Row],[Rok, publikacja, cytowania]],1,SLR479_202312023[[#This Row],[L_znaków_bez_cytowań]])</f>
        <v xml:space="preserve">(2021) Sustainability (Switzerland), 13 (22), art. no. 12567, </v>
      </c>
      <c r="N155" s="9" t="s">
        <v>389</v>
      </c>
      <c r="O155" s="9" t="s">
        <v>390</v>
      </c>
      <c r="P155" s="9">
        <f>COUNTIF(SLR479_202312023[[#This Row],[streszczenie]],"*"&amp;#REF!&amp;"*")</f>
        <v>0</v>
      </c>
      <c r="Q155" s="9">
        <f>COUNTIFS(SLR479_202312023[[#This Row],[streszczenie]],"*"&amp;#REF!&amp;"*",SLR479_202312023[[#This Row],[streszczenie]],"*"&amp;#REF!&amp;"*")</f>
        <v>0</v>
      </c>
      <c r="R155" s="9" t="s">
        <v>10</v>
      </c>
      <c r="S155" s="9" t="s">
        <v>11</v>
      </c>
      <c r="T155" s="9" t="s">
        <v>12</v>
      </c>
    </row>
    <row r="156" spans="1:20" x14ac:dyDescent="0.45">
      <c r="A156" s="9">
        <v>155</v>
      </c>
      <c r="B156" s="9" t="s">
        <v>2853</v>
      </c>
      <c r="C156" s="9" t="s">
        <v>2856</v>
      </c>
      <c r="D156" s="9" t="str">
        <f>SLR479_202312023[[#This Row],[Rok, publikacja]]&amp;SLR479_202312023[[#This Row],[DOI]]</f>
        <v>(2016) International Journal of Educational Management, 30 (3), pp. 354 - 369, DOI: 10.1108/IJEM-11-2014-0150</v>
      </c>
      <c r="E156" s="9" t="s">
        <v>2860</v>
      </c>
      <c r="F156" s="9" t="s">
        <v>2857</v>
      </c>
      <c r="G156" s="9">
        <f>MID(SLR479_202312023[[#This Row],[Rok, publikacja, cytowania]],2,4)+0</f>
        <v>2016</v>
      </c>
      <c r="H156" s="9">
        <f>(MID(SLR479_202312023[[#This Row],[Rok, publikacja, cytowania]],FIND(" Cited ",SLR479_202312023[[#This Row],[Rok, publikacja, cytowania]])+7,SLR479_202312023[[#This Row],[IlośćZnakówLCyt]]))+0</f>
        <v>9</v>
      </c>
      <c r="I156" s="9">
        <f>FIND(" Cited ",SLR479_202312023[[#This Row],[Rok, publikacja, cytowania]])+7</f>
        <v>86</v>
      </c>
      <c r="J156" s="9">
        <f>FIND(" times",SLR479_202312023[[#This Row],[Rok, publikacja, cytowania]])</f>
        <v>87</v>
      </c>
      <c r="K156" s="9">
        <f>SLR479_202312023[[#This Row],[koniecLCyt]]-SLR479_202312023[[#This Row],[poczLCyt]]</f>
        <v>1</v>
      </c>
      <c r="L156" s="9">
        <f xml:space="preserve"> FIND(" Cited ",SLR479_202312023[[#This Row],[Rok, publikacja, cytowania]])</f>
        <v>79</v>
      </c>
      <c r="M156" s="9" t="str">
        <f>MID(SLR479_202312023[[#This Row],[Rok, publikacja, cytowania]],1,SLR479_202312023[[#This Row],[L_znaków_bez_cytowań]])</f>
        <v xml:space="preserve">(2016) International Journal of Educational Management, 30 (3), pp. 354 - 369, </v>
      </c>
      <c r="N156" s="9" t="s">
        <v>2858</v>
      </c>
      <c r="O156" s="9" t="s">
        <v>2859</v>
      </c>
      <c r="P156" s="9">
        <f>COUNTIF(SLR479_202312023[[#This Row],[streszczenie]],"*"&amp;#REF!&amp;"*")</f>
        <v>0</v>
      </c>
      <c r="Q156" s="9">
        <f>COUNTIFS(SLR479_202312023[[#This Row],[streszczenie]],"*"&amp;#REF!&amp;"*",SLR479_202312023[[#This Row],[streszczenie]],"*"&amp;#REF!&amp;"*")</f>
        <v>0</v>
      </c>
      <c r="R156" s="9" t="s">
        <v>10</v>
      </c>
      <c r="S156" s="9" t="s">
        <v>11</v>
      </c>
      <c r="T156" s="9" t="s">
        <v>12</v>
      </c>
    </row>
    <row r="157" spans="1:20" x14ac:dyDescent="0.45">
      <c r="A157" s="9">
        <v>156</v>
      </c>
      <c r="B157" s="9" t="s">
        <v>392</v>
      </c>
      <c r="C157" s="9" t="s">
        <v>395</v>
      </c>
      <c r="D157" s="9" t="str">
        <f>SLR479_202312023[[#This Row],[Rok, publikacja]]&amp;SLR479_202312023[[#This Row],[DOI]]</f>
        <v>(2022) Systems Research and Behavioral Science, 39 (4), pp. 750 - 764, DOI: 10.1002/sres.2818</v>
      </c>
      <c r="E157" s="9" t="s">
        <v>399</v>
      </c>
      <c r="F157" s="9" t="s">
        <v>396</v>
      </c>
      <c r="G157" s="9">
        <f>MID(SLR479_202312023[[#This Row],[Rok, publikacja, cytowania]],2,4)+0</f>
        <v>2022</v>
      </c>
      <c r="H157" s="9">
        <f>(MID(SLR479_202312023[[#This Row],[Rok, publikacja, cytowania]],FIND(" Cited ",SLR479_202312023[[#This Row],[Rok, publikacja, cytowania]])+7,SLR479_202312023[[#This Row],[IlośćZnakówLCyt]]))+0</f>
        <v>6</v>
      </c>
      <c r="I157" s="9">
        <f>FIND(" Cited ",SLR479_202312023[[#This Row],[Rok, publikacja, cytowania]])+7</f>
        <v>78</v>
      </c>
      <c r="J157" s="9">
        <f>FIND(" times",SLR479_202312023[[#This Row],[Rok, publikacja, cytowania]])</f>
        <v>79</v>
      </c>
      <c r="K157" s="9">
        <f>SLR479_202312023[[#This Row],[koniecLCyt]]-SLR479_202312023[[#This Row],[poczLCyt]]</f>
        <v>1</v>
      </c>
      <c r="L157" s="9">
        <f xml:space="preserve"> FIND(" Cited ",SLR479_202312023[[#This Row],[Rok, publikacja, cytowania]])</f>
        <v>71</v>
      </c>
      <c r="M157" s="9" t="str">
        <f>MID(SLR479_202312023[[#This Row],[Rok, publikacja, cytowania]],1,SLR479_202312023[[#This Row],[L_znaków_bez_cytowań]])</f>
        <v xml:space="preserve">(2022) Systems Research and Behavioral Science, 39 (4), pp. 750 - 764, </v>
      </c>
      <c r="N157" s="9" t="s">
        <v>397</v>
      </c>
      <c r="O157" s="9" t="s">
        <v>398</v>
      </c>
      <c r="P157" s="9">
        <f>COUNTIF(SLR479_202312023[[#This Row],[streszczenie]],"*"&amp;#REF!&amp;"*")</f>
        <v>0</v>
      </c>
      <c r="Q157" s="9">
        <f>COUNTIFS(SLR479_202312023[[#This Row],[streszczenie]],"*"&amp;#REF!&amp;"*",SLR479_202312023[[#This Row],[streszczenie]],"*"&amp;#REF!&amp;"*")</f>
        <v>0</v>
      </c>
      <c r="R157" s="9" t="s">
        <v>10</v>
      </c>
      <c r="S157" s="9" t="s">
        <v>11</v>
      </c>
      <c r="T157" s="9" t="s">
        <v>12</v>
      </c>
    </row>
    <row r="158" spans="1:20" x14ac:dyDescent="0.45">
      <c r="A158" s="9">
        <v>157</v>
      </c>
      <c r="B158" s="9" t="s">
        <v>2861</v>
      </c>
      <c r="C158" s="9" t="s">
        <v>2863</v>
      </c>
      <c r="D158" s="9" t="str">
        <f>SLR479_202312023[[#This Row],[Rok, publikacja]]&amp;SLR479_202312023[[#This Row],[DOI]]</f>
        <v>(2012) ACIS 2012 :  Proceedings of the 23rd Australasian Conference on Information Systems, 0</v>
      </c>
      <c r="E158" s="9" t="s">
        <v>2866</v>
      </c>
      <c r="F158" s="9" t="s">
        <v>2864</v>
      </c>
      <c r="G158" s="9">
        <f>MID(SLR479_202312023[[#This Row],[Rok, publikacja, cytowania]],2,4)+0</f>
        <v>2012</v>
      </c>
      <c r="H158" s="9">
        <f>(MID(SLR479_202312023[[#This Row],[Rok, publikacja, cytowania]],FIND(" Cited ",SLR479_202312023[[#This Row],[Rok, publikacja, cytowania]])+7,SLR479_202312023[[#This Row],[IlośćZnakówLCyt]]))+0</f>
        <v>11</v>
      </c>
      <c r="I158" s="9">
        <f>FIND(" Cited ",SLR479_202312023[[#This Row],[Rok, publikacja, cytowania]])+7</f>
        <v>99</v>
      </c>
      <c r="J158" s="9">
        <f>FIND(" times",SLR479_202312023[[#This Row],[Rok, publikacja, cytowania]])</f>
        <v>101</v>
      </c>
      <c r="K158" s="9">
        <f>SLR479_202312023[[#This Row],[koniecLCyt]]-SLR479_202312023[[#This Row],[poczLCyt]]</f>
        <v>2</v>
      </c>
      <c r="L158" s="9">
        <f xml:space="preserve"> FIND(" Cited ",SLR479_202312023[[#This Row],[Rok, publikacja, cytowania]])</f>
        <v>92</v>
      </c>
      <c r="M158" s="9" t="str">
        <f>MID(SLR479_202312023[[#This Row],[Rok, publikacja, cytowania]],1,SLR479_202312023[[#This Row],[L_znaków_bez_cytowań]])</f>
        <v xml:space="preserve">(2012) ACIS 2012 :  Proceedings of the 23rd Australasian Conference on Information Systems, </v>
      </c>
      <c r="N158" s="9">
        <v>0</v>
      </c>
      <c r="O158" s="9" t="s">
        <v>2865</v>
      </c>
      <c r="P158" s="9">
        <f>COUNTIF(SLR479_202312023[[#This Row],[streszczenie]],"*"&amp;#REF!&amp;"*")</f>
        <v>0</v>
      </c>
      <c r="Q158" s="9">
        <f>COUNTIFS(SLR479_202312023[[#This Row],[streszczenie]],"*"&amp;#REF!&amp;"*",SLR479_202312023[[#This Row],[streszczenie]],"*"&amp;#REF!&amp;"*")</f>
        <v>0</v>
      </c>
      <c r="R158" s="9" t="s">
        <v>10</v>
      </c>
      <c r="S158" s="9" t="s">
        <v>207</v>
      </c>
      <c r="T158" s="9" t="s">
        <v>12</v>
      </c>
    </row>
    <row r="159" spans="1:20" x14ac:dyDescent="0.45">
      <c r="A159" s="9">
        <v>158</v>
      </c>
      <c r="B159" s="9" t="s">
        <v>415</v>
      </c>
      <c r="C159" s="9" t="s">
        <v>418</v>
      </c>
      <c r="D159" s="9" t="str">
        <f>SLR479_202312023[[#This Row],[Rok, publikacja]]&amp;SLR479_202312023[[#This Row],[DOI]]</f>
        <v>(2014) International Journal of Management in Education, 8 (3), pp. 225 - 243, DOI: 10.1504/IJMIE.2014.062958</v>
      </c>
      <c r="E159" s="9" t="s">
        <v>422</v>
      </c>
      <c r="F159" s="9" t="s">
        <v>419</v>
      </c>
      <c r="G159" s="9">
        <f>MID(SLR479_202312023[[#This Row],[Rok, publikacja, cytowania]],2,4)+0</f>
        <v>2014</v>
      </c>
      <c r="H159" s="9">
        <f>(MID(SLR479_202312023[[#This Row],[Rok, publikacja, cytowania]],FIND(" Cited ",SLR479_202312023[[#This Row],[Rok, publikacja, cytowania]])+7,SLR479_202312023[[#This Row],[IlośćZnakówLCyt]]))+0</f>
        <v>8</v>
      </c>
      <c r="I159" s="9">
        <f>FIND(" Cited ",SLR479_202312023[[#This Row],[Rok, publikacja, cytowania]])+7</f>
        <v>86</v>
      </c>
      <c r="J159" s="9">
        <f>FIND(" times",SLR479_202312023[[#This Row],[Rok, publikacja, cytowania]])</f>
        <v>87</v>
      </c>
      <c r="K159" s="9">
        <f>SLR479_202312023[[#This Row],[koniecLCyt]]-SLR479_202312023[[#This Row],[poczLCyt]]</f>
        <v>1</v>
      </c>
      <c r="L159" s="9">
        <f xml:space="preserve"> FIND(" Cited ",SLR479_202312023[[#This Row],[Rok, publikacja, cytowania]])</f>
        <v>79</v>
      </c>
      <c r="M159" s="9" t="str">
        <f>MID(SLR479_202312023[[#This Row],[Rok, publikacja, cytowania]],1,SLR479_202312023[[#This Row],[L_znaków_bez_cytowań]])</f>
        <v xml:space="preserve">(2014) International Journal of Management in Education, 8 (3), pp. 225 - 243, </v>
      </c>
      <c r="N159" s="9" t="s">
        <v>420</v>
      </c>
      <c r="O159" s="9" t="s">
        <v>421</v>
      </c>
      <c r="P159" s="9">
        <f>COUNTIF(SLR479_202312023[[#This Row],[streszczenie]],"*"&amp;#REF!&amp;"*")</f>
        <v>0</v>
      </c>
      <c r="Q159" s="9">
        <f>COUNTIFS(SLR479_202312023[[#This Row],[streszczenie]],"*"&amp;#REF!&amp;"*",SLR479_202312023[[#This Row],[streszczenie]],"*"&amp;#REF!&amp;"*")</f>
        <v>0</v>
      </c>
      <c r="R159" s="9" t="s">
        <v>10</v>
      </c>
      <c r="S159" s="9" t="s">
        <v>11</v>
      </c>
      <c r="T159" s="9" t="s">
        <v>12</v>
      </c>
    </row>
    <row r="160" spans="1:20" x14ac:dyDescent="0.45">
      <c r="A160" s="9">
        <v>159</v>
      </c>
      <c r="B160" s="9" t="s">
        <v>2867</v>
      </c>
      <c r="C160" s="9" t="s">
        <v>2870</v>
      </c>
      <c r="D160" s="9" t="str">
        <f>SLR479_202312023[[#This Row],[Rok, publikacja]]&amp;SLR479_202312023[[#This Row],[DOI]]</f>
        <v>(2022) Higher Education Research and Development, 41 (7), pp. 2458 - 2472, DOI: 10.1080/07294360.2021.1985089</v>
      </c>
      <c r="E160" s="9" t="s">
        <v>2874</v>
      </c>
      <c r="F160" s="9" t="s">
        <v>2871</v>
      </c>
      <c r="G160" s="9">
        <f>MID(SLR479_202312023[[#This Row],[Rok, publikacja, cytowania]],2,4)+0</f>
        <v>2022</v>
      </c>
      <c r="H160" s="9">
        <f>(MID(SLR479_202312023[[#This Row],[Rok, publikacja, cytowania]],FIND(" Cited ",SLR479_202312023[[#This Row],[Rok, publikacja, cytowania]])+7,SLR479_202312023[[#This Row],[IlośćZnakówLCyt]]))+0</f>
        <v>6</v>
      </c>
      <c r="I160" s="9">
        <f>FIND(" Cited ",SLR479_202312023[[#This Row],[Rok, publikacja, cytowania]])+7</f>
        <v>82</v>
      </c>
      <c r="J160" s="9">
        <f>FIND(" times",SLR479_202312023[[#This Row],[Rok, publikacja, cytowania]])</f>
        <v>83</v>
      </c>
      <c r="K160" s="9">
        <f>SLR479_202312023[[#This Row],[koniecLCyt]]-SLR479_202312023[[#This Row],[poczLCyt]]</f>
        <v>1</v>
      </c>
      <c r="L160" s="9">
        <f xml:space="preserve"> FIND(" Cited ",SLR479_202312023[[#This Row],[Rok, publikacja, cytowania]])</f>
        <v>75</v>
      </c>
      <c r="M160" s="9" t="str">
        <f>MID(SLR479_202312023[[#This Row],[Rok, publikacja, cytowania]],1,SLR479_202312023[[#This Row],[L_znaków_bez_cytowań]])</f>
        <v xml:space="preserve">(2022) Higher Education Research and Development, 41 (7), pp. 2458 - 2472, </v>
      </c>
      <c r="N160" s="9" t="s">
        <v>2872</v>
      </c>
      <c r="O160" s="9" t="s">
        <v>2873</v>
      </c>
      <c r="P160" s="9">
        <f>COUNTIF(SLR479_202312023[[#This Row],[streszczenie]],"*"&amp;#REF!&amp;"*")</f>
        <v>0</v>
      </c>
      <c r="Q160" s="9">
        <f>COUNTIFS(SLR479_202312023[[#This Row],[streszczenie]],"*"&amp;#REF!&amp;"*",SLR479_202312023[[#This Row],[streszczenie]],"*"&amp;#REF!&amp;"*")</f>
        <v>0</v>
      </c>
      <c r="R160" s="9" t="s">
        <v>10</v>
      </c>
      <c r="S160" s="9" t="s">
        <v>11</v>
      </c>
      <c r="T160" s="9" t="s">
        <v>12</v>
      </c>
    </row>
    <row r="161" spans="1:20" x14ac:dyDescent="0.45">
      <c r="A161" s="9">
        <v>160</v>
      </c>
      <c r="B161" s="9" t="s">
        <v>2875</v>
      </c>
      <c r="C161" s="9" t="s">
        <v>2878</v>
      </c>
      <c r="D161" s="9" t="str">
        <f>SLR479_202312023[[#This Row],[Rok, publikacja]]&amp;SLR479_202312023[[#This Row],[DOI]]</f>
        <v>(2020) International Journal of Housing Markets and Analysis, 13 (5), pp. 713 - 736, DOI: 10.1108/IJHMA-05-2019-0048</v>
      </c>
      <c r="E161" s="9" t="s">
        <v>2882</v>
      </c>
      <c r="F161" s="9" t="s">
        <v>2879</v>
      </c>
      <c r="G161" s="9">
        <f>MID(SLR479_202312023[[#This Row],[Rok, publikacja, cytowania]],2,4)+0</f>
        <v>2020</v>
      </c>
      <c r="H161" s="9">
        <f>(MID(SLR479_202312023[[#This Row],[Rok, publikacja, cytowania]],FIND(" Cited ",SLR479_202312023[[#This Row],[Rok, publikacja, cytowania]])+7,SLR479_202312023[[#This Row],[IlośćZnakówLCyt]]))+0</f>
        <v>6</v>
      </c>
      <c r="I161" s="9">
        <f>FIND(" Cited ",SLR479_202312023[[#This Row],[Rok, publikacja, cytowania]])+7</f>
        <v>92</v>
      </c>
      <c r="J161" s="9">
        <f>FIND(" times",SLR479_202312023[[#This Row],[Rok, publikacja, cytowania]])</f>
        <v>93</v>
      </c>
      <c r="K161" s="9">
        <f>SLR479_202312023[[#This Row],[koniecLCyt]]-SLR479_202312023[[#This Row],[poczLCyt]]</f>
        <v>1</v>
      </c>
      <c r="L161" s="9">
        <f xml:space="preserve"> FIND(" Cited ",SLR479_202312023[[#This Row],[Rok, publikacja, cytowania]])</f>
        <v>85</v>
      </c>
      <c r="M161" s="9" t="str">
        <f>MID(SLR479_202312023[[#This Row],[Rok, publikacja, cytowania]],1,SLR479_202312023[[#This Row],[L_znaków_bez_cytowań]])</f>
        <v xml:space="preserve">(2020) International Journal of Housing Markets and Analysis, 13 (5), pp. 713 - 736, </v>
      </c>
      <c r="N161" s="9" t="s">
        <v>2880</v>
      </c>
      <c r="O161" s="9" t="s">
        <v>2881</v>
      </c>
      <c r="P161" s="9">
        <f>COUNTIF(SLR479_202312023[[#This Row],[streszczenie]],"*"&amp;#REF!&amp;"*")</f>
        <v>0</v>
      </c>
      <c r="Q161" s="9">
        <f>COUNTIFS(SLR479_202312023[[#This Row],[streszczenie]],"*"&amp;#REF!&amp;"*",SLR479_202312023[[#This Row],[streszczenie]],"*"&amp;#REF!&amp;"*")</f>
        <v>0</v>
      </c>
      <c r="R161" s="9" t="s">
        <v>10</v>
      </c>
      <c r="S161" s="9" t="s">
        <v>11</v>
      </c>
      <c r="T161" s="9" t="s">
        <v>12</v>
      </c>
    </row>
    <row r="162" spans="1:20" x14ac:dyDescent="0.45">
      <c r="A162" s="9">
        <v>161</v>
      </c>
      <c r="B162" s="9" t="s">
        <v>423</v>
      </c>
      <c r="C162" s="9" t="s">
        <v>425</v>
      </c>
      <c r="D162" s="9" t="str">
        <f>SLR479_202312023[[#This Row],[Rok, publikacja]]&amp;SLR479_202312023[[#This Row],[DOI]]</f>
        <v>(2015) Journal of Information Literacy, 9 (1), pp. 47 - 61, DOI: 10.11645/9.1.1959</v>
      </c>
      <c r="E162" s="9" t="s">
        <v>429</v>
      </c>
      <c r="F162" s="9" t="s">
        <v>426</v>
      </c>
      <c r="G162" s="9">
        <f>MID(SLR479_202312023[[#This Row],[Rok, publikacja, cytowania]],2,4)+0</f>
        <v>2015</v>
      </c>
      <c r="H162" s="9">
        <f>(MID(SLR479_202312023[[#This Row],[Rok, publikacja, cytowania]],FIND(" Cited ",SLR479_202312023[[#This Row],[Rok, publikacja, cytowania]])+7,SLR479_202312023[[#This Row],[IlośćZnakówLCyt]]))+0</f>
        <v>12</v>
      </c>
      <c r="I162" s="9">
        <f>FIND(" Cited ",SLR479_202312023[[#This Row],[Rok, publikacja, cytowania]])+7</f>
        <v>67</v>
      </c>
      <c r="J162" s="9">
        <f>FIND(" times",SLR479_202312023[[#This Row],[Rok, publikacja, cytowania]])</f>
        <v>69</v>
      </c>
      <c r="K162" s="9">
        <f>SLR479_202312023[[#This Row],[koniecLCyt]]-SLR479_202312023[[#This Row],[poczLCyt]]</f>
        <v>2</v>
      </c>
      <c r="L162" s="9">
        <f xml:space="preserve"> FIND(" Cited ",SLR479_202312023[[#This Row],[Rok, publikacja, cytowania]])</f>
        <v>60</v>
      </c>
      <c r="M162" s="9" t="str">
        <f>MID(SLR479_202312023[[#This Row],[Rok, publikacja, cytowania]],1,SLR479_202312023[[#This Row],[L_znaków_bez_cytowań]])</f>
        <v xml:space="preserve">(2015) Journal of Information Literacy, 9 (1), pp. 47 - 61, </v>
      </c>
      <c r="N162" s="9" t="s">
        <v>427</v>
      </c>
      <c r="O162" s="9" t="s">
        <v>428</v>
      </c>
      <c r="P162" s="9">
        <f>COUNTIF(SLR479_202312023[[#This Row],[streszczenie]],"*"&amp;#REF!&amp;"*")</f>
        <v>0</v>
      </c>
      <c r="Q162" s="9">
        <f>COUNTIFS(SLR479_202312023[[#This Row],[streszczenie]],"*"&amp;#REF!&amp;"*",SLR479_202312023[[#This Row],[streszczenie]],"*"&amp;#REF!&amp;"*")</f>
        <v>0</v>
      </c>
      <c r="R162" s="9" t="s">
        <v>10</v>
      </c>
      <c r="S162" s="9" t="s">
        <v>11</v>
      </c>
      <c r="T162" s="9" t="s">
        <v>12</v>
      </c>
    </row>
    <row r="163" spans="1:20" x14ac:dyDescent="0.45">
      <c r="A163" s="9">
        <v>162</v>
      </c>
      <c r="B163" s="9" t="s">
        <v>430</v>
      </c>
      <c r="C163" s="9" t="s">
        <v>432</v>
      </c>
      <c r="D163" s="9" t="str">
        <f>SLR479_202312023[[#This Row],[Rok, publikacja]]&amp;SLR479_202312023[[#This Row],[DOI]]</f>
        <v>(2020) Transforming Universities with Digital Distance Education: The Future of Formal Learning, pp. 1 - 176, DOI: 10.4324/9780429463952</v>
      </c>
      <c r="E163" s="9" t="s">
        <v>436</v>
      </c>
      <c r="F163" s="9" t="s">
        <v>433</v>
      </c>
      <c r="G163" s="9">
        <f>MID(SLR479_202312023[[#This Row],[Rok, publikacja, cytowania]],2,4)+0</f>
        <v>2020</v>
      </c>
      <c r="H163" s="9">
        <f>(MID(SLR479_202312023[[#This Row],[Rok, publikacja, cytowania]],FIND(" Cited ",SLR479_202312023[[#This Row],[Rok, publikacja, cytowania]])+7,SLR479_202312023[[#This Row],[IlośćZnakówLCyt]]))+0</f>
        <v>7</v>
      </c>
      <c r="I163" s="9">
        <f>FIND(" Cited ",SLR479_202312023[[#This Row],[Rok, publikacja, cytowania]])+7</f>
        <v>117</v>
      </c>
      <c r="J163" s="9">
        <f>FIND(" times",SLR479_202312023[[#This Row],[Rok, publikacja, cytowania]])</f>
        <v>118</v>
      </c>
      <c r="K163" s="9">
        <f>SLR479_202312023[[#This Row],[koniecLCyt]]-SLR479_202312023[[#This Row],[poczLCyt]]</f>
        <v>1</v>
      </c>
      <c r="L163" s="9">
        <f xml:space="preserve"> FIND(" Cited ",SLR479_202312023[[#This Row],[Rok, publikacja, cytowania]])</f>
        <v>110</v>
      </c>
      <c r="M163" s="9" t="str">
        <f>MID(SLR479_202312023[[#This Row],[Rok, publikacja, cytowania]],1,SLR479_202312023[[#This Row],[L_znaków_bez_cytowań]])</f>
        <v xml:space="preserve">(2020) Transforming Universities with Digital Distance Education: The Future of Formal Learning, pp. 1 - 176, </v>
      </c>
      <c r="N163" s="9" t="s">
        <v>434</v>
      </c>
      <c r="O163" s="9" t="s">
        <v>435</v>
      </c>
      <c r="P163" s="9">
        <f>COUNTIF(SLR479_202312023[[#This Row],[streszczenie]],"*"&amp;#REF!&amp;"*")</f>
        <v>0</v>
      </c>
      <c r="Q163" s="9">
        <f>COUNTIFS(SLR479_202312023[[#This Row],[streszczenie]],"*"&amp;#REF!&amp;"*",SLR479_202312023[[#This Row],[streszczenie]],"*"&amp;#REF!&amp;"*")</f>
        <v>0</v>
      </c>
      <c r="R163" s="9" t="s">
        <v>10</v>
      </c>
      <c r="S163" s="9" t="s">
        <v>338</v>
      </c>
      <c r="T163" s="9" t="s">
        <v>12</v>
      </c>
    </row>
    <row r="164" spans="1:20" x14ac:dyDescent="0.45">
      <c r="A164" s="9">
        <v>163</v>
      </c>
      <c r="B164" s="9" t="s">
        <v>437</v>
      </c>
      <c r="C164" s="9" t="s">
        <v>440</v>
      </c>
      <c r="D164" s="9" t="str">
        <f>SLR479_202312023[[#This Row],[Rok, publikacja]]&amp;SLR479_202312023[[#This Row],[DOI]]</f>
        <v>(2019) Curationis, 42 (1), art. no. a1885, DOI: 10.4102/curationis.v42i1.1885</v>
      </c>
      <c r="E164" s="9" t="s">
        <v>444</v>
      </c>
      <c r="F164" s="9" t="s">
        <v>441</v>
      </c>
      <c r="G164" s="9">
        <f>MID(SLR479_202312023[[#This Row],[Rok, publikacja, cytowania]],2,4)+0</f>
        <v>2019</v>
      </c>
      <c r="H164" s="9">
        <f>(MID(SLR479_202312023[[#This Row],[Rok, publikacja, cytowania]],FIND(" Cited ",SLR479_202312023[[#This Row],[Rok, publikacja, cytowania]])+7,SLR479_202312023[[#This Row],[IlośćZnakówLCyt]]))+0</f>
        <v>8</v>
      </c>
      <c r="I164" s="9">
        <f>FIND(" Cited ",SLR479_202312023[[#This Row],[Rok, publikacja, cytowania]])+7</f>
        <v>50</v>
      </c>
      <c r="J164" s="9">
        <f>FIND(" times",SLR479_202312023[[#This Row],[Rok, publikacja, cytowania]])</f>
        <v>51</v>
      </c>
      <c r="K164" s="9">
        <f>SLR479_202312023[[#This Row],[koniecLCyt]]-SLR479_202312023[[#This Row],[poczLCyt]]</f>
        <v>1</v>
      </c>
      <c r="L164" s="9">
        <f xml:space="preserve"> FIND(" Cited ",SLR479_202312023[[#This Row],[Rok, publikacja, cytowania]])</f>
        <v>43</v>
      </c>
      <c r="M164" s="9" t="str">
        <f>MID(SLR479_202312023[[#This Row],[Rok, publikacja, cytowania]],1,SLR479_202312023[[#This Row],[L_znaków_bez_cytowań]])</f>
        <v xml:space="preserve">(2019) Curationis, 42 (1), art. no. a1885, </v>
      </c>
      <c r="N164" s="9" t="s">
        <v>442</v>
      </c>
      <c r="O164" s="9" t="s">
        <v>443</v>
      </c>
      <c r="P164" s="9">
        <f>COUNTIF(SLR479_202312023[[#This Row],[streszczenie]],"*"&amp;#REF!&amp;"*")</f>
        <v>0</v>
      </c>
      <c r="Q164" s="9">
        <f>COUNTIFS(SLR479_202312023[[#This Row],[streszczenie]],"*"&amp;#REF!&amp;"*",SLR479_202312023[[#This Row],[streszczenie]],"*"&amp;#REF!&amp;"*")</f>
        <v>0</v>
      </c>
      <c r="R164" s="9" t="s">
        <v>10</v>
      </c>
      <c r="S164" s="9" t="s">
        <v>11</v>
      </c>
      <c r="T164" s="9" t="s">
        <v>12</v>
      </c>
    </row>
    <row r="165" spans="1:20" x14ac:dyDescent="0.45">
      <c r="A165" s="9">
        <v>164</v>
      </c>
      <c r="B165" s="9" t="s">
        <v>445</v>
      </c>
      <c r="C165" s="9" t="s">
        <v>448</v>
      </c>
      <c r="D165" s="9" t="str">
        <f>SLR479_202312023[[#This Row],[Rok, publikacja]]&amp;SLR479_202312023[[#This Row],[DOI]]</f>
        <v>(2019) Journal of International Studies, 12 (1), pp. 324 - 337, DOI: 10.14254/2071-8330.2019/12-1/22</v>
      </c>
      <c r="E165" s="9" t="s">
        <v>452</v>
      </c>
      <c r="F165" s="9" t="s">
        <v>449</v>
      </c>
      <c r="G165" s="9">
        <f>MID(SLR479_202312023[[#This Row],[Rok, publikacja, cytowania]],2,4)+0</f>
        <v>2019</v>
      </c>
      <c r="H165" s="9">
        <f>(MID(SLR479_202312023[[#This Row],[Rok, publikacja, cytowania]],FIND(" Cited ",SLR479_202312023[[#This Row],[Rok, publikacja, cytowania]])+7,SLR479_202312023[[#This Row],[IlośćZnakówLCyt]]))+0</f>
        <v>9</v>
      </c>
      <c r="I165" s="9">
        <f>FIND(" Cited ",SLR479_202312023[[#This Row],[Rok, publikacja, cytowania]])+7</f>
        <v>71</v>
      </c>
      <c r="J165" s="9">
        <f>FIND(" times",SLR479_202312023[[#This Row],[Rok, publikacja, cytowania]])</f>
        <v>72</v>
      </c>
      <c r="K165" s="9">
        <f>SLR479_202312023[[#This Row],[koniecLCyt]]-SLR479_202312023[[#This Row],[poczLCyt]]</f>
        <v>1</v>
      </c>
      <c r="L165" s="9">
        <f xml:space="preserve"> FIND(" Cited ",SLR479_202312023[[#This Row],[Rok, publikacja, cytowania]])</f>
        <v>64</v>
      </c>
      <c r="M165" s="9" t="str">
        <f>MID(SLR479_202312023[[#This Row],[Rok, publikacja, cytowania]],1,SLR479_202312023[[#This Row],[L_znaków_bez_cytowań]])</f>
        <v xml:space="preserve">(2019) Journal of International Studies, 12 (1), pp. 324 - 337, </v>
      </c>
      <c r="N165" s="9" t="s">
        <v>450</v>
      </c>
      <c r="O165" s="9" t="s">
        <v>451</v>
      </c>
      <c r="P165" s="9">
        <f>COUNTIF(SLR479_202312023[[#This Row],[streszczenie]],"*"&amp;#REF!&amp;"*")</f>
        <v>0</v>
      </c>
      <c r="Q165" s="9">
        <f>COUNTIFS(SLR479_202312023[[#This Row],[streszczenie]],"*"&amp;#REF!&amp;"*",SLR479_202312023[[#This Row],[streszczenie]],"*"&amp;#REF!&amp;"*")</f>
        <v>0</v>
      </c>
      <c r="R165" s="9" t="s">
        <v>10</v>
      </c>
      <c r="S165" s="9" t="s">
        <v>11</v>
      </c>
      <c r="T165" s="9" t="s">
        <v>12</v>
      </c>
    </row>
    <row r="166" spans="1:20" x14ac:dyDescent="0.45">
      <c r="A166" s="9">
        <v>165</v>
      </c>
      <c r="B166" s="9" t="s">
        <v>461</v>
      </c>
      <c r="C166" s="9" t="s">
        <v>463</v>
      </c>
      <c r="D166" s="9" t="str">
        <f>SLR479_202312023[[#This Row],[Rok, publikacja]]&amp;SLR479_202312023[[#This Row],[DOI]]</f>
        <v>(2013) Asian Education and Development Studies, 2 (1), pp. 53 - 69, DOI: 10.1108/20463161311297635</v>
      </c>
      <c r="E166" s="9" t="s">
        <v>467</v>
      </c>
      <c r="F166" s="9" t="s">
        <v>464</v>
      </c>
      <c r="G166" s="9">
        <f>MID(SLR479_202312023[[#This Row],[Rok, publikacja, cytowania]],2,4)+0</f>
        <v>2013</v>
      </c>
      <c r="H166" s="9">
        <f>(MID(SLR479_202312023[[#This Row],[Rok, publikacja, cytowania]],FIND(" Cited ",SLR479_202312023[[#This Row],[Rok, publikacja, cytowania]])+7,SLR479_202312023[[#This Row],[IlośćZnakówLCyt]]))+0</f>
        <v>7</v>
      </c>
      <c r="I166" s="9">
        <f>FIND(" Cited ",SLR479_202312023[[#This Row],[Rok, publikacja, cytowania]])+7</f>
        <v>75</v>
      </c>
      <c r="J166" s="9">
        <f>FIND(" times",SLR479_202312023[[#This Row],[Rok, publikacja, cytowania]])</f>
        <v>76</v>
      </c>
      <c r="K166" s="9">
        <f>SLR479_202312023[[#This Row],[koniecLCyt]]-SLR479_202312023[[#This Row],[poczLCyt]]</f>
        <v>1</v>
      </c>
      <c r="L166" s="9">
        <f xml:space="preserve"> FIND(" Cited ",SLR479_202312023[[#This Row],[Rok, publikacja, cytowania]])</f>
        <v>68</v>
      </c>
      <c r="M166" s="9" t="str">
        <f>MID(SLR479_202312023[[#This Row],[Rok, publikacja, cytowania]],1,SLR479_202312023[[#This Row],[L_znaków_bez_cytowań]])</f>
        <v xml:space="preserve">(2013) Asian Education and Development Studies, 2 (1), pp. 53 - 69, </v>
      </c>
      <c r="N166" s="9" t="s">
        <v>465</v>
      </c>
      <c r="O166" s="9" t="s">
        <v>466</v>
      </c>
      <c r="P166" s="9">
        <f>COUNTIF(SLR479_202312023[[#This Row],[streszczenie]],"*"&amp;#REF!&amp;"*")</f>
        <v>0</v>
      </c>
      <c r="Q166" s="9">
        <f>COUNTIFS(SLR479_202312023[[#This Row],[streszczenie]],"*"&amp;#REF!&amp;"*",SLR479_202312023[[#This Row],[streszczenie]],"*"&amp;#REF!&amp;"*")</f>
        <v>0</v>
      </c>
      <c r="R166" s="9" t="s">
        <v>10</v>
      </c>
      <c r="S166" s="9" t="s">
        <v>11</v>
      </c>
      <c r="T166" s="9" t="s">
        <v>12</v>
      </c>
    </row>
    <row r="167" spans="1:20" x14ac:dyDescent="0.45">
      <c r="A167" s="9">
        <v>166</v>
      </c>
      <c r="B167" s="9" t="s">
        <v>468</v>
      </c>
      <c r="C167" s="9" t="s">
        <v>470</v>
      </c>
      <c r="D167" s="9" t="str">
        <f>SLR479_202312023[[#This Row],[Rok, publikacja]]&amp;SLR479_202312023[[#This Row],[DOI]]</f>
        <v>(2015) Publishing Research Quarterly, 31 (3), pp. 183 - 189, DOI: 10.1007/s12109-015-9413-8</v>
      </c>
      <c r="E167" s="9" t="s">
        <v>474</v>
      </c>
      <c r="F167" s="9" t="s">
        <v>471</v>
      </c>
      <c r="G167" s="9">
        <f>MID(SLR479_202312023[[#This Row],[Rok, publikacja, cytowania]],2,4)+0</f>
        <v>2015</v>
      </c>
      <c r="H167" s="9">
        <f>(MID(SLR479_202312023[[#This Row],[Rok, publikacja, cytowania]],FIND(" Cited ",SLR479_202312023[[#This Row],[Rok, publikacja, cytowania]])+7,SLR479_202312023[[#This Row],[IlośćZnakówLCyt]]))+0</f>
        <v>11</v>
      </c>
      <c r="I167" s="9">
        <f>FIND(" Cited ",SLR479_202312023[[#This Row],[Rok, publikacja, cytowania]])+7</f>
        <v>68</v>
      </c>
      <c r="J167" s="9">
        <f>FIND(" times",SLR479_202312023[[#This Row],[Rok, publikacja, cytowania]])</f>
        <v>70</v>
      </c>
      <c r="K167" s="9">
        <f>SLR479_202312023[[#This Row],[koniecLCyt]]-SLR479_202312023[[#This Row],[poczLCyt]]</f>
        <v>2</v>
      </c>
      <c r="L167" s="9">
        <f xml:space="preserve"> FIND(" Cited ",SLR479_202312023[[#This Row],[Rok, publikacja, cytowania]])</f>
        <v>61</v>
      </c>
      <c r="M167" s="9" t="str">
        <f>MID(SLR479_202312023[[#This Row],[Rok, publikacja, cytowania]],1,SLR479_202312023[[#This Row],[L_znaków_bez_cytowań]])</f>
        <v xml:space="preserve">(2015) Publishing Research Quarterly, 31 (3), pp. 183 - 189, </v>
      </c>
      <c r="N167" s="9" t="s">
        <v>472</v>
      </c>
      <c r="O167" s="9" t="s">
        <v>473</v>
      </c>
      <c r="P167" s="9">
        <f>COUNTIF(SLR479_202312023[[#This Row],[streszczenie]],"*"&amp;#REF!&amp;"*")</f>
        <v>0</v>
      </c>
      <c r="Q167" s="9">
        <f>COUNTIFS(SLR479_202312023[[#This Row],[streszczenie]],"*"&amp;#REF!&amp;"*",SLR479_202312023[[#This Row],[streszczenie]],"*"&amp;#REF!&amp;"*")</f>
        <v>0</v>
      </c>
      <c r="R167" s="9" t="s">
        <v>10</v>
      </c>
      <c r="S167" s="9" t="s">
        <v>11</v>
      </c>
      <c r="T167" s="9" t="s">
        <v>12</v>
      </c>
    </row>
    <row r="168" spans="1:20" x14ac:dyDescent="0.45">
      <c r="A168" s="9">
        <v>167</v>
      </c>
      <c r="B168" s="9" t="s">
        <v>2883</v>
      </c>
      <c r="C168" s="9" t="s">
        <v>2886</v>
      </c>
      <c r="D168" s="9" t="str">
        <f>SLR479_202312023[[#This Row],[Rok, publikacja]]&amp;SLR479_202312023[[#This Row],[DOI]]</f>
        <v>(2020) Journal of Applied Research in Higher Education, 13 (3), pp. 710 - 740, DOI: 10.1108/JARHE-04-2020-0097</v>
      </c>
      <c r="E168" s="9" t="s">
        <v>2890</v>
      </c>
      <c r="F168" s="9" t="s">
        <v>2887</v>
      </c>
      <c r="G168" s="9">
        <f>MID(SLR479_202312023[[#This Row],[Rok, publikacja, cytowania]],2,4)+0</f>
        <v>2020</v>
      </c>
      <c r="H168" s="9">
        <f>(MID(SLR479_202312023[[#This Row],[Rok, publikacja, cytowania]],FIND(" Cited ",SLR479_202312023[[#This Row],[Rok, publikacja, cytowania]])+7,SLR479_202312023[[#This Row],[IlośćZnakówLCyt]]))+0</f>
        <v>6</v>
      </c>
      <c r="I168" s="9">
        <f>FIND(" Cited ",SLR479_202312023[[#This Row],[Rok, publikacja, cytowania]])+7</f>
        <v>86</v>
      </c>
      <c r="J168" s="9">
        <f>FIND(" times",SLR479_202312023[[#This Row],[Rok, publikacja, cytowania]])</f>
        <v>87</v>
      </c>
      <c r="K168" s="9">
        <f>SLR479_202312023[[#This Row],[koniecLCyt]]-SLR479_202312023[[#This Row],[poczLCyt]]</f>
        <v>1</v>
      </c>
      <c r="L168" s="9">
        <f xml:space="preserve"> FIND(" Cited ",SLR479_202312023[[#This Row],[Rok, publikacja, cytowania]])</f>
        <v>79</v>
      </c>
      <c r="M168" s="9" t="str">
        <f>MID(SLR479_202312023[[#This Row],[Rok, publikacja, cytowania]],1,SLR479_202312023[[#This Row],[L_znaków_bez_cytowań]])</f>
        <v xml:space="preserve">(2020) Journal of Applied Research in Higher Education, 13 (3), pp. 710 - 740, </v>
      </c>
      <c r="N168" s="9" t="s">
        <v>2888</v>
      </c>
      <c r="O168" s="9" t="s">
        <v>2889</v>
      </c>
      <c r="P168" s="9">
        <f>COUNTIF(SLR479_202312023[[#This Row],[streszczenie]],"*"&amp;#REF!&amp;"*")</f>
        <v>0</v>
      </c>
      <c r="Q168" s="9">
        <f>COUNTIFS(SLR479_202312023[[#This Row],[streszczenie]],"*"&amp;#REF!&amp;"*",SLR479_202312023[[#This Row],[streszczenie]],"*"&amp;#REF!&amp;"*")</f>
        <v>0</v>
      </c>
      <c r="R168" s="9" t="s">
        <v>10</v>
      </c>
      <c r="S168" s="9" t="s">
        <v>11</v>
      </c>
      <c r="T168" s="9" t="s">
        <v>12</v>
      </c>
    </row>
    <row r="169" spans="1:20" x14ac:dyDescent="0.45">
      <c r="A169" s="9">
        <v>168</v>
      </c>
      <c r="B169" s="9" t="s">
        <v>475</v>
      </c>
      <c r="C169" s="9" t="s">
        <v>478</v>
      </c>
      <c r="D169" s="9" t="str">
        <f>SLR479_202312023[[#This Row],[Rok, publikacja]]&amp;SLR479_202312023[[#This Row],[DOI]]</f>
        <v>(2003) Managerial Auditing Journal, 18 (3), pp. 244 - 253, DOI: 10.1108/02686900310469907</v>
      </c>
      <c r="E169" s="9" t="s">
        <v>482</v>
      </c>
      <c r="F169" s="9" t="s">
        <v>479</v>
      </c>
      <c r="G169" s="9">
        <f>MID(SLR479_202312023[[#This Row],[Rok, publikacja, cytowania]],2,4)+0</f>
        <v>2003</v>
      </c>
      <c r="H169" s="9">
        <f>(MID(SLR479_202312023[[#This Row],[Rok, publikacja, cytowania]],FIND(" Cited ",SLR479_202312023[[#This Row],[Rok, publikacja, cytowania]])+7,SLR479_202312023[[#This Row],[IlośćZnakówLCyt]]))+0</f>
        <v>12</v>
      </c>
      <c r="I169" s="9">
        <f>FIND(" Cited ",SLR479_202312023[[#This Row],[Rok, publikacja, cytowania]])+7</f>
        <v>66</v>
      </c>
      <c r="J169" s="9">
        <f>FIND(" times",SLR479_202312023[[#This Row],[Rok, publikacja, cytowania]])</f>
        <v>68</v>
      </c>
      <c r="K169" s="9">
        <f>SLR479_202312023[[#This Row],[koniecLCyt]]-SLR479_202312023[[#This Row],[poczLCyt]]</f>
        <v>2</v>
      </c>
      <c r="L169" s="9">
        <f xml:space="preserve"> FIND(" Cited ",SLR479_202312023[[#This Row],[Rok, publikacja, cytowania]])</f>
        <v>59</v>
      </c>
      <c r="M169" s="9" t="str">
        <f>MID(SLR479_202312023[[#This Row],[Rok, publikacja, cytowania]],1,SLR479_202312023[[#This Row],[L_znaków_bez_cytowań]])</f>
        <v xml:space="preserve">(2003) Managerial Auditing Journal, 18 (3), pp. 244 - 253, </v>
      </c>
      <c r="N169" s="9" t="s">
        <v>480</v>
      </c>
      <c r="O169" s="9" t="s">
        <v>481</v>
      </c>
      <c r="P169" s="9">
        <f>COUNTIF(SLR479_202312023[[#This Row],[streszczenie]],"*"&amp;#REF!&amp;"*")</f>
        <v>0</v>
      </c>
      <c r="Q169" s="9">
        <f>COUNTIFS(SLR479_202312023[[#This Row],[streszczenie]],"*"&amp;#REF!&amp;"*",SLR479_202312023[[#This Row],[streszczenie]],"*"&amp;#REF!&amp;"*")</f>
        <v>0</v>
      </c>
      <c r="R169" s="9" t="s">
        <v>10</v>
      </c>
      <c r="S169" s="9" t="s">
        <v>11</v>
      </c>
      <c r="T169" s="9" t="s">
        <v>12</v>
      </c>
    </row>
    <row r="170" spans="1:20" x14ac:dyDescent="0.45">
      <c r="A170" s="9">
        <v>169</v>
      </c>
      <c r="B170" s="9" t="s">
        <v>499</v>
      </c>
      <c r="C170" s="9" t="s">
        <v>502</v>
      </c>
      <c r="D170" s="9" t="str">
        <f>SLR479_202312023[[#This Row],[Rok, publikacja]]&amp;SLR479_202312023[[#This Row],[DOI]]</f>
        <v>(2021) Voprosy Obrazovaniya / Educational Studies Moscow, 2021 (1), pp. 52 - 73, DOI: 10.17323/1814-9545-2021-1-52-73</v>
      </c>
      <c r="E170" s="9" t="s">
        <v>506</v>
      </c>
      <c r="F170" s="9" t="s">
        <v>503</v>
      </c>
      <c r="G170" s="9">
        <f>MID(SLR479_202312023[[#This Row],[Rok, publikacja, cytowania]],2,4)+0</f>
        <v>2021</v>
      </c>
      <c r="H170" s="9">
        <f>(MID(SLR479_202312023[[#This Row],[Rok, publikacja, cytowania]],FIND(" Cited ",SLR479_202312023[[#This Row],[Rok, publikacja, cytowania]])+7,SLR479_202312023[[#This Row],[IlośćZnakówLCyt]]))+0</f>
        <v>8</v>
      </c>
      <c r="I170" s="9">
        <f>FIND(" Cited ",SLR479_202312023[[#This Row],[Rok, publikacja, cytowania]])+7</f>
        <v>88</v>
      </c>
      <c r="J170" s="9">
        <f>FIND(" times",SLR479_202312023[[#This Row],[Rok, publikacja, cytowania]])</f>
        <v>89</v>
      </c>
      <c r="K170" s="9">
        <f>SLR479_202312023[[#This Row],[koniecLCyt]]-SLR479_202312023[[#This Row],[poczLCyt]]</f>
        <v>1</v>
      </c>
      <c r="L170" s="9">
        <f xml:space="preserve"> FIND(" Cited ",SLR479_202312023[[#This Row],[Rok, publikacja, cytowania]])</f>
        <v>81</v>
      </c>
      <c r="M170" s="9" t="str">
        <f>MID(SLR479_202312023[[#This Row],[Rok, publikacja, cytowania]],1,SLR479_202312023[[#This Row],[L_znaków_bez_cytowań]])</f>
        <v xml:space="preserve">(2021) Voprosy Obrazovaniya / Educational Studies Moscow, 2021 (1), pp. 52 - 73, </v>
      </c>
      <c r="N170" s="9" t="s">
        <v>504</v>
      </c>
      <c r="O170" s="9" t="s">
        <v>505</v>
      </c>
      <c r="P170" s="9">
        <f>COUNTIF(SLR479_202312023[[#This Row],[streszczenie]],"*"&amp;#REF!&amp;"*")</f>
        <v>0</v>
      </c>
      <c r="Q170" s="9">
        <f>COUNTIFS(SLR479_202312023[[#This Row],[streszczenie]],"*"&amp;#REF!&amp;"*",SLR479_202312023[[#This Row],[streszczenie]],"*"&amp;#REF!&amp;"*")</f>
        <v>0</v>
      </c>
      <c r="R170" s="9" t="s">
        <v>10</v>
      </c>
      <c r="S170" s="9" t="s">
        <v>11</v>
      </c>
      <c r="T170" s="9" t="s">
        <v>12</v>
      </c>
    </row>
    <row r="171" spans="1:20" x14ac:dyDescent="0.45">
      <c r="A171" s="9">
        <v>170</v>
      </c>
      <c r="B171" s="9" t="s">
        <v>513</v>
      </c>
      <c r="C171" s="9" t="s">
        <v>515</v>
      </c>
      <c r="D171" s="9" t="str">
        <f>SLR479_202312023[[#This Row],[Rok, publikacja]]&amp;SLR479_202312023[[#This Row],[DOI]]</f>
        <v>(2016) Digital Library Perspectives, 32 (2), pp. 117 - 126, DOI: 10.1108/DLP-09-2015-0016</v>
      </c>
      <c r="E171" s="9" t="s">
        <v>519</v>
      </c>
      <c r="F171" s="9" t="s">
        <v>516</v>
      </c>
      <c r="G171" s="9">
        <f>MID(SLR479_202312023[[#This Row],[Rok, publikacja, cytowania]],2,4)+0</f>
        <v>2016</v>
      </c>
      <c r="H171" s="9">
        <f>(MID(SLR479_202312023[[#This Row],[Rok, publikacja, cytowania]],FIND(" Cited ",SLR479_202312023[[#This Row],[Rok, publikacja, cytowania]])+7,SLR479_202312023[[#This Row],[IlośćZnakówLCyt]]))+0</f>
        <v>11</v>
      </c>
      <c r="I171" s="9">
        <f>FIND(" Cited ",SLR479_202312023[[#This Row],[Rok, publikacja, cytowania]])+7</f>
        <v>67</v>
      </c>
      <c r="J171" s="9">
        <f>FIND(" times",SLR479_202312023[[#This Row],[Rok, publikacja, cytowania]])</f>
        <v>69</v>
      </c>
      <c r="K171" s="9">
        <f>SLR479_202312023[[#This Row],[koniecLCyt]]-SLR479_202312023[[#This Row],[poczLCyt]]</f>
        <v>2</v>
      </c>
      <c r="L171" s="9">
        <f xml:space="preserve"> FIND(" Cited ",SLR479_202312023[[#This Row],[Rok, publikacja, cytowania]])</f>
        <v>60</v>
      </c>
      <c r="M171" s="9" t="str">
        <f>MID(SLR479_202312023[[#This Row],[Rok, publikacja, cytowania]],1,SLR479_202312023[[#This Row],[L_znaków_bez_cytowań]])</f>
        <v xml:space="preserve">(2016) Digital Library Perspectives, 32 (2), pp. 117 - 126, </v>
      </c>
      <c r="N171" s="9" t="s">
        <v>517</v>
      </c>
      <c r="O171" s="9" t="s">
        <v>518</v>
      </c>
      <c r="P171" s="9">
        <f>COUNTIF(SLR479_202312023[[#This Row],[streszczenie]],"*"&amp;#REF!&amp;"*")</f>
        <v>0</v>
      </c>
      <c r="Q171" s="9">
        <f>COUNTIFS(SLR479_202312023[[#This Row],[streszczenie]],"*"&amp;#REF!&amp;"*",SLR479_202312023[[#This Row],[streszczenie]],"*"&amp;#REF!&amp;"*")</f>
        <v>0</v>
      </c>
      <c r="R171" s="9" t="s">
        <v>10</v>
      </c>
      <c r="S171" s="9" t="s">
        <v>11</v>
      </c>
      <c r="T171" s="9" t="s">
        <v>12</v>
      </c>
    </row>
    <row r="172" spans="1:20" x14ac:dyDescent="0.45">
      <c r="A172" s="9">
        <v>171</v>
      </c>
      <c r="B172" s="9" t="s">
        <v>520</v>
      </c>
      <c r="C172" s="9" t="s">
        <v>522</v>
      </c>
      <c r="D172" s="9" t="str">
        <f>SLR479_202312023[[#This Row],[Rok, publikacja]]&amp;SLR479_202312023[[#This Row],[DOI]]</f>
        <v>(2019) Education and Training, 61 (2), pp. 169 - 186, DOI: 10.1108/ET-03-2018-0082</v>
      </c>
      <c r="E172" s="9" t="s">
        <v>526</v>
      </c>
      <c r="F172" s="9" t="s">
        <v>523</v>
      </c>
      <c r="G172" s="9">
        <f>MID(SLR479_202312023[[#This Row],[Rok, publikacja, cytowania]],2,4)+0</f>
        <v>2019</v>
      </c>
      <c r="H172" s="9">
        <f>(MID(SLR479_202312023[[#This Row],[Rok, publikacja, cytowania]],FIND(" Cited ",SLR479_202312023[[#This Row],[Rok, publikacja, cytowania]])+7,SLR479_202312023[[#This Row],[IlośćZnakówLCyt]]))+0</f>
        <v>13</v>
      </c>
      <c r="I172" s="9">
        <f>FIND(" Cited ",SLR479_202312023[[#This Row],[Rok, publikacja, cytowania]])+7</f>
        <v>61</v>
      </c>
      <c r="J172" s="9">
        <f>FIND(" times",SLR479_202312023[[#This Row],[Rok, publikacja, cytowania]])</f>
        <v>63</v>
      </c>
      <c r="K172" s="9">
        <f>SLR479_202312023[[#This Row],[koniecLCyt]]-SLR479_202312023[[#This Row],[poczLCyt]]</f>
        <v>2</v>
      </c>
      <c r="L172" s="9">
        <f xml:space="preserve"> FIND(" Cited ",SLR479_202312023[[#This Row],[Rok, publikacja, cytowania]])</f>
        <v>54</v>
      </c>
      <c r="M172" s="9" t="str">
        <f>MID(SLR479_202312023[[#This Row],[Rok, publikacja, cytowania]],1,SLR479_202312023[[#This Row],[L_znaków_bez_cytowań]])</f>
        <v xml:space="preserve">(2019) Education and Training, 61 (2), pp. 169 - 186, </v>
      </c>
      <c r="N172" s="9" t="s">
        <v>524</v>
      </c>
      <c r="O172" s="9" t="s">
        <v>525</v>
      </c>
      <c r="P172" s="9">
        <f>COUNTIF(SLR479_202312023[[#This Row],[streszczenie]],"*"&amp;#REF!&amp;"*")</f>
        <v>0</v>
      </c>
      <c r="Q172" s="9">
        <f>COUNTIFS(SLR479_202312023[[#This Row],[streszczenie]],"*"&amp;#REF!&amp;"*",SLR479_202312023[[#This Row],[streszczenie]],"*"&amp;#REF!&amp;"*")</f>
        <v>0</v>
      </c>
      <c r="R172" s="9" t="s">
        <v>10</v>
      </c>
      <c r="S172" s="9" t="s">
        <v>11</v>
      </c>
      <c r="T172" s="9" t="s">
        <v>12</v>
      </c>
    </row>
    <row r="173" spans="1:20" x14ac:dyDescent="0.45">
      <c r="A173" s="9">
        <v>172</v>
      </c>
      <c r="B173" s="9" t="s">
        <v>542</v>
      </c>
      <c r="C173" s="9" t="s">
        <v>545</v>
      </c>
      <c r="D173" s="9" t="str">
        <f>SLR479_202312023[[#This Row],[Rok, publikacja]]&amp;SLR479_202312023[[#This Row],[DOI]]</f>
        <v>(2018) ACM Transactions on Computing Education, 18 (2), art. no. 8, DOI: 10.1145/3152098</v>
      </c>
      <c r="E173" s="9" t="s">
        <v>549</v>
      </c>
      <c r="F173" s="9" t="s">
        <v>546</v>
      </c>
      <c r="G173" s="9">
        <f>MID(SLR479_202312023[[#This Row],[Rok, publikacja, cytowania]],2,4)+0</f>
        <v>2018</v>
      </c>
      <c r="H173" s="9">
        <f>(MID(SLR479_202312023[[#This Row],[Rok, publikacja, cytowania]],FIND(" Cited ",SLR479_202312023[[#This Row],[Rok, publikacja, cytowania]])+7,SLR479_202312023[[#This Row],[IlośćZnakówLCyt]]))+0</f>
        <v>14</v>
      </c>
      <c r="I173" s="9">
        <f>FIND(" Cited ",SLR479_202312023[[#This Row],[Rok, publikacja, cytowania]])+7</f>
        <v>75</v>
      </c>
      <c r="J173" s="9">
        <f>FIND(" times",SLR479_202312023[[#This Row],[Rok, publikacja, cytowania]])</f>
        <v>77</v>
      </c>
      <c r="K173" s="9">
        <f>SLR479_202312023[[#This Row],[koniecLCyt]]-SLR479_202312023[[#This Row],[poczLCyt]]</f>
        <v>2</v>
      </c>
      <c r="L173" s="9">
        <f xml:space="preserve"> FIND(" Cited ",SLR479_202312023[[#This Row],[Rok, publikacja, cytowania]])</f>
        <v>68</v>
      </c>
      <c r="M173" s="9" t="str">
        <f>MID(SLR479_202312023[[#This Row],[Rok, publikacja, cytowania]],1,SLR479_202312023[[#This Row],[L_znaków_bez_cytowań]])</f>
        <v xml:space="preserve">(2018) ACM Transactions on Computing Education, 18 (2), art. no. 8, </v>
      </c>
      <c r="N173" s="9" t="s">
        <v>547</v>
      </c>
      <c r="O173" s="9" t="s">
        <v>548</v>
      </c>
      <c r="P173" s="9">
        <f>COUNTIF(SLR479_202312023[[#This Row],[streszczenie]],"*"&amp;#REF!&amp;"*")</f>
        <v>0</v>
      </c>
      <c r="Q173" s="9">
        <f>COUNTIFS(SLR479_202312023[[#This Row],[streszczenie]],"*"&amp;#REF!&amp;"*",SLR479_202312023[[#This Row],[streszczenie]],"*"&amp;#REF!&amp;"*")</f>
        <v>0</v>
      </c>
      <c r="R173" s="9" t="s">
        <v>10</v>
      </c>
      <c r="S173" s="9" t="s">
        <v>11</v>
      </c>
      <c r="T173" s="9" t="s">
        <v>12</v>
      </c>
    </row>
    <row r="174" spans="1:20" x14ac:dyDescent="0.45">
      <c r="A174" s="9">
        <v>173</v>
      </c>
      <c r="B174" s="9" t="s">
        <v>2891</v>
      </c>
      <c r="C174" s="9" t="s">
        <v>2894</v>
      </c>
      <c r="D174" s="9" t="str">
        <f>SLR479_202312023[[#This Row],[Rok, publikacja]]&amp;SLR479_202312023[[#This Row],[DOI]]</f>
        <v>(2008) Journal of Marketing for Higher Education, 18 (1), pp. 102 - 123, DOI: 10.1080/08841240802100345</v>
      </c>
      <c r="E174" s="9" t="s">
        <v>2898</v>
      </c>
      <c r="F174" s="9" t="s">
        <v>2895</v>
      </c>
      <c r="G174" s="9">
        <f>MID(SLR479_202312023[[#This Row],[Rok, publikacja, cytowania]],2,4)+0</f>
        <v>2008</v>
      </c>
      <c r="H174" s="9">
        <f>(MID(SLR479_202312023[[#This Row],[Rok, publikacja, cytowania]],FIND(" Cited ",SLR479_202312023[[#This Row],[Rok, publikacja, cytowania]])+7,SLR479_202312023[[#This Row],[IlośćZnakówLCyt]]))+0</f>
        <v>14</v>
      </c>
      <c r="I174" s="9">
        <f>FIND(" Cited ",SLR479_202312023[[#This Row],[Rok, publikacja, cytowania]])+7</f>
        <v>80</v>
      </c>
      <c r="J174" s="9">
        <f>FIND(" times",SLR479_202312023[[#This Row],[Rok, publikacja, cytowania]])</f>
        <v>82</v>
      </c>
      <c r="K174" s="9">
        <f>SLR479_202312023[[#This Row],[koniecLCyt]]-SLR479_202312023[[#This Row],[poczLCyt]]</f>
        <v>2</v>
      </c>
      <c r="L174" s="9">
        <f xml:space="preserve"> FIND(" Cited ",SLR479_202312023[[#This Row],[Rok, publikacja, cytowania]])</f>
        <v>73</v>
      </c>
      <c r="M174" s="9" t="str">
        <f>MID(SLR479_202312023[[#This Row],[Rok, publikacja, cytowania]],1,SLR479_202312023[[#This Row],[L_znaków_bez_cytowań]])</f>
        <v xml:space="preserve">(2008) Journal of Marketing for Higher Education, 18 (1), pp. 102 - 123, </v>
      </c>
      <c r="N174" s="9" t="s">
        <v>2896</v>
      </c>
      <c r="O174" s="9" t="s">
        <v>2897</v>
      </c>
      <c r="P174" s="9">
        <f>COUNTIF(SLR479_202312023[[#This Row],[streszczenie]],"*"&amp;#REF!&amp;"*")</f>
        <v>0</v>
      </c>
      <c r="Q174" s="9">
        <f>COUNTIFS(SLR479_202312023[[#This Row],[streszczenie]],"*"&amp;#REF!&amp;"*",SLR479_202312023[[#This Row],[streszczenie]],"*"&amp;#REF!&amp;"*")</f>
        <v>0</v>
      </c>
      <c r="R174" s="9" t="s">
        <v>10</v>
      </c>
      <c r="S174" s="9" t="s">
        <v>11</v>
      </c>
      <c r="T174" s="9" t="s">
        <v>12</v>
      </c>
    </row>
    <row r="175" spans="1:20" x14ac:dyDescent="0.45">
      <c r="A175" s="9">
        <v>174</v>
      </c>
      <c r="B175" s="9" t="s">
        <v>2899</v>
      </c>
      <c r="C175" s="9" t="s">
        <v>2902</v>
      </c>
      <c r="D175" s="9" t="str">
        <f>SLR479_202312023[[#This Row],[Rok, publikacja]]&amp;SLR479_202312023[[#This Row],[DOI]]</f>
        <v>(2020) Corporate Reputation Review, 23 (2), pp. 92 - 105, DOI: 10.1057/s41299-019-00080-2</v>
      </c>
      <c r="E175" s="9" t="s">
        <v>2906</v>
      </c>
      <c r="F175" s="9" t="s">
        <v>2903</v>
      </c>
      <c r="G175" s="9">
        <f>MID(SLR479_202312023[[#This Row],[Rok, publikacja, cytowania]],2,4)+0</f>
        <v>2020</v>
      </c>
      <c r="H175" s="9">
        <f>(MID(SLR479_202312023[[#This Row],[Rok, publikacja, cytowania]],FIND(" Cited ",SLR479_202312023[[#This Row],[Rok, publikacja, cytowania]])+7,SLR479_202312023[[#This Row],[IlośćZnakówLCyt]]))+0</f>
        <v>8</v>
      </c>
      <c r="I175" s="9">
        <f>FIND(" Cited ",SLR479_202312023[[#This Row],[Rok, publikacja, cytowania]])+7</f>
        <v>65</v>
      </c>
      <c r="J175" s="9">
        <f>FIND(" times",SLR479_202312023[[#This Row],[Rok, publikacja, cytowania]])</f>
        <v>66</v>
      </c>
      <c r="K175" s="9">
        <f>SLR479_202312023[[#This Row],[koniecLCyt]]-SLR479_202312023[[#This Row],[poczLCyt]]</f>
        <v>1</v>
      </c>
      <c r="L175" s="9">
        <f xml:space="preserve"> FIND(" Cited ",SLR479_202312023[[#This Row],[Rok, publikacja, cytowania]])</f>
        <v>58</v>
      </c>
      <c r="M175" s="9" t="str">
        <f>MID(SLR479_202312023[[#This Row],[Rok, publikacja, cytowania]],1,SLR479_202312023[[#This Row],[L_znaków_bez_cytowań]])</f>
        <v xml:space="preserve">(2020) Corporate Reputation Review, 23 (2), pp. 92 - 105, </v>
      </c>
      <c r="N175" s="9" t="s">
        <v>2904</v>
      </c>
      <c r="O175" s="9" t="s">
        <v>2905</v>
      </c>
      <c r="P175" s="9">
        <f>COUNTIF(SLR479_202312023[[#This Row],[streszczenie]],"*"&amp;#REF!&amp;"*")</f>
        <v>0</v>
      </c>
      <c r="Q175" s="9">
        <f>COUNTIFS(SLR479_202312023[[#This Row],[streszczenie]],"*"&amp;#REF!&amp;"*",SLR479_202312023[[#This Row],[streszczenie]],"*"&amp;#REF!&amp;"*")</f>
        <v>0</v>
      </c>
      <c r="R175" s="9" t="s">
        <v>10</v>
      </c>
      <c r="S175" s="9" t="s">
        <v>11</v>
      </c>
      <c r="T175" s="9" t="s">
        <v>12</v>
      </c>
    </row>
    <row r="176" spans="1:20" x14ac:dyDescent="0.45">
      <c r="A176" s="9">
        <v>175</v>
      </c>
      <c r="B176" s="9" t="s">
        <v>550</v>
      </c>
      <c r="C176" s="9" t="s">
        <v>553</v>
      </c>
      <c r="D176" s="9" t="str">
        <f>SLR479_202312023[[#This Row],[Rok, publikacja]]&amp;SLR479_202312023[[#This Row],[DOI]]</f>
        <v>(2017) Journal of Library Administration, 57 (3), pp. 311 - 326, DOI: 10.1080/01930826.2016.1243425</v>
      </c>
      <c r="E176" s="9" t="s">
        <v>557</v>
      </c>
      <c r="F176" s="9" t="s">
        <v>554</v>
      </c>
      <c r="G176" s="9">
        <f>MID(SLR479_202312023[[#This Row],[Rok, publikacja, cytowania]],2,4)+0</f>
        <v>2017</v>
      </c>
      <c r="H176" s="9">
        <f>(MID(SLR479_202312023[[#This Row],[Rok, publikacja, cytowania]],FIND(" Cited ",SLR479_202312023[[#This Row],[Rok, publikacja, cytowania]])+7,SLR479_202312023[[#This Row],[IlośćZnakówLCyt]]))+0</f>
        <v>10</v>
      </c>
      <c r="I176" s="9">
        <f>FIND(" Cited ",SLR479_202312023[[#This Row],[Rok, publikacja, cytowania]])+7</f>
        <v>72</v>
      </c>
      <c r="J176" s="9">
        <f>FIND(" times",SLR479_202312023[[#This Row],[Rok, publikacja, cytowania]])</f>
        <v>74</v>
      </c>
      <c r="K176" s="9">
        <f>SLR479_202312023[[#This Row],[koniecLCyt]]-SLR479_202312023[[#This Row],[poczLCyt]]</f>
        <v>2</v>
      </c>
      <c r="L176" s="9">
        <f xml:space="preserve"> FIND(" Cited ",SLR479_202312023[[#This Row],[Rok, publikacja, cytowania]])</f>
        <v>65</v>
      </c>
      <c r="M176" s="9" t="str">
        <f>MID(SLR479_202312023[[#This Row],[Rok, publikacja, cytowania]],1,SLR479_202312023[[#This Row],[L_znaków_bez_cytowań]])</f>
        <v xml:space="preserve">(2017) Journal of Library Administration, 57 (3), pp. 311 - 326, </v>
      </c>
      <c r="N176" s="9" t="s">
        <v>555</v>
      </c>
      <c r="O176" s="9" t="s">
        <v>556</v>
      </c>
      <c r="P176" s="9">
        <f>COUNTIF(SLR479_202312023[[#This Row],[streszczenie]],"*"&amp;#REF!&amp;"*")</f>
        <v>0</v>
      </c>
      <c r="Q176" s="9">
        <f>COUNTIFS(SLR479_202312023[[#This Row],[streszczenie]],"*"&amp;#REF!&amp;"*",SLR479_202312023[[#This Row],[streszczenie]],"*"&amp;#REF!&amp;"*")</f>
        <v>0</v>
      </c>
      <c r="R176" s="9" t="s">
        <v>10</v>
      </c>
      <c r="S176" s="9" t="s">
        <v>11</v>
      </c>
      <c r="T176" s="9" t="s">
        <v>12</v>
      </c>
    </row>
    <row r="177" spans="1:20" x14ac:dyDescent="0.45">
      <c r="A177" s="9">
        <v>176</v>
      </c>
      <c r="B177" s="9" t="s">
        <v>2907</v>
      </c>
      <c r="C177" s="9" t="s">
        <v>2910</v>
      </c>
      <c r="D177" s="9" t="str">
        <f>SLR479_202312023[[#This Row],[Rok, publikacja]]&amp;SLR479_202312023[[#This Row],[DOI]]</f>
        <v>(2018) International Journal of Technology, 9 (5), pp. 1049 - 1060, DOI: 10.14716/ijtech.v9i5.1363</v>
      </c>
      <c r="E177" s="9" t="s">
        <v>2914</v>
      </c>
      <c r="F177" s="9" t="s">
        <v>2911</v>
      </c>
      <c r="G177" s="9">
        <f>MID(SLR479_202312023[[#This Row],[Rok, publikacja, cytowania]],2,4)+0</f>
        <v>2018</v>
      </c>
      <c r="H177" s="9">
        <f>(MID(SLR479_202312023[[#This Row],[Rok, publikacja, cytowania]],FIND(" Cited ",SLR479_202312023[[#This Row],[Rok, publikacja, cytowania]])+7,SLR479_202312023[[#This Row],[IlośćZnakówLCyt]]))+0</f>
        <v>7</v>
      </c>
      <c r="I177" s="9">
        <f>FIND(" Cited ",SLR479_202312023[[#This Row],[Rok, publikacja, cytowania]])+7</f>
        <v>75</v>
      </c>
      <c r="J177" s="9">
        <f>FIND(" times",SLR479_202312023[[#This Row],[Rok, publikacja, cytowania]])</f>
        <v>76</v>
      </c>
      <c r="K177" s="9">
        <f>SLR479_202312023[[#This Row],[koniecLCyt]]-SLR479_202312023[[#This Row],[poczLCyt]]</f>
        <v>1</v>
      </c>
      <c r="L177" s="9">
        <f xml:space="preserve"> FIND(" Cited ",SLR479_202312023[[#This Row],[Rok, publikacja, cytowania]])</f>
        <v>68</v>
      </c>
      <c r="M177" s="9" t="str">
        <f>MID(SLR479_202312023[[#This Row],[Rok, publikacja, cytowania]],1,SLR479_202312023[[#This Row],[L_znaków_bez_cytowań]])</f>
        <v xml:space="preserve">(2018) International Journal of Technology, 9 (5), pp. 1049 - 1060, </v>
      </c>
      <c r="N177" s="9" t="s">
        <v>2912</v>
      </c>
      <c r="O177" s="9" t="s">
        <v>2913</v>
      </c>
      <c r="P177" s="9">
        <f>COUNTIF(SLR479_202312023[[#This Row],[streszczenie]],"*"&amp;#REF!&amp;"*")</f>
        <v>0</v>
      </c>
      <c r="Q177" s="9">
        <f>COUNTIFS(SLR479_202312023[[#This Row],[streszczenie]],"*"&amp;#REF!&amp;"*",SLR479_202312023[[#This Row],[streszczenie]],"*"&amp;#REF!&amp;"*")</f>
        <v>0</v>
      </c>
      <c r="R177" s="9" t="s">
        <v>10</v>
      </c>
      <c r="S177" s="9" t="s">
        <v>11</v>
      </c>
      <c r="T177" s="9" t="s">
        <v>12</v>
      </c>
    </row>
    <row r="178" spans="1:20" x14ac:dyDescent="0.45">
      <c r="A178" s="9">
        <v>177</v>
      </c>
      <c r="B178" s="9" t="s">
        <v>2915</v>
      </c>
      <c r="C178" s="9" t="s">
        <v>2917</v>
      </c>
      <c r="D178" s="9" t="str">
        <f>SLR479_202312023[[#This Row],[Rok, publikacja]]&amp;SLR479_202312023[[#This Row],[DOI]]</f>
        <v>(2017) Higher Education, 74 (1), pp. 1 - 16, DOI: 10.1007/s10734-016-0024-x</v>
      </c>
      <c r="E178" s="9" t="s">
        <v>2921</v>
      </c>
      <c r="F178" s="9" t="s">
        <v>2918</v>
      </c>
      <c r="G178" s="9">
        <f>MID(SLR479_202312023[[#This Row],[Rok, publikacja, cytowania]],2,4)+0</f>
        <v>2017</v>
      </c>
      <c r="H178" s="9">
        <f>(MID(SLR479_202312023[[#This Row],[Rok, publikacja, cytowania]],FIND(" Cited ",SLR479_202312023[[#This Row],[Rok, publikacja, cytowania]])+7,SLR479_202312023[[#This Row],[IlośćZnakówLCyt]]))+0</f>
        <v>11</v>
      </c>
      <c r="I178" s="9">
        <f>FIND(" Cited ",SLR479_202312023[[#This Row],[Rok, publikacja, cytowania]])+7</f>
        <v>52</v>
      </c>
      <c r="J178" s="9">
        <f>FIND(" times",SLR479_202312023[[#This Row],[Rok, publikacja, cytowania]])</f>
        <v>54</v>
      </c>
      <c r="K178" s="9">
        <f>SLR479_202312023[[#This Row],[koniecLCyt]]-SLR479_202312023[[#This Row],[poczLCyt]]</f>
        <v>2</v>
      </c>
      <c r="L178" s="9">
        <f xml:space="preserve"> FIND(" Cited ",SLR479_202312023[[#This Row],[Rok, publikacja, cytowania]])</f>
        <v>45</v>
      </c>
      <c r="M178" s="9" t="str">
        <f>MID(SLR479_202312023[[#This Row],[Rok, publikacja, cytowania]],1,SLR479_202312023[[#This Row],[L_znaków_bez_cytowań]])</f>
        <v xml:space="preserve">(2017) Higher Education, 74 (1), pp. 1 - 16, </v>
      </c>
      <c r="N178" s="9" t="s">
        <v>2919</v>
      </c>
      <c r="O178" s="9" t="s">
        <v>2920</v>
      </c>
      <c r="P178" s="9">
        <f>COUNTIF(SLR479_202312023[[#This Row],[streszczenie]],"*"&amp;#REF!&amp;"*")</f>
        <v>0</v>
      </c>
      <c r="Q178" s="9">
        <f>COUNTIFS(SLR479_202312023[[#This Row],[streszczenie]],"*"&amp;#REF!&amp;"*",SLR479_202312023[[#This Row],[streszczenie]],"*"&amp;#REF!&amp;"*")</f>
        <v>0</v>
      </c>
      <c r="R178" s="9" t="s">
        <v>10</v>
      </c>
      <c r="S178" s="9" t="s">
        <v>11</v>
      </c>
      <c r="T178" s="9" t="s">
        <v>12</v>
      </c>
    </row>
    <row r="179" spans="1:20" x14ac:dyDescent="0.45">
      <c r="A179" s="9">
        <v>178</v>
      </c>
      <c r="B179" s="9" t="s">
        <v>597</v>
      </c>
      <c r="C179" s="9" t="s">
        <v>599</v>
      </c>
      <c r="D179" s="9" t="str">
        <f>SLR479_202312023[[#This Row],[Rok, publikacja]]&amp;SLR479_202312023[[#This Row],[DOI]]</f>
        <v>(2021) Current Issues in Language Planning, 22 (1-2), pp. 99 - 116, DOI: 10.1080/14664208.2019.1700056</v>
      </c>
      <c r="E179" s="9" t="s">
        <v>603</v>
      </c>
      <c r="F179" s="9" t="s">
        <v>600</v>
      </c>
      <c r="G179" s="9">
        <f>MID(SLR479_202312023[[#This Row],[Rok, publikacja, cytowania]],2,4)+0</f>
        <v>2021</v>
      </c>
      <c r="H179" s="9">
        <f>(MID(SLR479_202312023[[#This Row],[Rok, publikacja, cytowania]],FIND(" Cited ",SLR479_202312023[[#This Row],[Rok, publikacja, cytowania]])+7,SLR479_202312023[[#This Row],[IlośćZnakówLCyt]]))+0</f>
        <v>7</v>
      </c>
      <c r="I179" s="9">
        <f>FIND(" Cited ",SLR479_202312023[[#This Row],[Rok, publikacja, cytowania]])+7</f>
        <v>75</v>
      </c>
      <c r="J179" s="9">
        <f>FIND(" times",SLR479_202312023[[#This Row],[Rok, publikacja, cytowania]])</f>
        <v>76</v>
      </c>
      <c r="K179" s="9">
        <f>SLR479_202312023[[#This Row],[koniecLCyt]]-SLR479_202312023[[#This Row],[poczLCyt]]</f>
        <v>1</v>
      </c>
      <c r="L179" s="9">
        <f xml:space="preserve"> FIND(" Cited ",SLR479_202312023[[#This Row],[Rok, publikacja, cytowania]])</f>
        <v>68</v>
      </c>
      <c r="M179" s="9" t="str">
        <f>MID(SLR479_202312023[[#This Row],[Rok, publikacja, cytowania]],1,SLR479_202312023[[#This Row],[L_znaków_bez_cytowań]])</f>
        <v xml:space="preserve">(2021) Current Issues in Language Planning, 22 (1-2), pp. 99 - 116, </v>
      </c>
      <c r="N179" s="9" t="s">
        <v>601</v>
      </c>
      <c r="O179" s="9" t="s">
        <v>602</v>
      </c>
      <c r="P179" s="9">
        <f>COUNTIF(SLR479_202312023[[#This Row],[streszczenie]],"*"&amp;#REF!&amp;"*")</f>
        <v>0</v>
      </c>
      <c r="Q179" s="9">
        <f>COUNTIFS(SLR479_202312023[[#This Row],[streszczenie]],"*"&amp;#REF!&amp;"*",SLR479_202312023[[#This Row],[streszczenie]],"*"&amp;#REF!&amp;"*")</f>
        <v>0</v>
      </c>
      <c r="R179" s="9" t="s">
        <v>10</v>
      </c>
      <c r="S179" s="9" t="s">
        <v>11</v>
      </c>
      <c r="T179" s="9" t="s">
        <v>12</v>
      </c>
    </row>
    <row r="180" spans="1:20" x14ac:dyDescent="0.45">
      <c r="A180" s="9">
        <v>179</v>
      </c>
      <c r="B180" s="9" t="s">
        <v>2922</v>
      </c>
      <c r="C180" s="9" t="s">
        <v>2925</v>
      </c>
      <c r="D180" s="9" t="str">
        <f>SLR479_202312023[[#This Row],[Rok, publikacja]]&amp;SLR479_202312023[[#This Row],[DOI]]</f>
        <v>(2014) Knowledge and Process Management, 21 (4), pp. 260 - 269, DOI: 10.1002/kpm.1444</v>
      </c>
      <c r="E180" s="9" t="s">
        <v>2929</v>
      </c>
      <c r="F180" s="9" t="s">
        <v>2926</v>
      </c>
      <c r="G180" s="9">
        <f>MID(SLR479_202312023[[#This Row],[Rok, publikacja, cytowania]],2,4)+0</f>
        <v>2014</v>
      </c>
      <c r="H180" s="9">
        <f>(MID(SLR479_202312023[[#This Row],[Rok, publikacja, cytowania]],FIND(" Cited ",SLR479_202312023[[#This Row],[Rok, publikacja, cytowania]])+7,SLR479_202312023[[#This Row],[IlośćZnakówLCyt]]))+0</f>
        <v>10</v>
      </c>
      <c r="I180" s="9">
        <f>FIND(" Cited ",SLR479_202312023[[#This Row],[Rok, publikacja, cytowania]])+7</f>
        <v>71</v>
      </c>
      <c r="J180" s="9">
        <f>FIND(" times",SLR479_202312023[[#This Row],[Rok, publikacja, cytowania]])</f>
        <v>73</v>
      </c>
      <c r="K180" s="9">
        <f>SLR479_202312023[[#This Row],[koniecLCyt]]-SLR479_202312023[[#This Row],[poczLCyt]]</f>
        <v>2</v>
      </c>
      <c r="L180" s="9">
        <f xml:space="preserve"> FIND(" Cited ",SLR479_202312023[[#This Row],[Rok, publikacja, cytowania]])</f>
        <v>64</v>
      </c>
      <c r="M180" s="9" t="str">
        <f>MID(SLR479_202312023[[#This Row],[Rok, publikacja, cytowania]],1,SLR479_202312023[[#This Row],[L_znaków_bez_cytowań]])</f>
        <v xml:space="preserve">(2014) Knowledge and Process Management, 21 (4), pp. 260 - 269, </v>
      </c>
      <c r="N180" s="9" t="s">
        <v>2927</v>
      </c>
      <c r="O180" s="9" t="s">
        <v>2928</v>
      </c>
      <c r="P180" s="9">
        <f>COUNTIF(SLR479_202312023[[#This Row],[streszczenie]],"*"&amp;#REF!&amp;"*")</f>
        <v>0</v>
      </c>
      <c r="Q180" s="9">
        <f>COUNTIFS(SLR479_202312023[[#This Row],[streszczenie]],"*"&amp;#REF!&amp;"*",SLR479_202312023[[#This Row],[streszczenie]],"*"&amp;#REF!&amp;"*")</f>
        <v>0</v>
      </c>
      <c r="R180" s="9" t="s">
        <v>10</v>
      </c>
      <c r="S180" s="9" t="s">
        <v>11</v>
      </c>
      <c r="T180" s="9" t="s">
        <v>12</v>
      </c>
    </row>
    <row r="181" spans="1:20" x14ac:dyDescent="0.45">
      <c r="A181" s="9">
        <v>180</v>
      </c>
      <c r="B181" s="9" t="s">
        <v>2930</v>
      </c>
      <c r="C181" s="9" t="s">
        <v>2933</v>
      </c>
      <c r="D181" s="9" t="str">
        <f>SLR479_202312023[[#This Row],[Rok, publikacja]]&amp;SLR479_202312023[[#This Row],[DOI]]</f>
        <v>(2015) CSEDU 2015 - 7th International Conference on Computer Supported Education, Proceedings, 2, pp. 109 - 115, DOI: 10.5220/0005453201090115</v>
      </c>
      <c r="E181" s="9" t="s">
        <v>2937</v>
      </c>
      <c r="F181" s="9" t="s">
        <v>2934</v>
      </c>
      <c r="G181" s="9">
        <f>MID(SLR479_202312023[[#This Row],[Rok, publikacja, cytowania]],2,4)+0</f>
        <v>2015</v>
      </c>
      <c r="H181" s="9">
        <f>(MID(SLR479_202312023[[#This Row],[Rok, publikacja, cytowania]],FIND(" Cited ",SLR479_202312023[[#This Row],[Rok, publikacja, cytowania]])+7,SLR479_202312023[[#This Row],[IlośćZnakówLCyt]]))+0</f>
        <v>7</v>
      </c>
      <c r="I181" s="9">
        <f>FIND(" Cited ",SLR479_202312023[[#This Row],[Rok, publikacja, cytowania]])+7</f>
        <v>120</v>
      </c>
      <c r="J181" s="9">
        <f>FIND(" times",SLR479_202312023[[#This Row],[Rok, publikacja, cytowania]])</f>
        <v>121</v>
      </c>
      <c r="K181" s="9">
        <f>SLR479_202312023[[#This Row],[koniecLCyt]]-SLR479_202312023[[#This Row],[poczLCyt]]</f>
        <v>1</v>
      </c>
      <c r="L181" s="9">
        <f xml:space="preserve"> FIND(" Cited ",SLR479_202312023[[#This Row],[Rok, publikacja, cytowania]])</f>
        <v>113</v>
      </c>
      <c r="M181" s="9" t="str">
        <f>MID(SLR479_202312023[[#This Row],[Rok, publikacja, cytowania]],1,SLR479_202312023[[#This Row],[L_znaków_bez_cytowań]])</f>
        <v xml:space="preserve">(2015) CSEDU 2015 - 7th International Conference on Computer Supported Education, Proceedings, 2, pp. 109 - 115, </v>
      </c>
      <c r="N181" s="9" t="s">
        <v>2935</v>
      </c>
      <c r="O181" s="9" t="s">
        <v>2936</v>
      </c>
      <c r="P181" s="9">
        <f>COUNTIF(SLR479_202312023[[#This Row],[streszczenie]],"*"&amp;#REF!&amp;"*")</f>
        <v>0</v>
      </c>
      <c r="Q181" s="9">
        <f>COUNTIFS(SLR479_202312023[[#This Row],[streszczenie]],"*"&amp;#REF!&amp;"*",SLR479_202312023[[#This Row],[streszczenie]],"*"&amp;#REF!&amp;"*")</f>
        <v>0</v>
      </c>
      <c r="R181" s="9" t="s">
        <v>10</v>
      </c>
      <c r="S181" s="9" t="s">
        <v>207</v>
      </c>
      <c r="T181" s="9" t="s">
        <v>12</v>
      </c>
    </row>
    <row r="182" spans="1:20" x14ac:dyDescent="0.45">
      <c r="A182" s="9">
        <v>181</v>
      </c>
      <c r="B182" s="9" t="s">
        <v>611</v>
      </c>
      <c r="C182" s="9" t="s">
        <v>614</v>
      </c>
      <c r="D182" s="9" t="str">
        <f>SLR479_202312023[[#This Row],[Rok, publikacja]]&amp;SLR479_202312023[[#This Row],[DOI]]</f>
        <v>(2014) Teachers College Record, 116 (10), 0</v>
      </c>
      <c r="E182" s="9" t="s">
        <v>617</v>
      </c>
      <c r="F182" s="9" t="s">
        <v>615</v>
      </c>
      <c r="G182" s="9">
        <f>MID(SLR479_202312023[[#This Row],[Rok, publikacja, cytowania]],2,4)+0</f>
        <v>2014</v>
      </c>
      <c r="H182" s="9">
        <f>(MID(SLR479_202312023[[#This Row],[Rok, publikacja, cytowania]],FIND(" Cited ",SLR479_202312023[[#This Row],[Rok, publikacja, cytowania]])+7,SLR479_202312023[[#This Row],[IlośćZnakówLCyt]]))+0</f>
        <v>7</v>
      </c>
      <c r="I182" s="9">
        <f>FIND(" Cited ",SLR479_202312023[[#This Row],[Rok, publikacja, cytowania]])+7</f>
        <v>49</v>
      </c>
      <c r="J182" s="9">
        <f>FIND(" times",SLR479_202312023[[#This Row],[Rok, publikacja, cytowania]])</f>
        <v>50</v>
      </c>
      <c r="K182" s="9">
        <f>SLR479_202312023[[#This Row],[koniecLCyt]]-SLR479_202312023[[#This Row],[poczLCyt]]</f>
        <v>1</v>
      </c>
      <c r="L182" s="9">
        <f xml:space="preserve"> FIND(" Cited ",SLR479_202312023[[#This Row],[Rok, publikacja, cytowania]])</f>
        <v>42</v>
      </c>
      <c r="M182" s="9" t="str">
        <f>MID(SLR479_202312023[[#This Row],[Rok, publikacja, cytowania]],1,SLR479_202312023[[#This Row],[L_znaków_bez_cytowań]])</f>
        <v xml:space="preserve">(2014) Teachers College Record, 116 (10), </v>
      </c>
      <c r="N182" s="9">
        <v>0</v>
      </c>
      <c r="O182" s="9" t="s">
        <v>616</v>
      </c>
      <c r="P182" s="9">
        <f>COUNTIF(SLR479_202312023[[#This Row],[streszczenie]],"*"&amp;#REF!&amp;"*")</f>
        <v>0</v>
      </c>
      <c r="Q182" s="9">
        <f>COUNTIFS(SLR479_202312023[[#This Row],[streszczenie]],"*"&amp;#REF!&amp;"*",SLR479_202312023[[#This Row],[streszczenie]],"*"&amp;#REF!&amp;"*")</f>
        <v>0</v>
      </c>
      <c r="R182" s="9" t="s">
        <v>10</v>
      </c>
      <c r="S182" s="9" t="s">
        <v>11</v>
      </c>
      <c r="T182" s="9" t="s">
        <v>12</v>
      </c>
    </row>
    <row r="183" spans="1:20" x14ac:dyDescent="0.45">
      <c r="A183" s="9">
        <v>182</v>
      </c>
      <c r="B183" s="9" t="s">
        <v>2938</v>
      </c>
      <c r="C183" s="9" t="s">
        <v>2941</v>
      </c>
      <c r="D183" s="9" t="str">
        <f>SLR479_202312023[[#This Row],[Rok, publikacja]]&amp;SLR479_202312023[[#This Row],[DOI]]</f>
        <v>(2012) Management of Environmental Quality, 23 (3), pp. 291 - 299, DOI: 10.1108/14777831211217495</v>
      </c>
      <c r="E183" s="9" t="s">
        <v>2945</v>
      </c>
      <c r="F183" s="9" t="s">
        <v>2942</v>
      </c>
      <c r="G183" s="9">
        <f>MID(SLR479_202312023[[#This Row],[Rok, publikacja, cytowania]],2,4)+0</f>
        <v>2012</v>
      </c>
      <c r="H183" s="9">
        <f>(MID(SLR479_202312023[[#This Row],[Rok, publikacja, cytowania]],FIND(" Cited ",SLR479_202312023[[#This Row],[Rok, publikacja, cytowania]])+7,SLR479_202312023[[#This Row],[IlośćZnakówLCyt]]))+0</f>
        <v>12</v>
      </c>
      <c r="I183" s="9">
        <f>FIND(" Cited ",SLR479_202312023[[#This Row],[Rok, publikacja, cytowania]])+7</f>
        <v>74</v>
      </c>
      <c r="J183" s="9">
        <f>FIND(" times",SLR479_202312023[[#This Row],[Rok, publikacja, cytowania]])</f>
        <v>76</v>
      </c>
      <c r="K183" s="9">
        <f>SLR479_202312023[[#This Row],[koniecLCyt]]-SLR479_202312023[[#This Row],[poczLCyt]]</f>
        <v>2</v>
      </c>
      <c r="L183" s="9">
        <f xml:space="preserve"> FIND(" Cited ",SLR479_202312023[[#This Row],[Rok, publikacja, cytowania]])</f>
        <v>67</v>
      </c>
      <c r="M183" s="9" t="str">
        <f>MID(SLR479_202312023[[#This Row],[Rok, publikacja, cytowania]],1,SLR479_202312023[[#This Row],[L_znaków_bez_cytowań]])</f>
        <v xml:space="preserve">(2012) Management of Environmental Quality, 23 (3), pp. 291 - 299, </v>
      </c>
      <c r="N183" s="9" t="s">
        <v>2943</v>
      </c>
      <c r="O183" s="9" t="s">
        <v>2944</v>
      </c>
      <c r="P183" s="9">
        <f>COUNTIF(SLR479_202312023[[#This Row],[streszczenie]],"*"&amp;#REF!&amp;"*")</f>
        <v>0</v>
      </c>
      <c r="Q183" s="9">
        <f>COUNTIFS(SLR479_202312023[[#This Row],[streszczenie]],"*"&amp;#REF!&amp;"*",SLR479_202312023[[#This Row],[streszczenie]],"*"&amp;#REF!&amp;"*")</f>
        <v>0</v>
      </c>
      <c r="R183" s="9" t="s">
        <v>10</v>
      </c>
      <c r="S183" s="9" t="s">
        <v>11</v>
      </c>
      <c r="T183" s="9" t="s">
        <v>12</v>
      </c>
    </row>
    <row r="184" spans="1:20" x14ac:dyDescent="0.45">
      <c r="A184" s="9">
        <v>183</v>
      </c>
      <c r="B184" s="9" t="s">
        <v>618</v>
      </c>
      <c r="C184" s="9" t="s">
        <v>621</v>
      </c>
      <c r="D184" s="9" t="str">
        <f>SLR479_202312023[[#This Row],[Rok, publikacja]]&amp;SLR479_202312023[[#This Row],[DOI]]</f>
        <v>(2014) ETS Research Report Series, 2014 (2), pp. 1 - 26, DOI: 10.1002/ets2.12024</v>
      </c>
      <c r="E184" s="9" t="s">
        <v>625</v>
      </c>
      <c r="F184" s="9" t="s">
        <v>622</v>
      </c>
      <c r="G184" s="9">
        <f>MID(SLR479_202312023[[#This Row],[Rok, publikacja, cytowania]],2,4)+0</f>
        <v>2014</v>
      </c>
      <c r="H184" s="9">
        <f>(MID(SLR479_202312023[[#This Row],[Rok, publikacja, cytowania]],FIND(" Cited ",SLR479_202312023[[#This Row],[Rok, publikacja, cytowania]])+7,SLR479_202312023[[#This Row],[IlośćZnakówLCyt]]))+0</f>
        <v>10</v>
      </c>
      <c r="I184" s="9">
        <f>FIND(" Cited ",SLR479_202312023[[#This Row],[Rok, publikacja, cytowania]])+7</f>
        <v>64</v>
      </c>
      <c r="J184" s="9">
        <f>FIND(" times",SLR479_202312023[[#This Row],[Rok, publikacja, cytowania]])</f>
        <v>66</v>
      </c>
      <c r="K184" s="9">
        <f>SLR479_202312023[[#This Row],[koniecLCyt]]-SLR479_202312023[[#This Row],[poczLCyt]]</f>
        <v>2</v>
      </c>
      <c r="L184" s="9">
        <f xml:space="preserve"> FIND(" Cited ",SLR479_202312023[[#This Row],[Rok, publikacja, cytowania]])</f>
        <v>57</v>
      </c>
      <c r="M184" s="9" t="str">
        <f>MID(SLR479_202312023[[#This Row],[Rok, publikacja, cytowania]],1,SLR479_202312023[[#This Row],[L_znaków_bez_cytowań]])</f>
        <v xml:space="preserve">(2014) ETS Research Report Series, 2014 (2), pp. 1 - 26, </v>
      </c>
      <c r="N184" s="9" t="s">
        <v>623</v>
      </c>
      <c r="O184" s="9" t="s">
        <v>624</v>
      </c>
      <c r="P184" s="9">
        <f>COUNTIF(SLR479_202312023[[#This Row],[streszczenie]],"*"&amp;#REF!&amp;"*")</f>
        <v>0</v>
      </c>
      <c r="Q184" s="9">
        <f>COUNTIFS(SLR479_202312023[[#This Row],[streszczenie]],"*"&amp;#REF!&amp;"*",SLR479_202312023[[#This Row],[streszczenie]],"*"&amp;#REF!&amp;"*")</f>
        <v>0</v>
      </c>
      <c r="R184" s="9" t="s">
        <v>10</v>
      </c>
      <c r="S184" s="9" t="s">
        <v>11</v>
      </c>
      <c r="T184" s="9" t="s">
        <v>12</v>
      </c>
    </row>
    <row r="185" spans="1:20" x14ac:dyDescent="0.45">
      <c r="A185" s="9">
        <v>184</v>
      </c>
      <c r="B185" s="9" t="s">
        <v>2946</v>
      </c>
      <c r="C185" s="9" t="s">
        <v>2948</v>
      </c>
      <c r="D185" s="9" t="str">
        <f>SLR479_202312023[[#This Row],[Rok, publikacja]]&amp;SLR479_202312023[[#This Row],[DOI]]</f>
        <v>(2021) Innovative Higher Education, 46 (6), pp. 777 - 793, DOI: 10.1007/s10755-021-09561-x</v>
      </c>
      <c r="E185" s="9" t="s">
        <v>2952</v>
      </c>
      <c r="F185" s="9" t="s">
        <v>2949</v>
      </c>
      <c r="G185" s="9">
        <f>MID(SLR479_202312023[[#This Row],[Rok, publikacja, cytowania]],2,4)+0</f>
        <v>2021</v>
      </c>
      <c r="H185" s="9">
        <f>(MID(SLR479_202312023[[#This Row],[Rok, publikacja, cytowania]],FIND(" Cited ",SLR479_202312023[[#This Row],[Rok, publikacja, cytowania]])+7,SLR479_202312023[[#This Row],[IlośćZnakówLCyt]]))+0</f>
        <v>8</v>
      </c>
      <c r="I185" s="9">
        <f>FIND(" Cited ",SLR479_202312023[[#This Row],[Rok, publikacja, cytowania]])+7</f>
        <v>66</v>
      </c>
      <c r="J185" s="9">
        <f>FIND(" times",SLR479_202312023[[#This Row],[Rok, publikacja, cytowania]])</f>
        <v>67</v>
      </c>
      <c r="K185" s="9">
        <f>SLR479_202312023[[#This Row],[koniecLCyt]]-SLR479_202312023[[#This Row],[poczLCyt]]</f>
        <v>1</v>
      </c>
      <c r="L185" s="9">
        <f xml:space="preserve"> FIND(" Cited ",SLR479_202312023[[#This Row],[Rok, publikacja, cytowania]])</f>
        <v>59</v>
      </c>
      <c r="M185" s="9" t="str">
        <f>MID(SLR479_202312023[[#This Row],[Rok, publikacja, cytowania]],1,SLR479_202312023[[#This Row],[L_znaków_bez_cytowań]])</f>
        <v xml:space="preserve">(2021) Innovative Higher Education, 46 (6), pp. 777 - 793, </v>
      </c>
      <c r="N185" s="9" t="s">
        <v>2950</v>
      </c>
      <c r="O185" s="9" t="s">
        <v>2951</v>
      </c>
      <c r="P185" s="9">
        <f>COUNTIF(SLR479_202312023[[#This Row],[streszczenie]],"*"&amp;#REF!&amp;"*")</f>
        <v>0</v>
      </c>
      <c r="Q185" s="9">
        <f>COUNTIFS(SLR479_202312023[[#This Row],[streszczenie]],"*"&amp;#REF!&amp;"*",SLR479_202312023[[#This Row],[streszczenie]],"*"&amp;#REF!&amp;"*")</f>
        <v>0</v>
      </c>
      <c r="R185" s="9" t="s">
        <v>10</v>
      </c>
      <c r="S185" s="9" t="s">
        <v>11</v>
      </c>
      <c r="T185" s="9" t="s">
        <v>12</v>
      </c>
    </row>
    <row r="186" spans="1:20" x14ac:dyDescent="0.45">
      <c r="A186" s="9">
        <v>185</v>
      </c>
      <c r="B186" s="9" t="s">
        <v>2953</v>
      </c>
      <c r="C186" s="9" t="s">
        <v>2955</v>
      </c>
      <c r="D186" s="9" t="str">
        <f>SLR479_202312023[[#This Row],[Rok, publikacja]]&amp;SLR479_202312023[[#This Row],[DOI]]</f>
        <v>(2009) European Educational Research Journal, 8 (2), pp. 218 - 235, DOI: 10.2304/eerj.2009.8.2.218</v>
      </c>
      <c r="E186" s="9" t="s">
        <v>2959</v>
      </c>
      <c r="F186" s="9" t="s">
        <v>2956</v>
      </c>
      <c r="G186" s="9">
        <f>MID(SLR479_202312023[[#This Row],[Rok, publikacja, cytowania]],2,4)+0</f>
        <v>2009</v>
      </c>
      <c r="H186" s="9">
        <f>(MID(SLR479_202312023[[#This Row],[Rok, publikacja, cytowania]],FIND(" Cited ",SLR479_202312023[[#This Row],[Rok, publikacja, cytowania]])+7,SLR479_202312023[[#This Row],[IlośćZnakówLCyt]]))+0</f>
        <v>7</v>
      </c>
      <c r="I186" s="9">
        <f>FIND(" Cited ",SLR479_202312023[[#This Row],[Rok, publikacja, cytowania]])+7</f>
        <v>75</v>
      </c>
      <c r="J186" s="9">
        <f>FIND(" times",SLR479_202312023[[#This Row],[Rok, publikacja, cytowania]])</f>
        <v>76</v>
      </c>
      <c r="K186" s="9">
        <f>SLR479_202312023[[#This Row],[koniecLCyt]]-SLR479_202312023[[#This Row],[poczLCyt]]</f>
        <v>1</v>
      </c>
      <c r="L186" s="9">
        <f xml:space="preserve"> FIND(" Cited ",SLR479_202312023[[#This Row],[Rok, publikacja, cytowania]])</f>
        <v>68</v>
      </c>
      <c r="M186" s="9" t="str">
        <f>MID(SLR479_202312023[[#This Row],[Rok, publikacja, cytowania]],1,SLR479_202312023[[#This Row],[L_znaków_bez_cytowań]])</f>
        <v xml:space="preserve">(2009) European Educational Research Journal, 8 (2), pp. 218 - 235, </v>
      </c>
      <c r="N186" s="9" t="s">
        <v>2957</v>
      </c>
      <c r="O186" s="9" t="s">
        <v>2958</v>
      </c>
      <c r="P186" s="9">
        <f>COUNTIF(SLR479_202312023[[#This Row],[streszczenie]],"*"&amp;#REF!&amp;"*")</f>
        <v>0</v>
      </c>
      <c r="Q186" s="9">
        <f>COUNTIFS(SLR479_202312023[[#This Row],[streszczenie]],"*"&amp;#REF!&amp;"*",SLR479_202312023[[#This Row],[streszczenie]],"*"&amp;#REF!&amp;"*")</f>
        <v>0</v>
      </c>
      <c r="R186" s="9" t="s">
        <v>10</v>
      </c>
      <c r="S186" s="9" t="s">
        <v>175</v>
      </c>
      <c r="T186" s="9" t="s">
        <v>12</v>
      </c>
    </row>
    <row r="187" spans="1:20" x14ac:dyDescent="0.45">
      <c r="A187" s="9">
        <v>186</v>
      </c>
      <c r="B187" s="9" t="s">
        <v>2960</v>
      </c>
      <c r="C187" s="9" t="s">
        <v>2963</v>
      </c>
      <c r="D187" s="9" t="str">
        <f>SLR479_202312023[[#This Row],[Rok, publikacja]]&amp;SLR479_202312023[[#This Row],[DOI]]</f>
        <v>(2021) European Journal of Public Health, 31, pp. I64 - I70, DOI: 10.1093/eurpub/ckab040</v>
      </c>
      <c r="E187" s="9" t="s">
        <v>2967</v>
      </c>
      <c r="F187" s="9" t="s">
        <v>2964</v>
      </c>
      <c r="G187" s="9">
        <f>MID(SLR479_202312023[[#This Row],[Rok, publikacja, cytowania]],2,4)+0</f>
        <v>2021</v>
      </c>
      <c r="H187" s="9">
        <f>(MID(SLR479_202312023[[#This Row],[Rok, publikacja, cytowania]],FIND(" Cited ",SLR479_202312023[[#This Row],[Rok, publikacja, cytowania]])+7,SLR479_202312023[[#This Row],[IlośćZnakówLCyt]]))+0</f>
        <v>6</v>
      </c>
      <c r="I187" s="9">
        <f>FIND(" Cited ",SLR479_202312023[[#This Row],[Rok, publikacja, cytowania]])+7</f>
        <v>68</v>
      </c>
      <c r="J187" s="9">
        <f>FIND(" times",SLR479_202312023[[#This Row],[Rok, publikacja, cytowania]])</f>
        <v>69</v>
      </c>
      <c r="K187" s="9">
        <f>SLR479_202312023[[#This Row],[koniecLCyt]]-SLR479_202312023[[#This Row],[poczLCyt]]</f>
        <v>1</v>
      </c>
      <c r="L187" s="9">
        <f xml:space="preserve"> FIND(" Cited ",SLR479_202312023[[#This Row],[Rok, publikacja, cytowania]])</f>
        <v>61</v>
      </c>
      <c r="M187" s="9" t="str">
        <f>MID(SLR479_202312023[[#This Row],[Rok, publikacja, cytowania]],1,SLR479_202312023[[#This Row],[L_znaków_bez_cytowań]])</f>
        <v xml:space="preserve">(2021) European Journal of Public Health, 31, pp. I64 - I70, </v>
      </c>
      <c r="N187" s="9" t="s">
        <v>2965</v>
      </c>
      <c r="O187" s="9" t="s">
        <v>2966</v>
      </c>
      <c r="P187" s="9">
        <f>COUNTIF(SLR479_202312023[[#This Row],[streszczenie]],"*"&amp;#REF!&amp;"*")</f>
        <v>0</v>
      </c>
      <c r="Q187" s="9">
        <f>COUNTIFS(SLR479_202312023[[#This Row],[streszczenie]],"*"&amp;#REF!&amp;"*",SLR479_202312023[[#This Row],[streszczenie]],"*"&amp;#REF!&amp;"*")</f>
        <v>0</v>
      </c>
      <c r="R187" s="9" t="s">
        <v>10</v>
      </c>
      <c r="S187" s="9" t="s">
        <v>11</v>
      </c>
      <c r="T187" s="9" t="s">
        <v>12</v>
      </c>
    </row>
    <row r="188" spans="1:20" x14ac:dyDescent="0.45">
      <c r="A188" s="9">
        <v>187</v>
      </c>
      <c r="B188" s="9" t="s">
        <v>648</v>
      </c>
      <c r="C188" s="9" t="s">
        <v>651</v>
      </c>
      <c r="D188" s="9" t="str">
        <f>SLR479_202312023[[#This Row],[Rok, publikacja]]&amp;SLR479_202312023[[#This Row],[DOI]]</f>
        <v>(2020) Journal of Pedagogical Research, 4 (4), pp. 453 - 474, DOI: 10.33902/JPR.2020063574</v>
      </c>
      <c r="E188" s="9" t="s">
        <v>655</v>
      </c>
      <c r="F188" s="9" t="s">
        <v>652</v>
      </c>
      <c r="G188" s="9">
        <f>MID(SLR479_202312023[[#This Row],[Rok, publikacja, cytowania]],2,4)+0</f>
        <v>2020</v>
      </c>
      <c r="H188" s="9">
        <f>(MID(SLR479_202312023[[#This Row],[Rok, publikacja, cytowania]],FIND(" Cited ",SLR479_202312023[[#This Row],[Rok, publikacja, cytowania]])+7,SLR479_202312023[[#This Row],[IlośćZnakówLCyt]]))+0</f>
        <v>9</v>
      </c>
      <c r="I188" s="9">
        <f>FIND(" Cited ",SLR479_202312023[[#This Row],[Rok, publikacja, cytowania]])+7</f>
        <v>69</v>
      </c>
      <c r="J188" s="9">
        <f>FIND(" times",SLR479_202312023[[#This Row],[Rok, publikacja, cytowania]])</f>
        <v>70</v>
      </c>
      <c r="K188" s="9">
        <f>SLR479_202312023[[#This Row],[koniecLCyt]]-SLR479_202312023[[#This Row],[poczLCyt]]</f>
        <v>1</v>
      </c>
      <c r="L188" s="9">
        <f xml:space="preserve"> FIND(" Cited ",SLR479_202312023[[#This Row],[Rok, publikacja, cytowania]])</f>
        <v>62</v>
      </c>
      <c r="M188" s="9" t="str">
        <f>MID(SLR479_202312023[[#This Row],[Rok, publikacja, cytowania]],1,SLR479_202312023[[#This Row],[L_znaków_bez_cytowań]])</f>
        <v xml:space="preserve">(2020) Journal of Pedagogical Research, 4 (4), pp. 453 - 474, </v>
      </c>
      <c r="N188" s="9" t="s">
        <v>653</v>
      </c>
      <c r="O188" s="9" t="s">
        <v>654</v>
      </c>
      <c r="P188" s="9">
        <f>COUNTIF(SLR479_202312023[[#This Row],[streszczenie]],"*"&amp;#REF!&amp;"*")</f>
        <v>0</v>
      </c>
      <c r="Q188" s="9">
        <f>COUNTIFS(SLR479_202312023[[#This Row],[streszczenie]],"*"&amp;#REF!&amp;"*",SLR479_202312023[[#This Row],[streszczenie]],"*"&amp;#REF!&amp;"*")</f>
        <v>0</v>
      </c>
      <c r="R188" s="9" t="s">
        <v>10</v>
      </c>
      <c r="S188" s="9" t="s">
        <v>11</v>
      </c>
      <c r="T188" s="9" t="s">
        <v>12</v>
      </c>
    </row>
    <row r="189" spans="1:20" x14ac:dyDescent="0.45">
      <c r="A189" s="9">
        <v>188</v>
      </c>
      <c r="B189" s="9" t="s">
        <v>2537</v>
      </c>
      <c r="C189" s="9" t="s">
        <v>2968</v>
      </c>
      <c r="D189" s="9" t="str">
        <f>SLR479_202312023[[#This Row],[Rok, publikacja]]&amp;SLR479_202312023[[#This Row],[DOI]]</f>
        <v>(2018) International Journal of Disclosure and Governance, 15 (1), pp. 29 - 39, DOI: 10.1057/s41310-018-0034-2</v>
      </c>
      <c r="E189" s="9" t="s">
        <v>2972</v>
      </c>
      <c r="F189" s="9" t="s">
        <v>2969</v>
      </c>
      <c r="G189" s="9">
        <f>MID(SLR479_202312023[[#This Row],[Rok, publikacja, cytowania]],2,4)+0</f>
        <v>2018</v>
      </c>
      <c r="H189" s="9">
        <f>(MID(SLR479_202312023[[#This Row],[Rok, publikacja, cytowania]],FIND(" Cited ",SLR479_202312023[[#This Row],[Rok, publikacja, cytowania]])+7,SLR479_202312023[[#This Row],[IlośćZnakówLCyt]]))+0</f>
        <v>10</v>
      </c>
      <c r="I189" s="9">
        <f>FIND(" Cited ",SLR479_202312023[[#This Row],[Rok, publikacja, cytowania]])+7</f>
        <v>87</v>
      </c>
      <c r="J189" s="9">
        <f>FIND(" times",SLR479_202312023[[#This Row],[Rok, publikacja, cytowania]])</f>
        <v>89</v>
      </c>
      <c r="K189" s="9">
        <f>SLR479_202312023[[#This Row],[koniecLCyt]]-SLR479_202312023[[#This Row],[poczLCyt]]</f>
        <v>2</v>
      </c>
      <c r="L189" s="9">
        <f xml:space="preserve"> FIND(" Cited ",SLR479_202312023[[#This Row],[Rok, publikacja, cytowania]])</f>
        <v>80</v>
      </c>
      <c r="M189" s="9" t="str">
        <f>MID(SLR479_202312023[[#This Row],[Rok, publikacja, cytowania]],1,SLR479_202312023[[#This Row],[L_znaków_bez_cytowań]])</f>
        <v xml:space="preserve">(2018) International Journal of Disclosure and Governance, 15 (1), pp. 29 - 39, </v>
      </c>
      <c r="N189" s="9" t="s">
        <v>2970</v>
      </c>
      <c r="O189" s="9" t="s">
        <v>2971</v>
      </c>
      <c r="P189" s="9">
        <f>COUNTIF(SLR479_202312023[[#This Row],[streszczenie]],"*"&amp;#REF!&amp;"*")</f>
        <v>0</v>
      </c>
      <c r="Q189" s="9">
        <f>COUNTIFS(SLR479_202312023[[#This Row],[streszczenie]],"*"&amp;#REF!&amp;"*",SLR479_202312023[[#This Row],[streszczenie]],"*"&amp;#REF!&amp;"*")</f>
        <v>0</v>
      </c>
      <c r="R189" s="9" t="s">
        <v>10</v>
      </c>
      <c r="S189" s="9" t="s">
        <v>11</v>
      </c>
      <c r="T189" s="9" t="s">
        <v>12</v>
      </c>
    </row>
    <row r="190" spans="1:20" x14ac:dyDescent="0.45">
      <c r="A190" s="9">
        <v>189</v>
      </c>
      <c r="B190" s="9" t="s">
        <v>672</v>
      </c>
      <c r="C190" s="9" t="s">
        <v>674</v>
      </c>
      <c r="D190" s="9" t="str">
        <f>SLR479_202312023[[#This Row],[Rok, publikacja]]&amp;SLR479_202312023[[#This Row],[DOI]]</f>
        <v>(2017) Community College Journal of Research and Practice, 41 (2), pp. 107 - 123, DOI: 10.1080/10668926.2016.1163298</v>
      </c>
      <c r="E190" s="9" t="s">
        <v>678</v>
      </c>
      <c r="F190" s="9" t="s">
        <v>675</v>
      </c>
      <c r="G190" s="9">
        <f>MID(SLR479_202312023[[#This Row],[Rok, publikacja, cytowania]],2,4)+0</f>
        <v>2017</v>
      </c>
      <c r="H190" s="9">
        <f>(MID(SLR479_202312023[[#This Row],[Rok, publikacja, cytowania]],FIND(" Cited ",SLR479_202312023[[#This Row],[Rok, publikacja, cytowania]])+7,SLR479_202312023[[#This Row],[IlośćZnakówLCyt]]))+0</f>
        <v>10</v>
      </c>
      <c r="I190" s="9">
        <f>FIND(" Cited ",SLR479_202312023[[#This Row],[Rok, publikacja, cytowania]])+7</f>
        <v>89</v>
      </c>
      <c r="J190" s="9">
        <f>FIND(" times",SLR479_202312023[[#This Row],[Rok, publikacja, cytowania]])</f>
        <v>91</v>
      </c>
      <c r="K190" s="9">
        <f>SLR479_202312023[[#This Row],[koniecLCyt]]-SLR479_202312023[[#This Row],[poczLCyt]]</f>
        <v>2</v>
      </c>
      <c r="L190" s="9">
        <f xml:space="preserve"> FIND(" Cited ",SLR479_202312023[[#This Row],[Rok, publikacja, cytowania]])</f>
        <v>82</v>
      </c>
      <c r="M190" s="9" t="str">
        <f>MID(SLR479_202312023[[#This Row],[Rok, publikacja, cytowania]],1,SLR479_202312023[[#This Row],[L_znaków_bez_cytowań]])</f>
        <v xml:space="preserve">(2017) Community College Journal of Research and Practice, 41 (2), pp. 107 - 123, </v>
      </c>
      <c r="N190" s="9" t="s">
        <v>676</v>
      </c>
      <c r="O190" s="9" t="s">
        <v>677</v>
      </c>
      <c r="P190" s="9">
        <f>COUNTIF(SLR479_202312023[[#This Row],[streszczenie]],"*"&amp;#REF!&amp;"*")</f>
        <v>0</v>
      </c>
      <c r="Q190" s="9">
        <f>COUNTIFS(SLR479_202312023[[#This Row],[streszczenie]],"*"&amp;#REF!&amp;"*",SLR479_202312023[[#This Row],[streszczenie]],"*"&amp;#REF!&amp;"*")</f>
        <v>0</v>
      </c>
      <c r="R190" s="9" t="s">
        <v>10</v>
      </c>
      <c r="S190" s="9" t="s">
        <v>11</v>
      </c>
      <c r="T190" s="9" t="s">
        <v>12</v>
      </c>
    </row>
    <row r="191" spans="1:20" x14ac:dyDescent="0.45">
      <c r="A191" s="9">
        <v>190</v>
      </c>
      <c r="B191" s="9" t="s">
        <v>679</v>
      </c>
      <c r="C191" s="9" t="s">
        <v>681</v>
      </c>
      <c r="D191" s="9" t="str">
        <f>SLR479_202312023[[#This Row],[Rok, publikacja]]&amp;SLR479_202312023[[#This Row],[DOI]]</f>
        <v>(2020) Quality in Higher Education, 26 (1), pp. 32 - 47, DOI: 10.1080/13538322.2020.1737400</v>
      </c>
      <c r="E191" s="9" t="s">
        <v>685</v>
      </c>
      <c r="F191" s="9" t="s">
        <v>682</v>
      </c>
      <c r="G191" s="9">
        <f>MID(SLR479_202312023[[#This Row],[Rok, publikacja, cytowania]],2,4)+0</f>
        <v>2020</v>
      </c>
      <c r="H191" s="9">
        <f>(MID(SLR479_202312023[[#This Row],[Rok, publikacja, cytowania]],FIND(" Cited ",SLR479_202312023[[#This Row],[Rok, publikacja, cytowania]])+7,SLR479_202312023[[#This Row],[IlośćZnakówLCyt]]))+0</f>
        <v>12</v>
      </c>
      <c r="I191" s="9">
        <f>FIND(" Cited ",SLR479_202312023[[#This Row],[Rok, publikacja, cytowania]])+7</f>
        <v>64</v>
      </c>
      <c r="J191" s="9">
        <f>FIND(" times",SLR479_202312023[[#This Row],[Rok, publikacja, cytowania]])</f>
        <v>66</v>
      </c>
      <c r="K191" s="9">
        <f>SLR479_202312023[[#This Row],[koniecLCyt]]-SLR479_202312023[[#This Row],[poczLCyt]]</f>
        <v>2</v>
      </c>
      <c r="L191" s="9">
        <f xml:space="preserve"> FIND(" Cited ",SLR479_202312023[[#This Row],[Rok, publikacja, cytowania]])</f>
        <v>57</v>
      </c>
      <c r="M191" s="9" t="str">
        <f>MID(SLR479_202312023[[#This Row],[Rok, publikacja, cytowania]],1,SLR479_202312023[[#This Row],[L_znaków_bez_cytowań]])</f>
        <v xml:space="preserve">(2020) Quality in Higher Education, 26 (1), pp. 32 - 47, </v>
      </c>
      <c r="N191" s="9" t="s">
        <v>683</v>
      </c>
      <c r="O191" s="9" t="s">
        <v>684</v>
      </c>
      <c r="P191" s="9">
        <f>COUNTIF(SLR479_202312023[[#This Row],[streszczenie]],"*"&amp;#REF!&amp;"*")</f>
        <v>0</v>
      </c>
      <c r="Q191" s="9">
        <f>COUNTIFS(SLR479_202312023[[#This Row],[streszczenie]],"*"&amp;#REF!&amp;"*",SLR479_202312023[[#This Row],[streszczenie]],"*"&amp;#REF!&amp;"*")</f>
        <v>0</v>
      </c>
      <c r="R191" s="9" t="s">
        <v>10</v>
      </c>
      <c r="S191" s="9" t="s">
        <v>11</v>
      </c>
      <c r="T191" s="9" t="s">
        <v>12</v>
      </c>
    </row>
    <row r="192" spans="1:20" x14ac:dyDescent="0.45">
      <c r="A192" s="9">
        <v>191</v>
      </c>
      <c r="B192" s="9" t="s">
        <v>693</v>
      </c>
      <c r="C192" s="9" t="s">
        <v>696</v>
      </c>
      <c r="D192" s="9" t="str">
        <f>SLR479_202312023[[#This Row],[Rok, publikacja]]&amp;SLR479_202312023[[#This Row],[DOI]]</f>
        <v>(2016) Journal of Small Business and Enterprise Development, 23 (4), pp. 918 - 938, DOI: 10.1108/JSBED-03-2016-0049</v>
      </c>
      <c r="E192" s="9" t="s">
        <v>700</v>
      </c>
      <c r="F192" s="9" t="s">
        <v>697</v>
      </c>
      <c r="G192" s="9">
        <f>MID(SLR479_202312023[[#This Row],[Rok, publikacja, cytowania]],2,4)+0</f>
        <v>2016</v>
      </c>
      <c r="H192" s="9">
        <f>(MID(SLR479_202312023[[#This Row],[Rok, publikacja, cytowania]],FIND(" Cited ",SLR479_202312023[[#This Row],[Rok, publikacja, cytowania]])+7,SLR479_202312023[[#This Row],[IlośćZnakówLCyt]]))+0</f>
        <v>8</v>
      </c>
      <c r="I192" s="9">
        <f>FIND(" Cited ",SLR479_202312023[[#This Row],[Rok, publikacja, cytowania]])+7</f>
        <v>91</v>
      </c>
      <c r="J192" s="9">
        <f>FIND(" times",SLR479_202312023[[#This Row],[Rok, publikacja, cytowania]])</f>
        <v>92</v>
      </c>
      <c r="K192" s="9">
        <f>SLR479_202312023[[#This Row],[koniecLCyt]]-SLR479_202312023[[#This Row],[poczLCyt]]</f>
        <v>1</v>
      </c>
      <c r="L192" s="9">
        <f xml:space="preserve"> FIND(" Cited ",SLR479_202312023[[#This Row],[Rok, publikacja, cytowania]])</f>
        <v>84</v>
      </c>
      <c r="M192" s="9" t="str">
        <f>MID(SLR479_202312023[[#This Row],[Rok, publikacja, cytowania]],1,SLR479_202312023[[#This Row],[L_znaków_bez_cytowań]])</f>
        <v xml:space="preserve">(2016) Journal of Small Business and Enterprise Development, 23 (4), pp. 918 - 938, </v>
      </c>
      <c r="N192" s="9" t="s">
        <v>698</v>
      </c>
      <c r="O192" s="9" t="s">
        <v>699</v>
      </c>
      <c r="P192" s="9">
        <f>COUNTIF(SLR479_202312023[[#This Row],[streszczenie]],"*"&amp;#REF!&amp;"*")</f>
        <v>0</v>
      </c>
      <c r="Q192" s="9">
        <f>COUNTIFS(SLR479_202312023[[#This Row],[streszczenie]],"*"&amp;#REF!&amp;"*",SLR479_202312023[[#This Row],[streszczenie]],"*"&amp;#REF!&amp;"*")</f>
        <v>0</v>
      </c>
      <c r="R192" s="9" t="s">
        <v>10</v>
      </c>
      <c r="S192" s="9" t="s">
        <v>11</v>
      </c>
      <c r="T192" s="9" t="s">
        <v>12</v>
      </c>
    </row>
    <row r="193" spans="1:20" x14ac:dyDescent="0.45">
      <c r="A193" s="9">
        <v>192</v>
      </c>
      <c r="B193" s="9" t="s">
        <v>716</v>
      </c>
      <c r="C193" s="9" t="s">
        <v>719</v>
      </c>
      <c r="D193" s="9" t="str">
        <f>SLR479_202312023[[#This Row],[Rok, publikacja]]&amp;SLR479_202312023[[#This Row],[DOI]]</f>
        <v>(2019) 2019 International Conference on Electrical and Computing Technologies and Applications, ICECTA 2019, art. no. 8959789, DOI: 10.1109/ICECTA48151.2019.8959789</v>
      </c>
      <c r="E193" s="9" t="s">
        <v>723</v>
      </c>
      <c r="F193" s="9" t="s">
        <v>720</v>
      </c>
      <c r="G193" s="9">
        <f>MID(SLR479_202312023[[#This Row],[Rok, publikacja, cytowania]],2,4)+0</f>
        <v>2019</v>
      </c>
      <c r="H193" s="9">
        <f>(MID(SLR479_202312023[[#This Row],[Rok, publikacja, cytowania]],FIND(" Cited ",SLR479_202312023[[#This Row],[Rok, publikacja, cytowania]])+7,SLR479_202312023[[#This Row],[IlośćZnakówLCyt]]))+0</f>
        <v>6</v>
      </c>
      <c r="I193" s="9">
        <f>FIND(" Cited ",SLR479_202312023[[#This Row],[Rok, publikacja, cytowania]])+7</f>
        <v>134</v>
      </c>
      <c r="J193" s="9">
        <f>FIND(" times",SLR479_202312023[[#This Row],[Rok, publikacja, cytowania]])</f>
        <v>135</v>
      </c>
      <c r="K193" s="9">
        <f>SLR479_202312023[[#This Row],[koniecLCyt]]-SLR479_202312023[[#This Row],[poczLCyt]]</f>
        <v>1</v>
      </c>
      <c r="L193" s="9">
        <f xml:space="preserve"> FIND(" Cited ",SLR479_202312023[[#This Row],[Rok, publikacja, cytowania]])</f>
        <v>127</v>
      </c>
      <c r="M193" s="9" t="str">
        <f>MID(SLR479_202312023[[#This Row],[Rok, publikacja, cytowania]],1,SLR479_202312023[[#This Row],[L_znaków_bez_cytowań]])</f>
        <v xml:space="preserve">(2019) 2019 International Conference on Electrical and Computing Technologies and Applications, ICECTA 2019, art. no. 8959789, </v>
      </c>
      <c r="N193" s="9" t="s">
        <v>721</v>
      </c>
      <c r="O193" s="9" t="s">
        <v>722</v>
      </c>
      <c r="P193" s="9">
        <f>COUNTIF(SLR479_202312023[[#This Row],[streszczenie]],"*"&amp;#REF!&amp;"*")</f>
        <v>0</v>
      </c>
      <c r="Q193" s="9">
        <f>COUNTIFS(SLR479_202312023[[#This Row],[streszczenie]],"*"&amp;#REF!&amp;"*",SLR479_202312023[[#This Row],[streszczenie]],"*"&amp;#REF!&amp;"*")</f>
        <v>0</v>
      </c>
      <c r="R193" s="9" t="s">
        <v>10</v>
      </c>
      <c r="S193" s="9" t="s">
        <v>207</v>
      </c>
      <c r="T193" s="9" t="s">
        <v>12</v>
      </c>
    </row>
    <row r="194" spans="1:20" x14ac:dyDescent="0.45">
      <c r="A194" s="9">
        <v>193</v>
      </c>
      <c r="B194" s="9" t="s">
        <v>2973</v>
      </c>
      <c r="C194" s="9" t="s">
        <v>2976</v>
      </c>
      <c r="D194" s="9" t="str">
        <f>SLR479_202312023[[#This Row],[Rok, publikacja]]&amp;SLR479_202312023[[#This Row],[DOI]]</f>
        <v>(2017) Engineering Management in Production and Services, 9 (3), pp. 63 - 75, DOI: 10.1515/emj-2017-0026</v>
      </c>
      <c r="E194" s="9" t="s">
        <v>2980</v>
      </c>
      <c r="F194" s="9" t="s">
        <v>2977</v>
      </c>
      <c r="G194" s="9">
        <f>MID(SLR479_202312023[[#This Row],[Rok, publikacja, cytowania]],2,4)+0</f>
        <v>2017</v>
      </c>
      <c r="H194" s="9">
        <f>(MID(SLR479_202312023[[#This Row],[Rok, publikacja, cytowania]],FIND(" Cited ",SLR479_202312023[[#This Row],[Rok, publikacja, cytowania]])+7,SLR479_202312023[[#This Row],[IlośćZnakówLCyt]]))+0</f>
        <v>15</v>
      </c>
      <c r="I194" s="9">
        <f>FIND(" Cited ",SLR479_202312023[[#This Row],[Rok, publikacja, cytowania]])+7</f>
        <v>85</v>
      </c>
      <c r="J194" s="9">
        <f>FIND(" times",SLR479_202312023[[#This Row],[Rok, publikacja, cytowania]])</f>
        <v>87</v>
      </c>
      <c r="K194" s="9">
        <f>SLR479_202312023[[#This Row],[koniecLCyt]]-SLR479_202312023[[#This Row],[poczLCyt]]</f>
        <v>2</v>
      </c>
      <c r="L194" s="9">
        <f xml:space="preserve"> FIND(" Cited ",SLR479_202312023[[#This Row],[Rok, publikacja, cytowania]])</f>
        <v>78</v>
      </c>
      <c r="M194" s="9" t="str">
        <f>MID(SLR479_202312023[[#This Row],[Rok, publikacja, cytowania]],1,SLR479_202312023[[#This Row],[L_znaków_bez_cytowań]])</f>
        <v xml:space="preserve">(2017) Engineering Management in Production and Services, 9 (3), pp. 63 - 75, </v>
      </c>
      <c r="N194" s="9" t="s">
        <v>2978</v>
      </c>
      <c r="O194" s="9" t="s">
        <v>2979</v>
      </c>
      <c r="P194" s="9">
        <f>COUNTIF(SLR479_202312023[[#This Row],[streszczenie]],"*"&amp;#REF!&amp;"*")</f>
        <v>0</v>
      </c>
      <c r="Q194" s="9">
        <f>COUNTIFS(SLR479_202312023[[#This Row],[streszczenie]],"*"&amp;#REF!&amp;"*",SLR479_202312023[[#This Row],[streszczenie]],"*"&amp;#REF!&amp;"*")</f>
        <v>0</v>
      </c>
      <c r="R194" s="9" t="s">
        <v>10</v>
      </c>
      <c r="S194" s="9" t="s">
        <v>11</v>
      </c>
      <c r="T194" s="9" t="s">
        <v>12</v>
      </c>
    </row>
    <row r="195" spans="1:20" x14ac:dyDescent="0.45">
      <c r="A195" s="9">
        <v>194</v>
      </c>
      <c r="B195" s="9" t="s">
        <v>748</v>
      </c>
      <c r="C195" s="9" t="s">
        <v>751</v>
      </c>
      <c r="D195" s="9" t="str">
        <f>SLR479_202312023[[#This Row],[Rok, publikacja]]&amp;SLR479_202312023[[#This Row],[DOI]]</f>
        <v>(2019) International Journal of Management in Education, 13 (1), pp. 1 - 27, DOI: 10.1504/IJMIE.2019.096474</v>
      </c>
      <c r="E195" s="9" t="s">
        <v>755</v>
      </c>
      <c r="F195" s="9" t="s">
        <v>752</v>
      </c>
      <c r="G195" s="9">
        <f>MID(SLR479_202312023[[#This Row],[Rok, publikacja, cytowania]],2,4)+0</f>
        <v>2019</v>
      </c>
      <c r="H195" s="9">
        <f>(MID(SLR479_202312023[[#This Row],[Rok, publikacja, cytowania]],FIND(" Cited ",SLR479_202312023[[#This Row],[Rok, publikacja, cytowania]])+7,SLR479_202312023[[#This Row],[IlośćZnakówLCyt]]))+0</f>
        <v>14</v>
      </c>
      <c r="I195" s="9">
        <f>FIND(" Cited ",SLR479_202312023[[#This Row],[Rok, publikacja, cytowania]])+7</f>
        <v>84</v>
      </c>
      <c r="J195" s="9">
        <f>FIND(" times",SLR479_202312023[[#This Row],[Rok, publikacja, cytowania]])</f>
        <v>86</v>
      </c>
      <c r="K195" s="9">
        <f>SLR479_202312023[[#This Row],[koniecLCyt]]-SLR479_202312023[[#This Row],[poczLCyt]]</f>
        <v>2</v>
      </c>
      <c r="L195" s="9">
        <f xml:space="preserve"> FIND(" Cited ",SLR479_202312023[[#This Row],[Rok, publikacja, cytowania]])</f>
        <v>77</v>
      </c>
      <c r="M195" s="9" t="str">
        <f>MID(SLR479_202312023[[#This Row],[Rok, publikacja, cytowania]],1,SLR479_202312023[[#This Row],[L_znaków_bez_cytowań]])</f>
        <v xml:space="preserve">(2019) International Journal of Management in Education, 13 (1), pp. 1 - 27, </v>
      </c>
      <c r="N195" s="9" t="s">
        <v>753</v>
      </c>
      <c r="O195" s="9" t="s">
        <v>754</v>
      </c>
      <c r="P195" s="9">
        <f>COUNTIF(SLR479_202312023[[#This Row],[streszczenie]],"*"&amp;#REF!&amp;"*")</f>
        <v>0</v>
      </c>
      <c r="Q195" s="9">
        <f>COUNTIFS(SLR479_202312023[[#This Row],[streszczenie]],"*"&amp;#REF!&amp;"*",SLR479_202312023[[#This Row],[streszczenie]],"*"&amp;#REF!&amp;"*")</f>
        <v>0</v>
      </c>
      <c r="R195" s="9" t="s">
        <v>10</v>
      </c>
      <c r="S195" s="9" t="s">
        <v>11</v>
      </c>
      <c r="T195" s="9" t="s">
        <v>12</v>
      </c>
    </row>
    <row r="196" spans="1:20" x14ac:dyDescent="0.45">
      <c r="A196" s="9">
        <v>195</v>
      </c>
      <c r="B196" s="9" t="s">
        <v>2981</v>
      </c>
      <c r="C196" s="9" t="s">
        <v>2984</v>
      </c>
      <c r="D196" s="9" t="str">
        <f>SLR479_202312023[[#This Row],[Rok, publikacja]]&amp;SLR479_202312023[[#This Row],[DOI]]</f>
        <v>(2020) Autism, 24 (5), pp. 1138 - 1151, DOI: 10.1177/1362361319894830</v>
      </c>
      <c r="E196" s="9" t="s">
        <v>4383</v>
      </c>
      <c r="F196" s="9" t="s">
        <v>2985</v>
      </c>
      <c r="G196" s="9">
        <f>MID(SLR479_202312023[[#This Row],[Rok, publikacja, cytowania]],2,4)+0</f>
        <v>2020</v>
      </c>
      <c r="H196" s="9">
        <f>(MID(SLR479_202312023[[#This Row],[Rok, publikacja, cytowania]],FIND(" Cited ",SLR479_202312023[[#This Row],[Rok, publikacja, cytowania]])+7,SLR479_202312023[[#This Row],[IlośćZnakówLCyt]]))+0</f>
        <v>8</v>
      </c>
      <c r="I196" s="9">
        <f>FIND(" Cited ",SLR479_202312023[[#This Row],[Rok, publikacja, cytowania]])+7</f>
        <v>47</v>
      </c>
      <c r="J196" s="9">
        <f>FIND(" times",SLR479_202312023[[#This Row],[Rok, publikacja, cytowania]])</f>
        <v>48</v>
      </c>
      <c r="K196" s="9">
        <f>SLR479_202312023[[#This Row],[koniecLCyt]]-SLR479_202312023[[#This Row],[poczLCyt]]</f>
        <v>1</v>
      </c>
      <c r="L196" s="9">
        <f xml:space="preserve"> FIND(" Cited ",SLR479_202312023[[#This Row],[Rok, publikacja, cytowania]])</f>
        <v>40</v>
      </c>
      <c r="M196" s="9" t="str">
        <f>MID(SLR479_202312023[[#This Row],[Rok, publikacja, cytowania]],1,SLR479_202312023[[#This Row],[L_znaków_bez_cytowań]])</f>
        <v xml:space="preserve">(2020) Autism, 24 (5), pp. 1138 - 1151, </v>
      </c>
      <c r="N196" s="9" t="s">
        <v>2986</v>
      </c>
      <c r="O196" s="9" t="s">
        <v>2987</v>
      </c>
      <c r="P196" s="9">
        <f>COUNTIF(SLR479_202312023[[#This Row],[streszczenie]],"*"&amp;#REF!&amp;"*")</f>
        <v>0</v>
      </c>
      <c r="Q196" s="9">
        <f>COUNTIFS(SLR479_202312023[[#This Row],[streszczenie]],"*"&amp;#REF!&amp;"*",SLR479_202312023[[#This Row],[streszczenie]],"*"&amp;#REF!&amp;"*")</f>
        <v>0</v>
      </c>
      <c r="R196" s="9" t="s">
        <v>10</v>
      </c>
      <c r="S196" s="9" t="s">
        <v>11</v>
      </c>
      <c r="T196" s="9" t="s">
        <v>12</v>
      </c>
    </row>
    <row r="197" spans="1:20" x14ac:dyDescent="0.45">
      <c r="A197" s="9">
        <v>196</v>
      </c>
      <c r="B197" s="9" t="s">
        <v>2990</v>
      </c>
      <c r="C197" s="9" t="s">
        <v>2993</v>
      </c>
      <c r="D197" s="9" t="str">
        <f>SLR479_202312023[[#This Row],[Rok, publikacja]]&amp;SLR479_202312023[[#This Row],[DOI]]</f>
        <v>(2020) European Business Review, 32 (3), pp. 443 - 457, DOI: 10.1108/EBR-05-2019-0087</v>
      </c>
      <c r="E197" s="9" t="s">
        <v>2997</v>
      </c>
      <c r="F197" s="9" t="s">
        <v>2994</v>
      </c>
      <c r="G197" s="9">
        <f>MID(SLR479_202312023[[#This Row],[Rok, publikacja, cytowania]],2,4)+0</f>
        <v>2020</v>
      </c>
      <c r="H197" s="9">
        <f>(MID(SLR479_202312023[[#This Row],[Rok, publikacja, cytowania]],FIND(" Cited ",SLR479_202312023[[#This Row],[Rok, publikacja, cytowania]])+7,SLR479_202312023[[#This Row],[IlośćZnakówLCyt]]))+0</f>
        <v>6</v>
      </c>
      <c r="I197" s="9">
        <f>FIND(" Cited ",SLR479_202312023[[#This Row],[Rok, publikacja, cytowania]])+7</f>
        <v>63</v>
      </c>
      <c r="J197" s="9">
        <f>FIND(" times",SLR479_202312023[[#This Row],[Rok, publikacja, cytowania]])</f>
        <v>64</v>
      </c>
      <c r="K197" s="9">
        <f>SLR479_202312023[[#This Row],[koniecLCyt]]-SLR479_202312023[[#This Row],[poczLCyt]]</f>
        <v>1</v>
      </c>
      <c r="L197" s="9">
        <f xml:space="preserve"> FIND(" Cited ",SLR479_202312023[[#This Row],[Rok, publikacja, cytowania]])</f>
        <v>56</v>
      </c>
      <c r="M197" s="9" t="str">
        <f>MID(SLR479_202312023[[#This Row],[Rok, publikacja, cytowania]],1,SLR479_202312023[[#This Row],[L_znaków_bez_cytowań]])</f>
        <v xml:space="preserve">(2020) European Business Review, 32 (3), pp. 443 - 457, </v>
      </c>
      <c r="N197" s="9" t="s">
        <v>2995</v>
      </c>
      <c r="O197" s="9" t="s">
        <v>2996</v>
      </c>
      <c r="P197" s="9">
        <f>COUNTIF(SLR479_202312023[[#This Row],[streszczenie]],"*"&amp;#REF!&amp;"*")</f>
        <v>0</v>
      </c>
      <c r="Q197" s="9">
        <f>COUNTIFS(SLR479_202312023[[#This Row],[streszczenie]],"*"&amp;#REF!&amp;"*",SLR479_202312023[[#This Row],[streszczenie]],"*"&amp;#REF!&amp;"*")</f>
        <v>0</v>
      </c>
      <c r="R197" s="9" t="s">
        <v>10</v>
      </c>
      <c r="S197" s="9" t="s">
        <v>11</v>
      </c>
      <c r="T197" s="9" t="s">
        <v>12</v>
      </c>
    </row>
    <row r="198" spans="1:20" x14ac:dyDescent="0.45">
      <c r="A198" s="9">
        <v>197</v>
      </c>
      <c r="B198" s="9" t="s">
        <v>2998</v>
      </c>
      <c r="C198" s="9" t="s">
        <v>3001</v>
      </c>
      <c r="D198" s="9" t="str">
        <f>SLR479_202312023[[#This Row],[Rok, publikacja]]&amp;SLR479_202312023[[#This Row],[DOI]]</f>
        <v>(2018) Asia Pacific Education Review, 19 (1), pp. 17 - 26, DOI: 10.1007/s12564-018-9515-z</v>
      </c>
      <c r="E198" s="9" t="s">
        <v>3005</v>
      </c>
      <c r="F198" s="9" t="s">
        <v>3002</v>
      </c>
      <c r="G198" s="9">
        <f>MID(SLR479_202312023[[#This Row],[Rok, publikacja, cytowania]],2,4)+0</f>
        <v>2018</v>
      </c>
      <c r="H198" s="9">
        <f>(MID(SLR479_202312023[[#This Row],[Rok, publikacja, cytowania]],FIND(" Cited ",SLR479_202312023[[#This Row],[Rok, publikacja, cytowania]])+7,SLR479_202312023[[#This Row],[IlośćZnakówLCyt]]))+0</f>
        <v>13</v>
      </c>
      <c r="I198" s="9">
        <f>FIND(" Cited ",SLR479_202312023[[#This Row],[Rok, publikacja, cytowania]])+7</f>
        <v>66</v>
      </c>
      <c r="J198" s="9">
        <f>FIND(" times",SLR479_202312023[[#This Row],[Rok, publikacja, cytowania]])</f>
        <v>68</v>
      </c>
      <c r="K198" s="9">
        <f>SLR479_202312023[[#This Row],[koniecLCyt]]-SLR479_202312023[[#This Row],[poczLCyt]]</f>
        <v>2</v>
      </c>
      <c r="L198" s="9">
        <f xml:space="preserve"> FIND(" Cited ",SLR479_202312023[[#This Row],[Rok, publikacja, cytowania]])</f>
        <v>59</v>
      </c>
      <c r="M198" s="9" t="str">
        <f>MID(SLR479_202312023[[#This Row],[Rok, publikacja, cytowania]],1,SLR479_202312023[[#This Row],[L_znaków_bez_cytowań]])</f>
        <v xml:space="preserve">(2018) Asia Pacific Education Review, 19 (1), pp. 17 - 26, </v>
      </c>
      <c r="N198" s="9" t="s">
        <v>3003</v>
      </c>
      <c r="O198" s="9" t="s">
        <v>3004</v>
      </c>
      <c r="P198" s="9">
        <f>COUNTIF(SLR479_202312023[[#This Row],[streszczenie]],"*"&amp;#REF!&amp;"*")</f>
        <v>0</v>
      </c>
      <c r="Q198" s="9">
        <f>COUNTIFS(SLR479_202312023[[#This Row],[streszczenie]],"*"&amp;#REF!&amp;"*",SLR479_202312023[[#This Row],[streszczenie]],"*"&amp;#REF!&amp;"*")</f>
        <v>0</v>
      </c>
      <c r="R198" s="9" t="s">
        <v>10</v>
      </c>
      <c r="S198" s="9" t="s">
        <v>11</v>
      </c>
      <c r="T198" s="9" t="s">
        <v>12</v>
      </c>
    </row>
    <row r="199" spans="1:20" x14ac:dyDescent="0.45">
      <c r="A199" s="9">
        <v>198</v>
      </c>
      <c r="B199" s="9" t="s">
        <v>763</v>
      </c>
      <c r="C199" s="9" t="s">
        <v>766</v>
      </c>
      <c r="D199" s="9" t="str">
        <f>SLR479_202312023[[#This Row],[Rok, publikacja]]&amp;SLR479_202312023[[#This Row],[DOI]]</f>
        <v>(2023) Journal of Knowledge Management, 27 (4), pp. 1109 - 1139, DOI: 10.1108/JKM-03-2022-0172</v>
      </c>
      <c r="E199" s="9" t="s">
        <v>770</v>
      </c>
      <c r="F199" s="9" t="s">
        <v>767</v>
      </c>
      <c r="G199" s="9">
        <f>MID(SLR479_202312023[[#This Row],[Rok, publikacja, cytowania]],2,4)+0</f>
        <v>2023</v>
      </c>
      <c r="H199" s="9">
        <f>(MID(SLR479_202312023[[#This Row],[Rok, publikacja, cytowania]],FIND(" Cited ",SLR479_202312023[[#This Row],[Rok, publikacja, cytowania]])+7,SLR479_202312023[[#This Row],[IlośćZnakówLCyt]]))+0</f>
        <v>10</v>
      </c>
      <c r="I199" s="9">
        <f>FIND(" Cited ",SLR479_202312023[[#This Row],[Rok, publikacja, cytowania]])+7</f>
        <v>72</v>
      </c>
      <c r="J199" s="9">
        <f>FIND(" times",SLR479_202312023[[#This Row],[Rok, publikacja, cytowania]])</f>
        <v>74</v>
      </c>
      <c r="K199" s="9">
        <f>SLR479_202312023[[#This Row],[koniecLCyt]]-SLR479_202312023[[#This Row],[poczLCyt]]</f>
        <v>2</v>
      </c>
      <c r="L199" s="9">
        <f xml:space="preserve"> FIND(" Cited ",SLR479_202312023[[#This Row],[Rok, publikacja, cytowania]])</f>
        <v>65</v>
      </c>
      <c r="M199" s="9" t="str">
        <f>MID(SLR479_202312023[[#This Row],[Rok, publikacja, cytowania]],1,SLR479_202312023[[#This Row],[L_znaków_bez_cytowań]])</f>
        <v xml:space="preserve">(2023) Journal of Knowledge Management, 27 (4), pp. 1109 - 1139, </v>
      </c>
      <c r="N199" s="9" t="s">
        <v>768</v>
      </c>
      <c r="O199" s="9" t="s">
        <v>769</v>
      </c>
      <c r="P199" s="9">
        <f>COUNTIF(SLR479_202312023[[#This Row],[streszczenie]],"*"&amp;#REF!&amp;"*")</f>
        <v>0</v>
      </c>
      <c r="Q199" s="9">
        <f>COUNTIFS(SLR479_202312023[[#This Row],[streszczenie]],"*"&amp;#REF!&amp;"*",SLR479_202312023[[#This Row],[streszczenie]],"*"&amp;#REF!&amp;"*")</f>
        <v>0</v>
      </c>
      <c r="R199" s="9" t="s">
        <v>10</v>
      </c>
      <c r="S199" s="9" t="s">
        <v>11</v>
      </c>
      <c r="T199" s="9" t="s">
        <v>12</v>
      </c>
    </row>
    <row r="200" spans="1:20" x14ac:dyDescent="0.45">
      <c r="A200" s="9">
        <v>199</v>
      </c>
      <c r="B200" s="9" t="s">
        <v>3006</v>
      </c>
      <c r="C200" s="9" t="s">
        <v>3009</v>
      </c>
      <c r="D200" s="9" t="str">
        <f>SLR479_202312023[[#This Row],[Rok, publikacja]]&amp;SLR479_202312023[[#This Row],[DOI]]</f>
        <v>(2022) Gerontology and Geriatrics Education, 43 (2), pp. 149 - 162, DOI: 10.1080/02701960.2020.1783259</v>
      </c>
      <c r="E200" s="9" t="s">
        <v>3013</v>
      </c>
      <c r="F200" s="9" t="s">
        <v>3010</v>
      </c>
      <c r="G200" s="9">
        <f>MID(SLR479_202312023[[#This Row],[Rok, publikacja, cytowania]],2,4)+0</f>
        <v>2022</v>
      </c>
      <c r="H200" s="9">
        <f>(MID(SLR479_202312023[[#This Row],[Rok, publikacja, cytowania]],FIND(" Cited ",SLR479_202312023[[#This Row],[Rok, publikacja, cytowania]])+7,SLR479_202312023[[#This Row],[IlośćZnakówLCyt]]))+0</f>
        <v>7</v>
      </c>
      <c r="I200" s="9">
        <f>FIND(" Cited ",SLR479_202312023[[#This Row],[Rok, publikacja, cytowania]])+7</f>
        <v>75</v>
      </c>
      <c r="J200" s="9">
        <f>FIND(" times",SLR479_202312023[[#This Row],[Rok, publikacja, cytowania]])</f>
        <v>76</v>
      </c>
      <c r="K200" s="9">
        <f>SLR479_202312023[[#This Row],[koniecLCyt]]-SLR479_202312023[[#This Row],[poczLCyt]]</f>
        <v>1</v>
      </c>
      <c r="L200" s="9">
        <f xml:space="preserve"> FIND(" Cited ",SLR479_202312023[[#This Row],[Rok, publikacja, cytowania]])</f>
        <v>68</v>
      </c>
      <c r="M200" s="9" t="str">
        <f>MID(SLR479_202312023[[#This Row],[Rok, publikacja, cytowania]],1,SLR479_202312023[[#This Row],[L_znaków_bez_cytowań]])</f>
        <v xml:space="preserve">(2022) Gerontology and Geriatrics Education, 43 (2), pp. 149 - 162, </v>
      </c>
      <c r="N200" s="9" t="s">
        <v>3011</v>
      </c>
      <c r="O200" s="9" t="s">
        <v>3012</v>
      </c>
      <c r="P200" s="9">
        <f>COUNTIF(SLR479_202312023[[#This Row],[streszczenie]],"*"&amp;#REF!&amp;"*")</f>
        <v>0</v>
      </c>
      <c r="Q200" s="9">
        <f>COUNTIFS(SLR479_202312023[[#This Row],[streszczenie]],"*"&amp;#REF!&amp;"*",SLR479_202312023[[#This Row],[streszczenie]],"*"&amp;#REF!&amp;"*")</f>
        <v>0</v>
      </c>
      <c r="R200" s="9" t="s">
        <v>10</v>
      </c>
      <c r="S200" s="9" t="s">
        <v>11</v>
      </c>
      <c r="T200" s="9" t="s">
        <v>12</v>
      </c>
    </row>
    <row r="201" spans="1:20" x14ac:dyDescent="0.45">
      <c r="A201" s="9">
        <v>200</v>
      </c>
      <c r="B201" s="9" t="s">
        <v>771</v>
      </c>
      <c r="C201" s="9" t="s">
        <v>774</v>
      </c>
      <c r="D201" s="9" t="str">
        <f>SLR479_202312023[[#This Row],[Rok, publikacja]]&amp;SLR479_202312023[[#This Row],[DOI]]</f>
        <v>(2019) Blockchain Technology Applications in Education, pp. 97 - 112, DOI: 10.4018/978-1-5225-9478-9.ch005</v>
      </c>
      <c r="E201" s="9" t="s">
        <v>778</v>
      </c>
      <c r="F201" s="9" t="s">
        <v>775</v>
      </c>
      <c r="G201" s="9">
        <f>MID(SLR479_202312023[[#This Row],[Rok, publikacja, cytowania]],2,4)+0</f>
        <v>2019</v>
      </c>
      <c r="H201" s="9">
        <f>(MID(SLR479_202312023[[#This Row],[Rok, publikacja, cytowania]],FIND(" Cited ",SLR479_202312023[[#This Row],[Rok, publikacja, cytowania]])+7,SLR479_202312023[[#This Row],[IlośćZnakówLCyt]]))+0</f>
        <v>4</v>
      </c>
      <c r="I201" s="9">
        <f>FIND(" Cited ",SLR479_202312023[[#This Row],[Rok, publikacja, cytowania]])+7</f>
        <v>77</v>
      </c>
      <c r="J201" s="9">
        <f>FIND(" times",SLR479_202312023[[#This Row],[Rok, publikacja, cytowania]])</f>
        <v>78</v>
      </c>
      <c r="K201" s="9">
        <f>SLR479_202312023[[#This Row],[koniecLCyt]]-SLR479_202312023[[#This Row],[poczLCyt]]</f>
        <v>1</v>
      </c>
      <c r="L201" s="9">
        <f xml:space="preserve"> FIND(" Cited ",SLR479_202312023[[#This Row],[Rok, publikacja, cytowania]])</f>
        <v>70</v>
      </c>
      <c r="M201" s="9" t="str">
        <f>MID(SLR479_202312023[[#This Row],[Rok, publikacja, cytowania]],1,SLR479_202312023[[#This Row],[L_znaków_bez_cytowań]])</f>
        <v xml:space="preserve">(2019) Blockchain Technology Applications in Education, pp. 97 - 112, </v>
      </c>
      <c r="N201" s="9" t="s">
        <v>776</v>
      </c>
      <c r="O201" s="9" t="s">
        <v>777</v>
      </c>
      <c r="P201" s="9">
        <f>COUNTIF(SLR479_202312023[[#This Row],[streszczenie]],"*"&amp;#REF!&amp;"*")</f>
        <v>0</v>
      </c>
      <c r="Q201" s="9">
        <f>COUNTIFS(SLR479_202312023[[#This Row],[streszczenie]],"*"&amp;#REF!&amp;"*",SLR479_202312023[[#This Row],[streszczenie]],"*"&amp;#REF!&amp;"*")</f>
        <v>0</v>
      </c>
      <c r="R201" s="9" t="s">
        <v>10</v>
      </c>
      <c r="S201" s="9" t="s">
        <v>128</v>
      </c>
      <c r="T201" s="9" t="s">
        <v>12</v>
      </c>
    </row>
    <row r="202" spans="1:20" x14ac:dyDescent="0.45">
      <c r="A202" s="9">
        <v>201</v>
      </c>
      <c r="B202" s="9" t="s">
        <v>779</v>
      </c>
      <c r="C202" s="9" t="s">
        <v>782</v>
      </c>
      <c r="D202" s="9" t="str">
        <f>SLR479_202312023[[#This Row],[Rok, publikacja]]&amp;SLR479_202312023[[#This Row],[DOI]]</f>
        <v>(2018) Anthropology and Education Quarterly, 49 (2), pp. 201 - 209, DOI: 10.1111/aeq.12239</v>
      </c>
      <c r="E202" s="9" t="s">
        <v>786</v>
      </c>
      <c r="F202" s="9" t="s">
        <v>783</v>
      </c>
      <c r="G202" s="9">
        <f>MID(SLR479_202312023[[#This Row],[Rok, publikacja, cytowania]],2,4)+0</f>
        <v>2018</v>
      </c>
      <c r="H202" s="9">
        <f>(MID(SLR479_202312023[[#This Row],[Rok, publikacja, cytowania]],FIND(" Cited ",SLR479_202312023[[#This Row],[Rok, publikacja, cytowania]])+7,SLR479_202312023[[#This Row],[IlośćZnakówLCyt]]))+0</f>
        <v>4</v>
      </c>
      <c r="I202" s="9">
        <f>FIND(" Cited ",SLR479_202312023[[#This Row],[Rok, publikacja, cytowania]])+7</f>
        <v>75</v>
      </c>
      <c r="J202" s="9">
        <f>FIND(" times",SLR479_202312023[[#This Row],[Rok, publikacja, cytowania]])</f>
        <v>76</v>
      </c>
      <c r="K202" s="9">
        <f>SLR479_202312023[[#This Row],[koniecLCyt]]-SLR479_202312023[[#This Row],[poczLCyt]]</f>
        <v>1</v>
      </c>
      <c r="L202" s="9">
        <f xml:space="preserve"> FIND(" Cited ",SLR479_202312023[[#This Row],[Rok, publikacja, cytowania]])</f>
        <v>68</v>
      </c>
      <c r="M202" s="9" t="str">
        <f>MID(SLR479_202312023[[#This Row],[Rok, publikacja, cytowania]],1,SLR479_202312023[[#This Row],[L_znaków_bez_cytowań]])</f>
        <v xml:space="preserve">(2018) Anthropology and Education Quarterly, 49 (2), pp. 201 - 209, </v>
      </c>
      <c r="N202" s="9" t="s">
        <v>784</v>
      </c>
      <c r="O202" s="9" t="s">
        <v>785</v>
      </c>
      <c r="P202" s="9">
        <f>COUNTIF(SLR479_202312023[[#This Row],[streszczenie]],"*"&amp;#REF!&amp;"*")</f>
        <v>0</v>
      </c>
      <c r="Q202" s="9">
        <f>COUNTIFS(SLR479_202312023[[#This Row],[streszczenie]],"*"&amp;#REF!&amp;"*",SLR479_202312023[[#This Row],[streszczenie]],"*"&amp;#REF!&amp;"*")</f>
        <v>0</v>
      </c>
      <c r="R202" s="9" t="s">
        <v>10</v>
      </c>
      <c r="S202" s="9" t="s">
        <v>11</v>
      </c>
      <c r="T202" s="9" t="s">
        <v>12</v>
      </c>
    </row>
    <row r="203" spans="1:20" x14ac:dyDescent="0.45">
      <c r="A203" s="9">
        <v>202</v>
      </c>
      <c r="B203" s="9" t="s">
        <v>787</v>
      </c>
      <c r="C203" s="9" t="s">
        <v>790</v>
      </c>
      <c r="D203" s="9" t="str">
        <f>SLR479_202312023[[#This Row],[Rok, publikacja]]&amp;SLR479_202312023[[#This Row],[DOI]]</f>
        <v>(2020) Proceedings of 2020 IEEE International Conference on Teaching, Assessment, and Learning for Engineering, TALE 2020, art. no. 9368397, pp. 251 - 257, DOI: 10.1109/TALE48869.2020.9368397</v>
      </c>
      <c r="E203" s="9" t="s">
        <v>794</v>
      </c>
      <c r="F203" s="9" t="s">
        <v>791</v>
      </c>
      <c r="G203" s="9">
        <f>MID(SLR479_202312023[[#This Row],[Rok, publikacja, cytowania]],2,4)+0</f>
        <v>2020</v>
      </c>
      <c r="H203" s="9">
        <f>(MID(SLR479_202312023[[#This Row],[Rok, publikacja, cytowania]],FIND(" Cited ",SLR479_202312023[[#This Row],[Rok, publikacja, cytowania]])+7,SLR479_202312023[[#This Row],[IlośćZnakówLCyt]]))+0</f>
        <v>3</v>
      </c>
      <c r="I203" s="9">
        <f>FIND(" Cited ",SLR479_202312023[[#This Row],[Rok, publikacja, cytowania]])+7</f>
        <v>163</v>
      </c>
      <c r="J203" s="9">
        <f>FIND(" times",SLR479_202312023[[#This Row],[Rok, publikacja, cytowania]])</f>
        <v>164</v>
      </c>
      <c r="K203" s="9">
        <f>SLR479_202312023[[#This Row],[koniecLCyt]]-SLR479_202312023[[#This Row],[poczLCyt]]</f>
        <v>1</v>
      </c>
      <c r="L203" s="9">
        <f xml:space="preserve"> FIND(" Cited ",SLR479_202312023[[#This Row],[Rok, publikacja, cytowania]])</f>
        <v>156</v>
      </c>
      <c r="M203" s="9" t="str">
        <f>MID(SLR479_202312023[[#This Row],[Rok, publikacja, cytowania]],1,SLR479_202312023[[#This Row],[L_znaków_bez_cytowań]])</f>
        <v xml:space="preserve">(2020) Proceedings of 2020 IEEE International Conference on Teaching, Assessment, and Learning for Engineering, TALE 2020, art. no. 9368397, pp. 251 - 257, </v>
      </c>
      <c r="N203" s="9" t="s">
        <v>792</v>
      </c>
      <c r="O203" s="9" t="s">
        <v>793</v>
      </c>
      <c r="P203" s="9">
        <f>COUNTIF(SLR479_202312023[[#This Row],[streszczenie]],"*"&amp;#REF!&amp;"*")</f>
        <v>0</v>
      </c>
      <c r="Q203" s="9">
        <f>COUNTIFS(SLR479_202312023[[#This Row],[streszczenie]],"*"&amp;#REF!&amp;"*",SLR479_202312023[[#This Row],[streszczenie]],"*"&amp;#REF!&amp;"*")</f>
        <v>0</v>
      </c>
      <c r="R203" s="9" t="s">
        <v>10</v>
      </c>
      <c r="S203" s="9" t="s">
        <v>207</v>
      </c>
      <c r="T203" s="9" t="s">
        <v>12</v>
      </c>
    </row>
    <row r="204" spans="1:20" x14ac:dyDescent="0.45">
      <c r="A204" s="9">
        <v>203</v>
      </c>
      <c r="B204" s="9" t="s">
        <v>3014</v>
      </c>
      <c r="C204" s="9" t="s">
        <v>3017</v>
      </c>
      <c r="D204" s="9" t="str">
        <f>SLR479_202312023[[#This Row],[Rok, publikacja]]&amp;SLR479_202312023[[#This Row],[DOI]]</f>
        <v>(2022) Journal of American College Health, DOI: 10.1080/07448481.2022.2052076</v>
      </c>
      <c r="E204" s="9" t="s">
        <v>3021</v>
      </c>
      <c r="F204" s="9" t="s">
        <v>3018</v>
      </c>
      <c r="G204" s="9">
        <f>MID(SLR479_202312023[[#This Row],[Rok, publikacja, cytowania]],2,4)+0</f>
        <v>2022</v>
      </c>
      <c r="H204" s="9">
        <f>(MID(SLR479_202312023[[#This Row],[Rok, publikacja, cytowania]],FIND(" Cited ",SLR479_202312023[[#This Row],[Rok, publikacja, cytowania]])+7,SLR479_202312023[[#This Row],[IlośćZnakówLCyt]]))+0</f>
        <v>5</v>
      </c>
      <c r="I204" s="9">
        <f>FIND(" Cited ",SLR479_202312023[[#This Row],[Rok, publikacja, cytowania]])+7</f>
        <v>50</v>
      </c>
      <c r="J204" s="9">
        <f>FIND(" times",SLR479_202312023[[#This Row],[Rok, publikacja, cytowania]])</f>
        <v>51</v>
      </c>
      <c r="K204" s="9">
        <f>SLR479_202312023[[#This Row],[koniecLCyt]]-SLR479_202312023[[#This Row],[poczLCyt]]</f>
        <v>1</v>
      </c>
      <c r="L204" s="9">
        <f xml:space="preserve"> FIND(" Cited ",SLR479_202312023[[#This Row],[Rok, publikacja, cytowania]])</f>
        <v>43</v>
      </c>
      <c r="M204" s="9" t="str">
        <f>MID(SLR479_202312023[[#This Row],[Rok, publikacja, cytowania]],1,SLR479_202312023[[#This Row],[L_znaków_bez_cytowań]])</f>
        <v xml:space="preserve">(2022) Journal of American College Health, </v>
      </c>
      <c r="N204" s="9" t="s">
        <v>3019</v>
      </c>
      <c r="O204" s="9" t="s">
        <v>3020</v>
      </c>
      <c r="P204" s="9">
        <f>COUNTIF(SLR479_202312023[[#This Row],[streszczenie]],"*"&amp;#REF!&amp;"*")</f>
        <v>0</v>
      </c>
      <c r="Q204" s="9">
        <f>COUNTIFS(SLR479_202312023[[#This Row],[streszczenie]],"*"&amp;#REF!&amp;"*",SLR479_202312023[[#This Row],[streszczenie]],"*"&amp;#REF!&amp;"*")</f>
        <v>0</v>
      </c>
      <c r="R204" s="9" t="s">
        <v>10</v>
      </c>
      <c r="S204" s="9" t="s">
        <v>11</v>
      </c>
      <c r="T204" s="9" t="s">
        <v>12</v>
      </c>
    </row>
    <row r="205" spans="1:20" x14ac:dyDescent="0.45">
      <c r="A205" s="9">
        <v>204</v>
      </c>
      <c r="B205" s="9" t="s">
        <v>3022</v>
      </c>
      <c r="C205" s="9" t="s">
        <v>3024</v>
      </c>
      <c r="D205" s="9" t="str">
        <f>SLR479_202312023[[#This Row],[Rok, publikacja]]&amp;SLR479_202312023[[#This Row],[DOI]]</f>
        <v>(2011) Revista de Ciencias Sociales, 17 (3), pp. 486 - 499, 0</v>
      </c>
      <c r="E205" s="9" t="s">
        <v>3027</v>
      </c>
      <c r="F205" s="9" t="s">
        <v>3025</v>
      </c>
      <c r="G205" s="9">
        <f>MID(SLR479_202312023[[#This Row],[Rok, publikacja, cytowania]],2,4)+0</f>
        <v>2011</v>
      </c>
      <c r="H205" s="9">
        <f>(MID(SLR479_202312023[[#This Row],[Rok, publikacja, cytowania]],FIND(" Cited ",SLR479_202312023[[#This Row],[Rok, publikacja, cytowania]])+7,SLR479_202312023[[#This Row],[IlośćZnakówLCyt]]))+0</f>
        <v>5</v>
      </c>
      <c r="I205" s="9">
        <f>FIND(" Cited ",SLR479_202312023[[#This Row],[Rok, publikacja, cytowania]])+7</f>
        <v>67</v>
      </c>
      <c r="J205" s="9">
        <f>FIND(" times",SLR479_202312023[[#This Row],[Rok, publikacja, cytowania]])</f>
        <v>68</v>
      </c>
      <c r="K205" s="9">
        <f>SLR479_202312023[[#This Row],[koniecLCyt]]-SLR479_202312023[[#This Row],[poczLCyt]]</f>
        <v>1</v>
      </c>
      <c r="L205" s="9">
        <f xml:space="preserve"> FIND(" Cited ",SLR479_202312023[[#This Row],[Rok, publikacja, cytowania]])</f>
        <v>60</v>
      </c>
      <c r="M205" s="9" t="str">
        <f>MID(SLR479_202312023[[#This Row],[Rok, publikacja, cytowania]],1,SLR479_202312023[[#This Row],[L_znaków_bez_cytowań]])</f>
        <v xml:space="preserve">(2011) Revista de Ciencias Sociales, 17 (3), pp. 486 - 499, </v>
      </c>
      <c r="N205" s="9">
        <v>0</v>
      </c>
      <c r="O205" s="9" t="s">
        <v>3026</v>
      </c>
      <c r="P205" s="9">
        <f>COUNTIF(SLR479_202312023[[#This Row],[streszczenie]],"*"&amp;#REF!&amp;"*")</f>
        <v>0</v>
      </c>
      <c r="Q205" s="9">
        <f>COUNTIFS(SLR479_202312023[[#This Row],[streszczenie]],"*"&amp;#REF!&amp;"*",SLR479_202312023[[#This Row],[streszczenie]],"*"&amp;#REF!&amp;"*")</f>
        <v>0</v>
      </c>
      <c r="R205" s="9" t="s">
        <v>3028</v>
      </c>
      <c r="S205" s="9" t="s">
        <v>11</v>
      </c>
      <c r="T205" s="9" t="s">
        <v>12</v>
      </c>
    </row>
    <row r="206" spans="1:20" x14ac:dyDescent="0.45">
      <c r="A206" s="9">
        <v>205</v>
      </c>
      <c r="B206" s="9" t="s">
        <v>3029</v>
      </c>
      <c r="C206" s="9" t="s">
        <v>3031</v>
      </c>
      <c r="D206" s="9" t="str">
        <f>SLR479_202312023[[#This Row],[Rok, publikacja]]&amp;SLR479_202312023[[#This Row],[DOI]]</f>
        <v>(2018) International Journal of Learner Diversity and Identities, 25 (1-2), pp. 9 - 22, DOI: 10.18848/2327-0128/CGP/v25i01/9-22</v>
      </c>
      <c r="E206" s="9" t="s">
        <v>3035</v>
      </c>
      <c r="F206" s="9" t="s">
        <v>3032</v>
      </c>
      <c r="G206" s="9">
        <f>MID(SLR479_202312023[[#This Row],[Rok, publikacja, cytowania]],2,4)+0</f>
        <v>2018</v>
      </c>
      <c r="H206" s="9">
        <f>(MID(SLR479_202312023[[#This Row],[Rok, publikacja, cytowania]],FIND(" Cited ",SLR479_202312023[[#This Row],[Rok, publikacja, cytowania]])+7,SLR479_202312023[[#This Row],[IlośćZnakówLCyt]]))+0</f>
        <v>5</v>
      </c>
      <c r="I206" s="9">
        <f>FIND(" Cited ",SLR479_202312023[[#This Row],[Rok, publikacja, cytowania]])+7</f>
        <v>95</v>
      </c>
      <c r="J206" s="9">
        <f>FIND(" times",SLR479_202312023[[#This Row],[Rok, publikacja, cytowania]])</f>
        <v>96</v>
      </c>
      <c r="K206" s="9">
        <f>SLR479_202312023[[#This Row],[koniecLCyt]]-SLR479_202312023[[#This Row],[poczLCyt]]</f>
        <v>1</v>
      </c>
      <c r="L206" s="9">
        <f xml:space="preserve"> FIND(" Cited ",SLR479_202312023[[#This Row],[Rok, publikacja, cytowania]])</f>
        <v>88</v>
      </c>
      <c r="M206" s="9" t="str">
        <f>MID(SLR479_202312023[[#This Row],[Rok, publikacja, cytowania]],1,SLR479_202312023[[#This Row],[L_znaków_bez_cytowań]])</f>
        <v xml:space="preserve">(2018) International Journal of Learner Diversity and Identities, 25 (1-2), pp. 9 - 22, </v>
      </c>
      <c r="N206" s="9" t="s">
        <v>3033</v>
      </c>
      <c r="O206" s="9" t="s">
        <v>3034</v>
      </c>
      <c r="P206" s="9">
        <f>COUNTIF(SLR479_202312023[[#This Row],[streszczenie]],"*"&amp;#REF!&amp;"*")</f>
        <v>0</v>
      </c>
      <c r="Q206" s="9">
        <f>COUNTIFS(SLR479_202312023[[#This Row],[streszczenie]],"*"&amp;#REF!&amp;"*",SLR479_202312023[[#This Row],[streszczenie]],"*"&amp;#REF!&amp;"*")</f>
        <v>0</v>
      </c>
      <c r="R206" s="9" t="s">
        <v>10</v>
      </c>
      <c r="S206" s="9" t="s">
        <v>11</v>
      </c>
      <c r="T206" s="9" t="s">
        <v>12</v>
      </c>
    </row>
    <row r="207" spans="1:20" x14ac:dyDescent="0.45">
      <c r="A207" s="9">
        <v>206</v>
      </c>
      <c r="B207" s="9" t="s">
        <v>803</v>
      </c>
      <c r="C207" s="9" t="s">
        <v>806</v>
      </c>
      <c r="D207" s="9" t="str">
        <f>SLR479_202312023[[#This Row],[Rok, publikacja]]&amp;SLR479_202312023[[#This Row],[DOI]]</f>
        <v>(2023) The Lancet Regional Health - Western Pacific, 30, art. no. 100585, DOI: 10.1016/j.lanwpc.2022.100585</v>
      </c>
      <c r="E207" s="9" t="s">
        <v>810</v>
      </c>
      <c r="F207" s="9" t="s">
        <v>807</v>
      </c>
      <c r="G207" s="9">
        <f>MID(SLR479_202312023[[#This Row],[Rok, publikacja, cytowania]],2,4)+0</f>
        <v>2023</v>
      </c>
      <c r="H207" s="9">
        <f>(MID(SLR479_202312023[[#This Row],[Rok, publikacja, cytowania]],FIND(" Cited ",SLR479_202312023[[#This Row],[Rok, publikacja, cytowania]])+7,SLR479_202312023[[#This Row],[IlośćZnakówLCyt]]))+0</f>
        <v>3</v>
      </c>
      <c r="I207" s="9">
        <f>FIND(" Cited ",SLR479_202312023[[#This Row],[Rok, publikacja, cytowania]])+7</f>
        <v>81</v>
      </c>
      <c r="J207" s="9">
        <f>FIND(" times",SLR479_202312023[[#This Row],[Rok, publikacja, cytowania]])</f>
        <v>82</v>
      </c>
      <c r="K207" s="9">
        <f>SLR479_202312023[[#This Row],[koniecLCyt]]-SLR479_202312023[[#This Row],[poczLCyt]]</f>
        <v>1</v>
      </c>
      <c r="L207" s="9">
        <f xml:space="preserve"> FIND(" Cited ",SLR479_202312023[[#This Row],[Rok, publikacja, cytowania]])</f>
        <v>74</v>
      </c>
      <c r="M207" s="9" t="str">
        <f>MID(SLR479_202312023[[#This Row],[Rok, publikacja, cytowania]],1,SLR479_202312023[[#This Row],[L_znaków_bez_cytowań]])</f>
        <v xml:space="preserve">(2023) The Lancet Regional Health - Western Pacific, 30, art. no. 100585, </v>
      </c>
      <c r="N207" s="9" t="s">
        <v>808</v>
      </c>
      <c r="O207" s="9" t="s">
        <v>809</v>
      </c>
      <c r="P207" s="9">
        <f>COUNTIF(SLR479_202312023[[#This Row],[streszczenie]],"*"&amp;#REF!&amp;"*")</f>
        <v>0</v>
      </c>
      <c r="Q207" s="9">
        <f>COUNTIFS(SLR479_202312023[[#This Row],[streszczenie]],"*"&amp;#REF!&amp;"*",SLR479_202312023[[#This Row],[streszczenie]],"*"&amp;#REF!&amp;"*")</f>
        <v>0</v>
      </c>
      <c r="R207" s="9" t="s">
        <v>10</v>
      </c>
      <c r="S207" s="9" t="s">
        <v>11</v>
      </c>
      <c r="T207" s="9" t="s">
        <v>12</v>
      </c>
    </row>
    <row r="208" spans="1:20" x14ac:dyDescent="0.45">
      <c r="A208" s="9">
        <v>207</v>
      </c>
      <c r="B208" s="9" t="s">
        <v>819</v>
      </c>
      <c r="C208" s="9" t="s">
        <v>822</v>
      </c>
      <c r="D208" s="9" t="str">
        <f>SLR479_202312023[[#This Row],[Rok, publikacja]]&amp;SLR479_202312023[[#This Row],[DOI]]</f>
        <v>(2022) Physics and Chemistry of the Earth, 127, art. no. 103202, DOI: 10.1016/j.pce.2022.103202</v>
      </c>
      <c r="E208" s="9" t="s">
        <v>826</v>
      </c>
      <c r="F208" s="9" t="s">
        <v>823</v>
      </c>
      <c r="G208" s="9">
        <f>MID(SLR479_202312023[[#This Row],[Rok, publikacja, cytowania]],2,4)+0</f>
        <v>2022</v>
      </c>
      <c r="H208" s="9">
        <f>(MID(SLR479_202312023[[#This Row],[Rok, publikacja, cytowania]],FIND(" Cited ",SLR479_202312023[[#This Row],[Rok, publikacja, cytowania]])+7,SLR479_202312023[[#This Row],[IlośćZnakówLCyt]]))+0</f>
        <v>3</v>
      </c>
      <c r="I208" s="9">
        <f>FIND(" Cited ",SLR479_202312023[[#This Row],[Rok, publikacja, cytowania]])+7</f>
        <v>72</v>
      </c>
      <c r="J208" s="9">
        <f>FIND(" times",SLR479_202312023[[#This Row],[Rok, publikacja, cytowania]])</f>
        <v>73</v>
      </c>
      <c r="K208" s="9">
        <f>SLR479_202312023[[#This Row],[koniecLCyt]]-SLR479_202312023[[#This Row],[poczLCyt]]</f>
        <v>1</v>
      </c>
      <c r="L208" s="9">
        <f xml:space="preserve"> FIND(" Cited ",SLR479_202312023[[#This Row],[Rok, publikacja, cytowania]])</f>
        <v>65</v>
      </c>
      <c r="M208" s="9" t="str">
        <f>MID(SLR479_202312023[[#This Row],[Rok, publikacja, cytowania]],1,SLR479_202312023[[#This Row],[L_znaków_bez_cytowań]])</f>
        <v xml:space="preserve">(2022) Physics and Chemistry of the Earth, 127, art. no. 103202, </v>
      </c>
      <c r="N208" s="9" t="s">
        <v>824</v>
      </c>
      <c r="O208" s="9" t="s">
        <v>825</v>
      </c>
      <c r="P208" s="9">
        <f>COUNTIF(SLR479_202312023[[#This Row],[streszczenie]],"*"&amp;#REF!&amp;"*")</f>
        <v>0</v>
      </c>
      <c r="Q208" s="9">
        <f>COUNTIFS(SLR479_202312023[[#This Row],[streszczenie]],"*"&amp;#REF!&amp;"*",SLR479_202312023[[#This Row],[streszczenie]],"*"&amp;#REF!&amp;"*")</f>
        <v>0</v>
      </c>
      <c r="R208" s="9" t="s">
        <v>10</v>
      </c>
      <c r="S208" s="9" t="s">
        <v>11</v>
      </c>
      <c r="T208" s="9" t="s">
        <v>12</v>
      </c>
    </row>
    <row r="209" spans="1:20" x14ac:dyDescent="0.45">
      <c r="A209" s="9">
        <v>208</v>
      </c>
      <c r="B209" s="9" t="s">
        <v>3036</v>
      </c>
      <c r="C209" s="9" t="s">
        <v>3039</v>
      </c>
      <c r="D209" s="9" t="str">
        <f>SLR479_202312023[[#This Row],[Rok, publikacja]]&amp;SLR479_202312023[[#This Row],[DOI]]</f>
        <v>(2022) Education Research International, 2022, art. no. 1370052, DOI: 10.1155/2022/1370052</v>
      </c>
      <c r="E209" s="9" t="s">
        <v>3043</v>
      </c>
      <c r="F209" s="9" t="s">
        <v>3040</v>
      </c>
      <c r="G209" s="9">
        <f>MID(SLR479_202312023[[#This Row],[Rok, publikacja, cytowania]],2,4)+0</f>
        <v>2022</v>
      </c>
      <c r="H209" s="9">
        <f>(MID(SLR479_202312023[[#This Row],[Rok, publikacja, cytowania]],FIND(" Cited ",SLR479_202312023[[#This Row],[Rok, publikacja, cytowania]])+7,SLR479_202312023[[#This Row],[IlośćZnakówLCyt]]))+0</f>
        <v>4</v>
      </c>
      <c r="I209" s="9">
        <f>FIND(" Cited ",SLR479_202312023[[#This Row],[Rok, publikacja, cytowania]])+7</f>
        <v>72</v>
      </c>
      <c r="J209" s="9">
        <f>FIND(" times",SLR479_202312023[[#This Row],[Rok, publikacja, cytowania]])</f>
        <v>73</v>
      </c>
      <c r="K209" s="9">
        <f>SLR479_202312023[[#This Row],[koniecLCyt]]-SLR479_202312023[[#This Row],[poczLCyt]]</f>
        <v>1</v>
      </c>
      <c r="L209" s="9">
        <f xml:space="preserve"> FIND(" Cited ",SLR479_202312023[[#This Row],[Rok, publikacja, cytowania]])</f>
        <v>65</v>
      </c>
      <c r="M209" s="9" t="str">
        <f>MID(SLR479_202312023[[#This Row],[Rok, publikacja, cytowania]],1,SLR479_202312023[[#This Row],[L_znaków_bez_cytowań]])</f>
        <v xml:space="preserve">(2022) Education Research International, 2022, art. no. 1370052, </v>
      </c>
      <c r="N209" s="9" t="s">
        <v>3041</v>
      </c>
      <c r="O209" s="9" t="s">
        <v>3042</v>
      </c>
      <c r="P209" s="9">
        <f>COUNTIF(SLR479_202312023[[#This Row],[streszczenie]],"*"&amp;#REF!&amp;"*")</f>
        <v>0</v>
      </c>
      <c r="Q209" s="9">
        <f>COUNTIFS(SLR479_202312023[[#This Row],[streszczenie]],"*"&amp;#REF!&amp;"*",SLR479_202312023[[#This Row],[streszczenie]],"*"&amp;#REF!&amp;"*")</f>
        <v>0</v>
      </c>
      <c r="R209" s="9" t="s">
        <v>10</v>
      </c>
      <c r="S209" s="9" t="s">
        <v>11</v>
      </c>
      <c r="T209" s="9" t="s">
        <v>12</v>
      </c>
    </row>
    <row r="210" spans="1:20" x14ac:dyDescent="0.45">
      <c r="A210" s="9">
        <v>209</v>
      </c>
      <c r="B210" s="9" t="s">
        <v>3044</v>
      </c>
      <c r="C210" s="9" t="s">
        <v>3047</v>
      </c>
      <c r="D210" s="9" t="str">
        <f>SLR479_202312023[[#This Row],[Rok, publikacja]]&amp;SLR479_202312023[[#This Row],[DOI]]</f>
        <v>(2023) European Journal of Innovation Management, 26 (4), pp. 1005 - 1033, DOI: 10.1108/EJIM-08-2021-0435</v>
      </c>
      <c r="E210" s="9" t="s">
        <v>3051</v>
      </c>
      <c r="F210" s="9" t="s">
        <v>3048</v>
      </c>
      <c r="G210" s="9">
        <f>MID(SLR479_202312023[[#This Row],[Rok, publikacja, cytowania]],2,4)+0</f>
        <v>2023</v>
      </c>
      <c r="H210" s="9">
        <f>(MID(SLR479_202312023[[#This Row],[Rok, publikacja, cytowania]],FIND(" Cited ",SLR479_202312023[[#This Row],[Rok, publikacja, cytowania]])+7,SLR479_202312023[[#This Row],[IlośćZnakówLCyt]]))+0</f>
        <v>2</v>
      </c>
      <c r="I210" s="9">
        <f>FIND(" Cited ",SLR479_202312023[[#This Row],[Rok, publikacja, cytowania]])+7</f>
        <v>82</v>
      </c>
      <c r="J210" s="9">
        <f>FIND(" times",SLR479_202312023[[#This Row],[Rok, publikacja, cytowania]])</f>
        <v>83</v>
      </c>
      <c r="K210" s="9">
        <f>SLR479_202312023[[#This Row],[koniecLCyt]]-SLR479_202312023[[#This Row],[poczLCyt]]</f>
        <v>1</v>
      </c>
      <c r="L210" s="9">
        <f xml:space="preserve"> FIND(" Cited ",SLR479_202312023[[#This Row],[Rok, publikacja, cytowania]])</f>
        <v>75</v>
      </c>
      <c r="M210" s="9" t="str">
        <f>MID(SLR479_202312023[[#This Row],[Rok, publikacja, cytowania]],1,SLR479_202312023[[#This Row],[L_znaków_bez_cytowań]])</f>
        <v xml:space="preserve">(2023) European Journal of Innovation Management, 26 (4), pp. 1005 - 1033, </v>
      </c>
      <c r="N210" s="9" t="s">
        <v>3049</v>
      </c>
      <c r="O210" s="9" t="s">
        <v>3050</v>
      </c>
      <c r="P210" s="9">
        <f>COUNTIF(SLR479_202312023[[#This Row],[streszczenie]],"*"&amp;#REF!&amp;"*")</f>
        <v>0</v>
      </c>
      <c r="Q210" s="9">
        <f>COUNTIFS(SLR479_202312023[[#This Row],[streszczenie]],"*"&amp;#REF!&amp;"*",SLR479_202312023[[#This Row],[streszczenie]],"*"&amp;#REF!&amp;"*")</f>
        <v>0</v>
      </c>
      <c r="R210" s="9" t="s">
        <v>10</v>
      </c>
      <c r="S210" s="9" t="s">
        <v>11</v>
      </c>
      <c r="T210" s="9" t="s">
        <v>12</v>
      </c>
    </row>
    <row r="211" spans="1:20" x14ac:dyDescent="0.45">
      <c r="A211" s="9">
        <v>210</v>
      </c>
      <c r="B211" s="9" t="s">
        <v>3052</v>
      </c>
      <c r="C211" s="9" t="s">
        <v>3054</v>
      </c>
      <c r="D211" s="9" t="str">
        <f>SLR479_202312023[[#This Row],[Rok, publikacja]]&amp;SLR479_202312023[[#This Row],[DOI]]</f>
        <v>(2015) Communications in Computer and Information Science, 552, pp. 517 - 526, DOI: 10.1007/978-3-319-28197-1_52</v>
      </c>
      <c r="E211" s="9" t="s">
        <v>3058</v>
      </c>
      <c r="F211" s="9" t="s">
        <v>3055</v>
      </c>
      <c r="G211" s="9">
        <f>MID(SLR479_202312023[[#This Row],[Rok, publikacja, cytowania]],2,4)+0</f>
        <v>2015</v>
      </c>
      <c r="H211" s="9">
        <f>(MID(SLR479_202312023[[#This Row],[Rok, publikacja, cytowania]],FIND(" Cited ",SLR479_202312023[[#This Row],[Rok, publikacja, cytowania]])+7,SLR479_202312023[[#This Row],[IlośćZnakówLCyt]]))+0</f>
        <v>5</v>
      </c>
      <c r="I211" s="9">
        <f>FIND(" Cited ",SLR479_202312023[[#This Row],[Rok, publikacja, cytowania]])+7</f>
        <v>86</v>
      </c>
      <c r="J211" s="9">
        <f>FIND(" times",SLR479_202312023[[#This Row],[Rok, publikacja, cytowania]])</f>
        <v>87</v>
      </c>
      <c r="K211" s="9">
        <f>SLR479_202312023[[#This Row],[koniecLCyt]]-SLR479_202312023[[#This Row],[poczLCyt]]</f>
        <v>1</v>
      </c>
      <c r="L211" s="9">
        <f xml:space="preserve"> FIND(" Cited ",SLR479_202312023[[#This Row],[Rok, publikacja, cytowania]])</f>
        <v>79</v>
      </c>
      <c r="M211" s="9" t="str">
        <f>MID(SLR479_202312023[[#This Row],[Rok, publikacja, cytowania]],1,SLR479_202312023[[#This Row],[L_znaków_bez_cytowań]])</f>
        <v xml:space="preserve">(2015) Communications in Computer and Information Science, 552, pp. 517 - 526, </v>
      </c>
      <c r="N211" s="9" t="s">
        <v>3056</v>
      </c>
      <c r="O211" s="9" t="s">
        <v>3057</v>
      </c>
      <c r="P211" s="9">
        <f>COUNTIF(SLR479_202312023[[#This Row],[streszczenie]],"*"&amp;#REF!&amp;"*")</f>
        <v>0</v>
      </c>
      <c r="Q211" s="9">
        <f>COUNTIFS(SLR479_202312023[[#This Row],[streszczenie]],"*"&amp;#REF!&amp;"*",SLR479_202312023[[#This Row],[streszczenie]],"*"&amp;#REF!&amp;"*")</f>
        <v>0</v>
      </c>
      <c r="R211" s="9" t="s">
        <v>10</v>
      </c>
      <c r="S211" s="9" t="s">
        <v>207</v>
      </c>
      <c r="T211" s="9" t="s">
        <v>12</v>
      </c>
    </row>
    <row r="212" spans="1:20" x14ac:dyDescent="0.45">
      <c r="A212" s="9">
        <v>211</v>
      </c>
      <c r="B212" s="9" t="s">
        <v>3059</v>
      </c>
      <c r="C212" s="9" t="s">
        <v>3062</v>
      </c>
      <c r="D212" s="9" t="str">
        <f>SLR479_202312023[[#This Row],[Rok, publikacja]]&amp;SLR479_202312023[[#This Row],[DOI]]</f>
        <v>(2018) Proceedings of the 2018 IEEE 10th International Conference on Engineering Education, ICEED 2018, art. no. 8626972, pp. 1 - 5, DOI: 10.1109/ICEED.2018.8626972</v>
      </c>
      <c r="E212" s="9" t="s">
        <v>3066</v>
      </c>
      <c r="F212" s="9" t="s">
        <v>3063</v>
      </c>
      <c r="G212" s="9">
        <f>MID(SLR479_202312023[[#This Row],[Rok, publikacja, cytowania]],2,4)+0</f>
        <v>2018</v>
      </c>
      <c r="H212" s="9">
        <f>(MID(SLR479_202312023[[#This Row],[Rok, publikacja, cytowania]],FIND(" Cited ",SLR479_202312023[[#This Row],[Rok, publikacja, cytowania]])+7,SLR479_202312023[[#This Row],[IlośćZnakówLCyt]]))+0</f>
        <v>4</v>
      </c>
      <c r="I212" s="9">
        <f>FIND(" Cited ",SLR479_202312023[[#This Row],[Rok, publikacja, cytowania]])+7</f>
        <v>140</v>
      </c>
      <c r="J212" s="9">
        <f>FIND(" times",SLR479_202312023[[#This Row],[Rok, publikacja, cytowania]])</f>
        <v>141</v>
      </c>
      <c r="K212" s="9">
        <f>SLR479_202312023[[#This Row],[koniecLCyt]]-SLR479_202312023[[#This Row],[poczLCyt]]</f>
        <v>1</v>
      </c>
      <c r="L212" s="9">
        <f xml:space="preserve"> FIND(" Cited ",SLR479_202312023[[#This Row],[Rok, publikacja, cytowania]])</f>
        <v>133</v>
      </c>
      <c r="M212" s="9" t="str">
        <f>MID(SLR479_202312023[[#This Row],[Rok, publikacja, cytowania]],1,SLR479_202312023[[#This Row],[L_znaków_bez_cytowań]])</f>
        <v xml:space="preserve">(2018) Proceedings of the 2018 IEEE 10th International Conference on Engineering Education, ICEED 2018, art. no. 8626972, pp. 1 - 5, </v>
      </c>
      <c r="N212" s="9" t="s">
        <v>3064</v>
      </c>
      <c r="O212" s="9" t="s">
        <v>3065</v>
      </c>
      <c r="P212" s="9">
        <f>COUNTIF(SLR479_202312023[[#This Row],[streszczenie]],"*"&amp;#REF!&amp;"*")</f>
        <v>0</v>
      </c>
      <c r="Q212" s="9">
        <f>COUNTIFS(SLR479_202312023[[#This Row],[streszczenie]],"*"&amp;#REF!&amp;"*",SLR479_202312023[[#This Row],[streszczenie]],"*"&amp;#REF!&amp;"*")</f>
        <v>0</v>
      </c>
      <c r="R212" s="9" t="s">
        <v>10</v>
      </c>
      <c r="S212" s="9" t="s">
        <v>207</v>
      </c>
      <c r="T212" s="9" t="s">
        <v>12</v>
      </c>
    </row>
    <row r="213" spans="1:20" x14ac:dyDescent="0.45">
      <c r="A213" s="9">
        <v>212</v>
      </c>
      <c r="B213" s="9" t="s">
        <v>3067</v>
      </c>
      <c r="C213" s="9" t="s">
        <v>3070</v>
      </c>
      <c r="D213" s="9" t="str">
        <f>SLR479_202312023[[#This Row],[Rok, publikacja]]&amp;SLR479_202312023[[#This Row],[DOI]]</f>
        <v>(2019) International Journal of Engineering Education, 35 (4), pp. 1094 - 1109, 0</v>
      </c>
      <c r="E213" s="9" t="s">
        <v>3073</v>
      </c>
      <c r="F213" s="9" t="s">
        <v>3071</v>
      </c>
      <c r="G213" s="9">
        <f>MID(SLR479_202312023[[#This Row],[Rok, publikacja, cytowania]],2,4)+0</f>
        <v>2019</v>
      </c>
      <c r="H213" s="9">
        <f>(MID(SLR479_202312023[[#This Row],[Rok, publikacja, cytowania]],FIND(" Cited ",SLR479_202312023[[#This Row],[Rok, publikacja, cytowania]])+7,SLR479_202312023[[#This Row],[IlośćZnakówLCyt]]))+0</f>
        <v>5</v>
      </c>
      <c r="I213" s="9">
        <f>FIND(" Cited ",SLR479_202312023[[#This Row],[Rok, publikacja, cytowania]])+7</f>
        <v>87</v>
      </c>
      <c r="J213" s="9">
        <f>FIND(" times",SLR479_202312023[[#This Row],[Rok, publikacja, cytowania]])</f>
        <v>88</v>
      </c>
      <c r="K213" s="9">
        <f>SLR479_202312023[[#This Row],[koniecLCyt]]-SLR479_202312023[[#This Row],[poczLCyt]]</f>
        <v>1</v>
      </c>
      <c r="L213" s="9">
        <f xml:space="preserve"> FIND(" Cited ",SLR479_202312023[[#This Row],[Rok, publikacja, cytowania]])</f>
        <v>80</v>
      </c>
      <c r="M213" s="9" t="str">
        <f>MID(SLR479_202312023[[#This Row],[Rok, publikacja, cytowania]],1,SLR479_202312023[[#This Row],[L_znaków_bez_cytowań]])</f>
        <v xml:space="preserve">(2019) International Journal of Engineering Education, 35 (4), pp. 1094 - 1109, </v>
      </c>
      <c r="N213" s="9">
        <v>0</v>
      </c>
      <c r="O213" s="9" t="s">
        <v>3072</v>
      </c>
      <c r="P213" s="9">
        <f>COUNTIF(SLR479_202312023[[#This Row],[streszczenie]],"*"&amp;#REF!&amp;"*")</f>
        <v>0</v>
      </c>
      <c r="Q213" s="9">
        <f>COUNTIFS(SLR479_202312023[[#This Row],[streszczenie]],"*"&amp;#REF!&amp;"*",SLR479_202312023[[#This Row],[streszczenie]],"*"&amp;#REF!&amp;"*")</f>
        <v>0</v>
      </c>
      <c r="R213" s="9" t="s">
        <v>10</v>
      </c>
      <c r="S213" s="9" t="s">
        <v>11</v>
      </c>
      <c r="T213" s="9" t="s">
        <v>12</v>
      </c>
    </row>
    <row r="214" spans="1:20" x14ac:dyDescent="0.45">
      <c r="A214" s="9">
        <v>213</v>
      </c>
      <c r="B214" s="9" t="s">
        <v>851</v>
      </c>
      <c r="C214" s="9" t="s">
        <v>854</v>
      </c>
      <c r="D214" s="9" t="str">
        <f>SLR479_202312023[[#This Row],[Rok, publikacja]]&amp;SLR479_202312023[[#This Row],[DOI]]</f>
        <v>(2018) Cultural Psychology of Education, 7, pp. 77 - 96, DOI: 10.1007/978-3-319-96035-7_9</v>
      </c>
      <c r="E214" s="9" t="s">
        <v>858</v>
      </c>
      <c r="F214" s="9" t="s">
        <v>855</v>
      </c>
      <c r="G214" s="9">
        <f>MID(SLR479_202312023[[#This Row],[Rok, publikacja, cytowania]],2,4)+0</f>
        <v>2018</v>
      </c>
      <c r="H214" s="9">
        <f>(MID(SLR479_202312023[[#This Row],[Rok, publikacja, cytowania]],FIND(" Cited ",SLR479_202312023[[#This Row],[Rok, publikacja, cytowania]])+7,SLR479_202312023[[#This Row],[IlośćZnakówLCyt]]))+0</f>
        <v>4</v>
      </c>
      <c r="I214" s="9">
        <f>FIND(" Cited ",SLR479_202312023[[#This Row],[Rok, publikacja, cytowania]])+7</f>
        <v>64</v>
      </c>
      <c r="J214" s="9">
        <f>FIND(" times",SLR479_202312023[[#This Row],[Rok, publikacja, cytowania]])</f>
        <v>65</v>
      </c>
      <c r="K214" s="9">
        <f>SLR479_202312023[[#This Row],[koniecLCyt]]-SLR479_202312023[[#This Row],[poczLCyt]]</f>
        <v>1</v>
      </c>
      <c r="L214" s="9">
        <f xml:space="preserve"> FIND(" Cited ",SLR479_202312023[[#This Row],[Rok, publikacja, cytowania]])</f>
        <v>57</v>
      </c>
      <c r="M214" s="9" t="str">
        <f>MID(SLR479_202312023[[#This Row],[Rok, publikacja, cytowania]],1,SLR479_202312023[[#This Row],[L_znaków_bez_cytowań]])</f>
        <v xml:space="preserve">(2018) Cultural Psychology of Education, 7, pp. 77 - 96, </v>
      </c>
      <c r="N214" s="9" t="s">
        <v>856</v>
      </c>
      <c r="O214" s="9" t="s">
        <v>857</v>
      </c>
      <c r="P214" s="9">
        <f>COUNTIF(SLR479_202312023[[#This Row],[streszczenie]],"*"&amp;#REF!&amp;"*")</f>
        <v>0</v>
      </c>
      <c r="Q214" s="9">
        <f>COUNTIFS(SLR479_202312023[[#This Row],[streszczenie]],"*"&amp;#REF!&amp;"*",SLR479_202312023[[#This Row],[streszczenie]],"*"&amp;#REF!&amp;"*")</f>
        <v>0</v>
      </c>
      <c r="R214" s="9" t="s">
        <v>10</v>
      </c>
      <c r="S214" s="9" t="s">
        <v>128</v>
      </c>
      <c r="T214" s="9" t="s">
        <v>12</v>
      </c>
    </row>
    <row r="215" spans="1:20" x14ac:dyDescent="0.45">
      <c r="A215" s="9">
        <v>214</v>
      </c>
      <c r="B215" s="9" t="s">
        <v>867</v>
      </c>
      <c r="C215" s="9" t="s">
        <v>870</v>
      </c>
      <c r="D215" s="9" t="str">
        <f>SLR479_202312023[[#This Row],[Rok, publikacja]]&amp;SLR479_202312023[[#This Row],[DOI]]</f>
        <v>(2022) Education Sciences, 12 (10), art. no. 721, DOI: 10.3390/educsci12100721</v>
      </c>
      <c r="E215" s="9" t="s">
        <v>874</v>
      </c>
      <c r="F215" s="9" t="s">
        <v>871</v>
      </c>
      <c r="G215" s="9">
        <f>MID(SLR479_202312023[[#This Row],[Rok, publikacja, cytowania]],2,4)+0</f>
        <v>2022</v>
      </c>
      <c r="H215" s="9">
        <f>(MID(SLR479_202312023[[#This Row],[Rok, publikacja, cytowania]],FIND(" Cited ",SLR479_202312023[[#This Row],[Rok, publikacja, cytowania]])+7,SLR479_202312023[[#This Row],[IlośćZnakówLCyt]]))+0</f>
        <v>4</v>
      </c>
      <c r="I215" s="9">
        <f>FIND(" Cited ",SLR479_202312023[[#This Row],[Rok, publikacja, cytowania]])+7</f>
        <v>57</v>
      </c>
      <c r="J215" s="9">
        <f>FIND(" times",SLR479_202312023[[#This Row],[Rok, publikacja, cytowania]])</f>
        <v>58</v>
      </c>
      <c r="K215" s="9">
        <f>SLR479_202312023[[#This Row],[koniecLCyt]]-SLR479_202312023[[#This Row],[poczLCyt]]</f>
        <v>1</v>
      </c>
      <c r="L215" s="9">
        <f xml:space="preserve"> FIND(" Cited ",SLR479_202312023[[#This Row],[Rok, publikacja, cytowania]])</f>
        <v>50</v>
      </c>
      <c r="M215" s="9" t="str">
        <f>MID(SLR479_202312023[[#This Row],[Rok, publikacja, cytowania]],1,SLR479_202312023[[#This Row],[L_znaków_bez_cytowań]])</f>
        <v xml:space="preserve">(2022) Education Sciences, 12 (10), art. no. 721, </v>
      </c>
      <c r="N215" s="9" t="s">
        <v>872</v>
      </c>
      <c r="O215" s="9" t="s">
        <v>873</v>
      </c>
      <c r="P215" s="9">
        <f>COUNTIF(SLR479_202312023[[#This Row],[streszczenie]],"*"&amp;#REF!&amp;"*")</f>
        <v>0</v>
      </c>
      <c r="Q215" s="9">
        <f>COUNTIFS(SLR479_202312023[[#This Row],[streszczenie]],"*"&amp;#REF!&amp;"*",SLR479_202312023[[#This Row],[streszczenie]],"*"&amp;#REF!&amp;"*")</f>
        <v>0</v>
      </c>
      <c r="R215" s="9" t="s">
        <v>10</v>
      </c>
      <c r="S215" s="9" t="s">
        <v>11</v>
      </c>
      <c r="T215" s="9" t="s">
        <v>12</v>
      </c>
    </row>
    <row r="216" spans="1:20" x14ac:dyDescent="0.45">
      <c r="A216" s="9">
        <v>215</v>
      </c>
      <c r="B216" s="9" t="s">
        <v>875</v>
      </c>
      <c r="C216" s="9" t="s">
        <v>878</v>
      </c>
      <c r="D216" s="9" t="str">
        <f>SLR479_202312023[[#This Row],[Rok, publikacja]]&amp;SLR479_202312023[[#This Row],[DOI]]</f>
        <v>(2022) Journal of Applied Research in Higher Education, 14 (2), pp. 852 - 873, DOI: 10.1108/JARHE-05-2020-0151</v>
      </c>
      <c r="E216" s="9" t="s">
        <v>882</v>
      </c>
      <c r="F216" s="9" t="s">
        <v>879</v>
      </c>
      <c r="G216" s="9">
        <f>MID(SLR479_202312023[[#This Row],[Rok, publikacja, cytowania]],2,4)+0</f>
        <v>2022</v>
      </c>
      <c r="H216" s="9">
        <f>(MID(SLR479_202312023[[#This Row],[Rok, publikacja, cytowania]],FIND(" Cited ",SLR479_202312023[[#This Row],[Rok, publikacja, cytowania]])+7,SLR479_202312023[[#This Row],[IlośćZnakówLCyt]]))+0</f>
        <v>4</v>
      </c>
      <c r="I216" s="9">
        <f>FIND(" Cited ",SLR479_202312023[[#This Row],[Rok, publikacja, cytowania]])+7</f>
        <v>86</v>
      </c>
      <c r="J216" s="9">
        <f>FIND(" times",SLR479_202312023[[#This Row],[Rok, publikacja, cytowania]])</f>
        <v>87</v>
      </c>
      <c r="K216" s="9">
        <f>SLR479_202312023[[#This Row],[koniecLCyt]]-SLR479_202312023[[#This Row],[poczLCyt]]</f>
        <v>1</v>
      </c>
      <c r="L216" s="9">
        <f xml:space="preserve"> FIND(" Cited ",SLR479_202312023[[#This Row],[Rok, publikacja, cytowania]])</f>
        <v>79</v>
      </c>
      <c r="M216" s="9" t="str">
        <f>MID(SLR479_202312023[[#This Row],[Rok, publikacja, cytowania]],1,SLR479_202312023[[#This Row],[L_znaków_bez_cytowań]])</f>
        <v xml:space="preserve">(2022) Journal of Applied Research in Higher Education, 14 (2), pp. 852 - 873, </v>
      </c>
      <c r="N216" s="9" t="s">
        <v>880</v>
      </c>
      <c r="O216" s="9" t="s">
        <v>881</v>
      </c>
      <c r="P216" s="9">
        <f>COUNTIF(SLR479_202312023[[#This Row],[streszczenie]],"*"&amp;#REF!&amp;"*")</f>
        <v>0</v>
      </c>
      <c r="Q216" s="9">
        <f>COUNTIFS(SLR479_202312023[[#This Row],[streszczenie]],"*"&amp;#REF!&amp;"*",SLR479_202312023[[#This Row],[streszczenie]],"*"&amp;#REF!&amp;"*")</f>
        <v>0</v>
      </c>
      <c r="R216" s="9" t="s">
        <v>10</v>
      </c>
      <c r="S216" s="9" t="s">
        <v>11</v>
      </c>
      <c r="T216" s="9" t="s">
        <v>12</v>
      </c>
    </row>
    <row r="217" spans="1:20" x14ac:dyDescent="0.45">
      <c r="A217" s="9">
        <v>216</v>
      </c>
      <c r="B217" s="9" t="s">
        <v>3074</v>
      </c>
      <c r="C217" s="9" t="s">
        <v>3076</v>
      </c>
      <c r="D217" s="9" t="str">
        <f>SLR479_202312023[[#This Row],[Rok, publikacja]]&amp;SLR479_202312023[[#This Row],[DOI]]</f>
        <v>(2019) Cakrawala Pendidikan, 38 (2), pp. 215 - 227, DOI: 10.21831/cp.v38i2.19685</v>
      </c>
      <c r="E217" s="9" t="s">
        <v>3080</v>
      </c>
      <c r="F217" s="9" t="s">
        <v>3077</v>
      </c>
      <c r="G217" s="9">
        <f>MID(SLR479_202312023[[#This Row],[Rok, publikacja, cytowania]],2,4)+0</f>
        <v>2019</v>
      </c>
      <c r="H217" s="9">
        <f>(MID(SLR479_202312023[[#This Row],[Rok, publikacja, cytowania]],FIND(" Cited ",SLR479_202312023[[#This Row],[Rok, publikacja, cytowania]])+7,SLR479_202312023[[#This Row],[IlośćZnakówLCyt]]))+0</f>
        <v>4</v>
      </c>
      <c r="I217" s="9">
        <f>FIND(" Cited ",SLR479_202312023[[#This Row],[Rok, publikacja, cytowania]])+7</f>
        <v>59</v>
      </c>
      <c r="J217" s="9">
        <f>FIND(" times",SLR479_202312023[[#This Row],[Rok, publikacja, cytowania]])</f>
        <v>60</v>
      </c>
      <c r="K217" s="9">
        <f>SLR479_202312023[[#This Row],[koniecLCyt]]-SLR479_202312023[[#This Row],[poczLCyt]]</f>
        <v>1</v>
      </c>
      <c r="L217" s="9">
        <f xml:space="preserve"> FIND(" Cited ",SLR479_202312023[[#This Row],[Rok, publikacja, cytowania]])</f>
        <v>52</v>
      </c>
      <c r="M217" s="9" t="str">
        <f>MID(SLR479_202312023[[#This Row],[Rok, publikacja, cytowania]],1,SLR479_202312023[[#This Row],[L_znaków_bez_cytowań]])</f>
        <v xml:space="preserve">(2019) Cakrawala Pendidikan, 38 (2), pp. 215 - 227, </v>
      </c>
      <c r="N217" s="9" t="s">
        <v>3078</v>
      </c>
      <c r="O217" s="9" t="s">
        <v>3079</v>
      </c>
      <c r="P217" s="9">
        <f>COUNTIF(SLR479_202312023[[#This Row],[streszczenie]],"*"&amp;#REF!&amp;"*")</f>
        <v>0</v>
      </c>
      <c r="Q217" s="9">
        <f>COUNTIFS(SLR479_202312023[[#This Row],[streszczenie]],"*"&amp;#REF!&amp;"*",SLR479_202312023[[#This Row],[streszczenie]],"*"&amp;#REF!&amp;"*")</f>
        <v>0</v>
      </c>
      <c r="R217" s="9" t="s">
        <v>10</v>
      </c>
      <c r="S217" s="9" t="s">
        <v>11</v>
      </c>
      <c r="T217" s="9" t="s">
        <v>12</v>
      </c>
    </row>
    <row r="218" spans="1:20" x14ac:dyDescent="0.45">
      <c r="A218" s="9">
        <v>217</v>
      </c>
      <c r="B218" s="9" t="s">
        <v>3081</v>
      </c>
      <c r="C218" s="9" t="s">
        <v>3084</v>
      </c>
      <c r="D218" s="9" t="str">
        <f>SLR479_202312023[[#This Row],[Rok, publikacja]]&amp;SLR479_202312023[[#This Row],[DOI]]</f>
        <v>(2023) Journal of Head Trauma Rehabilitation, 38 (4), pp. 336 - 347, DOI: 10.1097/HTR.0000000000000862</v>
      </c>
      <c r="E218" s="9" t="s">
        <v>3088</v>
      </c>
      <c r="F218" s="9" t="s">
        <v>3085</v>
      </c>
      <c r="G218" s="9">
        <f>MID(SLR479_202312023[[#This Row],[Rok, publikacja, cytowania]],2,4)+0</f>
        <v>2023</v>
      </c>
      <c r="H218" s="9">
        <f>(MID(SLR479_202312023[[#This Row],[Rok, publikacja, cytowania]],FIND(" Cited ",SLR479_202312023[[#This Row],[Rok, publikacja, cytowania]])+7,SLR479_202312023[[#This Row],[IlośćZnakówLCyt]]))+0</f>
        <v>2</v>
      </c>
      <c r="I218" s="9">
        <f>FIND(" Cited ",SLR479_202312023[[#This Row],[Rok, publikacja, cytowania]])+7</f>
        <v>76</v>
      </c>
      <c r="J218" s="9">
        <f>FIND(" times",SLR479_202312023[[#This Row],[Rok, publikacja, cytowania]])</f>
        <v>77</v>
      </c>
      <c r="K218" s="9">
        <f>SLR479_202312023[[#This Row],[koniecLCyt]]-SLR479_202312023[[#This Row],[poczLCyt]]</f>
        <v>1</v>
      </c>
      <c r="L218" s="9">
        <f xml:space="preserve"> FIND(" Cited ",SLR479_202312023[[#This Row],[Rok, publikacja, cytowania]])</f>
        <v>69</v>
      </c>
      <c r="M218" s="9" t="str">
        <f>MID(SLR479_202312023[[#This Row],[Rok, publikacja, cytowania]],1,SLR479_202312023[[#This Row],[L_znaków_bez_cytowań]])</f>
        <v xml:space="preserve">(2023) Journal of Head Trauma Rehabilitation, 38 (4), pp. 336 - 347, </v>
      </c>
      <c r="N218" s="9" t="s">
        <v>3086</v>
      </c>
      <c r="O218" s="9" t="s">
        <v>3087</v>
      </c>
      <c r="P218" s="9">
        <f>COUNTIF(SLR479_202312023[[#This Row],[streszczenie]],"*"&amp;#REF!&amp;"*")</f>
        <v>0</v>
      </c>
      <c r="Q218" s="9">
        <f>COUNTIFS(SLR479_202312023[[#This Row],[streszczenie]],"*"&amp;#REF!&amp;"*",SLR479_202312023[[#This Row],[streszczenie]],"*"&amp;#REF!&amp;"*")</f>
        <v>0</v>
      </c>
      <c r="R218" s="9" t="s">
        <v>10</v>
      </c>
      <c r="S218" s="9" t="s">
        <v>11</v>
      </c>
      <c r="T218" s="9" t="s">
        <v>12</v>
      </c>
    </row>
    <row r="219" spans="1:20" x14ac:dyDescent="0.45">
      <c r="A219" s="9">
        <v>218</v>
      </c>
      <c r="B219" s="9" t="s">
        <v>899</v>
      </c>
      <c r="C219" s="9" t="s">
        <v>902</v>
      </c>
      <c r="D219" s="9" t="str">
        <f>SLR479_202312023[[#This Row],[Rok, publikacja]]&amp;SLR479_202312023[[#This Row],[DOI]]</f>
        <v>(2018) Proceedings - 2018 5th Asia-Pacific World Congress on Computer Science and Engineering, APWC on CSE 2018, art. no. 8853675, pp. 178 - 183, DOI: 10.1109/APWConCSE.2018.00036</v>
      </c>
      <c r="E219" s="9" t="s">
        <v>906</v>
      </c>
      <c r="F219" s="9" t="s">
        <v>903</v>
      </c>
      <c r="G219" s="9">
        <f>MID(SLR479_202312023[[#This Row],[Rok, publikacja, cytowania]],2,4)+0</f>
        <v>2018</v>
      </c>
      <c r="H219" s="9">
        <f>(MID(SLR479_202312023[[#This Row],[Rok, publikacja, cytowania]],FIND(" Cited ",SLR479_202312023[[#This Row],[Rok, publikacja, cytowania]])+7,SLR479_202312023[[#This Row],[IlośćZnakówLCyt]]))+0</f>
        <v>4</v>
      </c>
      <c r="I219" s="9">
        <f>FIND(" Cited ",SLR479_202312023[[#This Row],[Rok, publikacja, cytowania]])+7</f>
        <v>153</v>
      </c>
      <c r="J219" s="9">
        <f>FIND(" times",SLR479_202312023[[#This Row],[Rok, publikacja, cytowania]])</f>
        <v>154</v>
      </c>
      <c r="K219" s="9">
        <f>SLR479_202312023[[#This Row],[koniecLCyt]]-SLR479_202312023[[#This Row],[poczLCyt]]</f>
        <v>1</v>
      </c>
      <c r="L219" s="9">
        <f xml:space="preserve"> FIND(" Cited ",SLR479_202312023[[#This Row],[Rok, publikacja, cytowania]])</f>
        <v>146</v>
      </c>
      <c r="M219" s="9" t="str">
        <f>MID(SLR479_202312023[[#This Row],[Rok, publikacja, cytowania]],1,SLR479_202312023[[#This Row],[L_znaków_bez_cytowań]])</f>
        <v xml:space="preserve">(2018) Proceedings - 2018 5th Asia-Pacific World Congress on Computer Science and Engineering, APWC on CSE 2018, art. no. 8853675, pp. 178 - 183, </v>
      </c>
      <c r="N219" s="9" t="s">
        <v>904</v>
      </c>
      <c r="O219" s="9" t="s">
        <v>905</v>
      </c>
      <c r="P219" s="9">
        <f>COUNTIF(SLR479_202312023[[#This Row],[streszczenie]],"*"&amp;#REF!&amp;"*")</f>
        <v>0</v>
      </c>
      <c r="Q219" s="9">
        <f>COUNTIFS(SLR479_202312023[[#This Row],[streszczenie]],"*"&amp;#REF!&amp;"*",SLR479_202312023[[#This Row],[streszczenie]],"*"&amp;#REF!&amp;"*")</f>
        <v>0</v>
      </c>
      <c r="R219" s="9" t="s">
        <v>10</v>
      </c>
      <c r="S219" s="9" t="s">
        <v>207</v>
      </c>
      <c r="T219" s="9" t="s">
        <v>12</v>
      </c>
    </row>
    <row r="220" spans="1:20" x14ac:dyDescent="0.45">
      <c r="A220" s="9">
        <v>219</v>
      </c>
      <c r="B220" s="9" t="s">
        <v>923</v>
      </c>
      <c r="C220" s="9" t="s">
        <v>925</v>
      </c>
      <c r="D220" s="9" t="str">
        <f>SLR479_202312023[[#This Row],[Rok, publikacja]]&amp;SLR479_202312023[[#This Row],[DOI]]</f>
        <v>(2022) Studies in Higher Education, 47 (1), pp. 13 - 25, DOI: 10.1080/03075079.2020.1725876</v>
      </c>
      <c r="E220" s="9" t="s">
        <v>929</v>
      </c>
      <c r="F220" s="9" t="s">
        <v>926</v>
      </c>
      <c r="G220" s="9">
        <f>MID(SLR479_202312023[[#This Row],[Rok, publikacja, cytowania]],2,4)+0</f>
        <v>2022</v>
      </c>
      <c r="H220" s="9">
        <f>(MID(SLR479_202312023[[#This Row],[Rok, publikacja, cytowania]],FIND(" Cited ",SLR479_202312023[[#This Row],[Rok, publikacja, cytowania]])+7,SLR479_202312023[[#This Row],[IlośćZnakówLCyt]]))+0</f>
        <v>5</v>
      </c>
      <c r="I220" s="9">
        <f>FIND(" Cited ",SLR479_202312023[[#This Row],[Rok, publikacja, cytowania]])+7</f>
        <v>64</v>
      </c>
      <c r="J220" s="9">
        <f>FIND(" times",SLR479_202312023[[#This Row],[Rok, publikacja, cytowania]])</f>
        <v>65</v>
      </c>
      <c r="K220" s="9">
        <f>SLR479_202312023[[#This Row],[koniecLCyt]]-SLR479_202312023[[#This Row],[poczLCyt]]</f>
        <v>1</v>
      </c>
      <c r="L220" s="9">
        <f xml:space="preserve"> FIND(" Cited ",SLR479_202312023[[#This Row],[Rok, publikacja, cytowania]])</f>
        <v>57</v>
      </c>
      <c r="M220" s="9" t="str">
        <f>MID(SLR479_202312023[[#This Row],[Rok, publikacja, cytowania]],1,SLR479_202312023[[#This Row],[L_znaków_bez_cytowań]])</f>
        <v xml:space="preserve">(2022) Studies in Higher Education, 47 (1), pp. 13 - 25, </v>
      </c>
      <c r="N220" s="9" t="s">
        <v>927</v>
      </c>
      <c r="O220" s="9" t="s">
        <v>928</v>
      </c>
      <c r="P220" s="9">
        <f>COUNTIF(SLR479_202312023[[#This Row],[streszczenie]],"*"&amp;#REF!&amp;"*")</f>
        <v>0</v>
      </c>
      <c r="Q220" s="9">
        <f>COUNTIFS(SLR479_202312023[[#This Row],[streszczenie]],"*"&amp;#REF!&amp;"*",SLR479_202312023[[#This Row],[streszczenie]],"*"&amp;#REF!&amp;"*")</f>
        <v>0</v>
      </c>
      <c r="R220" s="9" t="s">
        <v>10</v>
      </c>
      <c r="S220" s="9" t="s">
        <v>11</v>
      </c>
      <c r="T220" s="9" t="s">
        <v>12</v>
      </c>
    </row>
    <row r="221" spans="1:20" x14ac:dyDescent="0.45">
      <c r="A221" s="9">
        <v>220</v>
      </c>
      <c r="B221" s="9" t="s">
        <v>3089</v>
      </c>
      <c r="C221" s="9" t="s">
        <v>3092</v>
      </c>
      <c r="D221" s="9" t="str">
        <f>SLR479_202312023[[#This Row],[Rok, publikacja]]&amp;SLR479_202312023[[#This Row],[DOI]]</f>
        <v>(2019) International Journal of Health Planning and Management, 34 (1), pp. e661 - e678, DOI: 10.1002/hpm.2681</v>
      </c>
      <c r="E221" s="9" t="s">
        <v>3096</v>
      </c>
      <c r="F221" s="9" t="s">
        <v>3093</v>
      </c>
      <c r="G221" s="9">
        <f>MID(SLR479_202312023[[#This Row],[Rok, publikacja, cytowania]],2,4)+0</f>
        <v>2019</v>
      </c>
      <c r="H221" s="9">
        <f>(MID(SLR479_202312023[[#This Row],[Rok, publikacja, cytowania]],FIND(" Cited ",SLR479_202312023[[#This Row],[Rok, publikacja, cytowania]])+7,SLR479_202312023[[#This Row],[IlośćZnakówLCyt]]))+0</f>
        <v>4</v>
      </c>
      <c r="I221" s="9">
        <f>FIND(" Cited ",SLR479_202312023[[#This Row],[Rok, publikacja, cytowania]])+7</f>
        <v>96</v>
      </c>
      <c r="J221" s="9">
        <f>FIND(" times",SLR479_202312023[[#This Row],[Rok, publikacja, cytowania]])</f>
        <v>97</v>
      </c>
      <c r="K221" s="9">
        <f>SLR479_202312023[[#This Row],[koniecLCyt]]-SLR479_202312023[[#This Row],[poczLCyt]]</f>
        <v>1</v>
      </c>
      <c r="L221" s="9">
        <f xml:space="preserve"> FIND(" Cited ",SLR479_202312023[[#This Row],[Rok, publikacja, cytowania]])</f>
        <v>89</v>
      </c>
      <c r="M221" s="9" t="str">
        <f>MID(SLR479_202312023[[#This Row],[Rok, publikacja, cytowania]],1,SLR479_202312023[[#This Row],[L_znaków_bez_cytowań]])</f>
        <v xml:space="preserve">(2019) International Journal of Health Planning and Management, 34 (1), pp. e661 - e678, </v>
      </c>
      <c r="N221" s="9" t="s">
        <v>3094</v>
      </c>
      <c r="O221" s="9" t="s">
        <v>3095</v>
      </c>
      <c r="P221" s="9">
        <f>COUNTIF(SLR479_202312023[[#This Row],[streszczenie]],"*"&amp;#REF!&amp;"*")</f>
        <v>0</v>
      </c>
      <c r="Q221" s="9">
        <f>COUNTIFS(SLR479_202312023[[#This Row],[streszczenie]],"*"&amp;#REF!&amp;"*",SLR479_202312023[[#This Row],[streszczenie]],"*"&amp;#REF!&amp;"*")</f>
        <v>0</v>
      </c>
      <c r="R221" s="9" t="s">
        <v>10</v>
      </c>
      <c r="S221" s="9" t="s">
        <v>11</v>
      </c>
      <c r="T221" s="9" t="s">
        <v>12</v>
      </c>
    </row>
    <row r="222" spans="1:20" x14ac:dyDescent="0.45">
      <c r="A222" s="9">
        <v>221</v>
      </c>
      <c r="B222" s="9" t="s">
        <v>942</v>
      </c>
      <c r="C222" s="9" t="s">
        <v>945</v>
      </c>
      <c r="D222" s="9" t="str">
        <f>SLR479_202312023[[#This Row],[Rok, publikacja]]&amp;SLR479_202312023[[#This Row],[DOI]]</f>
        <v>(2019) Assessment and Evaluation in Higher Education, 44 (4), pp. 546 - 564, DOI: 10.1080/02602938.2018.1522615</v>
      </c>
      <c r="E222" s="9" t="s">
        <v>949</v>
      </c>
      <c r="F222" s="9" t="s">
        <v>946</v>
      </c>
      <c r="G222" s="9">
        <f>MID(SLR479_202312023[[#This Row],[Rok, publikacja, cytowania]],2,4)+0</f>
        <v>2019</v>
      </c>
      <c r="H222" s="9">
        <f>(MID(SLR479_202312023[[#This Row],[Rok, publikacja, cytowania]],FIND(" Cited ",SLR479_202312023[[#This Row],[Rok, publikacja, cytowania]])+7,SLR479_202312023[[#This Row],[IlośćZnakówLCyt]]))+0</f>
        <v>5</v>
      </c>
      <c r="I222" s="9">
        <f>FIND(" Cited ",SLR479_202312023[[#This Row],[Rok, publikacja, cytowania]])+7</f>
        <v>84</v>
      </c>
      <c r="J222" s="9">
        <f>FIND(" times",SLR479_202312023[[#This Row],[Rok, publikacja, cytowania]])</f>
        <v>85</v>
      </c>
      <c r="K222" s="9">
        <f>SLR479_202312023[[#This Row],[koniecLCyt]]-SLR479_202312023[[#This Row],[poczLCyt]]</f>
        <v>1</v>
      </c>
      <c r="L222" s="9">
        <f xml:space="preserve"> FIND(" Cited ",SLR479_202312023[[#This Row],[Rok, publikacja, cytowania]])</f>
        <v>77</v>
      </c>
      <c r="M222" s="9" t="str">
        <f>MID(SLR479_202312023[[#This Row],[Rok, publikacja, cytowania]],1,SLR479_202312023[[#This Row],[L_znaków_bez_cytowań]])</f>
        <v xml:space="preserve">(2019) Assessment and Evaluation in Higher Education, 44 (4), pp. 546 - 564, </v>
      </c>
      <c r="N222" s="9" t="s">
        <v>947</v>
      </c>
      <c r="O222" s="9" t="s">
        <v>948</v>
      </c>
      <c r="P222" s="9">
        <f>COUNTIF(SLR479_202312023[[#This Row],[streszczenie]],"*"&amp;#REF!&amp;"*")</f>
        <v>0</v>
      </c>
      <c r="Q222" s="9">
        <f>COUNTIFS(SLR479_202312023[[#This Row],[streszczenie]],"*"&amp;#REF!&amp;"*",SLR479_202312023[[#This Row],[streszczenie]],"*"&amp;#REF!&amp;"*")</f>
        <v>0</v>
      </c>
      <c r="R222" s="9" t="s">
        <v>10</v>
      </c>
      <c r="S222" s="9" t="s">
        <v>11</v>
      </c>
      <c r="T222" s="9" t="s">
        <v>12</v>
      </c>
    </row>
    <row r="223" spans="1:20" x14ac:dyDescent="0.45">
      <c r="A223" s="9">
        <v>222</v>
      </c>
      <c r="B223" s="9" t="s">
        <v>950</v>
      </c>
      <c r="C223" s="9" t="s">
        <v>952</v>
      </c>
      <c r="D223" s="9" t="str">
        <f>SLR479_202312023[[#This Row],[Rok, publikacja]]&amp;SLR479_202312023[[#This Row],[DOI]]</f>
        <v>(2021) Business, Management and Economics Engineering, 19 (1), pp. 131 - 149, DOI: 10.3846/bmee.2021.12629</v>
      </c>
      <c r="E223" s="9" t="s">
        <v>956</v>
      </c>
      <c r="F223" s="9" t="s">
        <v>953</v>
      </c>
      <c r="G223" s="9">
        <f>MID(SLR479_202312023[[#This Row],[Rok, publikacja, cytowania]],2,4)+0</f>
        <v>2021</v>
      </c>
      <c r="H223" s="9">
        <f>(MID(SLR479_202312023[[#This Row],[Rok, publikacja, cytowania]],FIND(" Cited ",SLR479_202312023[[#This Row],[Rok, publikacja, cytowania]])+7,SLR479_202312023[[#This Row],[IlośćZnakówLCyt]]))+0</f>
        <v>4</v>
      </c>
      <c r="I223" s="9">
        <f>FIND(" Cited ",SLR479_202312023[[#This Row],[Rok, publikacja, cytowania]])+7</f>
        <v>85</v>
      </c>
      <c r="J223" s="9">
        <f>FIND(" times",SLR479_202312023[[#This Row],[Rok, publikacja, cytowania]])</f>
        <v>86</v>
      </c>
      <c r="K223" s="9">
        <f>SLR479_202312023[[#This Row],[koniecLCyt]]-SLR479_202312023[[#This Row],[poczLCyt]]</f>
        <v>1</v>
      </c>
      <c r="L223" s="9">
        <f xml:space="preserve"> FIND(" Cited ",SLR479_202312023[[#This Row],[Rok, publikacja, cytowania]])</f>
        <v>78</v>
      </c>
      <c r="M223" s="9" t="str">
        <f>MID(SLR479_202312023[[#This Row],[Rok, publikacja, cytowania]],1,SLR479_202312023[[#This Row],[L_znaków_bez_cytowań]])</f>
        <v xml:space="preserve">(2021) Business, Management and Economics Engineering, 19 (1), pp. 131 - 149, </v>
      </c>
      <c r="N223" s="9" t="s">
        <v>954</v>
      </c>
      <c r="O223" s="9" t="s">
        <v>955</v>
      </c>
      <c r="P223" s="9">
        <f>COUNTIF(SLR479_202312023[[#This Row],[streszczenie]],"*"&amp;#REF!&amp;"*")</f>
        <v>0</v>
      </c>
      <c r="Q223" s="9">
        <f>COUNTIFS(SLR479_202312023[[#This Row],[streszczenie]],"*"&amp;#REF!&amp;"*",SLR479_202312023[[#This Row],[streszczenie]],"*"&amp;#REF!&amp;"*")</f>
        <v>0</v>
      </c>
      <c r="R223" s="9" t="s">
        <v>10</v>
      </c>
      <c r="S223" s="9" t="s">
        <v>11</v>
      </c>
      <c r="T223" s="9" t="s">
        <v>12</v>
      </c>
    </row>
    <row r="224" spans="1:20" x14ac:dyDescent="0.45">
      <c r="A224" s="9">
        <v>223</v>
      </c>
      <c r="B224" s="9" t="s">
        <v>3097</v>
      </c>
      <c r="C224" s="9" t="s">
        <v>3100</v>
      </c>
      <c r="D224" s="9" t="str">
        <f>SLR479_202312023[[#This Row],[Rok, publikacja]]&amp;SLR479_202312023[[#This Row],[DOI]]</f>
        <v>(2018) Journal of Primary Prevention, 39 (2), pp. 117 - 128, DOI: 10.1007/s10935-018-0504-0</v>
      </c>
      <c r="E224" s="9" t="s">
        <v>3104</v>
      </c>
      <c r="F224" s="9" t="s">
        <v>3101</v>
      </c>
      <c r="G224" s="9">
        <f>MID(SLR479_202312023[[#This Row],[Rok, publikacja, cytowania]],2,4)+0</f>
        <v>2018</v>
      </c>
      <c r="H224" s="9">
        <f>(MID(SLR479_202312023[[#This Row],[Rok, publikacja, cytowania]],FIND(" Cited ",SLR479_202312023[[#This Row],[Rok, publikacja, cytowania]])+7,SLR479_202312023[[#This Row],[IlośćZnakówLCyt]]))+0</f>
        <v>6</v>
      </c>
      <c r="I224" s="9">
        <f>FIND(" Cited ",SLR479_202312023[[#This Row],[Rok, publikacja, cytowania]])+7</f>
        <v>68</v>
      </c>
      <c r="J224" s="9">
        <f>FIND(" times",SLR479_202312023[[#This Row],[Rok, publikacja, cytowania]])</f>
        <v>69</v>
      </c>
      <c r="K224" s="9">
        <f>SLR479_202312023[[#This Row],[koniecLCyt]]-SLR479_202312023[[#This Row],[poczLCyt]]</f>
        <v>1</v>
      </c>
      <c r="L224" s="9">
        <f xml:space="preserve"> FIND(" Cited ",SLR479_202312023[[#This Row],[Rok, publikacja, cytowania]])</f>
        <v>61</v>
      </c>
      <c r="M224" s="9" t="str">
        <f>MID(SLR479_202312023[[#This Row],[Rok, publikacja, cytowania]],1,SLR479_202312023[[#This Row],[L_znaków_bez_cytowań]])</f>
        <v xml:space="preserve">(2018) Journal of Primary Prevention, 39 (2), pp. 117 - 128, </v>
      </c>
      <c r="N224" s="9" t="s">
        <v>3102</v>
      </c>
      <c r="O224" s="9" t="s">
        <v>3103</v>
      </c>
      <c r="P224" s="9">
        <f>COUNTIF(SLR479_202312023[[#This Row],[streszczenie]],"*"&amp;#REF!&amp;"*")</f>
        <v>0</v>
      </c>
      <c r="Q224" s="9">
        <f>COUNTIFS(SLR479_202312023[[#This Row],[streszczenie]],"*"&amp;#REF!&amp;"*",SLR479_202312023[[#This Row],[streszczenie]],"*"&amp;#REF!&amp;"*")</f>
        <v>0</v>
      </c>
      <c r="R224" s="9" t="s">
        <v>10</v>
      </c>
      <c r="S224" s="9" t="s">
        <v>11</v>
      </c>
      <c r="T224" s="9" t="s">
        <v>12</v>
      </c>
    </row>
    <row r="225" spans="1:20" x14ac:dyDescent="0.45">
      <c r="A225" s="9">
        <v>224</v>
      </c>
      <c r="B225" s="9" t="s">
        <v>3105</v>
      </c>
      <c r="C225" s="9" t="s">
        <v>3108</v>
      </c>
      <c r="D225" s="9" t="str">
        <f>SLR479_202312023[[#This Row],[Rok, publikacja]]&amp;SLR479_202312023[[#This Row],[DOI]]</f>
        <v>(2023) Higher Education Research and Development, 42 (5), pp. 1103 - 1118, DOI: 10.1080/07294360.2023.2193727</v>
      </c>
      <c r="E225" s="9" t="s">
        <v>3112</v>
      </c>
      <c r="F225" s="9" t="s">
        <v>3109</v>
      </c>
      <c r="G225" s="9">
        <f>MID(SLR479_202312023[[#This Row],[Rok, publikacja, cytowania]],2,4)+0</f>
        <v>2023</v>
      </c>
      <c r="H225" s="9">
        <f>(MID(SLR479_202312023[[#This Row],[Rok, publikacja, cytowania]],FIND(" Cited ",SLR479_202312023[[#This Row],[Rok, publikacja, cytowania]])+7,SLR479_202312023[[#This Row],[IlośćZnakówLCyt]]))+0</f>
        <v>4</v>
      </c>
      <c r="I225" s="9">
        <f>FIND(" Cited ",SLR479_202312023[[#This Row],[Rok, publikacja, cytowania]])+7</f>
        <v>82</v>
      </c>
      <c r="J225" s="9">
        <f>FIND(" times",SLR479_202312023[[#This Row],[Rok, publikacja, cytowania]])</f>
        <v>83</v>
      </c>
      <c r="K225" s="9">
        <f>SLR479_202312023[[#This Row],[koniecLCyt]]-SLR479_202312023[[#This Row],[poczLCyt]]</f>
        <v>1</v>
      </c>
      <c r="L225" s="9">
        <f xml:space="preserve"> FIND(" Cited ",SLR479_202312023[[#This Row],[Rok, publikacja, cytowania]])</f>
        <v>75</v>
      </c>
      <c r="M225" s="9" t="str">
        <f>MID(SLR479_202312023[[#This Row],[Rok, publikacja, cytowania]],1,SLR479_202312023[[#This Row],[L_znaków_bez_cytowań]])</f>
        <v xml:space="preserve">(2023) Higher Education Research and Development, 42 (5), pp. 1103 - 1118, </v>
      </c>
      <c r="N225" s="9" t="s">
        <v>3110</v>
      </c>
      <c r="O225" s="9" t="s">
        <v>3111</v>
      </c>
      <c r="P225" s="9">
        <f>COUNTIF(SLR479_202312023[[#This Row],[streszczenie]],"*"&amp;#REF!&amp;"*")</f>
        <v>0</v>
      </c>
      <c r="Q225" s="9">
        <f>COUNTIFS(SLR479_202312023[[#This Row],[streszczenie]],"*"&amp;#REF!&amp;"*",SLR479_202312023[[#This Row],[streszczenie]],"*"&amp;#REF!&amp;"*")</f>
        <v>0</v>
      </c>
      <c r="R225" s="9" t="s">
        <v>10</v>
      </c>
      <c r="S225" s="9" t="s">
        <v>11</v>
      </c>
      <c r="T225" s="9" t="s">
        <v>12</v>
      </c>
    </row>
    <row r="226" spans="1:20" x14ac:dyDescent="0.45">
      <c r="A226" s="9">
        <v>225</v>
      </c>
      <c r="B226" s="9" t="s">
        <v>957</v>
      </c>
      <c r="C226" s="9" t="s">
        <v>960</v>
      </c>
      <c r="D226" s="9" t="str">
        <f>SLR479_202312023[[#This Row],[Rok, publikacja]]&amp;SLR479_202312023[[#This Row],[DOI]]</f>
        <v>(2023) Asia Pacific Education Review, 24 (1), pp. 145 - 165, DOI: 10.1007/s12564-022-09743-y</v>
      </c>
      <c r="E226" s="9" t="s">
        <v>964</v>
      </c>
      <c r="F226" s="9" t="s">
        <v>961</v>
      </c>
      <c r="G226" s="9">
        <f>MID(SLR479_202312023[[#This Row],[Rok, publikacja, cytowania]],2,4)+0</f>
        <v>2023</v>
      </c>
      <c r="H226" s="9">
        <f>(MID(SLR479_202312023[[#This Row],[Rok, publikacja, cytowania]],FIND(" Cited ",SLR479_202312023[[#This Row],[Rok, publikacja, cytowania]])+7,SLR479_202312023[[#This Row],[IlośćZnakówLCyt]]))+0</f>
        <v>5</v>
      </c>
      <c r="I226" s="9">
        <f>FIND(" Cited ",SLR479_202312023[[#This Row],[Rok, publikacja, cytowania]])+7</f>
        <v>68</v>
      </c>
      <c r="J226" s="9">
        <f>FIND(" times",SLR479_202312023[[#This Row],[Rok, publikacja, cytowania]])</f>
        <v>69</v>
      </c>
      <c r="K226" s="9">
        <f>SLR479_202312023[[#This Row],[koniecLCyt]]-SLR479_202312023[[#This Row],[poczLCyt]]</f>
        <v>1</v>
      </c>
      <c r="L226" s="9">
        <f xml:space="preserve"> FIND(" Cited ",SLR479_202312023[[#This Row],[Rok, publikacja, cytowania]])</f>
        <v>61</v>
      </c>
      <c r="M226" s="9" t="str">
        <f>MID(SLR479_202312023[[#This Row],[Rok, publikacja, cytowania]],1,SLR479_202312023[[#This Row],[L_znaków_bez_cytowań]])</f>
        <v xml:space="preserve">(2023) Asia Pacific Education Review, 24 (1), pp. 145 - 165, </v>
      </c>
      <c r="N226" s="9" t="s">
        <v>962</v>
      </c>
      <c r="O226" s="9" t="s">
        <v>963</v>
      </c>
      <c r="P226" s="9">
        <f>COUNTIF(SLR479_202312023[[#This Row],[streszczenie]],"*"&amp;#REF!&amp;"*")</f>
        <v>0</v>
      </c>
      <c r="Q226" s="9">
        <f>COUNTIFS(SLR479_202312023[[#This Row],[streszczenie]],"*"&amp;#REF!&amp;"*",SLR479_202312023[[#This Row],[streszczenie]],"*"&amp;#REF!&amp;"*")</f>
        <v>0</v>
      </c>
      <c r="R226" s="9" t="s">
        <v>10</v>
      </c>
      <c r="S226" s="9" t="s">
        <v>11</v>
      </c>
      <c r="T226" s="9" t="s">
        <v>12</v>
      </c>
    </row>
    <row r="227" spans="1:20" x14ac:dyDescent="0.45">
      <c r="A227" s="9">
        <v>226</v>
      </c>
      <c r="B227" s="9" t="s">
        <v>3113</v>
      </c>
      <c r="C227" s="9" t="s">
        <v>3115</v>
      </c>
      <c r="D227" s="9" t="str">
        <f>SLR479_202312023[[#This Row],[Rok, publikacja]]&amp;SLR479_202312023[[#This Row],[DOI]]</f>
        <v>(2018) Journal of Higher Education Policy and Management, 40 (6), pp. 611 - 628, DOI: 10.1080/1360080X.2018.1529134</v>
      </c>
      <c r="E227" s="9" t="s">
        <v>3119</v>
      </c>
      <c r="F227" s="9" t="s">
        <v>3116</v>
      </c>
      <c r="G227" s="9">
        <f>MID(SLR479_202312023[[#This Row],[Rok, publikacja, cytowania]],2,4)+0</f>
        <v>2018</v>
      </c>
      <c r="H227" s="9">
        <f>(MID(SLR479_202312023[[#This Row],[Rok, publikacja, cytowania]],FIND(" Cited ",SLR479_202312023[[#This Row],[Rok, publikacja, cytowania]])+7,SLR479_202312023[[#This Row],[IlośćZnakówLCyt]]))+0</f>
        <v>5</v>
      </c>
      <c r="I227" s="9">
        <f>FIND(" Cited ",SLR479_202312023[[#This Row],[Rok, publikacja, cytowania]])+7</f>
        <v>88</v>
      </c>
      <c r="J227" s="9">
        <f>FIND(" times",SLR479_202312023[[#This Row],[Rok, publikacja, cytowania]])</f>
        <v>89</v>
      </c>
      <c r="K227" s="9">
        <f>SLR479_202312023[[#This Row],[koniecLCyt]]-SLR479_202312023[[#This Row],[poczLCyt]]</f>
        <v>1</v>
      </c>
      <c r="L227" s="9">
        <f xml:space="preserve"> FIND(" Cited ",SLR479_202312023[[#This Row],[Rok, publikacja, cytowania]])</f>
        <v>81</v>
      </c>
      <c r="M227" s="9" t="str">
        <f>MID(SLR479_202312023[[#This Row],[Rok, publikacja, cytowania]],1,SLR479_202312023[[#This Row],[L_znaków_bez_cytowań]])</f>
        <v xml:space="preserve">(2018) Journal of Higher Education Policy and Management, 40 (6), pp. 611 - 628, </v>
      </c>
      <c r="N227" s="9" t="s">
        <v>3117</v>
      </c>
      <c r="O227" s="9" t="s">
        <v>3118</v>
      </c>
      <c r="P227" s="9">
        <f>COUNTIF(SLR479_202312023[[#This Row],[streszczenie]],"*"&amp;#REF!&amp;"*")</f>
        <v>0</v>
      </c>
      <c r="Q227" s="9">
        <f>COUNTIFS(SLR479_202312023[[#This Row],[streszczenie]],"*"&amp;#REF!&amp;"*",SLR479_202312023[[#This Row],[streszczenie]],"*"&amp;#REF!&amp;"*")</f>
        <v>0</v>
      </c>
      <c r="R227" s="9" t="s">
        <v>10</v>
      </c>
      <c r="S227" s="9" t="s">
        <v>11</v>
      </c>
      <c r="T227" s="9" t="s">
        <v>12</v>
      </c>
    </row>
    <row r="228" spans="1:20" x14ac:dyDescent="0.45">
      <c r="A228" s="9">
        <v>227</v>
      </c>
      <c r="B228" s="9" t="s">
        <v>152</v>
      </c>
      <c r="C228" s="9" t="s">
        <v>155</v>
      </c>
      <c r="D228" s="9" t="str">
        <f>SLR479_202312023[[#This Row],[Rok, publikacja]]&amp;SLR479_202312023[[#This Row],[DOI]]</f>
        <v>(2010) Revija Za Socijalnu Politiku, 17 (2), pp. 257 - 275, DOI: 10.3935/rsp.v17i2.916</v>
      </c>
      <c r="E228" s="9" t="s">
        <v>159</v>
      </c>
      <c r="F228" s="9" t="s">
        <v>156</v>
      </c>
      <c r="G228" s="9">
        <f>MID(SLR479_202312023[[#This Row],[Rok, publikacja, cytowania]],2,4)+0</f>
        <v>2010</v>
      </c>
      <c r="H228" s="9">
        <f>(MID(SLR479_202312023[[#This Row],[Rok, publikacja, cytowania]],FIND(" Cited ",SLR479_202312023[[#This Row],[Rok, publikacja, cytowania]])+7,SLR479_202312023[[#This Row],[IlośćZnakówLCyt]]))+0</f>
        <v>6</v>
      </c>
      <c r="I228" s="9">
        <f>FIND(" Cited ",SLR479_202312023[[#This Row],[Rok, publikacja, cytowania]])+7</f>
        <v>67</v>
      </c>
      <c r="J228" s="9">
        <f>FIND(" times",SLR479_202312023[[#This Row],[Rok, publikacja, cytowania]])</f>
        <v>68</v>
      </c>
      <c r="K228" s="9">
        <f>SLR479_202312023[[#This Row],[koniecLCyt]]-SLR479_202312023[[#This Row],[poczLCyt]]</f>
        <v>1</v>
      </c>
      <c r="L228" s="9">
        <f xml:space="preserve"> FIND(" Cited ",SLR479_202312023[[#This Row],[Rok, publikacja, cytowania]])</f>
        <v>60</v>
      </c>
      <c r="M228" s="9" t="str">
        <f>MID(SLR479_202312023[[#This Row],[Rok, publikacja, cytowania]],1,SLR479_202312023[[#This Row],[L_znaków_bez_cytowań]])</f>
        <v xml:space="preserve">(2010) Revija Za Socijalnu Politiku, 17 (2), pp. 257 - 275, </v>
      </c>
      <c r="N228" s="9" t="s">
        <v>157</v>
      </c>
      <c r="O228" s="9" t="s">
        <v>158</v>
      </c>
      <c r="P228" s="9">
        <f>COUNTIF(SLR479_202312023[[#This Row],[streszczenie]],"*"&amp;#REF!&amp;"*")</f>
        <v>0</v>
      </c>
      <c r="Q228" s="9">
        <f>COUNTIFS(SLR479_202312023[[#This Row],[streszczenie]],"*"&amp;#REF!&amp;"*",SLR479_202312023[[#This Row],[streszczenie]],"*"&amp;#REF!&amp;"*")</f>
        <v>0</v>
      </c>
      <c r="R228" s="9" t="s">
        <v>10</v>
      </c>
      <c r="S228" s="9" t="s">
        <v>11</v>
      </c>
      <c r="T228" s="9" t="s">
        <v>12</v>
      </c>
    </row>
    <row r="229" spans="1:20" x14ac:dyDescent="0.45">
      <c r="A229" s="9">
        <v>228</v>
      </c>
      <c r="B229" s="9" t="s">
        <v>3120</v>
      </c>
      <c r="C229" s="9" t="s">
        <v>3123</v>
      </c>
      <c r="D229" s="9" t="str">
        <f>SLR479_202312023[[#This Row],[Rok, publikacja]]&amp;SLR479_202312023[[#This Row],[DOI]]</f>
        <v>(2023) Cogent Education, 10 (1), art. no. 2149226, DOI: 10.1080/2331186X.2022.2149226</v>
      </c>
      <c r="E229" s="9" t="s">
        <v>3127</v>
      </c>
      <c r="F229" s="9" t="s">
        <v>3124</v>
      </c>
      <c r="G229" s="9">
        <f>MID(SLR479_202312023[[#This Row],[Rok, publikacja, cytowania]],2,4)+0</f>
        <v>2023</v>
      </c>
      <c r="H229" s="9">
        <f>(MID(SLR479_202312023[[#This Row],[Rok, publikacja, cytowania]],FIND(" Cited ",SLR479_202312023[[#This Row],[Rok, publikacja, cytowania]])+7,SLR479_202312023[[#This Row],[IlośćZnakówLCyt]]))+0</f>
        <v>5</v>
      </c>
      <c r="I229" s="9">
        <f>FIND(" Cited ",SLR479_202312023[[#This Row],[Rok, publikacja, cytowania]])+7</f>
        <v>58</v>
      </c>
      <c r="J229" s="9">
        <f>FIND(" times",SLR479_202312023[[#This Row],[Rok, publikacja, cytowania]])</f>
        <v>59</v>
      </c>
      <c r="K229" s="9">
        <f>SLR479_202312023[[#This Row],[koniecLCyt]]-SLR479_202312023[[#This Row],[poczLCyt]]</f>
        <v>1</v>
      </c>
      <c r="L229" s="9">
        <f xml:space="preserve"> FIND(" Cited ",SLR479_202312023[[#This Row],[Rok, publikacja, cytowania]])</f>
        <v>51</v>
      </c>
      <c r="M229" s="9" t="str">
        <f>MID(SLR479_202312023[[#This Row],[Rok, publikacja, cytowania]],1,SLR479_202312023[[#This Row],[L_znaków_bez_cytowań]])</f>
        <v xml:space="preserve">(2023) Cogent Education, 10 (1), art. no. 2149226, </v>
      </c>
      <c r="N229" s="9" t="s">
        <v>3125</v>
      </c>
      <c r="O229" s="9" t="s">
        <v>3126</v>
      </c>
      <c r="P229" s="9">
        <f>COUNTIF(SLR479_202312023[[#This Row],[streszczenie]],"*"&amp;#REF!&amp;"*")</f>
        <v>0</v>
      </c>
      <c r="Q229" s="9">
        <f>COUNTIFS(SLR479_202312023[[#This Row],[streszczenie]],"*"&amp;#REF!&amp;"*",SLR479_202312023[[#This Row],[streszczenie]],"*"&amp;#REF!&amp;"*")</f>
        <v>0</v>
      </c>
      <c r="R229" s="9" t="s">
        <v>10</v>
      </c>
      <c r="S229" s="9" t="s">
        <v>11</v>
      </c>
      <c r="T229" s="9" t="s">
        <v>12</v>
      </c>
    </row>
    <row r="230" spans="1:20" x14ac:dyDescent="0.45">
      <c r="A230" s="9">
        <v>229</v>
      </c>
      <c r="B230" s="9" t="s">
        <v>965</v>
      </c>
      <c r="C230" s="9" t="s">
        <v>968</v>
      </c>
      <c r="D230" s="9" t="str">
        <f>SLR479_202312023[[#This Row],[Rok, publikacja]]&amp;SLR479_202312023[[#This Row],[DOI]]</f>
        <v>(2023) Studies in Higher Education, 48 (3), pp. 445 - 459, DOI: 10.1080/03075079.2022.2145462</v>
      </c>
      <c r="E230" s="9" t="s">
        <v>972</v>
      </c>
      <c r="F230" s="9" t="s">
        <v>969</v>
      </c>
      <c r="G230" s="9">
        <f>MID(SLR479_202312023[[#This Row],[Rok, publikacja, cytowania]],2,4)+0</f>
        <v>2023</v>
      </c>
      <c r="H230" s="9">
        <f>(MID(SLR479_202312023[[#This Row],[Rok, publikacja, cytowania]],FIND(" Cited ",SLR479_202312023[[#This Row],[Rok, publikacja, cytowania]])+7,SLR479_202312023[[#This Row],[IlośćZnakówLCyt]]))+0</f>
        <v>5</v>
      </c>
      <c r="I230" s="9">
        <f>FIND(" Cited ",SLR479_202312023[[#This Row],[Rok, publikacja, cytowania]])+7</f>
        <v>66</v>
      </c>
      <c r="J230" s="9">
        <f>FIND(" times",SLR479_202312023[[#This Row],[Rok, publikacja, cytowania]])</f>
        <v>67</v>
      </c>
      <c r="K230" s="9">
        <f>SLR479_202312023[[#This Row],[koniecLCyt]]-SLR479_202312023[[#This Row],[poczLCyt]]</f>
        <v>1</v>
      </c>
      <c r="L230" s="9">
        <f xml:space="preserve"> FIND(" Cited ",SLR479_202312023[[#This Row],[Rok, publikacja, cytowania]])</f>
        <v>59</v>
      </c>
      <c r="M230" s="9" t="str">
        <f>MID(SLR479_202312023[[#This Row],[Rok, publikacja, cytowania]],1,SLR479_202312023[[#This Row],[L_znaków_bez_cytowań]])</f>
        <v xml:space="preserve">(2023) Studies in Higher Education, 48 (3), pp. 445 - 459, </v>
      </c>
      <c r="N230" s="9" t="s">
        <v>970</v>
      </c>
      <c r="O230" s="9" t="s">
        <v>971</v>
      </c>
      <c r="P230" s="9">
        <f>COUNTIF(SLR479_202312023[[#This Row],[streszczenie]],"*"&amp;#REF!&amp;"*")</f>
        <v>0</v>
      </c>
      <c r="Q230" s="9">
        <f>COUNTIFS(SLR479_202312023[[#This Row],[streszczenie]],"*"&amp;#REF!&amp;"*",SLR479_202312023[[#This Row],[streszczenie]],"*"&amp;#REF!&amp;"*")</f>
        <v>0</v>
      </c>
      <c r="R230" s="9" t="s">
        <v>10</v>
      </c>
      <c r="S230" s="9" t="s">
        <v>11</v>
      </c>
      <c r="T230" s="9" t="s">
        <v>12</v>
      </c>
    </row>
    <row r="231" spans="1:20" x14ac:dyDescent="0.45">
      <c r="A231" s="9">
        <v>230</v>
      </c>
      <c r="B231" s="9" t="s">
        <v>3128</v>
      </c>
      <c r="C231" s="9" t="s">
        <v>3131</v>
      </c>
      <c r="D231" s="9" t="str">
        <f>SLR479_202312023[[#This Row],[Rok, publikacja]]&amp;SLR479_202312023[[#This Row],[DOI]]</f>
        <v>(2019) Proceedings of the 46th SEFI Annual Conference 2018: Creativity, Innovation and Entrepreneurship for Engineering Education Excellence, pp. 97 - 105, 0</v>
      </c>
      <c r="E231" s="9" t="s">
        <v>3134</v>
      </c>
      <c r="F231" s="9" t="s">
        <v>3132</v>
      </c>
      <c r="G231" s="9">
        <f>MID(SLR479_202312023[[#This Row],[Rok, publikacja, cytowania]],2,4)+0</f>
        <v>2019</v>
      </c>
      <c r="H231" s="9">
        <f>(MID(SLR479_202312023[[#This Row],[Rok, publikacja, cytowania]],FIND(" Cited ",SLR479_202312023[[#This Row],[Rok, publikacja, cytowania]])+7,SLR479_202312023[[#This Row],[IlośćZnakówLCyt]]))+0</f>
        <v>3</v>
      </c>
      <c r="I231" s="9">
        <f>FIND(" Cited ",SLR479_202312023[[#This Row],[Rok, publikacja, cytowania]])+7</f>
        <v>163</v>
      </c>
      <c r="J231" s="9">
        <f>FIND(" times",SLR479_202312023[[#This Row],[Rok, publikacja, cytowania]])</f>
        <v>164</v>
      </c>
      <c r="K231" s="9">
        <f>SLR479_202312023[[#This Row],[koniecLCyt]]-SLR479_202312023[[#This Row],[poczLCyt]]</f>
        <v>1</v>
      </c>
      <c r="L231" s="9">
        <f xml:space="preserve"> FIND(" Cited ",SLR479_202312023[[#This Row],[Rok, publikacja, cytowania]])</f>
        <v>156</v>
      </c>
      <c r="M231" s="9"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N231" s="9">
        <v>0</v>
      </c>
      <c r="O231" s="9" t="s">
        <v>3133</v>
      </c>
      <c r="P231" s="9">
        <f>COUNTIF(SLR479_202312023[[#This Row],[streszczenie]],"*"&amp;#REF!&amp;"*")</f>
        <v>0</v>
      </c>
      <c r="Q231" s="9">
        <f>COUNTIFS(SLR479_202312023[[#This Row],[streszczenie]],"*"&amp;#REF!&amp;"*",SLR479_202312023[[#This Row],[streszczenie]],"*"&amp;#REF!&amp;"*")</f>
        <v>0</v>
      </c>
      <c r="R231" s="9" t="s">
        <v>10</v>
      </c>
      <c r="S231" s="9" t="s">
        <v>207</v>
      </c>
      <c r="T231" s="9" t="s">
        <v>12</v>
      </c>
    </row>
    <row r="232" spans="1:20" x14ac:dyDescent="0.45">
      <c r="A232" s="9">
        <v>231</v>
      </c>
      <c r="B232" s="9" t="s">
        <v>3135</v>
      </c>
      <c r="C232" s="9" t="s">
        <v>3138</v>
      </c>
      <c r="D232" s="9" t="str">
        <f>SLR479_202312023[[#This Row],[Rok, publikacja]]&amp;SLR479_202312023[[#This Row],[DOI]]</f>
        <v>(2021) Higher Education Policy, 34 (3), pp. 622 - 642, DOI: 10.1057/s41307-019-00154-0</v>
      </c>
      <c r="E232" s="9" t="s">
        <v>3142</v>
      </c>
      <c r="F232" s="9" t="s">
        <v>3139</v>
      </c>
      <c r="G232" s="9">
        <f>MID(SLR479_202312023[[#This Row],[Rok, publikacja, cytowania]],2,4)+0</f>
        <v>2021</v>
      </c>
      <c r="H232" s="9">
        <f>(MID(SLR479_202312023[[#This Row],[Rok, publikacja, cytowania]],FIND(" Cited ",SLR479_202312023[[#This Row],[Rok, publikacja, cytowania]])+7,SLR479_202312023[[#This Row],[IlośćZnakówLCyt]]))+0</f>
        <v>3</v>
      </c>
      <c r="I232" s="9">
        <f>FIND(" Cited ",SLR479_202312023[[#This Row],[Rok, publikacja, cytowania]])+7</f>
        <v>62</v>
      </c>
      <c r="J232" s="9">
        <f>FIND(" times",SLR479_202312023[[#This Row],[Rok, publikacja, cytowania]])</f>
        <v>63</v>
      </c>
      <c r="K232" s="9">
        <f>SLR479_202312023[[#This Row],[koniecLCyt]]-SLR479_202312023[[#This Row],[poczLCyt]]</f>
        <v>1</v>
      </c>
      <c r="L232" s="9">
        <f xml:space="preserve"> FIND(" Cited ",SLR479_202312023[[#This Row],[Rok, publikacja, cytowania]])</f>
        <v>55</v>
      </c>
      <c r="M232" s="9" t="str">
        <f>MID(SLR479_202312023[[#This Row],[Rok, publikacja, cytowania]],1,SLR479_202312023[[#This Row],[L_znaków_bez_cytowań]])</f>
        <v xml:space="preserve">(2021) Higher Education Policy, 34 (3), pp. 622 - 642, </v>
      </c>
      <c r="N232" s="9" t="s">
        <v>3140</v>
      </c>
      <c r="O232" s="9" t="s">
        <v>3141</v>
      </c>
      <c r="P232" s="9">
        <f>COUNTIF(SLR479_202312023[[#This Row],[streszczenie]],"*"&amp;#REF!&amp;"*")</f>
        <v>0</v>
      </c>
      <c r="Q232" s="9">
        <f>COUNTIFS(SLR479_202312023[[#This Row],[streszczenie]],"*"&amp;#REF!&amp;"*",SLR479_202312023[[#This Row],[streszczenie]],"*"&amp;#REF!&amp;"*")</f>
        <v>0</v>
      </c>
      <c r="R232" s="9" t="s">
        <v>10</v>
      </c>
      <c r="S232" s="9" t="s">
        <v>11</v>
      </c>
      <c r="T232" s="9" t="s">
        <v>12</v>
      </c>
    </row>
    <row r="233" spans="1:20" x14ac:dyDescent="0.45">
      <c r="A233" s="9">
        <v>232</v>
      </c>
      <c r="B233" s="9" t="s">
        <v>3143</v>
      </c>
      <c r="C233" s="9" t="s">
        <v>3145</v>
      </c>
      <c r="D233" s="9" t="str">
        <f>SLR479_202312023[[#This Row],[Rok, publikacja]]&amp;SLR479_202312023[[#This Row],[DOI]]</f>
        <v>(2013) Revista de Estudios Regionales, (97), pp. 15 - 49, 0</v>
      </c>
      <c r="E233" s="9" t="s">
        <v>3148</v>
      </c>
      <c r="F233" s="9" t="s">
        <v>3146</v>
      </c>
      <c r="G233" s="9">
        <f>MID(SLR479_202312023[[#This Row],[Rok, publikacja, cytowania]],2,4)+0</f>
        <v>2013</v>
      </c>
      <c r="H233" s="9">
        <f>(MID(SLR479_202312023[[#This Row],[Rok, publikacja, cytowania]],FIND(" Cited ",SLR479_202312023[[#This Row],[Rok, publikacja, cytowania]])+7,SLR479_202312023[[#This Row],[IlośćZnakówLCyt]]))+0</f>
        <v>4</v>
      </c>
      <c r="I233" s="9">
        <f>FIND(" Cited ",SLR479_202312023[[#This Row],[Rok, publikacja, cytowania]])+7</f>
        <v>65</v>
      </c>
      <c r="J233" s="9">
        <f>FIND(" times",SLR479_202312023[[#This Row],[Rok, publikacja, cytowania]])</f>
        <v>66</v>
      </c>
      <c r="K233" s="9">
        <f>SLR479_202312023[[#This Row],[koniecLCyt]]-SLR479_202312023[[#This Row],[poczLCyt]]</f>
        <v>1</v>
      </c>
      <c r="L233" s="9">
        <f xml:space="preserve"> FIND(" Cited ",SLR479_202312023[[#This Row],[Rok, publikacja, cytowania]])</f>
        <v>58</v>
      </c>
      <c r="M233" s="9" t="str">
        <f>MID(SLR479_202312023[[#This Row],[Rok, publikacja, cytowania]],1,SLR479_202312023[[#This Row],[L_znaków_bez_cytowań]])</f>
        <v xml:space="preserve">(2013) Revista de Estudios Regionales, (97), pp. 15 - 49, </v>
      </c>
      <c r="N233" s="9">
        <v>0</v>
      </c>
      <c r="O233" s="9" t="s">
        <v>3147</v>
      </c>
      <c r="P233" s="9">
        <f>COUNTIF(SLR479_202312023[[#This Row],[streszczenie]],"*"&amp;#REF!&amp;"*")</f>
        <v>0</v>
      </c>
      <c r="Q233" s="9">
        <f>COUNTIFS(SLR479_202312023[[#This Row],[streszczenie]],"*"&amp;#REF!&amp;"*",SLR479_202312023[[#This Row],[streszczenie]],"*"&amp;#REF!&amp;"*")</f>
        <v>0</v>
      </c>
      <c r="R233" s="9" t="s">
        <v>3028</v>
      </c>
      <c r="S233" s="9" t="s">
        <v>11</v>
      </c>
      <c r="T233" s="9" t="s">
        <v>12</v>
      </c>
    </row>
    <row r="234" spans="1:20" x14ac:dyDescent="0.45">
      <c r="A234" s="9">
        <v>233</v>
      </c>
      <c r="B234" s="9" t="s">
        <v>987</v>
      </c>
      <c r="C234" s="9" t="s">
        <v>990</v>
      </c>
      <c r="D234" s="9" t="str">
        <f>SLR479_202312023[[#This Row],[Rok, publikacja]]&amp;SLR479_202312023[[#This Row],[DOI]]</f>
        <v>(2019) International Journal of Sustainable Development, 22 (3-4), pp. 186 - 220, DOI: 10.1504/IJSD.2019.105330</v>
      </c>
      <c r="E234" s="9" t="s">
        <v>994</v>
      </c>
      <c r="F234" s="9" t="s">
        <v>991</v>
      </c>
      <c r="G234" s="9">
        <f>MID(SLR479_202312023[[#This Row],[Rok, publikacja, cytowania]],2,4)+0</f>
        <v>2019</v>
      </c>
      <c r="H234" s="9">
        <f>(MID(SLR479_202312023[[#This Row],[Rok, publikacja, cytowania]],FIND(" Cited ",SLR479_202312023[[#This Row],[Rok, publikacja, cytowania]])+7,SLR479_202312023[[#This Row],[IlośćZnakówLCyt]]))+0</f>
        <v>4</v>
      </c>
      <c r="I234" s="9">
        <f>FIND(" Cited ",SLR479_202312023[[#This Row],[Rok, publikacja, cytowania]])+7</f>
        <v>89</v>
      </c>
      <c r="J234" s="9">
        <f>FIND(" times",SLR479_202312023[[#This Row],[Rok, publikacja, cytowania]])</f>
        <v>90</v>
      </c>
      <c r="K234" s="9">
        <f>SLR479_202312023[[#This Row],[koniecLCyt]]-SLR479_202312023[[#This Row],[poczLCyt]]</f>
        <v>1</v>
      </c>
      <c r="L234" s="9">
        <f xml:space="preserve"> FIND(" Cited ",SLR479_202312023[[#This Row],[Rok, publikacja, cytowania]])</f>
        <v>82</v>
      </c>
      <c r="M234" s="9" t="str">
        <f>MID(SLR479_202312023[[#This Row],[Rok, publikacja, cytowania]],1,SLR479_202312023[[#This Row],[L_znaków_bez_cytowań]])</f>
        <v xml:space="preserve">(2019) International Journal of Sustainable Development, 22 (3-4), pp. 186 - 220, </v>
      </c>
      <c r="N234" s="9" t="s">
        <v>992</v>
      </c>
      <c r="O234" s="9" t="s">
        <v>993</v>
      </c>
      <c r="P234" s="9">
        <f>COUNTIF(SLR479_202312023[[#This Row],[streszczenie]],"*"&amp;#REF!&amp;"*")</f>
        <v>0</v>
      </c>
      <c r="Q234" s="9">
        <f>COUNTIFS(SLR479_202312023[[#This Row],[streszczenie]],"*"&amp;#REF!&amp;"*",SLR479_202312023[[#This Row],[streszczenie]],"*"&amp;#REF!&amp;"*")</f>
        <v>0</v>
      </c>
      <c r="R234" s="9" t="s">
        <v>10</v>
      </c>
      <c r="S234" s="9" t="s">
        <v>11</v>
      </c>
      <c r="T234" s="9" t="s">
        <v>12</v>
      </c>
    </row>
    <row r="235" spans="1:20" x14ac:dyDescent="0.45">
      <c r="A235" s="9">
        <v>234</v>
      </c>
      <c r="B235" s="9" t="s">
        <v>995</v>
      </c>
      <c r="C235" s="9" t="s">
        <v>998</v>
      </c>
      <c r="D235" s="9" t="str">
        <f>SLR479_202312023[[#This Row],[Rok, publikacja]]&amp;SLR479_202312023[[#This Row],[DOI]]</f>
        <v>(2014) Drustvena Istrazivanja, 23 (2), pp. 233 - 257, DOI: 10.5559/di.23.2.02</v>
      </c>
      <c r="E235" s="9" t="s">
        <v>1002</v>
      </c>
      <c r="F235" s="9" t="s">
        <v>999</v>
      </c>
      <c r="G235" s="9">
        <f>MID(SLR479_202312023[[#This Row],[Rok, publikacja, cytowania]],2,4)+0</f>
        <v>2014</v>
      </c>
      <c r="H235" s="9">
        <f>(MID(SLR479_202312023[[#This Row],[Rok, publikacja, cytowania]],FIND(" Cited ",SLR479_202312023[[#This Row],[Rok, publikacja, cytowania]])+7,SLR479_202312023[[#This Row],[IlośćZnakówLCyt]]))+0</f>
        <v>4</v>
      </c>
      <c r="I235" s="9">
        <f>FIND(" Cited ",SLR479_202312023[[#This Row],[Rok, publikacja, cytowania]])+7</f>
        <v>61</v>
      </c>
      <c r="J235" s="9">
        <f>FIND(" times",SLR479_202312023[[#This Row],[Rok, publikacja, cytowania]])</f>
        <v>62</v>
      </c>
      <c r="K235" s="9">
        <f>SLR479_202312023[[#This Row],[koniecLCyt]]-SLR479_202312023[[#This Row],[poczLCyt]]</f>
        <v>1</v>
      </c>
      <c r="L235" s="9">
        <f xml:space="preserve"> FIND(" Cited ",SLR479_202312023[[#This Row],[Rok, publikacja, cytowania]])</f>
        <v>54</v>
      </c>
      <c r="M235" s="9" t="str">
        <f>MID(SLR479_202312023[[#This Row],[Rok, publikacja, cytowania]],1,SLR479_202312023[[#This Row],[L_znaków_bez_cytowań]])</f>
        <v xml:space="preserve">(2014) Drustvena Istrazivanja, 23 (2), pp. 233 - 257, </v>
      </c>
      <c r="N235" s="9" t="s">
        <v>1000</v>
      </c>
      <c r="O235" s="9" t="s">
        <v>1001</v>
      </c>
      <c r="P235" s="9">
        <f>COUNTIF(SLR479_202312023[[#This Row],[streszczenie]],"*"&amp;#REF!&amp;"*")</f>
        <v>0</v>
      </c>
      <c r="Q235" s="9">
        <f>COUNTIFS(SLR479_202312023[[#This Row],[streszczenie]],"*"&amp;#REF!&amp;"*",SLR479_202312023[[#This Row],[streszczenie]],"*"&amp;#REF!&amp;"*")</f>
        <v>0</v>
      </c>
      <c r="R235" s="9" t="s">
        <v>10</v>
      </c>
      <c r="S235" s="9" t="s">
        <v>11</v>
      </c>
      <c r="T235" s="9" t="s">
        <v>12</v>
      </c>
    </row>
    <row r="236" spans="1:20" x14ac:dyDescent="0.45">
      <c r="A236" s="9">
        <v>235</v>
      </c>
      <c r="B236" s="9" t="s">
        <v>3149</v>
      </c>
      <c r="C236" s="9" t="s">
        <v>3152</v>
      </c>
      <c r="D236" s="9" t="str">
        <f>SLR479_202312023[[#This Row],[Rok, publikacja]]&amp;SLR479_202312023[[#This Row],[DOI]]</f>
        <v>(2018) Foresight, 20 (4), pp. 393 - 415, DOI: 10.1108/FS-01-2018-0001</v>
      </c>
      <c r="E236" s="9" t="s">
        <v>3156</v>
      </c>
      <c r="F236" s="9" t="s">
        <v>3153</v>
      </c>
      <c r="G236" s="9">
        <f>MID(SLR479_202312023[[#This Row],[Rok, publikacja, cytowania]],2,4)+0</f>
        <v>2018</v>
      </c>
      <c r="H236" s="9">
        <f>(MID(SLR479_202312023[[#This Row],[Rok, publikacja, cytowania]],FIND(" Cited ",SLR479_202312023[[#This Row],[Rok, publikacja, cytowania]])+7,SLR479_202312023[[#This Row],[IlośćZnakówLCyt]]))+0</f>
        <v>4</v>
      </c>
      <c r="I236" s="9">
        <f>FIND(" Cited ",SLR479_202312023[[#This Row],[Rok, publikacja, cytowania]])+7</f>
        <v>48</v>
      </c>
      <c r="J236" s="9">
        <f>FIND(" times",SLR479_202312023[[#This Row],[Rok, publikacja, cytowania]])</f>
        <v>49</v>
      </c>
      <c r="K236" s="9">
        <f>SLR479_202312023[[#This Row],[koniecLCyt]]-SLR479_202312023[[#This Row],[poczLCyt]]</f>
        <v>1</v>
      </c>
      <c r="L236" s="9">
        <f xml:space="preserve"> FIND(" Cited ",SLR479_202312023[[#This Row],[Rok, publikacja, cytowania]])</f>
        <v>41</v>
      </c>
      <c r="M236" s="9" t="str">
        <f>MID(SLR479_202312023[[#This Row],[Rok, publikacja, cytowania]],1,SLR479_202312023[[#This Row],[L_znaków_bez_cytowań]])</f>
        <v xml:space="preserve">(2018) Foresight, 20 (4), pp. 393 - 415, </v>
      </c>
      <c r="N236" s="9" t="s">
        <v>3154</v>
      </c>
      <c r="O236" s="9" t="s">
        <v>3155</v>
      </c>
      <c r="P236" s="9">
        <f>COUNTIF(SLR479_202312023[[#This Row],[streszczenie]],"*"&amp;#REF!&amp;"*")</f>
        <v>0</v>
      </c>
      <c r="Q236" s="9">
        <f>COUNTIFS(SLR479_202312023[[#This Row],[streszczenie]],"*"&amp;#REF!&amp;"*",SLR479_202312023[[#This Row],[streszczenie]],"*"&amp;#REF!&amp;"*")</f>
        <v>0</v>
      </c>
      <c r="R236" s="9" t="s">
        <v>10</v>
      </c>
      <c r="S236" s="9" t="s">
        <v>11</v>
      </c>
      <c r="T236" s="9" t="s">
        <v>12</v>
      </c>
    </row>
    <row r="237" spans="1:20" x14ac:dyDescent="0.45">
      <c r="A237" s="9">
        <v>236</v>
      </c>
      <c r="B237" s="9" t="s">
        <v>263</v>
      </c>
      <c r="C237" s="9" t="s">
        <v>265</v>
      </c>
      <c r="D237" s="9" t="str">
        <f>SLR479_202312023[[#This Row],[Rok, publikacja]]&amp;SLR479_202312023[[#This Row],[DOI]]</f>
        <v>(2017) Adoption and Impact of OER in the Global South, pp. 121 - 141, DOI: 10.5281/zenodo.1005330</v>
      </c>
      <c r="E237" s="9" t="s">
        <v>269</v>
      </c>
      <c r="F237" s="9" t="s">
        <v>266</v>
      </c>
      <c r="G237" s="9">
        <f>MID(SLR479_202312023[[#This Row],[Rok, publikacja, cytowania]],2,4)+0</f>
        <v>2017</v>
      </c>
      <c r="H237" s="9">
        <f>(MID(SLR479_202312023[[#This Row],[Rok, publikacja, cytowania]],FIND(" Cited ",SLR479_202312023[[#This Row],[Rok, publikacja, cytowania]])+7,SLR479_202312023[[#This Row],[IlośćZnakówLCyt]]))+0</f>
        <v>6</v>
      </c>
      <c r="I237" s="9">
        <f>FIND(" Cited ",SLR479_202312023[[#This Row],[Rok, publikacja, cytowania]])+7</f>
        <v>77</v>
      </c>
      <c r="J237" s="9">
        <f>FIND(" times",SLR479_202312023[[#This Row],[Rok, publikacja, cytowania]])</f>
        <v>78</v>
      </c>
      <c r="K237" s="9">
        <f>SLR479_202312023[[#This Row],[koniecLCyt]]-SLR479_202312023[[#This Row],[poczLCyt]]</f>
        <v>1</v>
      </c>
      <c r="L237" s="9">
        <f xml:space="preserve"> FIND(" Cited ",SLR479_202312023[[#This Row],[Rok, publikacja, cytowania]])</f>
        <v>70</v>
      </c>
      <c r="M237" s="9" t="str">
        <f>MID(SLR479_202312023[[#This Row],[Rok, publikacja, cytowania]],1,SLR479_202312023[[#This Row],[L_znaków_bez_cytowań]])</f>
        <v xml:space="preserve">(2017) Adoption and Impact of OER in the Global South, pp. 121 - 141, </v>
      </c>
      <c r="N237" s="9" t="s">
        <v>267</v>
      </c>
      <c r="O237" s="9" t="s">
        <v>268</v>
      </c>
      <c r="P237" s="9">
        <f>COUNTIF(SLR479_202312023[[#This Row],[streszczenie]],"*"&amp;#REF!&amp;"*")</f>
        <v>0</v>
      </c>
      <c r="Q237" s="9">
        <f>COUNTIFS(SLR479_202312023[[#This Row],[streszczenie]],"*"&amp;#REF!&amp;"*",SLR479_202312023[[#This Row],[streszczenie]],"*"&amp;#REF!&amp;"*")</f>
        <v>0</v>
      </c>
      <c r="R237" s="9" t="s">
        <v>10</v>
      </c>
      <c r="S237" s="9" t="s">
        <v>128</v>
      </c>
      <c r="T237" s="9" t="s">
        <v>12</v>
      </c>
    </row>
    <row r="238" spans="1:20" x14ac:dyDescent="0.45">
      <c r="A238" s="9">
        <v>237</v>
      </c>
      <c r="B238" s="9" t="s">
        <v>1017</v>
      </c>
      <c r="C238" s="9" t="s">
        <v>1020</v>
      </c>
      <c r="D238" s="9" t="str">
        <f>SLR479_202312023[[#This Row],[Rok, publikacja]]&amp;SLR479_202312023[[#This Row],[DOI]]</f>
        <v>(2022) Sustainability (Switzerland), 14 (19), art. no. 12623, DOI: 10.3390/su141912623</v>
      </c>
      <c r="E238" s="9" t="s">
        <v>1024</v>
      </c>
      <c r="F238" s="9" t="s">
        <v>1021</v>
      </c>
      <c r="G238" s="9">
        <f>MID(SLR479_202312023[[#This Row],[Rok, publikacja, cytowania]],2,4)+0</f>
        <v>2022</v>
      </c>
      <c r="H238" s="9">
        <f>(MID(SLR479_202312023[[#This Row],[Rok, publikacja, cytowania]],FIND(" Cited ",SLR479_202312023[[#This Row],[Rok, publikacja, cytowania]])+7,SLR479_202312023[[#This Row],[IlośćZnakówLCyt]]))+0</f>
        <v>3</v>
      </c>
      <c r="I238" s="9">
        <f>FIND(" Cited ",SLR479_202312023[[#This Row],[Rok, publikacja, cytowania]])+7</f>
        <v>69</v>
      </c>
      <c r="J238" s="9">
        <f>FIND(" times",SLR479_202312023[[#This Row],[Rok, publikacja, cytowania]])</f>
        <v>70</v>
      </c>
      <c r="K238" s="9">
        <f>SLR479_202312023[[#This Row],[koniecLCyt]]-SLR479_202312023[[#This Row],[poczLCyt]]</f>
        <v>1</v>
      </c>
      <c r="L238" s="9">
        <f xml:space="preserve"> FIND(" Cited ",SLR479_202312023[[#This Row],[Rok, publikacja, cytowania]])</f>
        <v>62</v>
      </c>
      <c r="M238" s="9" t="str">
        <f>MID(SLR479_202312023[[#This Row],[Rok, publikacja, cytowania]],1,SLR479_202312023[[#This Row],[L_znaków_bez_cytowań]])</f>
        <v xml:space="preserve">(2022) Sustainability (Switzerland), 14 (19), art. no. 12623, </v>
      </c>
      <c r="N238" s="9" t="s">
        <v>1022</v>
      </c>
      <c r="O238" s="9" t="s">
        <v>1023</v>
      </c>
      <c r="P238" s="9">
        <f>COUNTIF(SLR479_202312023[[#This Row],[streszczenie]],"*"&amp;#REF!&amp;"*")</f>
        <v>0</v>
      </c>
      <c r="Q238" s="9">
        <f>COUNTIFS(SLR479_202312023[[#This Row],[streszczenie]],"*"&amp;#REF!&amp;"*",SLR479_202312023[[#This Row],[streszczenie]],"*"&amp;#REF!&amp;"*")</f>
        <v>0</v>
      </c>
      <c r="R238" s="9" t="s">
        <v>10</v>
      </c>
      <c r="S238" s="9" t="s">
        <v>11</v>
      </c>
      <c r="T238" s="9" t="s">
        <v>12</v>
      </c>
    </row>
    <row r="239" spans="1:20" x14ac:dyDescent="0.45">
      <c r="A239" s="9">
        <v>238</v>
      </c>
      <c r="B239" s="9" t="s">
        <v>3157</v>
      </c>
      <c r="C239" s="9" t="s">
        <v>3160</v>
      </c>
      <c r="D239" s="9" t="str">
        <f>SLR479_202312023[[#This Row],[Rok, publikacja]]&amp;SLR479_202312023[[#This Row],[DOI]]</f>
        <v>(2022) Journal of Diversity in Higher Education, DOI: 10.1037/dhe0000213</v>
      </c>
      <c r="E239" s="9" t="s">
        <v>3164</v>
      </c>
      <c r="F239" s="9" t="s">
        <v>3161</v>
      </c>
      <c r="G239" s="9">
        <f>MID(SLR479_202312023[[#This Row],[Rok, publikacja, cytowania]],2,4)+0</f>
        <v>2022</v>
      </c>
      <c r="H239" s="9">
        <f>(MID(SLR479_202312023[[#This Row],[Rok, publikacja, cytowania]],FIND(" Cited ",SLR479_202312023[[#This Row],[Rok, publikacja, cytowania]])+7,SLR479_202312023[[#This Row],[IlośćZnakówLCyt]]))+0</f>
        <v>3</v>
      </c>
      <c r="I239" s="9">
        <f>FIND(" Cited ",SLR479_202312023[[#This Row],[Rok, publikacja, cytowania]])+7</f>
        <v>56</v>
      </c>
      <c r="J239" s="9">
        <f>FIND(" times",SLR479_202312023[[#This Row],[Rok, publikacja, cytowania]])</f>
        <v>57</v>
      </c>
      <c r="K239" s="9">
        <f>SLR479_202312023[[#This Row],[koniecLCyt]]-SLR479_202312023[[#This Row],[poczLCyt]]</f>
        <v>1</v>
      </c>
      <c r="L239" s="9">
        <f xml:space="preserve"> FIND(" Cited ",SLR479_202312023[[#This Row],[Rok, publikacja, cytowania]])</f>
        <v>49</v>
      </c>
      <c r="M239" s="9" t="str">
        <f>MID(SLR479_202312023[[#This Row],[Rok, publikacja, cytowania]],1,SLR479_202312023[[#This Row],[L_znaków_bez_cytowań]])</f>
        <v xml:space="preserve">(2022) Journal of Diversity in Higher Education, </v>
      </c>
      <c r="N239" s="9" t="s">
        <v>3162</v>
      </c>
      <c r="O239" s="9" t="s">
        <v>3163</v>
      </c>
      <c r="P239" s="9">
        <f>COUNTIF(SLR479_202312023[[#This Row],[streszczenie]],"*"&amp;#REF!&amp;"*")</f>
        <v>0</v>
      </c>
      <c r="Q239" s="9">
        <f>COUNTIFS(SLR479_202312023[[#This Row],[streszczenie]],"*"&amp;#REF!&amp;"*",SLR479_202312023[[#This Row],[streszczenie]],"*"&amp;#REF!&amp;"*")</f>
        <v>0</v>
      </c>
      <c r="R239" s="9" t="s">
        <v>10</v>
      </c>
      <c r="S239" s="9" t="s">
        <v>11</v>
      </c>
      <c r="T239" s="9" t="s">
        <v>12</v>
      </c>
    </row>
    <row r="240" spans="1:20" x14ac:dyDescent="0.45">
      <c r="A240" s="9">
        <v>239</v>
      </c>
      <c r="B240" s="9" t="s">
        <v>3165</v>
      </c>
      <c r="C240" s="9" t="s">
        <v>3168</v>
      </c>
      <c r="D240" s="9" t="str">
        <f>SLR479_202312023[[#This Row],[Rok, publikacja]]&amp;SLR479_202312023[[#This Row],[DOI]]</f>
        <v>(2023) European Journal of Higher Education, 13 (1), pp. 62 - 79, DOI: 10.1080/21568235.2021.1992293</v>
      </c>
      <c r="E240" s="9" t="s">
        <v>3172</v>
      </c>
      <c r="F240" s="9" t="s">
        <v>3169</v>
      </c>
      <c r="G240" s="9">
        <f>MID(SLR479_202312023[[#This Row],[Rok, publikacja, cytowania]],2,4)+0</f>
        <v>2023</v>
      </c>
      <c r="H240" s="9">
        <f>(MID(SLR479_202312023[[#This Row],[Rok, publikacja, cytowania]],FIND(" Cited ",SLR479_202312023[[#This Row],[Rok, publikacja, cytowania]])+7,SLR479_202312023[[#This Row],[IlośćZnakówLCyt]]))+0</f>
        <v>5</v>
      </c>
      <c r="I240" s="9">
        <f>FIND(" Cited ",SLR479_202312023[[#This Row],[Rok, publikacja, cytowania]])+7</f>
        <v>73</v>
      </c>
      <c r="J240" s="9">
        <f>FIND(" times",SLR479_202312023[[#This Row],[Rok, publikacja, cytowania]])</f>
        <v>74</v>
      </c>
      <c r="K240" s="9">
        <f>SLR479_202312023[[#This Row],[koniecLCyt]]-SLR479_202312023[[#This Row],[poczLCyt]]</f>
        <v>1</v>
      </c>
      <c r="L240" s="9">
        <f xml:space="preserve"> FIND(" Cited ",SLR479_202312023[[#This Row],[Rok, publikacja, cytowania]])</f>
        <v>66</v>
      </c>
      <c r="M240" s="9" t="str">
        <f>MID(SLR479_202312023[[#This Row],[Rok, publikacja, cytowania]],1,SLR479_202312023[[#This Row],[L_znaków_bez_cytowań]])</f>
        <v xml:space="preserve">(2023) European Journal of Higher Education, 13 (1), pp. 62 - 79, </v>
      </c>
      <c r="N240" s="9" t="s">
        <v>3170</v>
      </c>
      <c r="O240" s="9" t="s">
        <v>3171</v>
      </c>
      <c r="P240" s="9">
        <f>COUNTIF(SLR479_202312023[[#This Row],[streszczenie]],"*"&amp;#REF!&amp;"*")</f>
        <v>0</v>
      </c>
      <c r="Q240" s="9">
        <f>COUNTIFS(SLR479_202312023[[#This Row],[streszczenie]],"*"&amp;#REF!&amp;"*",SLR479_202312023[[#This Row],[streszczenie]],"*"&amp;#REF!&amp;"*")</f>
        <v>0</v>
      </c>
      <c r="R240" s="9" t="s">
        <v>10</v>
      </c>
      <c r="S240" s="9" t="s">
        <v>11</v>
      </c>
      <c r="T240" s="9" t="s">
        <v>12</v>
      </c>
    </row>
    <row r="241" spans="1:20" x14ac:dyDescent="0.45">
      <c r="A241" s="9">
        <v>240</v>
      </c>
      <c r="B241" s="9" t="s">
        <v>3173</v>
      </c>
      <c r="C241" s="9" t="s">
        <v>3176</v>
      </c>
      <c r="D241" s="9" t="str">
        <f>SLR479_202312023[[#This Row],[Rok, publikacja]]&amp;SLR479_202312023[[#This Row],[DOI]]</f>
        <v>(2002) International Journal of Sheep and Wool Science, 50 (4), pp. 534 - 540, 0</v>
      </c>
      <c r="E241" s="9" t="s">
        <v>3179</v>
      </c>
      <c r="F241" s="9" t="s">
        <v>3177</v>
      </c>
      <c r="G241" s="9">
        <f>MID(SLR479_202312023[[#This Row],[Rok, publikacja, cytowania]],2,4)+0</f>
        <v>2002</v>
      </c>
      <c r="H241" s="9">
        <f>(MID(SLR479_202312023[[#This Row],[Rok, publikacja, cytowania]],FIND(" Cited ",SLR479_202312023[[#This Row],[Rok, publikacja, cytowania]])+7,SLR479_202312023[[#This Row],[IlośćZnakówLCyt]]))+0</f>
        <v>3</v>
      </c>
      <c r="I241" s="9">
        <f>FIND(" Cited ",SLR479_202312023[[#This Row],[Rok, publikacja, cytowania]])+7</f>
        <v>86</v>
      </c>
      <c r="J241" s="9">
        <f>FIND(" times",SLR479_202312023[[#This Row],[Rok, publikacja, cytowania]])</f>
        <v>87</v>
      </c>
      <c r="K241" s="9">
        <f>SLR479_202312023[[#This Row],[koniecLCyt]]-SLR479_202312023[[#This Row],[poczLCyt]]</f>
        <v>1</v>
      </c>
      <c r="L241" s="9">
        <f xml:space="preserve"> FIND(" Cited ",SLR479_202312023[[#This Row],[Rok, publikacja, cytowania]])</f>
        <v>79</v>
      </c>
      <c r="M241" s="9" t="str">
        <f>MID(SLR479_202312023[[#This Row],[Rok, publikacja, cytowania]],1,SLR479_202312023[[#This Row],[L_znaków_bez_cytowań]])</f>
        <v xml:space="preserve">(2002) International Journal of Sheep and Wool Science, 50 (4), pp. 534 - 540, </v>
      </c>
      <c r="N241" s="9">
        <v>0</v>
      </c>
      <c r="O241" s="9" t="s">
        <v>3178</v>
      </c>
      <c r="P241" s="9">
        <f>COUNTIF(SLR479_202312023[[#This Row],[streszczenie]],"*"&amp;#REF!&amp;"*")</f>
        <v>0</v>
      </c>
      <c r="Q241" s="9">
        <f>COUNTIFS(SLR479_202312023[[#This Row],[streszczenie]],"*"&amp;#REF!&amp;"*",SLR479_202312023[[#This Row],[streszczenie]],"*"&amp;#REF!&amp;"*")</f>
        <v>0</v>
      </c>
      <c r="R241" s="9" t="s">
        <v>10</v>
      </c>
      <c r="S241" s="9" t="s">
        <v>11</v>
      </c>
      <c r="T241" s="9" t="s">
        <v>12</v>
      </c>
    </row>
    <row r="242" spans="1:20" x14ac:dyDescent="0.45">
      <c r="A242" s="9">
        <v>241</v>
      </c>
      <c r="B242" s="9" t="s">
        <v>3180</v>
      </c>
      <c r="C242" s="9" t="s">
        <v>3183</v>
      </c>
      <c r="D242" s="9" t="str">
        <f>SLR479_202312023[[#This Row],[Rok, publikacja]]&amp;SLR479_202312023[[#This Row],[DOI]]</f>
        <v>(2016) International Journal of Cultural Policy, 22 (1), pp. 80 - 99, DOI: 10.1080/10286632.2015.1101083</v>
      </c>
      <c r="E242" s="9" t="s">
        <v>3187</v>
      </c>
      <c r="F242" s="9" t="s">
        <v>3184</v>
      </c>
      <c r="G242" s="9">
        <f>MID(SLR479_202312023[[#This Row],[Rok, publikacja, cytowania]],2,4)+0</f>
        <v>2016</v>
      </c>
      <c r="H242" s="9">
        <f>(MID(SLR479_202312023[[#This Row],[Rok, publikacja, cytowania]],FIND(" Cited ",SLR479_202312023[[#This Row],[Rok, publikacja, cytowania]])+7,SLR479_202312023[[#This Row],[IlośćZnakówLCyt]]))+0</f>
        <v>5</v>
      </c>
      <c r="I242" s="9">
        <f>FIND(" Cited ",SLR479_202312023[[#This Row],[Rok, publikacja, cytowania]])+7</f>
        <v>77</v>
      </c>
      <c r="J242" s="9">
        <f>FIND(" times",SLR479_202312023[[#This Row],[Rok, publikacja, cytowania]])</f>
        <v>78</v>
      </c>
      <c r="K242" s="9">
        <f>SLR479_202312023[[#This Row],[koniecLCyt]]-SLR479_202312023[[#This Row],[poczLCyt]]</f>
        <v>1</v>
      </c>
      <c r="L242" s="9">
        <f xml:space="preserve"> FIND(" Cited ",SLR479_202312023[[#This Row],[Rok, publikacja, cytowania]])</f>
        <v>70</v>
      </c>
      <c r="M242" s="9" t="str">
        <f>MID(SLR479_202312023[[#This Row],[Rok, publikacja, cytowania]],1,SLR479_202312023[[#This Row],[L_znaków_bez_cytowań]])</f>
        <v xml:space="preserve">(2016) International Journal of Cultural Policy, 22 (1), pp. 80 - 99, </v>
      </c>
      <c r="N242" s="9" t="s">
        <v>3185</v>
      </c>
      <c r="O242" s="9" t="s">
        <v>3186</v>
      </c>
      <c r="P242" s="9">
        <f>COUNTIF(SLR479_202312023[[#This Row],[streszczenie]],"*"&amp;#REF!&amp;"*")</f>
        <v>0</v>
      </c>
      <c r="Q242" s="9">
        <f>COUNTIFS(SLR479_202312023[[#This Row],[streszczenie]],"*"&amp;#REF!&amp;"*",SLR479_202312023[[#This Row],[streszczenie]],"*"&amp;#REF!&amp;"*")</f>
        <v>0</v>
      </c>
      <c r="R242" s="9" t="s">
        <v>10</v>
      </c>
      <c r="S242" s="9" t="s">
        <v>11</v>
      </c>
      <c r="T242" s="9" t="s">
        <v>12</v>
      </c>
    </row>
    <row r="243" spans="1:20" x14ac:dyDescent="0.45">
      <c r="A243" s="9">
        <v>242</v>
      </c>
      <c r="B243" s="9" t="s">
        <v>1055</v>
      </c>
      <c r="C243" s="9" t="s">
        <v>1058</v>
      </c>
      <c r="D243" s="9" t="str">
        <f>SLR479_202312023[[#This Row],[Rok, publikacja]]&amp;SLR479_202312023[[#This Row],[DOI]]</f>
        <v>(2022) Vysshee Obrazovanie v Rossii, 31 (3), pp. 40 - 53, DOI: 10.31992/0869-3617-2022-31-22-3-40-57</v>
      </c>
      <c r="E243" s="9" t="s">
        <v>1062</v>
      </c>
      <c r="F243" s="9" t="s">
        <v>1059</v>
      </c>
      <c r="G243" s="9">
        <f>MID(SLR479_202312023[[#This Row],[Rok, publikacja, cytowania]],2,4)+0</f>
        <v>2022</v>
      </c>
      <c r="H243" s="9">
        <f>(MID(SLR479_202312023[[#This Row],[Rok, publikacja, cytowania]],FIND(" Cited ",SLR479_202312023[[#This Row],[Rok, publikacja, cytowania]])+7,SLR479_202312023[[#This Row],[IlośćZnakówLCyt]]))+0</f>
        <v>5</v>
      </c>
      <c r="I243" s="9">
        <f>FIND(" Cited ",SLR479_202312023[[#This Row],[Rok, publikacja, cytowania]])+7</f>
        <v>65</v>
      </c>
      <c r="J243" s="9">
        <f>FIND(" times",SLR479_202312023[[#This Row],[Rok, publikacja, cytowania]])</f>
        <v>66</v>
      </c>
      <c r="K243" s="9">
        <f>SLR479_202312023[[#This Row],[koniecLCyt]]-SLR479_202312023[[#This Row],[poczLCyt]]</f>
        <v>1</v>
      </c>
      <c r="L243" s="9">
        <f xml:space="preserve"> FIND(" Cited ",SLR479_202312023[[#This Row],[Rok, publikacja, cytowania]])</f>
        <v>58</v>
      </c>
      <c r="M243" s="9" t="str">
        <f>MID(SLR479_202312023[[#This Row],[Rok, publikacja, cytowania]],1,SLR479_202312023[[#This Row],[L_znaków_bez_cytowań]])</f>
        <v xml:space="preserve">(2022) Vysshee Obrazovanie v Rossii, 31 (3), pp. 40 - 53, </v>
      </c>
      <c r="N243" s="9" t="s">
        <v>1060</v>
      </c>
      <c r="O243" s="9" t="s">
        <v>1061</v>
      </c>
      <c r="P243" s="9">
        <f>COUNTIF(SLR479_202312023[[#This Row],[streszczenie]],"*"&amp;#REF!&amp;"*")</f>
        <v>0</v>
      </c>
      <c r="Q243" s="9">
        <f>COUNTIFS(SLR479_202312023[[#This Row],[streszczenie]],"*"&amp;#REF!&amp;"*",SLR479_202312023[[#This Row],[streszczenie]],"*"&amp;#REF!&amp;"*")</f>
        <v>0</v>
      </c>
      <c r="R243" s="9" t="s">
        <v>10</v>
      </c>
      <c r="S243" s="9" t="s">
        <v>11</v>
      </c>
      <c r="T243" s="9" t="s">
        <v>12</v>
      </c>
    </row>
    <row r="244" spans="1:20" x14ac:dyDescent="0.45">
      <c r="A244" s="9">
        <v>243</v>
      </c>
      <c r="B244" s="9" t="s">
        <v>1063</v>
      </c>
      <c r="C244" s="9" t="s">
        <v>1065</v>
      </c>
      <c r="D244" s="9" t="str">
        <f>SLR479_202312023[[#This Row],[Rok, publikacja]]&amp;SLR479_202312023[[#This Row],[DOI]]</f>
        <v>(2016) Research in the Sociology of Organizations, 46, pp. 489 - 508, DOI: 10.1108/S0733-558X20160000046016</v>
      </c>
      <c r="E244" s="9" t="s">
        <v>1069</v>
      </c>
      <c r="F244" s="9" t="s">
        <v>1066</v>
      </c>
      <c r="G244" s="9">
        <f>MID(SLR479_202312023[[#This Row],[Rok, publikacja, cytowania]],2,4)+0</f>
        <v>2016</v>
      </c>
      <c r="H244" s="9">
        <f>(MID(SLR479_202312023[[#This Row],[Rok, publikacja, cytowania]],FIND(" Cited ",SLR479_202312023[[#This Row],[Rok, publikacja, cytowania]])+7,SLR479_202312023[[#This Row],[IlośćZnakówLCyt]]))+0</f>
        <v>5</v>
      </c>
      <c r="I244" s="9">
        <f>FIND(" Cited ",SLR479_202312023[[#This Row],[Rok, publikacja, cytowania]])+7</f>
        <v>77</v>
      </c>
      <c r="J244" s="9">
        <f>FIND(" times",SLR479_202312023[[#This Row],[Rok, publikacja, cytowania]])</f>
        <v>78</v>
      </c>
      <c r="K244" s="9">
        <f>SLR479_202312023[[#This Row],[koniecLCyt]]-SLR479_202312023[[#This Row],[poczLCyt]]</f>
        <v>1</v>
      </c>
      <c r="L244" s="9">
        <f xml:space="preserve"> FIND(" Cited ",SLR479_202312023[[#This Row],[Rok, publikacja, cytowania]])</f>
        <v>70</v>
      </c>
      <c r="M244" s="9" t="str">
        <f>MID(SLR479_202312023[[#This Row],[Rok, publikacja, cytowania]],1,SLR479_202312023[[#This Row],[L_znaków_bez_cytowań]])</f>
        <v xml:space="preserve">(2016) Research in the Sociology of Organizations, 46, pp. 489 - 508, </v>
      </c>
      <c r="N244" s="9" t="s">
        <v>1067</v>
      </c>
      <c r="O244" s="9" t="s">
        <v>1068</v>
      </c>
      <c r="P244" s="9">
        <f>COUNTIF(SLR479_202312023[[#This Row],[streszczenie]],"*"&amp;#REF!&amp;"*")</f>
        <v>0</v>
      </c>
      <c r="Q244" s="9">
        <f>COUNTIFS(SLR479_202312023[[#This Row],[streszczenie]],"*"&amp;#REF!&amp;"*",SLR479_202312023[[#This Row],[streszczenie]],"*"&amp;#REF!&amp;"*")</f>
        <v>0</v>
      </c>
      <c r="R244" s="9" t="s">
        <v>10</v>
      </c>
      <c r="S244" s="9" t="s">
        <v>11</v>
      </c>
      <c r="T244" s="9" t="s">
        <v>12</v>
      </c>
    </row>
    <row r="245" spans="1:20" x14ac:dyDescent="0.45">
      <c r="A245" s="9">
        <v>244</v>
      </c>
      <c r="B245" s="9" t="s">
        <v>3188</v>
      </c>
      <c r="C245" s="9" t="s">
        <v>3191</v>
      </c>
      <c r="D245" s="9" t="str">
        <f>SLR479_202312023[[#This Row],[Rok, publikacja]]&amp;SLR479_202312023[[#This Row],[DOI]]</f>
        <v>(2023) Journal of American College Health, 71 (2), pp. 403 - 410, DOI: 10.1080/07448481.2021.1891920</v>
      </c>
      <c r="E245" s="9" t="s">
        <v>3195</v>
      </c>
      <c r="F245" s="9" t="s">
        <v>3192</v>
      </c>
      <c r="G245" s="9">
        <f>MID(SLR479_202312023[[#This Row],[Rok, publikacja, cytowania]],2,4)+0</f>
        <v>2023</v>
      </c>
      <c r="H245" s="9">
        <f>(MID(SLR479_202312023[[#This Row],[Rok, publikacja, cytowania]],FIND(" Cited ",SLR479_202312023[[#This Row],[Rok, publikacja, cytowania]])+7,SLR479_202312023[[#This Row],[IlośćZnakówLCyt]]))+0</f>
        <v>4</v>
      </c>
      <c r="I245" s="9">
        <f>FIND(" Cited ",SLR479_202312023[[#This Row],[Rok, publikacja, cytowania]])+7</f>
        <v>73</v>
      </c>
      <c r="J245" s="9">
        <f>FIND(" times",SLR479_202312023[[#This Row],[Rok, publikacja, cytowania]])</f>
        <v>74</v>
      </c>
      <c r="K245" s="9">
        <f>SLR479_202312023[[#This Row],[koniecLCyt]]-SLR479_202312023[[#This Row],[poczLCyt]]</f>
        <v>1</v>
      </c>
      <c r="L245" s="9">
        <f xml:space="preserve"> FIND(" Cited ",SLR479_202312023[[#This Row],[Rok, publikacja, cytowania]])</f>
        <v>66</v>
      </c>
      <c r="M245" s="9" t="str">
        <f>MID(SLR479_202312023[[#This Row],[Rok, publikacja, cytowania]],1,SLR479_202312023[[#This Row],[L_znaków_bez_cytowań]])</f>
        <v xml:space="preserve">(2023) Journal of American College Health, 71 (2), pp. 403 - 410, </v>
      </c>
      <c r="N245" s="9" t="s">
        <v>3193</v>
      </c>
      <c r="O245" s="9" t="s">
        <v>3194</v>
      </c>
      <c r="P245" s="9">
        <f>COUNTIF(SLR479_202312023[[#This Row],[streszczenie]],"*"&amp;#REF!&amp;"*")</f>
        <v>0</v>
      </c>
      <c r="Q245" s="9">
        <f>COUNTIFS(SLR479_202312023[[#This Row],[streszczenie]],"*"&amp;#REF!&amp;"*",SLR479_202312023[[#This Row],[streszczenie]],"*"&amp;#REF!&amp;"*")</f>
        <v>0</v>
      </c>
      <c r="R245" s="9" t="s">
        <v>10</v>
      </c>
      <c r="S245" s="9" t="s">
        <v>11</v>
      </c>
      <c r="T245" s="9" t="s">
        <v>12</v>
      </c>
    </row>
    <row r="246" spans="1:20" x14ac:dyDescent="0.45">
      <c r="A246" s="9">
        <v>245</v>
      </c>
      <c r="B246" s="9" t="s">
        <v>1070</v>
      </c>
      <c r="C246" s="9" t="s">
        <v>1073</v>
      </c>
      <c r="D246" s="9" t="str">
        <f>SLR479_202312023[[#This Row],[Rok, publikacja]]&amp;SLR479_202312023[[#This Row],[DOI]]</f>
        <v>(2022) LGBTQ+ Family: An Interdisciplinary Journal, 18 (4), pp. 305 - 318, DOI: 10.1080/27703371.2022.2083041</v>
      </c>
      <c r="E246" s="9" t="s">
        <v>1077</v>
      </c>
      <c r="F246" s="9" t="s">
        <v>1074</v>
      </c>
      <c r="G246" s="9">
        <f>MID(SLR479_202312023[[#This Row],[Rok, publikacja, cytowania]],2,4)+0</f>
        <v>2022</v>
      </c>
      <c r="H246" s="9">
        <f>(MID(SLR479_202312023[[#This Row],[Rok, publikacja, cytowania]],FIND(" Cited ",SLR479_202312023[[#This Row],[Rok, publikacja, cytowania]])+7,SLR479_202312023[[#This Row],[IlośćZnakówLCyt]]))+0</f>
        <v>3</v>
      </c>
      <c r="I246" s="9">
        <f>FIND(" Cited ",SLR479_202312023[[#This Row],[Rok, publikacja, cytowania]])+7</f>
        <v>82</v>
      </c>
      <c r="J246" s="9">
        <f>FIND(" times",SLR479_202312023[[#This Row],[Rok, publikacja, cytowania]])</f>
        <v>83</v>
      </c>
      <c r="K246" s="9">
        <f>SLR479_202312023[[#This Row],[koniecLCyt]]-SLR479_202312023[[#This Row],[poczLCyt]]</f>
        <v>1</v>
      </c>
      <c r="L246" s="9">
        <f xml:space="preserve"> FIND(" Cited ",SLR479_202312023[[#This Row],[Rok, publikacja, cytowania]])</f>
        <v>75</v>
      </c>
      <c r="M246" s="9" t="str">
        <f>MID(SLR479_202312023[[#This Row],[Rok, publikacja, cytowania]],1,SLR479_202312023[[#This Row],[L_znaków_bez_cytowań]])</f>
        <v xml:space="preserve">(2022) LGBTQ+ Family: An Interdisciplinary Journal, 18 (4), pp. 305 - 318, </v>
      </c>
      <c r="N246" s="9" t="s">
        <v>1075</v>
      </c>
      <c r="O246" s="9" t="s">
        <v>1076</v>
      </c>
      <c r="P246" s="9">
        <f>COUNTIF(SLR479_202312023[[#This Row],[streszczenie]],"*"&amp;#REF!&amp;"*")</f>
        <v>0</v>
      </c>
      <c r="Q246" s="9">
        <f>COUNTIFS(SLR479_202312023[[#This Row],[streszczenie]],"*"&amp;#REF!&amp;"*",SLR479_202312023[[#This Row],[streszczenie]],"*"&amp;#REF!&amp;"*")</f>
        <v>0</v>
      </c>
      <c r="R246" s="9" t="s">
        <v>10</v>
      </c>
      <c r="S246" s="9" t="s">
        <v>11</v>
      </c>
      <c r="T246" s="9" t="s">
        <v>12</v>
      </c>
    </row>
    <row r="247" spans="1:20" x14ac:dyDescent="0.45">
      <c r="A247" s="9">
        <v>246</v>
      </c>
      <c r="B247" s="9" t="s">
        <v>3196</v>
      </c>
      <c r="C247" s="9" t="s">
        <v>3198</v>
      </c>
      <c r="D247" s="9" t="str">
        <f>SLR479_202312023[[#This Row],[Rok, publikacja]]&amp;SLR479_202312023[[#This Row],[DOI]]</f>
        <v>(2021) International Journal of Leadership in Education, DOI: 10.1080/13603124.2021.1926546</v>
      </c>
      <c r="E247" s="9" t="s">
        <v>3202</v>
      </c>
      <c r="F247" s="9" t="s">
        <v>3199</v>
      </c>
      <c r="G247" s="9">
        <f>MID(SLR479_202312023[[#This Row],[Rok, publikacja, cytowania]],2,4)+0</f>
        <v>2021</v>
      </c>
      <c r="H247" s="9">
        <f>(MID(SLR479_202312023[[#This Row],[Rok, publikacja, cytowania]],FIND(" Cited ",SLR479_202312023[[#This Row],[Rok, publikacja, cytowania]])+7,SLR479_202312023[[#This Row],[IlośćZnakówLCyt]]))+0</f>
        <v>3</v>
      </c>
      <c r="I247" s="9">
        <f>FIND(" Cited ",SLR479_202312023[[#This Row],[Rok, publikacja, cytowania]])+7</f>
        <v>64</v>
      </c>
      <c r="J247" s="9">
        <f>FIND(" times",SLR479_202312023[[#This Row],[Rok, publikacja, cytowania]])</f>
        <v>65</v>
      </c>
      <c r="K247" s="9">
        <f>SLR479_202312023[[#This Row],[koniecLCyt]]-SLR479_202312023[[#This Row],[poczLCyt]]</f>
        <v>1</v>
      </c>
      <c r="L247" s="9">
        <f xml:space="preserve"> FIND(" Cited ",SLR479_202312023[[#This Row],[Rok, publikacja, cytowania]])</f>
        <v>57</v>
      </c>
      <c r="M247" s="9" t="str">
        <f>MID(SLR479_202312023[[#This Row],[Rok, publikacja, cytowania]],1,SLR479_202312023[[#This Row],[L_znaków_bez_cytowań]])</f>
        <v xml:space="preserve">(2021) International Journal of Leadership in Education, </v>
      </c>
      <c r="N247" s="9" t="s">
        <v>3200</v>
      </c>
      <c r="O247" s="9" t="s">
        <v>3201</v>
      </c>
      <c r="P247" s="9">
        <f>COUNTIF(SLR479_202312023[[#This Row],[streszczenie]],"*"&amp;#REF!&amp;"*")</f>
        <v>0</v>
      </c>
      <c r="Q247" s="9">
        <f>COUNTIFS(SLR479_202312023[[#This Row],[streszczenie]],"*"&amp;#REF!&amp;"*",SLR479_202312023[[#This Row],[streszczenie]],"*"&amp;#REF!&amp;"*")</f>
        <v>0</v>
      </c>
      <c r="R247" s="9" t="s">
        <v>10</v>
      </c>
      <c r="S247" s="9" t="s">
        <v>11</v>
      </c>
      <c r="T247" s="9" t="s">
        <v>12</v>
      </c>
    </row>
    <row r="248" spans="1:20" x14ac:dyDescent="0.45">
      <c r="A248" s="9">
        <v>247</v>
      </c>
      <c r="B248" s="9" t="s">
        <v>3203</v>
      </c>
      <c r="C248" s="9" t="s">
        <v>3206</v>
      </c>
      <c r="D248" s="9" t="str">
        <f>SLR479_202312023[[#This Row],[Rok, publikacja]]&amp;SLR479_202312023[[#This Row],[DOI]]</f>
        <v>(2022) Housing Policy Debate, DOI: 10.1080/10511482.2022.2124532</v>
      </c>
      <c r="E248" s="9" t="s">
        <v>3210</v>
      </c>
      <c r="F248" s="9" t="s">
        <v>3207</v>
      </c>
      <c r="G248" s="9">
        <f>MID(SLR479_202312023[[#This Row],[Rok, publikacja, cytowania]],2,4)+0</f>
        <v>2022</v>
      </c>
      <c r="H248" s="9">
        <f>(MID(SLR479_202312023[[#This Row],[Rok, publikacja, cytowania]],FIND(" Cited ",SLR479_202312023[[#This Row],[Rok, publikacja, cytowania]])+7,SLR479_202312023[[#This Row],[IlośćZnakówLCyt]]))+0</f>
        <v>3</v>
      </c>
      <c r="I248" s="9">
        <f>FIND(" Cited ",SLR479_202312023[[#This Row],[Rok, publikacja, cytowania]])+7</f>
        <v>37</v>
      </c>
      <c r="J248" s="9">
        <f>FIND(" times",SLR479_202312023[[#This Row],[Rok, publikacja, cytowania]])</f>
        <v>38</v>
      </c>
      <c r="K248" s="9">
        <f>SLR479_202312023[[#This Row],[koniecLCyt]]-SLR479_202312023[[#This Row],[poczLCyt]]</f>
        <v>1</v>
      </c>
      <c r="L248" s="9">
        <f xml:space="preserve"> FIND(" Cited ",SLR479_202312023[[#This Row],[Rok, publikacja, cytowania]])</f>
        <v>30</v>
      </c>
      <c r="M248" s="9" t="str">
        <f>MID(SLR479_202312023[[#This Row],[Rok, publikacja, cytowania]],1,SLR479_202312023[[#This Row],[L_znaków_bez_cytowań]])</f>
        <v xml:space="preserve">(2022) Housing Policy Debate, </v>
      </c>
      <c r="N248" s="9" t="s">
        <v>3208</v>
      </c>
      <c r="O248" s="9" t="s">
        <v>3209</v>
      </c>
      <c r="P248" s="9">
        <f>COUNTIF(SLR479_202312023[[#This Row],[streszczenie]],"*"&amp;#REF!&amp;"*")</f>
        <v>0</v>
      </c>
      <c r="Q248" s="9">
        <f>COUNTIFS(SLR479_202312023[[#This Row],[streszczenie]],"*"&amp;#REF!&amp;"*",SLR479_202312023[[#This Row],[streszczenie]],"*"&amp;#REF!&amp;"*")</f>
        <v>0</v>
      </c>
      <c r="R248" s="9" t="s">
        <v>10</v>
      </c>
      <c r="S248" s="9" t="s">
        <v>11</v>
      </c>
      <c r="T248" s="9" t="s">
        <v>12</v>
      </c>
    </row>
    <row r="249" spans="1:20" x14ac:dyDescent="0.45">
      <c r="A249" s="9">
        <v>248</v>
      </c>
      <c r="B249" s="9" t="s">
        <v>1101</v>
      </c>
      <c r="C249" s="9" t="s">
        <v>1104</v>
      </c>
      <c r="D249" s="9" t="str">
        <f>SLR479_202312023[[#This Row],[Rok, publikacja]]&amp;SLR479_202312023[[#This Row],[DOI]]</f>
        <v>(2023) Counselling and Psychotherapy Research, 23 (3), pp. 781 - 789, DOI: 10.1002/capr.12640</v>
      </c>
      <c r="E249" s="9" t="s">
        <v>1108</v>
      </c>
      <c r="F249" s="9" t="s">
        <v>1105</v>
      </c>
      <c r="G249" s="9">
        <f>MID(SLR479_202312023[[#This Row],[Rok, publikacja, cytowania]],2,4)+0</f>
        <v>2023</v>
      </c>
      <c r="H249" s="9">
        <f>(MID(SLR479_202312023[[#This Row],[Rok, publikacja, cytowania]],FIND(" Cited ",SLR479_202312023[[#This Row],[Rok, publikacja, cytowania]])+7,SLR479_202312023[[#This Row],[IlośćZnakówLCyt]]))+0</f>
        <v>2</v>
      </c>
      <c r="I249" s="9">
        <f>FIND(" Cited ",SLR479_202312023[[#This Row],[Rok, publikacja, cytowania]])+7</f>
        <v>77</v>
      </c>
      <c r="J249" s="9">
        <f>FIND(" times",SLR479_202312023[[#This Row],[Rok, publikacja, cytowania]])</f>
        <v>78</v>
      </c>
      <c r="K249" s="9">
        <f>SLR479_202312023[[#This Row],[koniecLCyt]]-SLR479_202312023[[#This Row],[poczLCyt]]</f>
        <v>1</v>
      </c>
      <c r="L249" s="9">
        <f xml:space="preserve"> FIND(" Cited ",SLR479_202312023[[#This Row],[Rok, publikacja, cytowania]])</f>
        <v>70</v>
      </c>
      <c r="M249" s="9" t="str">
        <f>MID(SLR479_202312023[[#This Row],[Rok, publikacja, cytowania]],1,SLR479_202312023[[#This Row],[L_znaków_bez_cytowań]])</f>
        <v xml:space="preserve">(2023) Counselling and Psychotherapy Research, 23 (3), pp. 781 - 789, </v>
      </c>
      <c r="N249" s="9" t="s">
        <v>1106</v>
      </c>
      <c r="O249" s="9" t="s">
        <v>1107</v>
      </c>
      <c r="P249" s="9">
        <f>COUNTIF(SLR479_202312023[[#This Row],[streszczenie]],"*"&amp;#REF!&amp;"*")</f>
        <v>0</v>
      </c>
      <c r="Q249" s="9">
        <f>COUNTIFS(SLR479_202312023[[#This Row],[streszczenie]],"*"&amp;#REF!&amp;"*",SLR479_202312023[[#This Row],[streszczenie]],"*"&amp;#REF!&amp;"*")</f>
        <v>0</v>
      </c>
      <c r="R249" s="9" t="s">
        <v>10</v>
      </c>
      <c r="S249" s="9" t="s">
        <v>11</v>
      </c>
      <c r="T249" s="9" t="s">
        <v>12</v>
      </c>
    </row>
    <row r="250" spans="1:20" x14ac:dyDescent="0.45">
      <c r="A250" s="9">
        <v>249</v>
      </c>
      <c r="B250" s="9" t="s">
        <v>3211</v>
      </c>
      <c r="C250" s="9" t="s">
        <v>3213</v>
      </c>
      <c r="D250" s="9" t="str">
        <f>SLR479_202312023[[#This Row],[Rok, publikacja]]&amp;SLR479_202312023[[#This Row],[DOI]]</f>
        <v>(2017) Electronic Journal of Foreign Language Teaching, 14 (1), pp. 102 - 116, 0</v>
      </c>
      <c r="E250" s="9" t="s">
        <v>3216</v>
      </c>
      <c r="F250" s="9" t="s">
        <v>3214</v>
      </c>
      <c r="G250" s="9">
        <f>MID(SLR479_202312023[[#This Row],[Rok, publikacja, cytowania]],2,4)+0</f>
        <v>2017</v>
      </c>
      <c r="H250" s="9">
        <f>(MID(SLR479_202312023[[#This Row],[Rok, publikacja, cytowania]],FIND(" Cited ",SLR479_202312023[[#This Row],[Rok, publikacja, cytowania]])+7,SLR479_202312023[[#This Row],[IlośćZnakówLCyt]]))+0</f>
        <v>4</v>
      </c>
      <c r="I250" s="9">
        <f>FIND(" Cited ",SLR479_202312023[[#This Row],[Rok, publikacja, cytowania]])+7</f>
        <v>86</v>
      </c>
      <c r="J250" s="9">
        <f>FIND(" times",SLR479_202312023[[#This Row],[Rok, publikacja, cytowania]])</f>
        <v>87</v>
      </c>
      <c r="K250" s="9">
        <f>SLR479_202312023[[#This Row],[koniecLCyt]]-SLR479_202312023[[#This Row],[poczLCyt]]</f>
        <v>1</v>
      </c>
      <c r="L250" s="9">
        <f xml:space="preserve"> FIND(" Cited ",SLR479_202312023[[#This Row],[Rok, publikacja, cytowania]])</f>
        <v>79</v>
      </c>
      <c r="M250" s="9" t="str">
        <f>MID(SLR479_202312023[[#This Row],[Rok, publikacja, cytowania]],1,SLR479_202312023[[#This Row],[L_znaków_bez_cytowań]])</f>
        <v xml:space="preserve">(2017) Electronic Journal of Foreign Language Teaching, 14 (1), pp. 102 - 116, </v>
      </c>
      <c r="N250" s="9">
        <v>0</v>
      </c>
      <c r="O250" s="9" t="s">
        <v>3215</v>
      </c>
      <c r="P250" s="9">
        <f>COUNTIF(SLR479_202312023[[#This Row],[streszczenie]],"*"&amp;#REF!&amp;"*")</f>
        <v>0</v>
      </c>
      <c r="Q250" s="9">
        <f>COUNTIFS(SLR479_202312023[[#This Row],[streszczenie]],"*"&amp;#REF!&amp;"*",SLR479_202312023[[#This Row],[streszczenie]],"*"&amp;#REF!&amp;"*")</f>
        <v>0</v>
      </c>
      <c r="R250" s="9" t="s">
        <v>10</v>
      </c>
      <c r="S250" s="9" t="s">
        <v>11</v>
      </c>
      <c r="T250" s="9" t="s">
        <v>12</v>
      </c>
    </row>
    <row r="251" spans="1:20" x14ac:dyDescent="0.45">
      <c r="A251" s="9">
        <v>250</v>
      </c>
      <c r="B251" s="9" t="s">
        <v>3217</v>
      </c>
      <c r="C251" s="9" t="s">
        <v>3220</v>
      </c>
      <c r="D251" s="9" t="str">
        <f>SLR479_202312023[[#This Row],[Rok, publikacja]]&amp;SLR479_202312023[[#This Row],[DOI]]</f>
        <v>(2021) IEEE Global Engineering Education Conference, EDUCON, 2021-April, art. no. 9454090, pp. 373 - 380, DOI: 10.1109/EDUCON46332.2021.9454090</v>
      </c>
      <c r="E251" s="9" t="s">
        <v>3224</v>
      </c>
      <c r="F251" s="9" t="s">
        <v>3221</v>
      </c>
      <c r="G251" s="9">
        <f>MID(SLR479_202312023[[#This Row],[Rok, publikacja, cytowania]],2,4)+0</f>
        <v>2021</v>
      </c>
      <c r="H251" s="9">
        <f>(MID(SLR479_202312023[[#This Row],[Rok, publikacja, cytowania]],FIND(" Cited ",SLR479_202312023[[#This Row],[Rok, publikacja, cytowania]])+7,SLR479_202312023[[#This Row],[IlośćZnakówLCyt]]))+0</f>
        <v>3</v>
      </c>
      <c r="I251" s="9">
        <f>FIND(" Cited ",SLR479_202312023[[#This Row],[Rok, publikacja, cytowania]])+7</f>
        <v>113</v>
      </c>
      <c r="J251" s="9">
        <f>FIND(" times",SLR479_202312023[[#This Row],[Rok, publikacja, cytowania]])</f>
        <v>114</v>
      </c>
      <c r="K251" s="9">
        <f>SLR479_202312023[[#This Row],[koniecLCyt]]-SLR479_202312023[[#This Row],[poczLCyt]]</f>
        <v>1</v>
      </c>
      <c r="L251" s="9">
        <f xml:space="preserve"> FIND(" Cited ",SLR479_202312023[[#This Row],[Rok, publikacja, cytowania]])</f>
        <v>106</v>
      </c>
      <c r="M251" s="9" t="str">
        <f>MID(SLR479_202312023[[#This Row],[Rok, publikacja, cytowania]],1,SLR479_202312023[[#This Row],[L_znaków_bez_cytowań]])</f>
        <v xml:space="preserve">(2021) IEEE Global Engineering Education Conference, EDUCON, 2021-April, art. no. 9454090, pp. 373 - 380, </v>
      </c>
      <c r="N251" s="9" t="s">
        <v>3222</v>
      </c>
      <c r="O251" s="9" t="s">
        <v>3223</v>
      </c>
      <c r="P251" s="9">
        <f>COUNTIF(SLR479_202312023[[#This Row],[streszczenie]],"*"&amp;#REF!&amp;"*")</f>
        <v>0</v>
      </c>
      <c r="Q251" s="9">
        <f>COUNTIFS(SLR479_202312023[[#This Row],[streszczenie]],"*"&amp;#REF!&amp;"*",SLR479_202312023[[#This Row],[streszczenie]],"*"&amp;#REF!&amp;"*")</f>
        <v>0</v>
      </c>
      <c r="R251" s="9" t="s">
        <v>10</v>
      </c>
      <c r="S251" s="9" t="s">
        <v>207</v>
      </c>
      <c r="T251" s="9" t="s">
        <v>12</v>
      </c>
    </row>
    <row r="252" spans="1:20" x14ac:dyDescent="0.45">
      <c r="A252" s="9">
        <v>251</v>
      </c>
      <c r="B252" s="9" t="s">
        <v>1116</v>
      </c>
      <c r="C252" s="9" t="s">
        <v>1118</v>
      </c>
      <c r="D252" s="9" t="str">
        <f>SLR479_202312023[[#This Row],[Rok, publikacja]]&amp;SLR479_202312023[[#This Row],[DOI]]</f>
        <v>(2011) ASEE Annual Conference and Exposition, Conference Proceedings, 0</v>
      </c>
      <c r="E252" s="9" t="s">
        <v>1121</v>
      </c>
      <c r="F252" s="9" t="s">
        <v>1119</v>
      </c>
      <c r="G252" s="9">
        <f>MID(SLR479_202312023[[#This Row],[Rok, publikacja, cytowania]],2,4)+0</f>
        <v>2011</v>
      </c>
      <c r="H252" s="9">
        <f>(MID(SLR479_202312023[[#This Row],[Rok, publikacja, cytowania]],FIND(" Cited ",SLR479_202312023[[#This Row],[Rok, publikacja, cytowania]])+7,SLR479_202312023[[#This Row],[IlośćZnakówLCyt]]))+0</f>
        <v>3</v>
      </c>
      <c r="I252" s="9">
        <f>FIND(" Cited ",SLR479_202312023[[#This Row],[Rok, publikacja, cytowania]])+7</f>
        <v>77</v>
      </c>
      <c r="J252" s="9">
        <f>FIND(" times",SLR479_202312023[[#This Row],[Rok, publikacja, cytowania]])</f>
        <v>78</v>
      </c>
      <c r="K252" s="9">
        <f>SLR479_202312023[[#This Row],[koniecLCyt]]-SLR479_202312023[[#This Row],[poczLCyt]]</f>
        <v>1</v>
      </c>
      <c r="L252" s="9">
        <f xml:space="preserve"> FIND(" Cited ",SLR479_202312023[[#This Row],[Rok, publikacja, cytowania]])</f>
        <v>70</v>
      </c>
      <c r="M252" s="9" t="str">
        <f>MID(SLR479_202312023[[#This Row],[Rok, publikacja, cytowania]],1,SLR479_202312023[[#This Row],[L_znaków_bez_cytowań]])</f>
        <v xml:space="preserve">(2011) ASEE Annual Conference and Exposition, Conference Proceedings, </v>
      </c>
      <c r="N252" s="9">
        <v>0</v>
      </c>
      <c r="O252" s="9" t="s">
        <v>1120</v>
      </c>
      <c r="P252" s="9">
        <f>COUNTIF(SLR479_202312023[[#This Row],[streszczenie]],"*"&amp;#REF!&amp;"*")</f>
        <v>0</v>
      </c>
      <c r="Q252" s="9">
        <f>COUNTIFS(SLR479_202312023[[#This Row],[streszczenie]],"*"&amp;#REF!&amp;"*",SLR479_202312023[[#This Row],[streszczenie]],"*"&amp;#REF!&amp;"*")</f>
        <v>0</v>
      </c>
      <c r="R252" s="9" t="s">
        <v>10</v>
      </c>
      <c r="S252" s="9" t="s">
        <v>207</v>
      </c>
      <c r="T252" s="9" t="s">
        <v>12</v>
      </c>
    </row>
    <row r="253" spans="1:20" x14ac:dyDescent="0.45">
      <c r="A253" s="9">
        <v>252</v>
      </c>
      <c r="B253" s="9" t="s">
        <v>3225</v>
      </c>
      <c r="C253" s="9" t="s">
        <v>3227</v>
      </c>
      <c r="D253" s="9" t="str">
        <f>SLR479_202312023[[#This Row],[Rok, publikacja]]&amp;SLR479_202312023[[#This Row],[DOI]]</f>
        <v>(2017) The Cambridge Handbook of Service Learning and Community Engagement, pp. 370 - 384, DOI: 10.1017/9781316650011.036</v>
      </c>
      <c r="E253" s="9" t="s">
        <v>3231</v>
      </c>
      <c r="F253" s="9" t="s">
        <v>3228</v>
      </c>
      <c r="G253" s="9">
        <f>MID(SLR479_202312023[[#This Row],[Rok, publikacja, cytowania]],2,4)+0</f>
        <v>2017</v>
      </c>
      <c r="H253" s="9">
        <f>(MID(SLR479_202312023[[#This Row],[Rok, publikacja, cytowania]],FIND(" Cited ",SLR479_202312023[[#This Row],[Rok, publikacja, cytowania]])+7,SLR479_202312023[[#This Row],[IlośćZnakówLCyt]]))+0</f>
        <v>3</v>
      </c>
      <c r="I253" s="9">
        <f>FIND(" Cited ",SLR479_202312023[[#This Row],[Rok, publikacja, cytowania]])+7</f>
        <v>98</v>
      </c>
      <c r="J253" s="9">
        <f>FIND(" times",SLR479_202312023[[#This Row],[Rok, publikacja, cytowania]])</f>
        <v>99</v>
      </c>
      <c r="K253" s="9">
        <f>SLR479_202312023[[#This Row],[koniecLCyt]]-SLR479_202312023[[#This Row],[poczLCyt]]</f>
        <v>1</v>
      </c>
      <c r="L253" s="9">
        <f xml:space="preserve"> FIND(" Cited ",SLR479_202312023[[#This Row],[Rok, publikacja, cytowania]])</f>
        <v>91</v>
      </c>
      <c r="M253" s="9" t="str">
        <f>MID(SLR479_202312023[[#This Row],[Rok, publikacja, cytowania]],1,SLR479_202312023[[#This Row],[L_znaków_bez_cytowań]])</f>
        <v xml:space="preserve">(2017) The Cambridge Handbook of Service Learning and Community Engagement, pp. 370 - 384, </v>
      </c>
      <c r="N253" s="9" t="s">
        <v>3229</v>
      </c>
      <c r="O253" s="9" t="s">
        <v>3230</v>
      </c>
      <c r="P253" s="9">
        <f>COUNTIF(SLR479_202312023[[#This Row],[streszczenie]],"*"&amp;#REF!&amp;"*")</f>
        <v>0</v>
      </c>
      <c r="Q253" s="9">
        <f>COUNTIFS(SLR479_202312023[[#This Row],[streszczenie]],"*"&amp;#REF!&amp;"*",SLR479_202312023[[#This Row],[streszczenie]],"*"&amp;#REF!&amp;"*")</f>
        <v>0</v>
      </c>
      <c r="R253" s="9" t="s">
        <v>10</v>
      </c>
      <c r="S253" s="9" t="s">
        <v>128</v>
      </c>
      <c r="T253" s="9" t="s">
        <v>12</v>
      </c>
    </row>
    <row r="254" spans="1:20" x14ac:dyDescent="0.45">
      <c r="A254" s="9">
        <v>253</v>
      </c>
      <c r="B254" s="9" t="s">
        <v>369</v>
      </c>
      <c r="C254" s="9" t="s">
        <v>372</v>
      </c>
      <c r="D254" s="9" t="str">
        <f>SLR479_202312023[[#This Row],[Rok, publikacja]]&amp;SLR479_202312023[[#This Row],[DOI]]</f>
        <v>(2012) International Journal of Knowledge Management, 8 (4), pp. 71 - 94, DOI: 10.4018/jkm.2012100104</v>
      </c>
      <c r="E254" s="9" t="s">
        <v>376</v>
      </c>
      <c r="F254" s="9" t="s">
        <v>373</v>
      </c>
      <c r="G254" s="9">
        <f>MID(SLR479_202312023[[#This Row],[Rok, publikacja, cytowania]],2,4)+0</f>
        <v>2012</v>
      </c>
      <c r="H254" s="9">
        <f>(MID(SLR479_202312023[[#This Row],[Rok, publikacja, cytowania]],FIND(" Cited ",SLR479_202312023[[#This Row],[Rok, publikacja, cytowania]])+7,SLR479_202312023[[#This Row],[IlośćZnakówLCyt]]))+0</f>
        <v>6</v>
      </c>
      <c r="I254" s="9">
        <f>FIND(" Cited ",SLR479_202312023[[#This Row],[Rok, publikacja, cytowania]])+7</f>
        <v>81</v>
      </c>
      <c r="J254" s="9">
        <f>FIND(" times",SLR479_202312023[[#This Row],[Rok, publikacja, cytowania]])</f>
        <v>82</v>
      </c>
      <c r="K254" s="9">
        <f>SLR479_202312023[[#This Row],[koniecLCyt]]-SLR479_202312023[[#This Row],[poczLCyt]]</f>
        <v>1</v>
      </c>
      <c r="L254" s="9">
        <f xml:space="preserve"> FIND(" Cited ",SLR479_202312023[[#This Row],[Rok, publikacja, cytowania]])</f>
        <v>74</v>
      </c>
      <c r="M254" s="9" t="str">
        <f>MID(SLR479_202312023[[#This Row],[Rok, publikacja, cytowania]],1,SLR479_202312023[[#This Row],[L_znaków_bez_cytowań]])</f>
        <v xml:space="preserve">(2012) International Journal of Knowledge Management, 8 (4), pp. 71 - 94, </v>
      </c>
      <c r="N254" s="9" t="s">
        <v>374</v>
      </c>
      <c r="O254" s="9" t="s">
        <v>375</v>
      </c>
      <c r="P254" s="9">
        <f>COUNTIF(SLR479_202312023[[#This Row],[streszczenie]],"*"&amp;#REF!&amp;"*")</f>
        <v>0</v>
      </c>
      <c r="Q254" s="9">
        <f>COUNTIFS(SLR479_202312023[[#This Row],[streszczenie]],"*"&amp;#REF!&amp;"*",SLR479_202312023[[#This Row],[streszczenie]],"*"&amp;#REF!&amp;"*")</f>
        <v>0</v>
      </c>
      <c r="R254" s="9" t="s">
        <v>10</v>
      </c>
      <c r="S254" s="9" t="s">
        <v>11</v>
      </c>
      <c r="T254" s="9" t="s">
        <v>12</v>
      </c>
    </row>
    <row r="255" spans="1:20" x14ac:dyDescent="0.45">
      <c r="A255" s="9">
        <v>254</v>
      </c>
      <c r="B255" s="9" t="s">
        <v>1146</v>
      </c>
      <c r="C255" s="9" t="s">
        <v>1148</v>
      </c>
      <c r="D255" s="9" t="str">
        <f>SLR479_202312023[[#This Row],[Rok, publikacja]]&amp;SLR479_202312023[[#This Row],[DOI]]</f>
        <v>(2018) Journal of Academic Librarianship, 44 (4), pp. 459 - 467, DOI: 10.1016/j.acalib.2018.05.004</v>
      </c>
      <c r="E255" s="9" t="s">
        <v>1152</v>
      </c>
      <c r="F255" s="9" t="s">
        <v>1149</v>
      </c>
      <c r="G255" s="9">
        <f>MID(SLR479_202312023[[#This Row],[Rok, publikacja, cytowania]],2,4)+0</f>
        <v>2018</v>
      </c>
      <c r="H255" s="9">
        <f>(MID(SLR479_202312023[[#This Row],[Rok, publikacja, cytowania]],FIND(" Cited ",SLR479_202312023[[#This Row],[Rok, publikacja, cytowania]])+7,SLR479_202312023[[#This Row],[IlośćZnakówLCyt]]))+0</f>
        <v>5</v>
      </c>
      <c r="I255" s="9">
        <f>FIND(" Cited ",SLR479_202312023[[#This Row],[Rok, publikacja, cytowania]])+7</f>
        <v>72</v>
      </c>
      <c r="J255" s="9">
        <f>FIND(" times",SLR479_202312023[[#This Row],[Rok, publikacja, cytowania]])</f>
        <v>73</v>
      </c>
      <c r="K255" s="9">
        <f>SLR479_202312023[[#This Row],[koniecLCyt]]-SLR479_202312023[[#This Row],[poczLCyt]]</f>
        <v>1</v>
      </c>
      <c r="L255" s="9">
        <f xml:space="preserve"> FIND(" Cited ",SLR479_202312023[[#This Row],[Rok, publikacja, cytowania]])</f>
        <v>65</v>
      </c>
      <c r="M255" s="9" t="str">
        <f>MID(SLR479_202312023[[#This Row],[Rok, publikacja, cytowania]],1,SLR479_202312023[[#This Row],[L_znaków_bez_cytowań]])</f>
        <v xml:space="preserve">(2018) Journal of Academic Librarianship, 44 (4), pp. 459 - 467, </v>
      </c>
      <c r="N255" s="9" t="s">
        <v>1150</v>
      </c>
      <c r="O255" s="9" t="s">
        <v>1151</v>
      </c>
      <c r="P255" s="9">
        <f>COUNTIF(SLR479_202312023[[#This Row],[streszczenie]],"*"&amp;#REF!&amp;"*")</f>
        <v>0</v>
      </c>
      <c r="Q255" s="9">
        <f>COUNTIFS(SLR479_202312023[[#This Row],[streszczenie]],"*"&amp;#REF!&amp;"*",SLR479_202312023[[#This Row],[streszczenie]],"*"&amp;#REF!&amp;"*")</f>
        <v>0</v>
      </c>
      <c r="R255" s="9" t="s">
        <v>10</v>
      </c>
      <c r="S255" s="9" t="s">
        <v>11</v>
      </c>
      <c r="T255" s="9" t="s">
        <v>12</v>
      </c>
    </row>
    <row r="256" spans="1:20" x14ac:dyDescent="0.45">
      <c r="A256" s="9">
        <v>255</v>
      </c>
      <c r="B256" s="9" t="s">
        <v>3232</v>
      </c>
      <c r="C256" s="9" t="s">
        <v>3235</v>
      </c>
      <c r="D256" s="9" t="str">
        <f>SLR479_202312023[[#This Row],[Rok, publikacja]]&amp;SLR479_202312023[[#This Row],[DOI]]</f>
        <v>(2022) Journal of Applied Sport Psychology, 34 (4), pp. 803 - 824, DOI: 10.1080/10413200.2021.1884918</v>
      </c>
      <c r="E256" s="9" t="s">
        <v>3239</v>
      </c>
      <c r="F256" s="9" t="s">
        <v>3236</v>
      </c>
      <c r="G256" s="9">
        <f>MID(SLR479_202312023[[#This Row],[Rok, publikacja, cytowania]],2,4)+0</f>
        <v>2022</v>
      </c>
      <c r="H256" s="9">
        <f>(MID(SLR479_202312023[[#This Row],[Rok, publikacja, cytowania]],FIND(" Cited ",SLR479_202312023[[#This Row],[Rok, publikacja, cytowania]])+7,SLR479_202312023[[#This Row],[IlośćZnakówLCyt]]))+0</f>
        <v>4</v>
      </c>
      <c r="I256" s="9">
        <f>FIND(" Cited ",SLR479_202312023[[#This Row],[Rok, publikacja, cytowania]])+7</f>
        <v>74</v>
      </c>
      <c r="J256" s="9">
        <f>FIND(" times",SLR479_202312023[[#This Row],[Rok, publikacja, cytowania]])</f>
        <v>75</v>
      </c>
      <c r="K256" s="9">
        <f>SLR479_202312023[[#This Row],[koniecLCyt]]-SLR479_202312023[[#This Row],[poczLCyt]]</f>
        <v>1</v>
      </c>
      <c r="L256" s="9">
        <f xml:space="preserve"> FIND(" Cited ",SLR479_202312023[[#This Row],[Rok, publikacja, cytowania]])</f>
        <v>67</v>
      </c>
      <c r="M256" s="9" t="str">
        <f>MID(SLR479_202312023[[#This Row],[Rok, publikacja, cytowania]],1,SLR479_202312023[[#This Row],[L_znaków_bez_cytowań]])</f>
        <v xml:space="preserve">(2022) Journal of Applied Sport Psychology, 34 (4), pp. 803 - 824, </v>
      </c>
      <c r="N256" s="9" t="s">
        <v>3237</v>
      </c>
      <c r="O256" s="9" t="s">
        <v>3238</v>
      </c>
      <c r="P256" s="9">
        <f>COUNTIF(SLR479_202312023[[#This Row],[streszczenie]],"*"&amp;#REF!&amp;"*")</f>
        <v>0</v>
      </c>
      <c r="Q256" s="9">
        <f>COUNTIFS(SLR479_202312023[[#This Row],[streszczenie]],"*"&amp;#REF!&amp;"*",SLR479_202312023[[#This Row],[streszczenie]],"*"&amp;#REF!&amp;"*")</f>
        <v>0</v>
      </c>
      <c r="R256" s="9" t="s">
        <v>10</v>
      </c>
      <c r="S256" s="9" t="s">
        <v>11</v>
      </c>
      <c r="T256" s="9" t="s">
        <v>12</v>
      </c>
    </row>
    <row r="257" spans="1:20" x14ac:dyDescent="0.45">
      <c r="A257" s="9">
        <v>256</v>
      </c>
      <c r="B257" s="9" t="s">
        <v>3240</v>
      </c>
      <c r="C257" s="9" t="s">
        <v>3243</v>
      </c>
      <c r="D257" s="9" t="str">
        <f>SLR479_202312023[[#This Row],[Rok, publikacja]]&amp;SLR479_202312023[[#This Row],[DOI]]</f>
        <v>(2018) Journal of Planning Education and Research, 38 (4), pp. 477 - 489, DOI: 10.1177/0739456X17712810</v>
      </c>
      <c r="E257" s="9" t="s">
        <v>3247</v>
      </c>
      <c r="F257" s="9" t="s">
        <v>3244</v>
      </c>
      <c r="G257" s="9">
        <f>MID(SLR479_202312023[[#This Row],[Rok, publikacja, cytowania]],2,4)+0</f>
        <v>2018</v>
      </c>
      <c r="H257" s="9">
        <f>(MID(SLR479_202312023[[#This Row],[Rok, publikacja, cytowania]],FIND(" Cited ",SLR479_202312023[[#This Row],[Rok, publikacja, cytowania]])+7,SLR479_202312023[[#This Row],[IlośćZnakówLCyt]]))+0</f>
        <v>4</v>
      </c>
      <c r="I257" s="9">
        <f>FIND(" Cited ",SLR479_202312023[[#This Row],[Rok, publikacja, cytowania]])+7</f>
        <v>81</v>
      </c>
      <c r="J257" s="9">
        <f>FIND(" times",SLR479_202312023[[#This Row],[Rok, publikacja, cytowania]])</f>
        <v>82</v>
      </c>
      <c r="K257" s="9">
        <f>SLR479_202312023[[#This Row],[koniecLCyt]]-SLR479_202312023[[#This Row],[poczLCyt]]</f>
        <v>1</v>
      </c>
      <c r="L257" s="9">
        <f xml:space="preserve"> FIND(" Cited ",SLR479_202312023[[#This Row],[Rok, publikacja, cytowania]])</f>
        <v>74</v>
      </c>
      <c r="M257" s="9" t="str">
        <f>MID(SLR479_202312023[[#This Row],[Rok, publikacja, cytowania]],1,SLR479_202312023[[#This Row],[L_znaków_bez_cytowań]])</f>
        <v xml:space="preserve">(2018) Journal of Planning Education and Research, 38 (4), pp. 477 - 489, </v>
      </c>
      <c r="N257" s="9" t="s">
        <v>3245</v>
      </c>
      <c r="O257" s="9" t="s">
        <v>3246</v>
      </c>
      <c r="P257" s="9">
        <f>COUNTIF(SLR479_202312023[[#This Row],[streszczenie]],"*"&amp;#REF!&amp;"*")</f>
        <v>0</v>
      </c>
      <c r="Q257" s="9">
        <f>COUNTIFS(SLR479_202312023[[#This Row],[streszczenie]],"*"&amp;#REF!&amp;"*",SLR479_202312023[[#This Row],[streszczenie]],"*"&amp;#REF!&amp;"*")</f>
        <v>0</v>
      </c>
      <c r="R257" s="9" t="s">
        <v>10</v>
      </c>
      <c r="S257" s="9" t="s">
        <v>11</v>
      </c>
      <c r="T257" s="9" t="s">
        <v>12</v>
      </c>
    </row>
    <row r="258" spans="1:20" x14ac:dyDescent="0.45">
      <c r="A258" s="9">
        <v>257</v>
      </c>
      <c r="B258" s="9" t="s">
        <v>1153</v>
      </c>
      <c r="C258" s="9" t="s">
        <v>1156</v>
      </c>
      <c r="D258" s="9" t="str">
        <f>SLR479_202312023[[#This Row],[Rok, publikacja]]&amp;SLR479_202312023[[#This Row],[DOI]]</f>
        <v>(2022) Industry and Higher Education, 36 (1), pp. 51 - 62, DOI: 10.1177/09504222211016293</v>
      </c>
      <c r="E258" s="9" t="s">
        <v>1160</v>
      </c>
      <c r="F258" s="9" t="s">
        <v>1157</v>
      </c>
      <c r="G258" s="9">
        <f>MID(SLR479_202312023[[#This Row],[Rok, publikacja, cytowania]],2,4)+0</f>
        <v>2022</v>
      </c>
      <c r="H258" s="9">
        <f>(MID(SLR479_202312023[[#This Row],[Rok, publikacja, cytowania]],FIND(" Cited ",SLR479_202312023[[#This Row],[Rok, publikacja, cytowania]])+7,SLR479_202312023[[#This Row],[IlośćZnakówLCyt]]))+0</f>
        <v>3</v>
      </c>
      <c r="I258" s="9">
        <f>FIND(" Cited ",SLR479_202312023[[#This Row],[Rok, publikacja, cytowania]])+7</f>
        <v>66</v>
      </c>
      <c r="J258" s="9">
        <f>FIND(" times",SLR479_202312023[[#This Row],[Rok, publikacja, cytowania]])</f>
        <v>67</v>
      </c>
      <c r="K258" s="9">
        <f>SLR479_202312023[[#This Row],[koniecLCyt]]-SLR479_202312023[[#This Row],[poczLCyt]]</f>
        <v>1</v>
      </c>
      <c r="L258" s="9">
        <f xml:space="preserve"> FIND(" Cited ",SLR479_202312023[[#This Row],[Rok, publikacja, cytowania]])</f>
        <v>59</v>
      </c>
      <c r="M258" s="9" t="str">
        <f>MID(SLR479_202312023[[#This Row],[Rok, publikacja, cytowania]],1,SLR479_202312023[[#This Row],[L_znaków_bez_cytowań]])</f>
        <v xml:space="preserve">(2022) Industry and Higher Education, 36 (1), pp. 51 - 62, </v>
      </c>
      <c r="N258" s="9" t="s">
        <v>1158</v>
      </c>
      <c r="O258" s="9" t="s">
        <v>1159</v>
      </c>
      <c r="P258" s="9">
        <f>COUNTIF(SLR479_202312023[[#This Row],[streszczenie]],"*"&amp;#REF!&amp;"*")</f>
        <v>0</v>
      </c>
      <c r="Q258" s="9">
        <f>COUNTIFS(SLR479_202312023[[#This Row],[streszczenie]],"*"&amp;#REF!&amp;"*",SLR479_202312023[[#This Row],[streszczenie]],"*"&amp;#REF!&amp;"*")</f>
        <v>0</v>
      </c>
      <c r="R258" s="9" t="s">
        <v>10</v>
      </c>
      <c r="S258" s="9" t="s">
        <v>11</v>
      </c>
      <c r="T258" s="9" t="s">
        <v>12</v>
      </c>
    </row>
    <row r="259" spans="1:20" x14ac:dyDescent="0.45">
      <c r="A259" s="9">
        <v>258</v>
      </c>
      <c r="B259" s="9" t="s">
        <v>1161</v>
      </c>
      <c r="C259" s="9" t="s">
        <v>1164</v>
      </c>
      <c r="D259" s="9" t="str">
        <f>SLR479_202312023[[#This Row],[Rok, publikacja]]&amp;SLR479_202312023[[#This Row],[DOI]]</f>
        <v>(2020) Multidisciplinary Perspectives on International Student Experience in Canadian Higher Education, pp. 41 - 61, DOI: 10.4018/978-1-7998-5030-4.ch003</v>
      </c>
      <c r="E259" s="9" t="s">
        <v>1168</v>
      </c>
      <c r="F259" s="9" t="s">
        <v>1165</v>
      </c>
      <c r="G259" s="9">
        <f>MID(SLR479_202312023[[#This Row],[Rok, publikacja, cytowania]],2,4)+0</f>
        <v>2020</v>
      </c>
      <c r="H259" s="9">
        <f>(MID(SLR479_202312023[[#This Row],[Rok, publikacja, cytowania]],FIND(" Cited ",SLR479_202312023[[#This Row],[Rok, publikacja, cytowania]])+7,SLR479_202312023[[#This Row],[IlośćZnakówLCyt]]))+0</f>
        <v>3</v>
      </c>
      <c r="I259" s="9">
        <f>FIND(" Cited ",SLR479_202312023[[#This Row],[Rok, publikacja, cytowania]])+7</f>
        <v>124</v>
      </c>
      <c r="J259" s="9">
        <f>FIND(" times",SLR479_202312023[[#This Row],[Rok, publikacja, cytowania]])</f>
        <v>125</v>
      </c>
      <c r="K259" s="9">
        <f>SLR479_202312023[[#This Row],[koniecLCyt]]-SLR479_202312023[[#This Row],[poczLCyt]]</f>
        <v>1</v>
      </c>
      <c r="L259" s="9">
        <f xml:space="preserve"> FIND(" Cited ",SLR479_202312023[[#This Row],[Rok, publikacja, cytowania]])</f>
        <v>117</v>
      </c>
      <c r="M259" s="9" t="str">
        <f>MID(SLR479_202312023[[#This Row],[Rok, publikacja, cytowania]],1,SLR479_202312023[[#This Row],[L_znaków_bez_cytowań]])</f>
        <v xml:space="preserve">(2020) Multidisciplinary Perspectives on International Student Experience in Canadian Higher Education, pp. 41 - 61, </v>
      </c>
      <c r="N259" s="9" t="s">
        <v>1166</v>
      </c>
      <c r="O259" s="9" t="s">
        <v>1167</v>
      </c>
      <c r="P259" s="9">
        <f>COUNTIF(SLR479_202312023[[#This Row],[streszczenie]],"*"&amp;#REF!&amp;"*")</f>
        <v>0</v>
      </c>
      <c r="Q259" s="9">
        <f>COUNTIFS(SLR479_202312023[[#This Row],[streszczenie]],"*"&amp;#REF!&amp;"*",SLR479_202312023[[#This Row],[streszczenie]],"*"&amp;#REF!&amp;"*")</f>
        <v>0</v>
      </c>
      <c r="R259" s="9" t="s">
        <v>10</v>
      </c>
      <c r="S259" s="9" t="s">
        <v>128</v>
      </c>
      <c r="T259" s="9" t="s">
        <v>12</v>
      </c>
    </row>
    <row r="260" spans="1:20" x14ac:dyDescent="0.45">
      <c r="A260" s="9">
        <v>259</v>
      </c>
      <c r="B260" s="9" t="s">
        <v>3248</v>
      </c>
      <c r="C260" s="9" t="s">
        <v>3251</v>
      </c>
      <c r="D260" s="9" t="str">
        <f>SLR479_202312023[[#This Row],[Rok, publikacja]]&amp;SLR479_202312023[[#This Row],[DOI]]</f>
        <v>(2010) International Conference on Engineering Education and International Conference on Education and Educational Technologies - Proceedings, pp. 141 - 145, 0</v>
      </c>
      <c r="E260" s="9" t="s">
        <v>3254</v>
      </c>
      <c r="F260" s="9" t="s">
        <v>3252</v>
      </c>
      <c r="G260" s="9">
        <f>MID(SLR479_202312023[[#This Row],[Rok, publikacja, cytowania]],2,4)+0</f>
        <v>2010</v>
      </c>
      <c r="H260" s="9">
        <f>(MID(SLR479_202312023[[#This Row],[Rok, publikacja, cytowania]],FIND(" Cited ",SLR479_202312023[[#This Row],[Rok, publikacja, cytowania]])+7,SLR479_202312023[[#This Row],[IlośćZnakówLCyt]]))+0</f>
        <v>4</v>
      </c>
      <c r="I260" s="9">
        <f>FIND(" Cited ",SLR479_202312023[[#This Row],[Rok, publikacja, cytowania]])+7</f>
        <v>165</v>
      </c>
      <c r="J260" s="9">
        <f>FIND(" times",SLR479_202312023[[#This Row],[Rok, publikacja, cytowania]])</f>
        <v>166</v>
      </c>
      <c r="K260" s="9">
        <f>SLR479_202312023[[#This Row],[koniecLCyt]]-SLR479_202312023[[#This Row],[poczLCyt]]</f>
        <v>1</v>
      </c>
      <c r="L260" s="9">
        <f xml:space="preserve"> FIND(" Cited ",SLR479_202312023[[#This Row],[Rok, publikacja, cytowania]])</f>
        <v>158</v>
      </c>
      <c r="M260" s="9"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N260" s="9">
        <v>0</v>
      </c>
      <c r="O260" s="9" t="s">
        <v>3253</v>
      </c>
      <c r="P260" s="9">
        <f>COUNTIF(SLR479_202312023[[#This Row],[streszczenie]],"*"&amp;#REF!&amp;"*")</f>
        <v>0</v>
      </c>
      <c r="Q260" s="9">
        <f>COUNTIFS(SLR479_202312023[[#This Row],[streszczenie]],"*"&amp;#REF!&amp;"*",SLR479_202312023[[#This Row],[streszczenie]],"*"&amp;#REF!&amp;"*")</f>
        <v>0</v>
      </c>
      <c r="R260" s="9" t="s">
        <v>10</v>
      </c>
      <c r="S260" s="9" t="s">
        <v>207</v>
      </c>
      <c r="T260" s="9" t="s">
        <v>12</v>
      </c>
    </row>
    <row r="261" spans="1:20" x14ac:dyDescent="0.45">
      <c r="A261" s="9">
        <v>260</v>
      </c>
      <c r="B261" s="9" t="s">
        <v>3255</v>
      </c>
      <c r="C261" s="9" t="s">
        <v>3257</v>
      </c>
      <c r="D261" s="9" t="str">
        <f>SLR479_202312023[[#This Row],[Rok, publikacja]]&amp;SLR479_202312023[[#This Row],[DOI]]</f>
        <v>(2020) Revista Internacional de Educacion para la Justicia Social, 9 (3), pp. 387 - 414, DOI: 10.15366/RIEJS2020.9.3.021</v>
      </c>
      <c r="E261" s="9" t="s">
        <v>3261</v>
      </c>
      <c r="F261" s="9" t="s">
        <v>3258</v>
      </c>
      <c r="G261" s="9">
        <f>MID(SLR479_202312023[[#This Row],[Rok, publikacja, cytowania]],2,4)+0</f>
        <v>2020</v>
      </c>
      <c r="H261" s="9">
        <f>(MID(SLR479_202312023[[#This Row],[Rok, publikacja, cytowania]],FIND(" Cited ",SLR479_202312023[[#This Row],[Rok, publikacja, cytowania]])+7,SLR479_202312023[[#This Row],[IlośćZnakówLCyt]]))+0</f>
        <v>5</v>
      </c>
      <c r="I261" s="9">
        <f>FIND(" Cited ",SLR479_202312023[[#This Row],[Rok, publikacja, cytowania]])+7</f>
        <v>96</v>
      </c>
      <c r="J261" s="9">
        <f>FIND(" times",SLR479_202312023[[#This Row],[Rok, publikacja, cytowania]])</f>
        <v>97</v>
      </c>
      <c r="K261" s="9">
        <f>SLR479_202312023[[#This Row],[koniecLCyt]]-SLR479_202312023[[#This Row],[poczLCyt]]</f>
        <v>1</v>
      </c>
      <c r="L261" s="9">
        <f xml:space="preserve"> FIND(" Cited ",SLR479_202312023[[#This Row],[Rok, publikacja, cytowania]])</f>
        <v>89</v>
      </c>
      <c r="M261" s="9" t="str">
        <f>MID(SLR479_202312023[[#This Row],[Rok, publikacja, cytowania]],1,SLR479_202312023[[#This Row],[L_znaków_bez_cytowań]])</f>
        <v xml:space="preserve">(2020) Revista Internacional de Educacion para la Justicia Social, 9 (3), pp. 387 - 414, </v>
      </c>
      <c r="N261" s="9" t="s">
        <v>3259</v>
      </c>
      <c r="O261" s="9" t="s">
        <v>3260</v>
      </c>
      <c r="P261" s="9">
        <f>COUNTIF(SLR479_202312023[[#This Row],[streszczenie]],"*"&amp;#REF!&amp;"*")</f>
        <v>0</v>
      </c>
      <c r="Q261" s="9">
        <f>COUNTIFS(SLR479_202312023[[#This Row],[streszczenie]],"*"&amp;#REF!&amp;"*",SLR479_202312023[[#This Row],[streszczenie]],"*"&amp;#REF!&amp;"*")</f>
        <v>0</v>
      </c>
      <c r="R261" s="9" t="s">
        <v>10</v>
      </c>
      <c r="S261" s="9" t="s">
        <v>11</v>
      </c>
      <c r="T261" s="9" t="s">
        <v>12</v>
      </c>
    </row>
    <row r="262" spans="1:20" x14ac:dyDescent="0.45">
      <c r="A262" s="9">
        <v>261</v>
      </c>
      <c r="B262" s="9" t="s">
        <v>1190</v>
      </c>
      <c r="C262" s="9" t="s">
        <v>1193</v>
      </c>
      <c r="D262" s="9" t="str">
        <f>SLR479_202312023[[#This Row],[Rok, publikacja]]&amp;SLR479_202312023[[#This Row],[DOI]]</f>
        <v>(2018) Integration of Education, 22 (1), pp. 77 - 90, DOI: 10.15507/1991-9468.090.022.201801.077-090</v>
      </c>
      <c r="E262" s="9" t="s">
        <v>1197</v>
      </c>
      <c r="F262" s="9" t="s">
        <v>1194</v>
      </c>
      <c r="G262" s="9">
        <f>MID(SLR479_202312023[[#This Row],[Rok, publikacja, cytowania]],2,4)+0</f>
        <v>2018</v>
      </c>
      <c r="H262" s="9">
        <f>(MID(SLR479_202312023[[#This Row],[Rok, publikacja, cytowania]],FIND(" Cited ",SLR479_202312023[[#This Row],[Rok, publikacja, cytowania]])+7,SLR479_202312023[[#This Row],[IlośćZnakówLCyt]]))+0</f>
        <v>4</v>
      </c>
      <c r="I262" s="9">
        <f>FIND(" Cited ",SLR479_202312023[[#This Row],[Rok, publikacja, cytowania]])+7</f>
        <v>61</v>
      </c>
      <c r="J262" s="9">
        <f>FIND(" times",SLR479_202312023[[#This Row],[Rok, publikacja, cytowania]])</f>
        <v>62</v>
      </c>
      <c r="K262" s="9">
        <f>SLR479_202312023[[#This Row],[koniecLCyt]]-SLR479_202312023[[#This Row],[poczLCyt]]</f>
        <v>1</v>
      </c>
      <c r="L262" s="9">
        <f xml:space="preserve"> FIND(" Cited ",SLR479_202312023[[#This Row],[Rok, publikacja, cytowania]])</f>
        <v>54</v>
      </c>
      <c r="M262" s="9" t="str">
        <f>MID(SLR479_202312023[[#This Row],[Rok, publikacja, cytowania]],1,SLR479_202312023[[#This Row],[L_znaków_bez_cytowań]])</f>
        <v xml:space="preserve">(2018) Integration of Education, 22 (1), pp. 77 - 90, </v>
      </c>
      <c r="N262" s="9" t="s">
        <v>1195</v>
      </c>
      <c r="O262" s="9" t="s">
        <v>1196</v>
      </c>
      <c r="P262" s="9">
        <f>COUNTIF(SLR479_202312023[[#This Row],[streszczenie]],"*"&amp;#REF!&amp;"*")</f>
        <v>0</v>
      </c>
      <c r="Q262" s="9">
        <f>COUNTIFS(SLR479_202312023[[#This Row],[streszczenie]],"*"&amp;#REF!&amp;"*",SLR479_202312023[[#This Row],[streszczenie]],"*"&amp;#REF!&amp;"*")</f>
        <v>0</v>
      </c>
      <c r="R262" s="9" t="s">
        <v>1198</v>
      </c>
      <c r="S262" s="9" t="s">
        <v>11</v>
      </c>
      <c r="T262" s="9" t="s">
        <v>12</v>
      </c>
    </row>
    <row r="263" spans="1:20" x14ac:dyDescent="0.45">
      <c r="A263" s="9">
        <v>262</v>
      </c>
      <c r="B263" s="9" t="s">
        <v>1199</v>
      </c>
      <c r="C263" s="9" t="s">
        <v>1201</v>
      </c>
      <c r="D263" s="9" t="str">
        <f>SLR479_202312023[[#This Row],[Rok, publikacja]]&amp;SLR479_202312023[[#This Row],[DOI]]</f>
        <v>(2021) Journal of Social Studies Education Research, 12 (2), pp. 280 - 304, 0</v>
      </c>
      <c r="E263" s="9" t="s">
        <v>1204</v>
      </c>
      <c r="F263" s="9" t="s">
        <v>1202</v>
      </c>
      <c r="G263" s="9">
        <f>MID(SLR479_202312023[[#This Row],[Rok, publikacja, cytowania]],2,4)+0</f>
        <v>2021</v>
      </c>
      <c r="H263" s="9">
        <f>(MID(SLR479_202312023[[#This Row],[Rok, publikacja, cytowania]],FIND(" Cited ",SLR479_202312023[[#This Row],[Rok, publikacja, cytowania]])+7,SLR479_202312023[[#This Row],[IlośćZnakówLCyt]]))+0</f>
        <v>5</v>
      </c>
      <c r="I263" s="9">
        <f>FIND(" Cited ",SLR479_202312023[[#This Row],[Rok, publikacja, cytowania]])+7</f>
        <v>83</v>
      </c>
      <c r="J263" s="9">
        <f>FIND(" times",SLR479_202312023[[#This Row],[Rok, publikacja, cytowania]])</f>
        <v>84</v>
      </c>
      <c r="K263" s="9">
        <f>SLR479_202312023[[#This Row],[koniecLCyt]]-SLR479_202312023[[#This Row],[poczLCyt]]</f>
        <v>1</v>
      </c>
      <c r="L263" s="9">
        <f xml:space="preserve"> FIND(" Cited ",SLR479_202312023[[#This Row],[Rok, publikacja, cytowania]])</f>
        <v>76</v>
      </c>
      <c r="M263" s="9" t="str">
        <f>MID(SLR479_202312023[[#This Row],[Rok, publikacja, cytowania]],1,SLR479_202312023[[#This Row],[L_znaków_bez_cytowań]])</f>
        <v xml:space="preserve">(2021) Journal of Social Studies Education Research, 12 (2), pp. 280 - 304, </v>
      </c>
      <c r="N263" s="9">
        <v>0</v>
      </c>
      <c r="O263" s="9" t="s">
        <v>1203</v>
      </c>
      <c r="P263" s="9">
        <f>COUNTIF(SLR479_202312023[[#This Row],[streszczenie]],"*"&amp;#REF!&amp;"*")</f>
        <v>0</v>
      </c>
      <c r="Q263" s="9">
        <f>COUNTIFS(SLR479_202312023[[#This Row],[streszczenie]],"*"&amp;#REF!&amp;"*",SLR479_202312023[[#This Row],[streszczenie]],"*"&amp;#REF!&amp;"*")</f>
        <v>0</v>
      </c>
      <c r="R263" s="9" t="s">
        <v>10</v>
      </c>
      <c r="S263" s="9" t="s">
        <v>11</v>
      </c>
      <c r="T263" s="9" t="s">
        <v>12</v>
      </c>
    </row>
    <row r="264" spans="1:20" x14ac:dyDescent="0.45">
      <c r="A264" s="9">
        <v>263</v>
      </c>
      <c r="B264" s="9" t="s">
        <v>1228</v>
      </c>
      <c r="C264" s="9" t="s">
        <v>1231</v>
      </c>
      <c r="D264" s="9" t="str">
        <f>SLR479_202312023[[#This Row],[Rok, publikacja]]&amp;SLR479_202312023[[#This Row],[DOI]]</f>
        <v>(2021) World Sustainability Series, pp. 123 - 139, DOI: 10.1007/978-3-030-63399-8_9</v>
      </c>
      <c r="E264" s="9" t="s">
        <v>1235</v>
      </c>
      <c r="F264" s="9" t="s">
        <v>1232</v>
      </c>
      <c r="G264" s="9">
        <f>MID(SLR479_202312023[[#This Row],[Rok, publikacja, cytowania]],2,4)+0</f>
        <v>2021</v>
      </c>
      <c r="H264" s="9">
        <f>(MID(SLR479_202312023[[#This Row],[Rok, publikacja, cytowania]],FIND(" Cited ",SLR479_202312023[[#This Row],[Rok, publikacja, cytowania]])+7,SLR479_202312023[[#This Row],[IlośćZnakówLCyt]]))+0</f>
        <v>4</v>
      </c>
      <c r="I264" s="9">
        <f>FIND(" Cited ",SLR479_202312023[[#This Row],[Rok, publikacja, cytowania]])+7</f>
        <v>58</v>
      </c>
      <c r="J264" s="9">
        <f>FIND(" times",SLR479_202312023[[#This Row],[Rok, publikacja, cytowania]])</f>
        <v>59</v>
      </c>
      <c r="K264" s="9">
        <f>SLR479_202312023[[#This Row],[koniecLCyt]]-SLR479_202312023[[#This Row],[poczLCyt]]</f>
        <v>1</v>
      </c>
      <c r="L264" s="9">
        <f xml:space="preserve"> FIND(" Cited ",SLR479_202312023[[#This Row],[Rok, publikacja, cytowania]])</f>
        <v>51</v>
      </c>
      <c r="M264" s="9" t="str">
        <f>MID(SLR479_202312023[[#This Row],[Rok, publikacja, cytowania]],1,SLR479_202312023[[#This Row],[L_znaków_bez_cytowań]])</f>
        <v xml:space="preserve">(2021) World Sustainability Series, pp. 123 - 139, </v>
      </c>
      <c r="N264" s="9" t="s">
        <v>1233</v>
      </c>
      <c r="O264" s="9" t="s">
        <v>1234</v>
      </c>
      <c r="P264" s="9">
        <f>COUNTIF(SLR479_202312023[[#This Row],[streszczenie]],"*"&amp;#REF!&amp;"*")</f>
        <v>0</v>
      </c>
      <c r="Q264" s="9">
        <f>COUNTIFS(SLR479_202312023[[#This Row],[streszczenie]],"*"&amp;#REF!&amp;"*",SLR479_202312023[[#This Row],[streszczenie]],"*"&amp;#REF!&amp;"*")</f>
        <v>0</v>
      </c>
      <c r="R264" s="9" t="s">
        <v>10</v>
      </c>
      <c r="S264" s="9" t="s">
        <v>128</v>
      </c>
      <c r="T264" s="9" t="s">
        <v>12</v>
      </c>
    </row>
    <row r="265" spans="1:20" x14ac:dyDescent="0.45">
      <c r="A265" s="9">
        <v>264</v>
      </c>
      <c r="B265" s="9" t="s">
        <v>3262</v>
      </c>
      <c r="C265" s="9" t="s">
        <v>3265</v>
      </c>
      <c r="D265" s="9" t="str">
        <f>SLR479_202312023[[#This Row],[Rok, publikacja]]&amp;SLR479_202312023[[#This Row],[DOI]]</f>
        <v>(2017) World Sustainability Series, pp. 491 - 508, DOI: 10.1007/978-3-319-47877-7_33</v>
      </c>
      <c r="E265" s="9" t="s">
        <v>3269</v>
      </c>
      <c r="F265" s="9" t="s">
        <v>3266</v>
      </c>
      <c r="G265" s="9">
        <f>MID(SLR479_202312023[[#This Row],[Rok, publikacja, cytowania]],2,4)+0</f>
        <v>2017</v>
      </c>
      <c r="H265" s="9">
        <f>(MID(SLR479_202312023[[#This Row],[Rok, publikacja, cytowania]],FIND(" Cited ",SLR479_202312023[[#This Row],[Rok, publikacja, cytowania]])+7,SLR479_202312023[[#This Row],[IlośćZnakówLCyt]]))+0</f>
        <v>6</v>
      </c>
      <c r="I265" s="9">
        <f>FIND(" Cited ",SLR479_202312023[[#This Row],[Rok, publikacja, cytowania]])+7</f>
        <v>58</v>
      </c>
      <c r="J265" s="9">
        <f>FIND(" times",SLR479_202312023[[#This Row],[Rok, publikacja, cytowania]])</f>
        <v>59</v>
      </c>
      <c r="K265" s="9">
        <f>SLR479_202312023[[#This Row],[koniecLCyt]]-SLR479_202312023[[#This Row],[poczLCyt]]</f>
        <v>1</v>
      </c>
      <c r="L265" s="9">
        <f xml:space="preserve"> FIND(" Cited ",SLR479_202312023[[#This Row],[Rok, publikacja, cytowania]])</f>
        <v>51</v>
      </c>
      <c r="M265" s="9" t="str">
        <f>MID(SLR479_202312023[[#This Row],[Rok, publikacja, cytowania]],1,SLR479_202312023[[#This Row],[L_znaków_bez_cytowań]])</f>
        <v xml:space="preserve">(2017) World Sustainability Series, pp. 491 - 508, </v>
      </c>
      <c r="N265" s="9" t="s">
        <v>3267</v>
      </c>
      <c r="O265" s="9" t="s">
        <v>3268</v>
      </c>
      <c r="P265" s="9">
        <f>COUNTIF(SLR479_202312023[[#This Row],[streszczenie]],"*"&amp;#REF!&amp;"*")</f>
        <v>0</v>
      </c>
      <c r="Q265" s="9">
        <f>COUNTIFS(SLR479_202312023[[#This Row],[streszczenie]],"*"&amp;#REF!&amp;"*",SLR479_202312023[[#This Row],[streszczenie]],"*"&amp;#REF!&amp;"*")</f>
        <v>0</v>
      </c>
      <c r="R265" s="9" t="s">
        <v>10</v>
      </c>
      <c r="S265" s="9" t="s">
        <v>128</v>
      </c>
      <c r="T265" s="9" t="s">
        <v>12</v>
      </c>
    </row>
    <row r="266" spans="1:20" x14ac:dyDescent="0.45">
      <c r="A266" s="9">
        <v>265</v>
      </c>
      <c r="B266" s="9" t="s">
        <v>3270</v>
      </c>
      <c r="C266" s="9" t="s">
        <v>3273</v>
      </c>
      <c r="D266" s="9" t="str">
        <f>SLR479_202312023[[#This Row],[Rok, publikacja]]&amp;SLR479_202312023[[#This Row],[DOI]]</f>
        <v>(2014) Acta Universitatis Agriculturae et Silviculturae Mendelianae Brunensis, 62 (4), pp. 719 - 727, DOI: 10.11118/actaun201462040719</v>
      </c>
      <c r="E266" s="9" t="s">
        <v>3277</v>
      </c>
      <c r="F266" s="9" t="s">
        <v>3274</v>
      </c>
      <c r="G266" s="9">
        <f>MID(SLR479_202312023[[#This Row],[Rok, publikacja, cytowania]],2,4)+0</f>
        <v>2014</v>
      </c>
      <c r="H266" s="9">
        <f>(MID(SLR479_202312023[[#This Row],[Rok, publikacja, cytowania]],FIND(" Cited ",SLR479_202312023[[#This Row],[Rok, publikacja, cytowania]])+7,SLR479_202312023[[#This Row],[IlośćZnakówLCyt]]))+0</f>
        <v>4</v>
      </c>
      <c r="I266" s="9">
        <f>FIND(" Cited ",SLR479_202312023[[#This Row],[Rok, publikacja, cytowania]])+7</f>
        <v>109</v>
      </c>
      <c r="J266" s="9">
        <f>FIND(" times",SLR479_202312023[[#This Row],[Rok, publikacja, cytowania]])</f>
        <v>110</v>
      </c>
      <c r="K266" s="9">
        <f>SLR479_202312023[[#This Row],[koniecLCyt]]-SLR479_202312023[[#This Row],[poczLCyt]]</f>
        <v>1</v>
      </c>
      <c r="L266" s="9">
        <f xml:space="preserve"> FIND(" Cited ",SLR479_202312023[[#This Row],[Rok, publikacja, cytowania]])</f>
        <v>102</v>
      </c>
      <c r="M266" s="9" t="str">
        <f>MID(SLR479_202312023[[#This Row],[Rok, publikacja, cytowania]],1,SLR479_202312023[[#This Row],[L_znaków_bez_cytowań]])</f>
        <v xml:space="preserve">(2014) Acta Universitatis Agriculturae et Silviculturae Mendelianae Brunensis, 62 (4), pp. 719 - 727, </v>
      </c>
      <c r="N266" s="9" t="s">
        <v>3275</v>
      </c>
      <c r="O266" s="9" t="s">
        <v>3276</v>
      </c>
      <c r="P266" s="9">
        <f>COUNTIF(SLR479_202312023[[#This Row],[streszczenie]],"*"&amp;#REF!&amp;"*")</f>
        <v>0</v>
      </c>
      <c r="Q266" s="9">
        <f>COUNTIFS(SLR479_202312023[[#This Row],[streszczenie]],"*"&amp;#REF!&amp;"*",SLR479_202312023[[#This Row],[streszczenie]],"*"&amp;#REF!&amp;"*")</f>
        <v>0</v>
      </c>
      <c r="R266" s="9" t="s">
        <v>10</v>
      </c>
      <c r="S266" s="9" t="s">
        <v>11</v>
      </c>
      <c r="T266" s="9" t="s">
        <v>12</v>
      </c>
    </row>
    <row r="267" spans="1:20" x14ac:dyDescent="0.45">
      <c r="A267" s="9">
        <v>266</v>
      </c>
      <c r="B267" s="9" t="s">
        <v>3278</v>
      </c>
      <c r="C267" s="9" t="s">
        <v>3281</v>
      </c>
      <c r="D267" s="9" t="str">
        <f>SLR479_202312023[[#This Row],[Rok, publikacja]]&amp;SLR479_202312023[[#This Row],[DOI]]</f>
        <v>(2021) Sustainability (Switzerland), 13 (8), art. no. 4372, DOI: 10.3390/su13084372</v>
      </c>
      <c r="E267" s="9" t="s">
        <v>3285</v>
      </c>
      <c r="F267" s="9" t="s">
        <v>3282</v>
      </c>
      <c r="G267" s="9">
        <f>MID(SLR479_202312023[[#This Row],[Rok, publikacja, cytowania]],2,4)+0</f>
        <v>2021</v>
      </c>
      <c r="H267" s="9">
        <f>(MID(SLR479_202312023[[#This Row],[Rok, publikacja, cytowania]],FIND(" Cited ",SLR479_202312023[[#This Row],[Rok, publikacja, cytowania]])+7,SLR479_202312023[[#This Row],[IlośćZnakówLCyt]]))+0</f>
        <v>4</v>
      </c>
      <c r="I267" s="9">
        <f>FIND(" Cited ",SLR479_202312023[[#This Row],[Rok, publikacja, cytowania]])+7</f>
        <v>67</v>
      </c>
      <c r="J267" s="9">
        <f>FIND(" times",SLR479_202312023[[#This Row],[Rok, publikacja, cytowania]])</f>
        <v>68</v>
      </c>
      <c r="K267" s="9">
        <f>SLR479_202312023[[#This Row],[koniecLCyt]]-SLR479_202312023[[#This Row],[poczLCyt]]</f>
        <v>1</v>
      </c>
      <c r="L267" s="9">
        <f xml:space="preserve"> FIND(" Cited ",SLR479_202312023[[#This Row],[Rok, publikacja, cytowania]])</f>
        <v>60</v>
      </c>
      <c r="M267" s="9" t="str">
        <f>MID(SLR479_202312023[[#This Row],[Rok, publikacja, cytowania]],1,SLR479_202312023[[#This Row],[L_znaków_bez_cytowań]])</f>
        <v xml:space="preserve">(2021) Sustainability (Switzerland), 13 (8), art. no. 4372, </v>
      </c>
      <c r="N267" s="9" t="s">
        <v>3283</v>
      </c>
      <c r="O267" s="9" t="s">
        <v>3284</v>
      </c>
      <c r="P267" s="9">
        <f>COUNTIF(SLR479_202312023[[#This Row],[streszczenie]],"*"&amp;#REF!&amp;"*")</f>
        <v>0</v>
      </c>
      <c r="Q267" s="9">
        <f>COUNTIFS(SLR479_202312023[[#This Row],[streszczenie]],"*"&amp;#REF!&amp;"*",SLR479_202312023[[#This Row],[streszczenie]],"*"&amp;#REF!&amp;"*")</f>
        <v>0</v>
      </c>
      <c r="R267" s="9" t="s">
        <v>10</v>
      </c>
      <c r="S267" s="9" t="s">
        <v>11</v>
      </c>
      <c r="T267" s="9" t="s">
        <v>12</v>
      </c>
    </row>
    <row r="268" spans="1:20" x14ac:dyDescent="0.45">
      <c r="A268" s="9">
        <v>267</v>
      </c>
      <c r="B268" s="9" t="s">
        <v>3286</v>
      </c>
      <c r="C268" s="9" t="s">
        <v>3288</v>
      </c>
      <c r="D268" s="9" t="str">
        <f>SLR479_202312023[[#This Row],[Rok, publikacja]]&amp;SLR479_202312023[[#This Row],[DOI]]</f>
        <v>(2021) International Journal of Work-Integrated Learning, 22 (3), pp. 213 - 239, 0</v>
      </c>
      <c r="E268" s="9" t="s">
        <v>3291</v>
      </c>
      <c r="F268" s="9" t="s">
        <v>3289</v>
      </c>
      <c r="G268" s="9">
        <f>MID(SLR479_202312023[[#This Row],[Rok, publikacja, cytowania]],2,4)+0</f>
        <v>2021</v>
      </c>
      <c r="H268" s="9">
        <f>(MID(SLR479_202312023[[#This Row],[Rok, publikacja, cytowania]],FIND(" Cited ",SLR479_202312023[[#This Row],[Rok, publikacja, cytowania]])+7,SLR479_202312023[[#This Row],[IlośćZnakówLCyt]]))+0</f>
        <v>4</v>
      </c>
      <c r="I268" s="9">
        <f>FIND(" Cited ",SLR479_202312023[[#This Row],[Rok, publikacja, cytowania]])+7</f>
        <v>88</v>
      </c>
      <c r="J268" s="9">
        <f>FIND(" times",SLR479_202312023[[#This Row],[Rok, publikacja, cytowania]])</f>
        <v>89</v>
      </c>
      <c r="K268" s="9">
        <f>SLR479_202312023[[#This Row],[koniecLCyt]]-SLR479_202312023[[#This Row],[poczLCyt]]</f>
        <v>1</v>
      </c>
      <c r="L268" s="9">
        <f xml:space="preserve"> FIND(" Cited ",SLR479_202312023[[#This Row],[Rok, publikacja, cytowania]])</f>
        <v>81</v>
      </c>
      <c r="M268" s="9" t="str">
        <f>MID(SLR479_202312023[[#This Row],[Rok, publikacja, cytowania]],1,SLR479_202312023[[#This Row],[L_znaków_bez_cytowań]])</f>
        <v xml:space="preserve">(2021) International Journal of Work-Integrated Learning, 22 (3), pp. 213 - 239, </v>
      </c>
      <c r="N268" s="9">
        <v>0</v>
      </c>
      <c r="O268" s="9" t="s">
        <v>3290</v>
      </c>
      <c r="P268" s="9">
        <f>COUNTIF(SLR479_202312023[[#This Row],[streszczenie]],"*"&amp;#REF!&amp;"*")</f>
        <v>0</v>
      </c>
      <c r="Q268" s="9">
        <f>COUNTIFS(SLR479_202312023[[#This Row],[streszczenie]],"*"&amp;#REF!&amp;"*",SLR479_202312023[[#This Row],[streszczenie]],"*"&amp;#REF!&amp;"*")</f>
        <v>0</v>
      </c>
      <c r="R268" s="9" t="s">
        <v>10</v>
      </c>
      <c r="S268" s="9" t="s">
        <v>11</v>
      </c>
      <c r="T268" s="9" t="s">
        <v>12</v>
      </c>
    </row>
    <row r="269" spans="1:20" x14ac:dyDescent="0.45">
      <c r="A269" s="9">
        <v>268</v>
      </c>
      <c r="B269" s="9" t="s">
        <v>3292</v>
      </c>
      <c r="C269" s="9" t="s">
        <v>3295</v>
      </c>
      <c r="D269" s="9" t="str">
        <f>SLR479_202312023[[#This Row],[Rok, publikacja]]&amp;SLR479_202312023[[#This Row],[DOI]]</f>
        <v>(2012) 2012 9th International Conference on Service Systems and Service Management - Proceedings of ICSSSM'12, art. no. 6252346, pp. 779 - 784, DOI: 10.1109/ICSSSM.2012.6252346</v>
      </c>
      <c r="E269" s="9" t="s">
        <v>3299</v>
      </c>
      <c r="F269" s="9" t="s">
        <v>3296</v>
      </c>
      <c r="G269" s="9">
        <f>MID(SLR479_202312023[[#This Row],[Rok, publikacja, cytowania]],2,4)+0</f>
        <v>2012</v>
      </c>
      <c r="H269" s="9">
        <f>(MID(SLR479_202312023[[#This Row],[Rok, publikacja, cytowania]],FIND(" Cited ",SLR479_202312023[[#This Row],[Rok, publikacja, cytowania]])+7,SLR479_202312023[[#This Row],[IlośćZnakówLCyt]]))+0</f>
        <v>5</v>
      </c>
      <c r="I269" s="9">
        <f>FIND(" Cited ",SLR479_202312023[[#This Row],[Rok, publikacja, cytowania]])+7</f>
        <v>151</v>
      </c>
      <c r="J269" s="9">
        <f>FIND(" times",SLR479_202312023[[#This Row],[Rok, publikacja, cytowania]])</f>
        <v>152</v>
      </c>
      <c r="K269" s="9">
        <f>SLR479_202312023[[#This Row],[koniecLCyt]]-SLR479_202312023[[#This Row],[poczLCyt]]</f>
        <v>1</v>
      </c>
      <c r="L269" s="9">
        <f xml:space="preserve"> FIND(" Cited ",SLR479_202312023[[#This Row],[Rok, publikacja, cytowania]])</f>
        <v>144</v>
      </c>
      <c r="M269" s="9" t="str">
        <f>MID(SLR479_202312023[[#This Row],[Rok, publikacja, cytowania]],1,SLR479_202312023[[#This Row],[L_znaków_bez_cytowań]])</f>
        <v xml:space="preserve">(2012) 2012 9th International Conference on Service Systems and Service Management - Proceedings of ICSSSM'12, art. no. 6252346, pp. 779 - 784, </v>
      </c>
      <c r="N269" s="9" t="s">
        <v>3297</v>
      </c>
      <c r="O269" s="9" t="s">
        <v>3298</v>
      </c>
      <c r="P269" s="9">
        <f>COUNTIF(SLR479_202312023[[#This Row],[streszczenie]],"*"&amp;#REF!&amp;"*")</f>
        <v>0</v>
      </c>
      <c r="Q269" s="9">
        <f>COUNTIFS(SLR479_202312023[[#This Row],[streszczenie]],"*"&amp;#REF!&amp;"*",SLR479_202312023[[#This Row],[streszczenie]],"*"&amp;#REF!&amp;"*")</f>
        <v>0</v>
      </c>
      <c r="R269" s="9" t="s">
        <v>10</v>
      </c>
      <c r="S269" s="9" t="s">
        <v>207</v>
      </c>
      <c r="T269" s="9" t="s">
        <v>12</v>
      </c>
    </row>
    <row r="270" spans="1:20" x14ac:dyDescent="0.45">
      <c r="A270" s="9">
        <v>269</v>
      </c>
      <c r="B270" s="9" t="s">
        <v>1275</v>
      </c>
      <c r="C270" s="9" t="s">
        <v>1277</v>
      </c>
      <c r="D270" s="9" t="str">
        <f>SLR479_202312023[[#This Row],[Rok, publikacja]]&amp;SLR479_202312023[[#This Row],[DOI]]</f>
        <v>(2017) Australasian Journal of Engineering Education, 22 (1), pp. 39 - 53, DOI: 10.1080/22054952.2017.1372031</v>
      </c>
      <c r="E270" s="9" t="s">
        <v>1281</v>
      </c>
      <c r="F270" s="9" t="s">
        <v>1278</v>
      </c>
      <c r="G270" s="9">
        <f>MID(SLR479_202312023[[#This Row],[Rok, publikacja, cytowania]],2,4)+0</f>
        <v>2017</v>
      </c>
      <c r="H270" s="9">
        <f>(MID(SLR479_202312023[[#This Row],[Rok, publikacja, cytowania]],FIND(" Cited ",SLR479_202312023[[#This Row],[Rok, publikacja, cytowania]])+7,SLR479_202312023[[#This Row],[IlośćZnakówLCyt]]))+0</f>
        <v>3</v>
      </c>
      <c r="I270" s="9">
        <f>FIND(" Cited ",SLR479_202312023[[#This Row],[Rok, publikacja, cytowania]])+7</f>
        <v>82</v>
      </c>
      <c r="J270" s="9">
        <f>FIND(" times",SLR479_202312023[[#This Row],[Rok, publikacja, cytowania]])</f>
        <v>83</v>
      </c>
      <c r="K270" s="9">
        <f>SLR479_202312023[[#This Row],[koniecLCyt]]-SLR479_202312023[[#This Row],[poczLCyt]]</f>
        <v>1</v>
      </c>
      <c r="L270" s="9">
        <f xml:space="preserve"> FIND(" Cited ",SLR479_202312023[[#This Row],[Rok, publikacja, cytowania]])</f>
        <v>75</v>
      </c>
      <c r="M270" s="9" t="str">
        <f>MID(SLR479_202312023[[#This Row],[Rok, publikacja, cytowania]],1,SLR479_202312023[[#This Row],[L_znaków_bez_cytowań]])</f>
        <v xml:space="preserve">(2017) Australasian Journal of Engineering Education, 22 (1), pp. 39 - 53, </v>
      </c>
      <c r="N270" s="9" t="s">
        <v>1279</v>
      </c>
      <c r="O270" s="9" t="s">
        <v>1280</v>
      </c>
      <c r="P270" s="9">
        <f>COUNTIF(SLR479_202312023[[#This Row],[streszczenie]],"*"&amp;#REF!&amp;"*")</f>
        <v>0</v>
      </c>
      <c r="Q270" s="9">
        <f>COUNTIFS(SLR479_202312023[[#This Row],[streszczenie]],"*"&amp;#REF!&amp;"*",SLR479_202312023[[#This Row],[streszczenie]],"*"&amp;#REF!&amp;"*")</f>
        <v>0</v>
      </c>
      <c r="R270" s="9" t="s">
        <v>10</v>
      </c>
      <c r="S270" s="9" t="s">
        <v>11</v>
      </c>
      <c r="T270" s="9" t="s">
        <v>12</v>
      </c>
    </row>
    <row r="271" spans="1:20" x14ac:dyDescent="0.45">
      <c r="A271" s="9">
        <v>270</v>
      </c>
      <c r="B271" s="9" t="s">
        <v>3300</v>
      </c>
      <c r="C271" s="9" t="s">
        <v>3303</v>
      </c>
      <c r="D271" s="9" t="str">
        <f>SLR479_202312023[[#This Row],[Rok, publikacja]]&amp;SLR479_202312023[[#This Row],[DOI]]</f>
        <v>(2014) Accounting Horizons, 28 (1), pp. 125 - 142, DOI: 10.2308/acch-50660</v>
      </c>
      <c r="E271" s="9" t="s">
        <v>3307</v>
      </c>
      <c r="F271" s="9" t="s">
        <v>3304</v>
      </c>
      <c r="G271" s="9">
        <f>MID(SLR479_202312023[[#This Row],[Rok, publikacja, cytowania]],2,4)+0</f>
        <v>2014</v>
      </c>
      <c r="H271" s="9">
        <f>(MID(SLR479_202312023[[#This Row],[Rok, publikacja, cytowania]],FIND(" Cited ",SLR479_202312023[[#This Row],[Rok, publikacja, cytowania]])+7,SLR479_202312023[[#This Row],[IlośćZnakówLCyt]]))+0</f>
        <v>6</v>
      </c>
      <c r="I271" s="9">
        <f>FIND(" Cited ",SLR479_202312023[[#This Row],[Rok, publikacja, cytowania]])+7</f>
        <v>58</v>
      </c>
      <c r="J271" s="9">
        <f>FIND(" times",SLR479_202312023[[#This Row],[Rok, publikacja, cytowania]])</f>
        <v>59</v>
      </c>
      <c r="K271" s="9">
        <f>SLR479_202312023[[#This Row],[koniecLCyt]]-SLR479_202312023[[#This Row],[poczLCyt]]</f>
        <v>1</v>
      </c>
      <c r="L271" s="9">
        <f xml:space="preserve"> FIND(" Cited ",SLR479_202312023[[#This Row],[Rok, publikacja, cytowania]])</f>
        <v>51</v>
      </c>
      <c r="M271" s="9" t="str">
        <f>MID(SLR479_202312023[[#This Row],[Rok, publikacja, cytowania]],1,SLR479_202312023[[#This Row],[L_znaków_bez_cytowań]])</f>
        <v xml:space="preserve">(2014) Accounting Horizons, 28 (1), pp. 125 - 142, </v>
      </c>
      <c r="N271" s="9" t="s">
        <v>3305</v>
      </c>
      <c r="O271" s="9" t="s">
        <v>3306</v>
      </c>
      <c r="P271" s="9">
        <f>COUNTIF(SLR479_202312023[[#This Row],[streszczenie]],"*"&amp;#REF!&amp;"*")</f>
        <v>0</v>
      </c>
      <c r="Q271" s="9">
        <f>COUNTIFS(SLR479_202312023[[#This Row],[streszczenie]],"*"&amp;#REF!&amp;"*",SLR479_202312023[[#This Row],[streszczenie]],"*"&amp;#REF!&amp;"*")</f>
        <v>0</v>
      </c>
      <c r="R271" s="9" t="s">
        <v>10</v>
      </c>
      <c r="S271" s="9" t="s">
        <v>11</v>
      </c>
      <c r="T271" s="9" t="s">
        <v>12</v>
      </c>
    </row>
    <row r="272" spans="1:20" x14ac:dyDescent="0.45">
      <c r="A272" s="9">
        <v>271</v>
      </c>
      <c r="B272" s="9" t="s">
        <v>1306</v>
      </c>
      <c r="C272" s="9" t="s">
        <v>1308</v>
      </c>
      <c r="D272" s="9" t="str">
        <f>SLR479_202312023[[#This Row],[Rok, publikacja]]&amp;SLR479_202312023[[#This Row],[DOI]]</f>
        <v>(2021) Journal of Applied Learning and Teaching, 4 (2), pp. 135 - 141, DOI: 10.37074/jalt.2021.4.2.18</v>
      </c>
      <c r="E272" s="9" t="s">
        <v>1312</v>
      </c>
      <c r="F272" s="9" t="s">
        <v>1309</v>
      </c>
      <c r="G272" s="9">
        <f>MID(SLR479_202312023[[#This Row],[Rok, publikacja, cytowania]],2,4)+0</f>
        <v>2021</v>
      </c>
      <c r="H272" s="9">
        <f>(MID(SLR479_202312023[[#This Row],[Rok, publikacja, cytowania]],FIND(" Cited ",SLR479_202312023[[#This Row],[Rok, publikacja, cytowania]])+7,SLR479_202312023[[#This Row],[IlośćZnakówLCyt]]))+0</f>
        <v>3</v>
      </c>
      <c r="I272" s="9">
        <f>FIND(" Cited ",SLR479_202312023[[#This Row],[Rok, publikacja, cytowania]])+7</f>
        <v>78</v>
      </c>
      <c r="J272" s="9">
        <f>FIND(" times",SLR479_202312023[[#This Row],[Rok, publikacja, cytowania]])</f>
        <v>79</v>
      </c>
      <c r="K272" s="9">
        <f>SLR479_202312023[[#This Row],[koniecLCyt]]-SLR479_202312023[[#This Row],[poczLCyt]]</f>
        <v>1</v>
      </c>
      <c r="L272" s="9">
        <f xml:space="preserve"> FIND(" Cited ",SLR479_202312023[[#This Row],[Rok, publikacja, cytowania]])</f>
        <v>71</v>
      </c>
      <c r="M272" s="9" t="str">
        <f>MID(SLR479_202312023[[#This Row],[Rok, publikacja, cytowania]],1,SLR479_202312023[[#This Row],[L_znaków_bez_cytowań]])</f>
        <v xml:space="preserve">(2021) Journal of Applied Learning and Teaching, 4 (2), pp. 135 - 141, </v>
      </c>
      <c r="N272" s="9" t="s">
        <v>1310</v>
      </c>
      <c r="O272" s="9" t="s">
        <v>1311</v>
      </c>
      <c r="P272" s="9">
        <f>COUNTIF(SLR479_202312023[[#This Row],[streszczenie]],"*"&amp;#REF!&amp;"*")</f>
        <v>0</v>
      </c>
      <c r="Q272" s="9">
        <f>COUNTIFS(SLR479_202312023[[#This Row],[streszczenie]],"*"&amp;#REF!&amp;"*",SLR479_202312023[[#This Row],[streszczenie]],"*"&amp;#REF!&amp;"*")</f>
        <v>0</v>
      </c>
      <c r="R272" s="9" t="s">
        <v>10</v>
      </c>
      <c r="S272" s="9" t="s">
        <v>11</v>
      </c>
      <c r="T272" s="9" t="s">
        <v>12</v>
      </c>
    </row>
    <row r="273" spans="1:20" x14ac:dyDescent="0.45">
      <c r="A273" s="9">
        <v>272</v>
      </c>
      <c r="B273" s="9" t="s">
        <v>1352</v>
      </c>
      <c r="C273" s="9" t="s">
        <v>1355</v>
      </c>
      <c r="D273" s="9" t="str">
        <f>SLR479_202312023[[#This Row],[Rok, publikacja]]&amp;SLR479_202312023[[#This Row],[DOI]]</f>
        <v>(2018) Communications in Computer and Information Science, 843, pp. 267 - 275, DOI: 10.1007/978-981-13-0008-0_25</v>
      </c>
      <c r="E273" s="9" t="s">
        <v>1359</v>
      </c>
      <c r="F273" s="9" t="s">
        <v>1356</v>
      </c>
      <c r="G273" s="9">
        <f>MID(SLR479_202312023[[#This Row],[Rok, publikacja, cytowania]],2,4)+0</f>
        <v>2018</v>
      </c>
      <c r="H273" s="9">
        <f>(MID(SLR479_202312023[[#This Row],[Rok, publikacja, cytowania]],FIND(" Cited ",SLR479_202312023[[#This Row],[Rok, publikacja, cytowania]])+7,SLR479_202312023[[#This Row],[IlośćZnakówLCyt]]))+0</f>
        <v>5</v>
      </c>
      <c r="I273" s="9">
        <f>FIND(" Cited ",SLR479_202312023[[#This Row],[Rok, publikacja, cytowania]])+7</f>
        <v>86</v>
      </c>
      <c r="J273" s="9">
        <f>FIND(" times",SLR479_202312023[[#This Row],[Rok, publikacja, cytowania]])</f>
        <v>87</v>
      </c>
      <c r="K273" s="9">
        <f>SLR479_202312023[[#This Row],[koniecLCyt]]-SLR479_202312023[[#This Row],[poczLCyt]]</f>
        <v>1</v>
      </c>
      <c r="L273" s="9">
        <f xml:space="preserve"> FIND(" Cited ",SLR479_202312023[[#This Row],[Rok, publikacja, cytowania]])</f>
        <v>79</v>
      </c>
      <c r="M273" s="9" t="str">
        <f>MID(SLR479_202312023[[#This Row],[Rok, publikacja, cytowania]],1,SLR479_202312023[[#This Row],[L_znaków_bez_cytowań]])</f>
        <v xml:space="preserve">(2018) Communications in Computer and Information Science, 843, pp. 267 - 275, </v>
      </c>
      <c r="N273" s="9" t="s">
        <v>1357</v>
      </c>
      <c r="O273" s="9" t="s">
        <v>1358</v>
      </c>
      <c r="P273" s="9">
        <f>COUNTIF(SLR479_202312023[[#This Row],[streszczenie]],"*"&amp;#REF!&amp;"*")</f>
        <v>0</v>
      </c>
      <c r="Q273" s="9">
        <f>COUNTIFS(SLR479_202312023[[#This Row],[streszczenie]],"*"&amp;#REF!&amp;"*",SLR479_202312023[[#This Row],[streszczenie]],"*"&amp;#REF!&amp;"*")</f>
        <v>0</v>
      </c>
      <c r="R273" s="9" t="s">
        <v>10</v>
      </c>
      <c r="S273" s="9" t="s">
        <v>207</v>
      </c>
      <c r="T273" s="9" t="s">
        <v>12</v>
      </c>
    </row>
    <row r="274" spans="1:20" x14ac:dyDescent="0.45">
      <c r="A274" s="9">
        <v>273</v>
      </c>
      <c r="B274" s="9" t="s">
        <v>1360</v>
      </c>
      <c r="C274" s="9" t="s">
        <v>1363</v>
      </c>
      <c r="D274" s="9" t="str">
        <f>SLR479_202312023[[#This Row],[Rok, publikacja]]&amp;SLR479_202312023[[#This Row],[DOI]]</f>
        <v>(2019) Student Activism, Politics, and Campus Climate in Higher Education, pp. 143 - 163, DOI: 10.4324/9780429449178-9</v>
      </c>
      <c r="E274" s="9" t="s">
        <v>1367</v>
      </c>
      <c r="F274" s="9" t="s">
        <v>1364</v>
      </c>
      <c r="G274" s="9">
        <f>MID(SLR479_202312023[[#This Row],[Rok, publikacja, cytowania]],2,4)+0</f>
        <v>2019</v>
      </c>
      <c r="H274" s="9">
        <f>(MID(SLR479_202312023[[#This Row],[Rok, publikacja, cytowania]],FIND(" Cited ",SLR479_202312023[[#This Row],[Rok, publikacja, cytowania]])+7,SLR479_202312023[[#This Row],[IlośćZnakówLCyt]]))+0</f>
        <v>4</v>
      </c>
      <c r="I274" s="9">
        <f>FIND(" Cited ",SLR479_202312023[[#This Row],[Rok, publikacja, cytowania]])+7</f>
        <v>97</v>
      </c>
      <c r="J274" s="9">
        <f>FIND(" times",SLR479_202312023[[#This Row],[Rok, publikacja, cytowania]])</f>
        <v>98</v>
      </c>
      <c r="K274" s="9">
        <f>SLR479_202312023[[#This Row],[koniecLCyt]]-SLR479_202312023[[#This Row],[poczLCyt]]</f>
        <v>1</v>
      </c>
      <c r="L274" s="9">
        <f xml:space="preserve"> FIND(" Cited ",SLR479_202312023[[#This Row],[Rok, publikacja, cytowania]])</f>
        <v>90</v>
      </c>
      <c r="M274" s="9" t="str">
        <f>MID(SLR479_202312023[[#This Row],[Rok, publikacja, cytowania]],1,SLR479_202312023[[#This Row],[L_znaków_bez_cytowań]])</f>
        <v xml:space="preserve">(2019) Student Activism, Politics, and Campus Climate in Higher Education, pp. 143 - 163, </v>
      </c>
      <c r="N274" s="9" t="s">
        <v>1365</v>
      </c>
      <c r="O274" s="9" t="s">
        <v>1366</v>
      </c>
      <c r="P274" s="9">
        <f>COUNTIF(SLR479_202312023[[#This Row],[streszczenie]],"*"&amp;#REF!&amp;"*")</f>
        <v>0</v>
      </c>
      <c r="Q274" s="9">
        <f>COUNTIFS(SLR479_202312023[[#This Row],[streszczenie]],"*"&amp;#REF!&amp;"*",SLR479_202312023[[#This Row],[streszczenie]],"*"&amp;#REF!&amp;"*")</f>
        <v>0</v>
      </c>
      <c r="R274" s="9" t="s">
        <v>10</v>
      </c>
      <c r="S274" s="9" t="s">
        <v>128</v>
      </c>
      <c r="T274" s="9" t="s">
        <v>12</v>
      </c>
    </row>
    <row r="275" spans="1:20" x14ac:dyDescent="0.45">
      <c r="A275" s="9">
        <v>274</v>
      </c>
      <c r="B275" s="9" t="s">
        <v>3308</v>
      </c>
      <c r="C275" s="9" t="s">
        <v>3311</v>
      </c>
      <c r="D275" s="9" t="str">
        <f>SLR479_202312023[[#This Row],[Rok, publikacja]]&amp;SLR479_202312023[[#This Row],[DOI]]</f>
        <v>(2018) World Sustainability Series, pp. 629 - 645, DOI: 10.1007/978-3-319-63007-6_39</v>
      </c>
      <c r="E275" s="9" t="s">
        <v>3315</v>
      </c>
      <c r="F275" s="9" t="s">
        <v>3312</v>
      </c>
      <c r="G275" s="9">
        <f>MID(SLR479_202312023[[#This Row],[Rok, publikacja, cytowania]],2,4)+0</f>
        <v>2018</v>
      </c>
      <c r="H275" s="9">
        <f>(MID(SLR479_202312023[[#This Row],[Rok, publikacja, cytowania]],FIND(" Cited ",SLR479_202312023[[#This Row],[Rok, publikacja, cytowania]])+7,SLR479_202312023[[#This Row],[IlośćZnakówLCyt]]))+0</f>
        <v>6</v>
      </c>
      <c r="I275" s="9">
        <f>FIND(" Cited ",SLR479_202312023[[#This Row],[Rok, publikacja, cytowania]])+7</f>
        <v>58</v>
      </c>
      <c r="J275" s="9">
        <f>FIND(" times",SLR479_202312023[[#This Row],[Rok, publikacja, cytowania]])</f>
        <v>59</v>
      </c>
      <c r="K275" s="9">
        <f>SLR479_202312023[[#This Row],[koniecLCyt]]-SLR479_202312023[[#This Row],[poczLCyt]]</f>
        <v>1</v>
      </c>
      <c r="L275" s="9">
        <f xml:space="preserve"> FIND(" Cited ",SLR479_202312023[[#This Row],[Rok, publikacja, cytowania]])</f>
        <v>51</v>
      </c>
      <c r="M275" s="9" t="str">
        <f>MID(SLR479_202312023[[#This Row],[Rok, publikacja, cytowania]],1,SLR479_202312023[[#This Row],[L_znaków_bez_cytowań]])</f>
        <v xml:space="preserve">(2018) World Sustainability Series, pp. 629 - 645, </v>
      </c>
      <c r="N275" s="9" t="s">
        <v>3313</v>
      </c>
      <c r="O275" s="9" t="s">
        <v>3314</v>
      </c>
      <c r="P275" s="9">
        <f>COUNTIF(SLR479_202312023[[#This Row],[streszczenie]],"*"&amp;#REF!&amp;"*")</f>
        <v>0</v>
      </c>
      <c r="Q275" s="9">
        <f>COUNTIFS(SLR479_202312023[[#This Row],[streszczenie]],"*"&amp;#REF!&amp;"*",SLR479_202312023[[#This Row],[streszczenie]],"*"&amp;#REF!&amp;"*")</f>
        <v>0</v>
      </c>
      <c r="R275" s="9" t="s">
        <v>10</v>
      </c>
      <c r="S275" s="9" t="s">
        <v>128</v>
      </c>
      <c r="T275" s="9" t="s">
        <v>12</v>
      </c>
    </row>
    <row r="276" spans="1:20" x14ac:dyDescent="0.45">
      <c r="A276" s="9">
        <v>275</v>
      </c>
      <c r="B276" s="9" t="s">
        <v>1368</v>
      </c>
      <c r="C276" s="9" t="s">
        <v>1371</v>
      </c>
      <c r="D276" s="9" t="str">
        <f>SLR479_202312023[[#This Row],[Rok, publikacja]]&amp;SLR479_202312023[[#This Row],[DOI]]</f>
        <v>(2020) International Journal of Education and Practice, 8 (4), pp. 638 - 651, DOI: 10.18488/journal.61.2020.84.638.651</v>
      </c>
      <c r="E276" s="9" t="s">
        <v>1375</v>
      </c>
      <c r="F276" s="9" t="s">
        <v>1372</v>
      </c>
      <c r="G276" s="9">
        <f>MID(SLR479_202312023[[#This Row],[Rok, publikacja, cytowania]],2,4)+0</f>
        <v>2020</v>
      </c>
      <c r="H276" s="9">
        <f>(MID(SLR479_202312023[[#This Row],[Rok, publikacja, cytowania]],FIND(" Cited ",SLR479_202312023[[#This Row],[Rok, publikacja, cytowania]])+7,SLR479_202312023[[#This Row],[IlośćZnakówLCyt]]))+0</f>
        <v>3</v>
      </c>
      <c r="I276" s="9">
        <f>FIND(" Cited ",SLR479_202312023[[#This Row],[Rok, publikacja, cytowania]])+7</f>
        <v>85</v>
      </c>
      <c r="J276" s="9">
        <f>FIND(" times",SLR479_202312023[[#This Row],[Rok, publikacja, cytowania]])</f>
        <v>86</v>
      </c>
      <c r="K276" s="9">
        <f>SLR479_202312023[[#This Row],[koniecLCyt]]-SLR479_202312023[[#This Row],[poczLCyt]]</f>
        <v>1</v>
      </c>
      <c r="L276" s="9">
        <f xml:space="preserve"> FIND(" Cited ",SLR479_202312023[[#This Row],[Rok, publikacja, cytowania]])</f>
        <v>78</v>
      </c>
      <c r="M276" s="9" t="str">
        <f>MID(SLR479_202312023[[#This Row],[Rok, publikacja, cytowania]],1,SLR479_202312023[[#This Row],[L_znaków_bez_cytowań]])</f>
        <v xml:space="preserve">(2020) International Journal of Education and Practice, 8 (4), pp. 638 - 651, </v>
      </c>
      <c r="N276" s="9" t="s">
        <v>1373</v>
      </c>
      <c r="O276" s="9" t="s">
        <v>1374</v>
      </c>
      <c r="P276" s="9">
        <f>COUNTIF(SLR479_202312023[[#This Row],[streszczenie]],"*"&amp;#REF!&amp;"*")</f>
        <v>0</v>
      </c>
      <c r="Q276" s="9">
        <f>COUNTIFS(SLR479_202312023[[#This Row],[streszczenie]],"*"&amp;#REF!&amp;"*",SLR479_202312023[[#This Row],[streszczenie]],"*"&amp;#REF!&amp;"*")</f>
        <v>0</v>
      </c>
      <c r="R276" s="9" t="s">
        <v>10</v>
      </c>
      <c r="S276" s="9" t="s">
        <v>11</v>
      </c>
      <c r="T276" s="9" t="s">
        <v>12</v>
      </c>
    </row>
    <row r="277" spans="1:20" x14ac:dyDescent="0.45">
      <c r="A277" s="9">
        <v>276</v>
      </c>
      <c r="B277" s="9" t="s">
        <v>3316</v>
      </c>
      <c r="C277" s="9" t="s">
        <v>3319</v>
      </c>
      <c r="D277" s="9" t="str">
        <f>SLR479_202312023[[#This Row],[Rok, publikacja]]&amp;SLR479_202312023[[#This Row],[DOI]]</f>
        <v>(2021) Anthrozoos, 34 (3), pp. 423 - 439, DOI: 10.1080/08927936.2021.1898213</v>
      </c>
      <c r="E277" s="9" t="s">
        <v>3323</v>
      </c>
      <c r="F277" s="9" t="s">
        <v>3320</v>
      </c>
      <c r="G277" s="9">
        <f>MID(SLR479_202312023[[#This Row],[Rok, publikacja, cytowania]],2,4)+0</f>
        <v>2021</v>
      </c>
      <c r="H277" s="9">
        <f>(MID(SLR479_202312023[[#This Row],[Rok, publikacja, cytowania]],FIND(" Cited ",SLR479_202312023[[#This Row],[Rok, publikacja, cytowania]])+7,SLR479_202312023[[#This Row],[IlośćZnakówLCyt]]))+0</f>
        <v>3</v>
      </c>
      <c r="I277" s="9">
        <f>FIND(" Cited ",SLR479_202312023[[#This Row],[Rok, publikacja, cytowania]])+7</f>
        <v>49</v>
      </c>
      <c r="J277" s="9">
        <f>FIND(" times",SLR479_202312023[[#This Row],[Rok, publikacja, cytowania]])</f>
        <v>50</v>
      </c>
      <c r="K277" s="9">
        <f>SLR479_202312023[[#This Row],[koniecLCyt]]-SLR479_202312023[[#This Row],[poczLCyt]]</f>
        <v>1</v>
      </c>
      <c r="L277" s="9">
        <f xml:space="preserve"> FIND(" Cited ",SLR479_202312023[[#This Row],[Rok, publikacja, cytowania]])</f>
        <v>42</v>
      </c>
      <c r="M277" s="9" t="str">
        <f>MID(SLR479_202312023[[#This Row],[Rok, publikacja, cytowania]],1,SLR479_202312023[[#This Row],[L_znaków_bez_cytowań]])</f>
        <v xml:space="preserve">(2021) Anthrozoos, 34 (3), pp. 423 - 439, </v>
      </c>
      <c r="N277" s="9" t="s">
        <v>3321</v>
      </c>
      <c r="O277" s="9" t="s">
        <v>3322</v>
      </c>
      <c r="P277" s="9">
        <f>COUNTIF(SLR479_202312023[[#This Row],[streszczenie]],"*"&amp;#REF!&amp;"*")</f>
        <v>0</v>
      </c>
      <c r="Q277" s="9">
        <f>COUNTIFS(SLR479_202312023[[#This Row],[streszczenie]],"*"&amp;#REF!&amp;"*",SLR479_202312023[[#This Row],[streszczenie]],"*"&amp;#REF!&amp;"*")</f>
        <v>0</v>
      </c>
      <c r="R277" s="9" t="s">
        <v>10</v>
      </c>
      <c r="S277" s="9" t="s">
        <v>11</v>
      </c>
      <c r="T277" s="9" t="s">
        <v>12</v>
      </c>
    </row>
    <row r="278" spans="1:20" x14ac:dyDescent="0.45">
      <c r="A278" s="9">
        <v>277</v>
      </c>
      <c r="B278" s="9" t="s">
        <v>2915</v>
      </c>
      <c r="C278" s="9" t="s">
        <v>3324</v>
      </c>
      <c r="D278" s="9" t="str">
        <f>SLR479_202312023[[#This Row],[Rok, publikacja]]&amp;SLR479_202312023[[#This Row],[DOI]]</f>
        <v>(2018) Studies in Higher Education, 43 (7), pp. 1268 - 1278, DOI: 10.1080/03075079.2016.1250072</v>
      </c>
      <c r="E278" s="9" t="s">
        <v>3328</v>
      </c>
      <c r="F278" s="9" t="s">
        <v>3325</v>
      </c>
      <c r="G278" s="9">
        <f>MID(SLR479_202312023[[#This Row],[Rok, publikacja, cytowania]],2,4)+0</f>
        <v>2018</v>
      </c>
      <c r="H278" s="9">
        <f>(MID(SLR479_202312023[[#This Row],[Rok, publikacja, cytowania]],FIND(" Cited ",SLR479_202312023[[#This Row],[Rok, publikacja, cytowania]])+7,SLR479_202312023[[#This Row],[IlośćZnakówLCyt]]))+0</f>
        <v>4</v>
      </c>
      <c r="I278" s="9">
        <f>FIND(" Cited ",SLR479_202312023[[#This Row],[Rok, publikacja, cytowania]])+7</f>
        <v>68</v>
      </c>
      <c r="J278" s="9">
        <f>FIND(" times",SLR479_202312023[[#This Row],[Rok, publikacja, cytowania]])</f>
        <v>69</v>
      </c>
      <c r="K278" s="9">
        <f>SLR479_202312023[[#This Row],[koniecLCyt]]-SLR479_202312023[[#This Row],[poczLCyt]]</f>
        <v>1</v>
      </c>
      <c r="L278" s="9">
        <f xml:space="preserve"> FIND(" Cited ",SLR479_202312023[[#This Row],[Rok, publikacja, cytowania]])</f>
        <v>61</v>
      </c>
      <c r="M278" s="9" t="str">
        <f>MID(SLR479_202312023[[#This Row],[Rok, publikacja, cytowania]],1,SLR479_202312023[[#This Row],[L_znaków_bez_cytowań]])</f>
        <v xml:space="preserve">(2018) Studies in Higher Education, 43 (7), pp. 1268 - 1278, </v>
      </c>
      <c r="N278" s="9" t="s">
        <v>3326</v>
      </c>
      <c r="O278" s="9" t="s">
        <v>3327</v>
      </c>
      <c r="P278" s="9">
        <f>COUNTIF(SLR479_202312023[[#This Row],[streszczenie]],"*"&amp;#REF!&amp;"*")</f>
        <v>0</v>
      </c>
      <c r="Q278" s="9">
        <f>COUNTIFS(SLR479_202312023[[#This Row],[streszczenie]],"*"&amp;#REF!&amp;"*",SLR479_202312023[[#This Row],[streszczenie]],"*"&amp;#REF!&amp;"*")</f>
        <v>0</v>
      </c>
      <c r="R278" s="9" t="s">
        <v>10</v>
      </c>
      <c r="S278" s="9" t="s">
        <v>11</v>
      </c>
      <c r="T278" s="9" t="s">
        <v>12</v>
      </c>
    </row>
    <row r="279" spans="1:20" x14ac:dyDescent="0.45">
      <c r="A279" s="9">
        <v>278</v>
      </c>
      <c r="B279" s="9" t="s">
        <v>3329</v>
      </c>
      <c r="C279" s="9" t="s">
        <v>3332</v>
      </c>
      <c r="D279" s="9" t="str">
        <f>SLR479_202312023[[#This Row],[Rok, publikacja]]&amp;SLR479_202312023[[#This Row],[DOI]]</f>
        <v>(2022) Climate Policy, 22 (5), pp. 637 - 651, DOI: 10.1080/14693062.2021.1985422</v>
      </c>
      <c r="E279" s="9" t="s">
        <v>3336</v>
      </c>
      <c r="F279" s="9" t="s">
        <v>3333</v>
      </c>
      <c r="G279" s="9">
        <f>MID(SLR479_202312023[[#This Row],[Rok, publikacja, cytowania]],2,4)+0</f>
        <v>2022</v>
      </c>
      <c r="H279" s="9">
        <f>(MID(SLR479_202312023[[#This Row],[Rok, publikacja, cytowania]],FIND(" Cited ",SLR479_202312023[[#This Row],[Rok, publikacja, cytowania]])+7,SLR479_202312023[[#This Row],[IlośćZnakówLCyt]]))+0</f>
        <v>4</v>
      </c>
      <c r="I279" s="9">
        <f>FIND(" Cited ",SLR479_202312023[[#This Row],[Rok, publikacja, cytowania]])+7</f>
        <v>53</v>
      </c>
      <c r="J279" s="9">
        <f>FIND(" times",SLR479_202312023[[#This Row],[Rok, publikacja, cytowania]])</f>
        <v>54</v>
      </c>
      <c r="K279" s="9">
        <f>SLR479_202312023[[#This Row],[koniecLCyt]]-SLR479_202312023[[#This Row],[poczLCyt]]</f>
        <v>1</v>
      </c>
      <c r="L279" s="9">
        <f xml:space="preserve"> FIND(" Cited ",SLR479_202312023[[#This Row],[Rok, publikacja, cytowania]])</f>
        <v>46</v>
      </c>
      <c r="M279" s="9" t="str">
        <f>MID(SLR479_202312023[[#This Row],[Rok, publikacja, cytowania]],1,SLR479_202312023[[#This Row],[L_znaków_bez_cytowań]])</f>
        <v xml:space="preserve">(2022) Climate Policy, 22 (5), pp. 637 - 651, </v>
      </c>
      <c r="N279" s="9" t="s">
        <v>3334</v>
      </c>
      <c r="O279" s="9" t="s">
        <v>3335</v>
      </c>
      <c r="P279" s="9">
        <f>COUNTIF(SLR479_202312023[[#This Row],[streszczenie]],"*"&amp;#REF!&amp;"*")</f>
        <v>0</v>
      </c>
      <c r="Q279" s="9">
        <f>COUNTIFS(SLR479_202312023[[#This Row],[streszczenie]],"*"&amp;#REF!&amp;"*",SLR479_202312023[[#This Row],[streszczenie]],"*"&amp;#REF!&amp;"*")</f>
        <v>0</v>
      </c>
      <c r="R279" s="9" t="s">
        <v>10</v>
      </c>
      <c r="S279" s="9" t="s">
        <v>11</v>
      </c>
      <c r="T279" s="9" t="s">
        <v>12</v>
      </c>
    </row>
    <row r="280" spans="1:20" x14ac:dyDescent="0.45">
      <c r="A280" s="9">
        <v>279</v>
      </c>
      <c r="B280" s="9" t="s">
        <v>3337</v>
      </c>
      <c r="C280" s="9" t="s">
        <v>3340</v>
      </c>
      <c r="D280" s="9" t="str">
        <f>SLR479_202312023[[#This Row],[Rok, publikacja]]&amp;SLR479_202312023[[#This Row],[DOI]]</f>
        <v>(2018) Irish Educational Studies, 37 (1), pp. 113 - 126, DOI: 10.1080/03323315.2018.1438913</v>
      </c>
      <c r="E280" s="9" t="s">
        <v>3344</v>
      </c>
      <c r="F280" s="9" t="s">
        <v>3341</v>
      </c>
      <c r="G280" s="9">
        <f>MID(SLR479_202312023[[#This Row],[Rok, publikacja, cytowania]],2,4)+0</f>
        <v>2018</v>
      </c>
      <c r="H280" s="9">
        <f>(MID(SLR479_202312023[[#This Row],[Rok, publikacja, cytowania]],FIND(" Cited ",SLR479_202312023[[#This Row],[Rok, publikacja, cytowania]])+7,SLR479_202312023[[#This Row],[IlośćZnakówLCyt]]))+0</f>
        <v>4</v>
      </c>
      <c r="I280" s="9">
        <f>FIND(" Cited ",SLR479_202312023[[#This Row],[Rok, publikacja, cytowania]])+7</f>
        <v>64</v>
      </c>
      <c r="J280" s="9">
        <f>FIND(" times",SLR479_202312023[[#This Row],[Rok, publikacja, cytowania]])</f>
        <v>65</v>
      </c>
      <c r="K280" s="9">
        <f>SLR479_202312023[[#This Row],[koniecLCyt]]-SLR479_202312023[[#This Row],[poczLCyt]]</f>
        <v>1</v>
      </c>
      <c r="L280" s="9">
        <f xml:space="preserve"> FIND(" Cited ",SLR479_202312023[[#This Row],[Rok, publikacja, cytowania]])</f>
        <v>57</v>
      </c>
      <c r="M280" s="9" t="str">
        <f>MID(SLR479_202312023[[#This Row],[Rok, publikacja, cytowania]],1,SLR479_202312023[[#This Row],[L_znaków_bez_cytowań]])</f>
        <v xml:space="preserve">(2018) Irish Educational Studies, 37 (1), pp. 113 - 126, </v>
      </c>
      <c r="N280" s="9" t="s">
        <v>3342</v>
      </c>
      <c r="O280" s="9" t="s">
        <v>3343</v>
      </c>
      <c r="P280" s="9">
        <f>COUNTIF(SLR479_202312023[[#This Row],[streszczenie]],"*"&amp;#REF!&amp;"*")</f>
        <v>0</v>
      </c>
      <c r="Q280" s="9">
        <f>COUNTIFS(SLR479_202312023[[#This Row],[streszczenie]],"*"&amp;#REF!&amp;"*",SLR479_202312023[[#This Row],[streszczenie]],"*"&amp;#REF!&amp;"*")</f>
        <v>0</v>
      </c>
      <c r="R280" s="9" t="s">
        <v>10</v>
      </c>
      <c r="S280" s="9" t="s">
        <v>11</v>
      </c>
      <c r="T280" s="9" t="s">
        <v>12</v>
      </c>
    </row>
    <row r="281" spans="1:20" x14ac:dyDescent="0.45">
      <c r="A281" s="9">
        <v>280</v>
      </c>
      <c r="B281" s="9" t="s">
        <v>3345</v>
      </c>
      <c r="C281" s="9" t="s">
        <v>3348</v>
      </c>
      <c r="D281" s="9" t="str">
        <f>SLR479_202312023[[#This Row],[Rok, publikacja]]&amp;SLR479_202312023[[#This Row],[DOI]]</f>
        <v>(2016) International Review of Management and Marketing, 6 (4), pp. 91 - 100, 0</v>
      </c>
      <c r="E281" s="9" t="s">
        <v>3351</v>
      </c>
      <c r="F281" s="9" t="s">
        <v>3349</v>
      </c>
      <c r="G281" s="9">
        <f>MID(SLR479_202312023[[#This Row],[Rok, publikacja, cytowania]],2,4)+0</f>
        <v>2016</v>
      </c>
      <c r="H281" s="9">
        <f>(MID(SLR479_202312023[[#This Row],[Rok, publikacja, cytowania]],FIND(" Cited ",SLR479_202312023[[#This Row],[Rok, publikacja, cytowania]])+7,SLR479_202312023[[#This Row],[IlośćZnakówLCyt]]))+0</f>
        <v>4</v>
      </c>
      <c r="I281" s="9">
        <f>FIND(" Cited ",SLR479_202312023[[#This Row],[Rok, publikacja, cytowania]])+7</f>
        <v>85</v>
      </c>
      <c r="J281" s="9">
        <f>FIND(" times",SLR479_202312023[[#This Row],[Rok, publikacja, cytowania]])</f>
        <v>86</v>
      </c>
      <c r="K281" s="9">
        <f>SLR479_202312023[[#This Row],[koniecLCyt]]-SLR479_202312023[[#This Row],[poczLCyt]]</f>
        <v>1</v>
      </c>
      <c r="L281" s="9">
        <f xml:space="preserve"> FIND(" Cited ",SLR479_202312023[[#This Row],[Rok, publikacja, cytowania]])</f>
        <v>78</v>
      </c>
      <c r="M281" s="9" t="str">
        <f>MID(SLR479_202312023[[#This Row],[Rok, publikacja, cytowania]],1,SLR479_202312023[[#This Row],[L_znaków_bez_cytowań]])</f>
        <v xml:space="preserve">(2016) International Review of Management and Marketing, 6 (4), pp. 91 - 100, </v>
      </c>
      <c r="N281" s="9">
        <v>0</v>
      </c>
      <c r="O281" s="9" t="s">
        <v>3350</v>
      </c>
      <c r="P281" s="9">
        <f>COUNTIF(SLR479_202312023[[#This Row],[streszczenie]],"*"&amp;#REF!&amp;"*")</f>
        <v>0</v>
      </c>
      <c r="Q281" s="9">
        <f>COUNTIFS(SLR479_202312023[[#This Row],[streszczenie]],"*"&amp;#REF!&amp;"*",SLR479_202312023[[#This Row],[streszczenie]],"*"&amp;#REF!&amp;"*")</f>
        <v>0</v>
      </c>
      <c r="R281" s="9" t="s">
        <v>10</v>
      </c>
      <c r="S281" s="9" t="s">
        <v>11</v>
      </c>
      <c r="T281" s="9" t="s">
        <v>12</v>
      </c>
    </row>
    <row r="282" spans="1:20" x14ac:dyDescent="0.45">
      <c r="A282" s="9">
        <v>281</v>
      </c>
      <c r="B282" s="9" t="s">
        <v>3352</v>
      </c>
      <c r="C282" s="9" t="s">
        <v>3355</v>
      </c>
      <c r="D282" s="9" t="str">
        <f>SLR479_202312023[[#This Row],[Rok, publikacja]]&amp;SLR479_202312023[[#This Row],[DOI]]</f>
        <v>(2023) Lecture Notes in Networks and Systems, 495 LNNS, pp. 679 - 690, DOI: 10.1007/978-3-031-08954-1_58</v>
      </c>
      <c r="E282" s="9" t="s">
        <v>3359</v>
      </c>
      <c r="F282" s="9" t="s">
        <v>3356</v>
      </c>
      <c r="G282" s="9">
        <f>MID(SLR479_202312023[[#This Row],[Rok, publikacja, cytowania]],2,4)+0</f>
        <v>2023</v>
      </c>
      <c r="H282" s="9">
        <f>(MID(SLR479_202312023[[#This Row],[Rok, publikacja, cytowania]],FIND(" Cited ",SLR479_202312023[[#This Row],[Rok, publikacja, cytowania]])+7,SLR479_202312023[[#This Row],[IlośćZnakówLCyt]]))+0</f>
        <v>3</v>
      </c>
      <c r="I282" s="9">
        <f>FIND(" Cited ",SLR479_202312023[[#This Row],[Rok, publikacja, cytowania]])+7</f>
        <v>78</v>
      </c>
      <c r="J282" s="9">
        <f>FIND(" times",SLR479_202312023[[#This Row],[Rok, publikacja, cytowania]])</f>
        <v>79</v>
      </c>
      <c r="K282" s="9">
        <f>SLR479_202312023[[#This Row],[koniecLCyt]]-SLR479_202312023[[#This Row],[poczLCyt]]</f>
        <v>1</v>
      </c>
      <c r="L282" s="9">
        <f xml:space="preserve"> FIND(" Cited ",SLR479_202312023[[#This Row],[Rok, publikacja, cytowania]])</f>
        <v>71</v>
      </c>
      <c r="M282" s="9" t="str">
        <f>MID(SLR479_202312023[[#This Row],[Rok, publikacja, cytowania]],1,SLR479_202312023[[#This Row],[L_znaków_bez_cytowań]])</f>
        <v xml:space="preserve">(2023) Lecture Notes in Networks and Systems, 495 LNNS, pp. 679 - 690, </v>
      </c>
      <c r="N282" s="9" t="s">
        <v>3357</v>
      </c>
      <c r="O282" s="9" t="s">
        <v>3358</v>
      </c>
      <c r="P282" s="9">
        <f>COUNTIF(SLR479_202312023[[#This Row],[streszczenie]],"*"&amp;#REF!&amp;"*")</f>
        <v>0</v>
      </c>
      <c r="Q282" s="9">
        <f>COUNTIFS(SLR479_202312023[[#This Row],[streszczenie]],"*"&amp;#REF!&amp;"*",SLR479_202312023[[#This Row],[streszczenie]],"*"&amp;#REF!&amp;"*")</f>
        <v>0</v>
      </c>
      <c r="R282" s="9" t="s">
        <v>10</v>
      </c>
      <c r="S282" s="9" t="s">
        <v>207</v>
      </c>
      <c r="T282" s="9" t="s">
        <v>12</v>
      </c>
    </row>
    <row r="283" spans="1:20" x14ac:dyDescent="0.45">
      <c r="A283" s="9">
        <v>282</v>
      </c>
      <c r="B283" s="9" t="s">
        <v>709</v>
      </c>
      <c r="C283" s="9" t="s">
        <v>712</v>
      </c>
      <c r="D283" s="9" t="str">
        <f>SLR479_202312023[[#This Row],[Rok, publikacja]]&amp;SLR479_202312023[[#This Row],[DOI]]</f>
        <v>(2011) ASCILITE 2011 - The Australasian Society for Computers in Learning in Tertiary Education, pp. 1322 - 1324, 0</v>
      </c>
      <c r="E283" s="9" t="s">
        <v>715</v>
      </c>
      <c r="F283" s="9" t="s">
        <v>713</v>
      </c>
      <c r="G283" s="9">
        <f>MID(SLR479_202312023[[#This Row],[Rok, publikacja, cytowania]],2,4)+0</f>
        <v>2011</v>
      </c>
      <c r="H283" s="9">
        <f>(MID(SLR479_202312023[[#This Row],[Rok, publikacja, cytowania]],FIND(" Cited ",SLR479_202312023[[#This Row],[Rok, publikacja, cytowania]])+7,SLR479_202312023[[#This Row],[IlośćZnakówLCyt]]))+0</f>
        <v>6</v>
      </c>
      <c r="I283" s="9">
        <f>FIND(" Cited ",SLR479_202312023[[#This Row],[Rok, publikacja, cytowania]])+7</f>
        <v>121</v>
      </c>
      <c r="J283" s="9">
        <f>FIND(" times",SLR479_202312023[[#This Row],[Rok, publikacja, cytowania]])</f>
        <v>122</v>
      </c>
      <c r="K283" s="9">
        <f>SLR479_202312023[[#This Row],[koniecLCyt]]-SLR479_202312023[[#This Row],[poczLCyt]]</f>
        <v>1</v>
      </c>
      <c r="L283" s="9">
        <f xml:space="preserve"> FIND(" Cited ",SLR479_202312023[[#This Row],[Rok, publikacja, cytowania]])</f>
        <v>114</v>
      </c>
      <c r="M283" s="9" t="str">
        <f>MID(SLR479_202312023[[#This Row],[Rok, publikacja, cytowania]],1,SLR479_202312023[[#This Row],[L_znaków_bez_cytowań]])</f>
        <v xml:space="preserve">(2011) ASCILITE 2011 - The Australasian Society for Computers in Learning in Tertiary Education, pp. 1322 - 1324, </v>
      </c>
      <c r="N283" s="9">
        <v>0</v>
      </c>
      <c r="O283" s="9" t="s">
        <v>714</v>
      </c>
      <c r="P283" s="9">
        <f>COUNTIF(SLR479_202312023[[#This Row],[streszczenie]],"*"&amp;#REF!&amp;"*")</f>
        <v>0</v>
      </c>
      <c r="Q283" s="9">
        <f>COUNTIFS(SLR479_202312023[[#This Row],[streszczenie]],"*"&amp;#REF!&amp;"*",SLR479_202312023[[#This Row],[streszczenie]],"*"&amp;#REF!&amp;"*")</f>
        <v>0</v>
      </c>
      <c r="R283" s="9" t="s">
        <v>10</v>
      </c>
      <c r="S283" s="9" t="s">
        <v>207</v>
      </c>
      <c r="T283" s="9" t="s">
        <v>12</v>
      </c>
    </row>
    <row r="284" spans="1:20" x14ac:dyDescent="0.45">
      <c r="A284" s="9">
        <v>283</v>
      </c>
      <c r="B284" s="9" t="s">
        <v>3360</v>
      </c>
      <c r="C284" s="9" t="s">
        <v>3363</v>
      </c>
      <c r="D284" s="9" t="str">
        <f>SLR479_202312023[[#This Row],[Rok, publikacja]]&amp;SLR479_202312023[[#This Row],[DOI]]</f>
        <v>(2019) Proceedings - 2019 7th International Conference on Digital Information Processing and Communications, ICDIPC 2019, art. no. 8723704, pp. 57 - 62, DOI: 10.1109/ICDIPC.2019.8723704</v>
      </c>
      <c r="E284" s="9" t="s">
        <v>3367</v>
      </c>
      <c r="F284" s="9" t="s">
        <v>3364</v>
      </c>
      <c r="G284" s="9">
        <f>MID(SLR479_202312023[[#This Row],[Rok, publikacja, cytowania]],2,4)+0</f>
        <v>2019</v>
      </c>
      <c r="H284" s="9">
        <f>(MID(SLR479_202312023[[#This Row],[Rok, publikacja, cytowania]],FIND(" Cited ",SLR479_202312023[[#This Row],[Rok, publikacja, cytowania]])+7,SLR479_202312023[[#This Row],[IlośćZnakówLCyt]]))+0</f>
        <v>4</v>
      </c>
      <c r="I284" s="9">
        <f>FIND(" Cited ",SLR479_202312023[[#This Row],[Rok, publikacja, cytowania]])+7</f>
        <v>160</v>
      </c>
      <c r="J284" s="9">
        <f>FIND(" times",SLR479_202312023[[#This Row],[Rok, publikacja, cytowania]])</f>
        <v>161</v>
      </c>
      <c r="K284" s="9">
        <f>SLR479_202312023[[#This Row],[koniecLCyt]]-SLR479_202312023[[#This Row],[poczLCyt]]</f>
        <v>1</v>
      </c>
      <c r="L284" s="9">
        <f xml:space="preserve"> FIND(" Cited ",SLR479_202312023[[#This Row],[Rok, publikacja, cytowania]])</f>
        <v>153</v>
      </c>
      <c r="M284" s="9" t="str">
        <f>MID(SLR479_202312023[[#This Row],[Rok, publikacja, cytowania]],1,SLR479_202312023[[#This Row],[L_znaków_bez_cytowań]])</f>
        <v xml:space="preserve">(2019) Proceedings - 2019 7th International Conference on Digital Information Processing and Communications, ICDIPC 2019, art. no. 8723704, pp. 57 - 62, </v>
      </c>
      <c r="N284" s="9" t="s">
        <v>3365</v>
      </c>
      <c r="O284" s="9" t="s">
        <v>3366</v>
      </c>
      <c r="P284" s="9">
        <f>COUNTIF(SLR479_202312023[[#This Row],[streszczenie]],"*"&amp;#REF!&amp;"*")</f>
        <v>0</v>
      </c>
      <c r="Q284" s="9">
        <f>COUNTIFS(SLR479_202312023[[#This Row],[streszczenie]],"*"&amp;#REF!&amp;"*",SLR479_202312023[[#This Row],[streszczenie]],"*"&amp;#REF!&amp;"*")</f>
        <v>0</v>
      </c>
      <c r="R284" s="9" t="s">
        <v>10</v>
      </c>
      <c r="S284" s="9" t="s">
        <v>207</v>
      </c>
      <c r="T284" s="9" t="s">
        <v>12</v>
      </c>
    </row>
    <row r="285" spans="1:20" x14ac:dyDescent="0.45">
      <c r="A285" s="9">
        <v>284</v>
      </c>
      <c r="B285" s="9" t="s">
        <v>3368</v>
      </c>
      <c r="C285" s="9" t="s">
        <v>3371</v>
      </c>
      <c r="D285" s="9" t="str">
        <f>SLR479_202312023[[#This Row],[Rok, publikacja]]&amp;SLR479_202312023[[#This Row],[DOI]]</f>
        <v>(2016) World Sustainability Series, pp. 243 - 262, DOI: 10.1007/978-3-319-26734-0_16</v>
      </c>
      <c r="E285" s="9" t="s">
        <v>3375</v>
      </c>
      <c r="F285" s="9" t="s">
        <v>3372</v>
      </c>
      <c r="G285" s="9">
        <f>MID(SLR479_202312023[[#This Row],[Rok, publikacja, cytowania]],2,4)+0</f>
        <v>2016</v>
      </c>
      <c r="H285" s="9">
        <f>(MID(SLR479_202312023[[#This Row],[Rok, publikacja, cytowania]],FIND(" Cited ",SLR479_202312023[[#This Row],[Rok, publikacja, cytowania]])+7,SLR479_202312023[[#This Row],[IlośćZnakówLCyt]]))+0</f>
        <v>3</v>
      </c>
      <c r="I285" s="9">
        <f>FIND(" Cited ",SLR479_202312023[[#This Row],[Rok, publikacja, cytowania]])+7</f>
        <v>58</v>
      </c>
      <c r="J285" s="9">
        <f>FIND(" times",SLR479_202312023[[#This Row],[Rok, publikacja, cytowania]])</f>
        <v>59</v>
      </c>
      <c r="K285" s="9">
        <f>SLR479_202312023[[#This Row],[koniecLCyt]]-SLR479_202312023[[#This Row],[poczLCyt]]</f>
        <v>1</v>
      </c>
      <c r="L285" s="9">
        <f xml:space="preserve"> FIND(" Cited ",SLR479_202312023[[#This Row],[Rok, publikacja, cytowania]])</f>
        <v>51</v>
      </c>
      <c r="M285" s="9" t="str">
        <f>MID(SLR479_202312023[[#This Row],[Rok, publikacja, cytowania]],1,SLR479_202312023[[#This Row],[L_znaków_bez_cytowań]])</f>
        <v xml:space="preserve">(2016) World Sustainability Series, pp. 243 - 262, </v>
      </c>
      <c r="N285" s="9" t="s">
        <v>3373</v>
      </c>
      <c r="O285" s="9" t="s">
        <v>3374</v>
      </c>
      <c r="P285" s="9">
        <f>COUNTIF(SLR479_202312023[[#This Row],[streszczenie]],"*"&amp;#REF!&amp;"*")</f>
        <v>0</v>
      </c>
      <c r="Q285" s="9">
        <f>COUNTIFS(SLR479_202312023[[#This Row],[streszczenie]],"*"&amp;#REF!&amp;"*",SLR479_202312023[[#This Row],[streszczenie]],"*"&amp;#REF!&amp;"*")</f>
        <v>0</v>
      </c>
      <c r="R285" s="9" t="s">
        <v>10</v>
      </c>
      <c r="S285" s="9" t="s">
        <v>128</v>
      </c>
      <c r="T285" s="9" t="s">
        <v>12</v>
      </c>
    </row>
    <row r="286" spans="1:20" x14ac:dyDescent="0.45">
      <c r="A286" s="9">
        <v>285</v>
      </c>
      <c r="B286" s="9" t="s">
        <v>3376</v>
      </c>
      <c r="C286" s="9" t="s">
        <v>3379</v>
      </c>
      <c r="D286" s="9" t="str">
        <f>SLR479_202312023[[#This Row],[Rok, publikacja]]&amp;SLR479_202312023[[#This Row],[DOI]]</f>
        <v>(2015) Marine Policy, 57, pp. 93 - 102, DOI: 10.1016/j.marpol.2015.03.006</v>
      </c>
      <c r="E286" s="9" t="s">
        <v>3383</v>
      </c>
      <c r="F286" s="9" t="s">
        <v>3380</v>
      </c>
      <c r="G286" s="9">
        <f>MID(SLR479_202312023[[#This Row],[Rok, publikacja, cytowania]],2,4)+0</f>
        <v>2015</v>
      </c>
      <c r="H286" s="9">
        <f>(MID(SLR479_202312023[[#This Row],[Rok, publikacja, cytowania]],FIND(" Cited ",SLR479_202312023[[#This Row],[Rok, publikacja, cytowania]])+7,SLR479_202312023[[#This Row],[IlośćZnakówLCyt]]))+0</f>
        <v>5</v>
      </c>
      <c r="I286" s="9">
        <f>FIND(" Cited ",SLR479_202312023[[#This Row],[Rok, publikacja, cytowania]])+7</f>
        <v>47</v>
      </c>
      <c r="J286" s="9">
        <f>FIND(" times",SLR479_202312023[[#This Row],[Rok, publikacja, cytowania]])</f>
        <v>48</v>
      </c>
      <c r="K286" s="9">
        <f>SLR479_202312023[[#This Row],[koniecLCyt]]-SLR479_202312023[[#This Row],[poczLCyt]]</f>
        <v>1</v>
      </c>
      <c r="L286" s="9">
        <f xml:space="preserve"> FIND(" Cited ",SLR479_202312023[[#This Row],[Rok, publikacja, cytowania]])</f>
        <v>40</v>
      </c>
      <c r="M286" s="9" t="str">
        <f>MID(SLR479_202312023[[#This Row],[Rok, publikacja, cytowania]],1,SLR479_202312023[[#This Row],[L_znaków_bez_cytowań]])</f>
        <v xml:space="preserve">(2015) Marine Policy, 57, pp. 93 - 102, </v>
      </c>
      <c r="N286" s="9" t="s">
        <v>3381</v>
      </c>
      <c r="O286" s="9" t="s">
        <v>3382</v>
      </c>
      <c r="P286" s="9">
        <f>COUNTIF(SLR479_202312023[[#This Row],[streszczenie]],"*"&amp;#REF!&amp;"*")</f>
        <v>0</v>
      </c>
      <c r="Q286" s="9">
        <f>COUNTIFS(SLR479_202312023[[#This Row],[streszczenie]],"*"&amp;#REF!&amp;"*",SLR479_202312023[[#This Row],[streszczenie]],"*"&amp;#REF!&amp;"*")</f>
        <v>0</v>
      </c>
      <c r="R286" s="9" t="s">
        <v>10</v>
      </c>
      <c r="S286" s="9" t="s">
        <v>11</v>
      </c>
      <c r="T286" s="9" t="s">
        <v>12</v>
      </c>
    </row>
    <row r="287" spans="1:20" x14ac:dyDescent="0.45">
      <c r="A287" s="9">
        <v>286</v>
      </c>
      <c r="B287" s="9" t="s">
        <v>1422</v>
      </c>
      <c r="C287" s="9" t="s">
        <v>1424</v>
      </c>
      <c r="D287" s="9" t="str">
        <f>SLR479_202312023[[#This Row],[Rok, publikacja]]&amp;SLR479_202312023[[#This Row],[DOI]]</f>
        <v>(2023) American Behavioral Scientist, 67 (13), pp. 1655 - 1664, DOI: 10.1177/00027642221118278</v>
      </c>
      <c r="E287" s="9" t="s">
        <v>1428</v>
      </c>
      <c r="F287" s="9" t="s">
        <v>1425</v>
      </c>
      <c r="G287" s="9">
        <f>MID(SLR479_202312023[[#This Row],[Rok, publikacja, cytowania]],2,4)+0</f>
        <v>2023</v>
      </c>
      <c r="H287" s="9">
        <f>(MID(SLR479_202312023[[#This Row],[Rok, publikacja, cytowania]],FIND(" Cited ",SLR479_202312023[[#This Row],[Rok, publikacja, cytowania]])+7,SLR479_202312023[[#This Row],[IlośćZnakówLCyt]]))+0</f>
        <v>2</v>
      </c>
      <c r="I287" s="9">
        <f>FIND(" Cited ",SLR479_202312023[[#This Row],[Rok, publikacja, cytowania]])+7</f>
        <v>71</v>
      </c>
      <c r="J287" s="9">
        <f>FIND(" times",SLR479_202312023[[#This Row],[Rok, publikacja, cytowania]])</f>
        <v>72</v>
      </c>
      <c r="K287" s="9">
        <f>SLR479_202312023[[#This Row],[koniecLCyt]]-SLR479_202312023[[#This Row],[poczLCyt]]</f>
        <v>1</v>
      </c>
      <c r="L287" s="9">
        <f xml:space="preserve"> FIND(" Cited ",SLR479_202312023[[#This Row],[Rok, publikacja, cytowania]])</f>
        <v>64</v>
      </c>
      <c r="M287" s="9" t="str">
        <f>MID(SLR479_202312023[[#This Row],[Rok, publikacja, cytowania]],1,SLR479_202312023[[#This Row],[L_znaków_bez_cytowań]])</f>
        <v xml:space="preserve">(2023) American Behavioral Scientist, 67 (13), pp. 1655 - 1664, </v>
      </c>
      <c r="N287" s="9" t="s">
        <v>1426</v>
      </c>
      <c r="O287" s="9" t="s">
        <v>1427</v>
      </c>
      <c r="P287" s="9">
        <f>COUNTIF(SLR479_202312023[[#This Row],[streszczenie]],"*"&amp;#REF!&amp;"*")</f>
        <v>0</v>
      </c>
      <c r="Q287" s="9">
        <f>COUNTIFS(SLR479_202312023[[#This Row],[streszczenie]],"*"&amp;#REF!&amp;"*",SLR479_202312023[[#This Row],[streszczenie]],"*"&amp;#REF!&amp;"*")</f>
        <v>0</v>
      </c>
      <c r="R287" s="9" t="s">
        <v>10</v>
      </c>
      <c r="S287" s="9" t="s">
        <v>11</v>
      </c>
      <c r="T287" s="9" t="s">
        <v>12</v>
      </c>
    </row>
    <row r="288" spans="1:20" x14ac:dyDescent="0.45">
      <c r="A288" s="9">
        <v>287</v>
      </c>
      <c r="B288" s="9" t="s">
        <v>3384</v>
      </c>
      <c r="C288" s="9" t="s">
        <v>3387</v>
      </c>
      <c r="D288" s="9" t="str">
        <f>SLR479_202312023[[#This Row],[Rok, publikacja]]&amp;SLR479_202312023[[#This Row],[DOI]]</f>
        <v>(2022) Economics and Sociology, 15 (1), pp. 141 - 159, DOI: 10.14254/2071-789X.2022/15-1/9</v>
      </c>
      <c r="E288" s="9" t="s">
        <v>3391</v>
      </c>
      <c r="F288" s="9" t="s">
        <v>3388</v>
      </c>
      <c r="G288" s="9">
        <f>MID(SLR479_202312023[[#This Row],[Rok, publikacja, cytowania]],2,4)+0</f>
        <v>2022</v>
      </c>
      <c r="H288" s="9">
        <f>(MID(SLR479_202312023[[#This Row],[Rok, publikacja, cytowania]],FIND(" Cited ",SLR479_202312023[[#This Row],[Rok, publikacja, cytowania]])+7,SLR479_202312023[[#This Row],[IlośćZnakówLCyt]]))+0</f>
        <v>3</v>
      </c>
      <c r="I288" s="9">
        <f>FIND(" Cited ",SLR479_202312023[[#This Row],[Rok, publikacja, cytowania]])+7</f>
        <v>62</v>
      </c>
      <c r="J288" s="9">
        <f>FIND(" times",SLR479_202312023[[#This Row],[Rok, publikacja, cytowania]])</f>
        <v>63</v>
      </c>
      <c r="K288" s="9">
        <f>SLR479_202312023[[#This Row],[koniecLCyt]]-SLR479_202312023[[#This Row],[poczLCyt]]</f>
        <v>1</v>
      </c>
      <c r="L288" s="9">
        <f xml:space="preserve"> FIND(" Cited ",SLR479_202312023[[#This Row],[Rok, publikacja, cytowania]])</f>
        <v>55</v>
      </c>
      <c r="M288" s="9" t="str">
        <f>MID(SLR479_202312023[[#This Row],[Rok, publikacja, cytowania]],1,SLR479_202312023[[#This Row],[L_znaków_bez_cytowań]])</f>
        <v xml:space="preserve">(2022) Economics and Sociology, 15 (1), pp. 141 - 159, </v>
      </c>
      <c r="N288" s="9" t="s">
        <v>3389</v>
      </c>
      <c r="O288" s="9" t="s">
        <v>3390</v>
      </c>
      <c r="P288" s="9">
        <f>COUNTIF(SLR479_202312023[[#This Row],[streszczenie]],"*"&amp;#REF!&amp;"*")</f>
        <v>0</v>
      </c>
      <c r="Q288" s="9">
        <f>COUNTIFS(SLR479_202312023[[#This Row],[streszczenie]],"*"&amp;#REF!&amp;"*",SLR479_202312023[[#This Row],[streszczenie]],"*"&amp;#REF!&amp;"*")</f>
        <v>0</v>
      </c>
      <c r="R288" s="9" t="s">
        <v>10</v>
      </c>
      <c r="S288" s="9" t="s">
        <v>11</v>
      </c>
      <c r="T288" s="9" t="s">
        <v>12</v>
      </c>
    </row>
    <row r="289" spans="1:20" x14ac:dyDescent="0.45">
      <c r="A289" s="9">
        <v>288</v>
      </c>
      <c r="B289" s="9" t="s">
        <v>1437</v>
      </c>
      <c r="C289" s="9" t="s">
        <v>1440</v>
      </c>
      <c r="D289" s="9" t="str">
        <f>SLR479_202312023[[#This Row],[Rok, publikacja]]&amp;SLR479_202312023[[#This Row],[DOI]]</f>
        <v>(2020) Journal of Open Innovation: Technology, Market, and Complexity, 6 (4), art. no. 199, pp. 1 - 17, DOI: 10.3390/joitmc6040199</v>
      </c>
      <c r="E289" s="9" t="s">
        <v>1444</v>
      </c>
      <c r="F289" s="9" t="s">
        <v>1441</v>
      </c>
      <c r="G289" s="9">
        <f>MID(SLR479_202312023[[#This Row],[Rok, publikacja, cytowania]],2,4)+0</f>
        <v>2020</v>
      </c>
      <c r="H289" s="9">
        <f>(MID(SLR479_202312023[[#This Row],[Rok, publikacja, cytowania]],FIND(" Cited ",SLR479_202312023[[#This Row],[Rok, publikacja, cytowania]])+7,SLR479_202312023[[#This Row],[IlośćZnakówLCyt]]))+0</f>
        <v>5</v>
      </c>
      <c r="I289" s="9">
        <f>FIND(" Cited ",SLR479_202312023[[#This Row],[Rok, publikacja, cytowania]])+7</f>
        <v>111</v>
      </c>
      <c r="J289" s="9">
        <f>FIND(" times",SLR479_202312023[[#This Row],[Rok, publikacja, cytowania]])</f>
        <v>112</v>
      </c>
      <c r="K289" s="9">
        <f>SLR479_202312023[[#This Row],[koniecLCyt]]-SLR479_202312023[[#This Row],[poczLCyt]]</f>
        <v>1</v>
      </c>
      <c r="L289" s="9">
        <f xml:space="preserve"> FIND(" Cited ",SLR479_202312023[[#This Row],[Rok, publikacja, cytowania]])</f>
        <v>104</v>
      </c>
      <c r="M289" s="9" t="str">
        <f>MID(SLR479_202312023[[#This Row],[Rok, publikacja, cytowania]],1,SLR479_202312023[[#This Row],[L_znaków_bez_cytowań]])</f>
        <v xml:space="preserve">(2020) Journal of Open Innovation: Technology, Market, and Complexity, 6 (4), art. no. 199, pp. 1 - 17, </v>
      </c>
      <c r="N289" s="9" t="s">
        <v>1442</v>
      </c>
      <c r="O289" s="9" t="s">
        <v>1443</v>
      </c>
      <c r="P289" s="9">
        <f>COUNTIF(SLR479_202312023[[#This Row],[streszczenie]],"*"&amp;#REF!&amp;"*")</f>
        <v>0</v>
      </c>
      <c r="Q289" s="9">
        <f>COUNTIFS(SLR479_202312023[[#This Row],[streszczenie]],"*"&amp;#REF!&amp;"*",SLR479_202312023[[#This Row],[streszczenie]],"*"&amp;#REF!&amp;"*")</f>
        <v>0</v>
      </c>
      <c r="R289" s="9" t="s">
        <v>10</v>
      </c>
      <c r="S289" s="9" t="s">
        <v>11</v>
      </c>
      <c r="T289" s="9" t="s">
        <v>12</v>
      </c>
    </row>
    <row r="290" spans="1:20" x14ac:dyDescent="0.45">
      <c r="A290" s="9">
        <v>289</v>
      </c>
      <c r="B290" s="9" t="s">
        <v>3392</v>
      </c>
      <c r="C290" s="9" t="s">
        <v>3395</v>
      </c>
      <c r="D290" s="9" t="str">
        <f>SLR479_202312023[[#This Row],[Rok, publikacja]]&amp;SLR479_202312023[[#This Row],[DOI]]</f>
        <v>(2017) IFLA Journal, 43 (3), pp. 256 - 265, DOI: 10.1177/0340035217710539</v>
      </c>
      <c r="E290" s="9" t="s">
        <v>3399</v>
      </c>
      <c r="F290" s="9" t="s">
        <v>3396</v>
      </c>
      <c r="G290" s="9">
        <f>MID(SLR479_202312023[[#This Row],[Rok, publikacja, cytowania]],2,4)+0</f>
        <v>2017</v>
      </c>
      <c r="H290" s="9">
        <f>(MID(SLR479_202312023[[#This Row],[Rok, publikacja, cytowania]],FIND(" Cited ",SLR479_202312023[[#This Row],[Rok, publikacja, cytowania]])+7,SLR479_202312023[[#This Row],[IlośćZnakówLCyt]]))+0</f>
        <v>6</v>
      </c>
      <c r="I290" s="9">
        <f>FIND(" Cited ",SLR479_202312023[[#This Row],[Rok, publikacja, cytowania]])+7</f>
        <v>51</v>
      </c>
      <c r="J290" s="9">
        <f>FIND(" times",SLR479_202312023[[#This Row],[Rok, publikacja, cytowania]])</f>
        <v>52</v>
      </c>
      <c r="K290" s="9">
        <f>SLR479_202312023[[#This Row],[koniecLCyt]]-SLR479_202312023[[#This Row],[poczLCyt]]</f>
        <v>1</v>
      </c>
      <c r="L290" s="9">
        <f xml:space="preserve"> FIND(" Cited ",SLR479_202312023[[#This Row],[Rok, publikacja, cytowania]])</f>
        <v>44</v>
      </c>
      <c r="M290" s="9" t="str">
        <f>MID(SLR479_202312023[[#This Row],[Rok, publikacja, cytowania]],1,SLR479_202312023[[#This Row],[L_znaków_bez_cytowań]])</f>
        <v xml:space="preserve">(2017) IFLA Journal, 43 (3), pp. 256 - 265, </v>
      </c>
      <c r="N290" s="9" t="s">
        <v>3397</v>
      </c>
      <c r="O290" s="9" t="s">
        <v>3398</v>
      </c>
      <c r="P290" s="9">
        <f>COUNTIF(SLR479_202312023[[#This Row],[streszczenie]],"*"&amp;#REF!&amp;"*")</f>
        <v>0</v>
      </c>
      <c r="Q290" s="9">
        <f>COUNTIFS(SLR479_202312023[[#This Row],[streszczenie]],"*"&amp;#REF!&amp;"*",SLR479_202312023[[#This Row],[streszczenie]],"*"&amp;#REF!&amp;"*")</f>
        <v>0</v>
      </c>
      <c r="R290" s="9" t="s">
        <v>10</v>
      </c>
      <c r="S290" s="9" t="s">
        <v>11</v>
      </c>
      <c r="T290" s="9" t="s">
        <v>12</v>
      </c>
    </row>
    <row r="291" spans="1:20" x14ac:dyDescent="0.45">
      <c r="A291" s="9">
        <v>290</v>
      </c>
      <c r="B291" s="9" t="s">
        <v>3400</v>
      </c>
      <c r="C291" s="9" t="s">
        <v>3403</v>
      </c>
      <c r="D291" s="9" t="str">
        <f>SLR479_202312023[[#This Row],[Rok, publikacja]]&amp;SLR479_202312023[[#This Row],[DOI]]</f>
        <v>(2020) European Journal of Training and Development, 45 (4-5), pp. 320 - 345, DOI: 10.1108/EJTD-04-2020-0068</v>
      </c>
      <c r="E291" s="9" t="s">
        <v>3407</v>
      </c>
      <c r="F291" s="9" t="s">
        <v>3404</v>
      </c>
      <c r="G291" s="9">
        <f>MID(SLR479_202312023[[#This Row],[Rok, publikacja, cytowania]],2,4)+0</f>
        <v>2020</v>
      </c>
      <c r="H291" s="9">
        <f>(MID(SLR479_202312023[[#This Row],[Rok, publikacja, cytowania]],FIND(" Cited ",SLR479_202312023[[#This Row],[Rok, publikacja, cytowania]])+7,SLR479_202312023[[#This Row],[IlośćZnakówLCyt]]))+0</f>
        <v>3</v>
      </c>
      <c r="I291" s="9">
        <f>FIND(" Cited ",SLR479_202312023[[#This Row],[Rok, publikacja, cytowania]])+7</f>
        <v>85</v>
      </c>
      <c r="J291" s="9">
        <f>FIND(" times",SLR479_202312023[[#This Row],[Rok, publikacja, cytowania]])</f>
        <v>86</v>
      </c>
      <c r="K291" s="9">
        <f>SLR479_202312023[[#This Row],[koniecLCyt]]-SLR479_202312023[[#This Row],[poczLCyt]]</f>
        <v>1</v>
      </c>
      <c r="L291" s="9">
        <f xml:space="preserve"> FIND(" Cited ",SLR479_202312023[[#This Row],[Rok, publikacja, cytowania]])</f>
        <v>78</v>
      </c>
      <c r="M291" s="9" t="str">
        <f>MID(SLR479_202312023[[#This Row],[Rok, publikacja, cytowania]],1,SLR479_202312023[[#This Row],[L_znaków_bez_cytowań]])</f>
        <v xml:space="preserve">(2020) European Journal of Training and Development, 45 (4-5), pp. 320 - 345, </v>
      </c>
      <c r="N291" s="9" t="s">
        <v>3405</v>
      </c>
      <c r="O291" s="9" t="s">
        <v>3406</v>
      </c>
      <c r="P291" s="9">
        <f>COUNTIF(SLR479_202312023[[#This Row],[streszczenie]],"*"&amp;#REF!&amp;"*")</f>
        <v>0</v>
      </c>
      <c r="Q291" s="9">
        <f>COUNTIFS(SLR479_202312023[[#This Row],[streszczenie]],"*"&amp;#REF!&amp;"*",SLR479_202312023[[#This Row],[streszczenie]],"*"&amp;#REF!&amp;"*")</f>
        <v>0</v>
      </c>
      <c r="R291" s="9" t="s">
        <v>10</v>
      </c>
      <c r="S291" s="9" t="s">
        <v>11</v>
      </c>
      <c r="T291" s="9" t="s">
        <v>12</v>
      </c>
    </row>
    <row r="292" spans="1:20" x14ac:dyDescent="0.45">
      <c r="A292" s="9">
        <v>291</v>
      </c>
      <c r="B292" s="9" t="s">
        <v>3408</v>
      </c>
      <c r="C292" s="9" t="s">
        <v>3411</v>
      </c>
      <c r="D292" s="9" t="str">
        <f>SLR479_202312023[[#This Row],[Rok, publikacja]]&amp;SLR479_202312023[[#This Row],[DOI]]</f>
        <v>(2021) Journal of Public Affairs, 21 (1), art. no. e1941, DOI: 10.1002/pa.1941</v>
      </c>
      <c r="E292" s="9" t="s">
        <v>3415</v>
      </c>
      <c r="F292" s="9" t="s">
        <v>3412</v>
      </c>
      <c r="G292" s="9">
        <f>MID(SLR479_202312023[[#This Row],[Rok, publikacja, cytowania]],2,4)+0</f>
        <v>2021</v>
      </c>
      <c r="H292" s="9">
        <f>(MID(SLR479_202312023[[#This Row],[Rok, publikacja, cytowania]],FIND(" Cited ",SLR479_202312023[[#This Row],[Rok, publikacja, cytowania]])+7,SLR479_202312023[[#This Row],[IlośćZnakówLCyt]]))+0</f>
        <v>3</v>
      </c>
      <c r="I292" s="9">
        <f>FIND(" Cited ",SLR479_202312023[[#This Row],[Rok, publikacja, cytowania]])+7</f>
        <v>65</v>
      </c>
      <c r="J292" s="9">
        <f>FIND(" times",SLR479_202312023[[#This Row],[Rok, publikacja, cytowania]])</f>
        <v>66</v>
      </c>
      <c r="K292" s="9">
        <f>SLR479_202312023[[#This Row],[koniecLCyt]]-SLR479_202312023[[#This Row],[poczLCyt]]</f>
        <v>1</v>
      </c>
      <c r="L292" s="9">
        <f xml:space="preserve"> FIND(" Cited ",SLR479_202312023[[#This Row],[Rok, publikacja, cytowania]])</f>
        <v>58</v>
      </c>
      <c r="M292" s="9" t="str">
        <f>MID(SLR479_202312023[[#This Row],[Rok, publikacja, cytowania]],1,SLR479_202312023[[#This Row],[L_znaków_bez_cytowań]])</f>
        <v xml:space="preserve">(2021) Journal of Public Affairs, 21 (1), art. no. e1941, </v>
      </c>
      <c r="N292" s="9" t="s">
        <v>3413</v>
      </c>
      <c r="O292" s="9" t="s">
        <v>3414</v>
      </c>
      <c r="P292" s="9">
        <f>COUNTIF(SLR479_202312023[[#This Row],[streszczenie]],"*"&amp;#REF!&amp;"*")</f>
        <v>0</v>
      </c>
      <c r="Q292" s="9">
        <f>COUNTIFS(SLR479_202312023[[#This Row],[streszczenie]],"*"&amp;#REF!&amp;"*",SLR479_202312023[[#This Row],[streszczenie]],"*"&amp;#REF!&amp;"*")</f>
        <v>0</v>
      </c>
      <c r="R292" s="9" t="s">
        <v>10</v>
      </c>
      <c r="S292" s="9" t="s">
        <v>11</v>
      </c>
      <c r="T292" s="9" t="s">
        <v>12</v>
      </c>
    </row>
    <row r="293" spans="1:20" x14ac:dyDescent="0.45">
      <c r="A293" s="9">
        <v>292</v>
      </c>
      <c r="B293" s="9" t="s">
        <v>1468</v>
      </c>
      <c r="C293" s="9" t="s">
        <v>1470</v>
      </c>
      <c r="D293" s="9" t="str">
        <f>SLR479_202312023[[#This Row],[Rok, publikacja]]&amp;SLR479_202312023[[#This Row],[DOI]]</f>
        <v>(2020) Advances in Intelligent Systems and Computing, 961, pp. 304 - 312, DOI: 10.1007/978-3-030-20154-8_28</v>
      </c>
      <c r="E293" s="9" t="s">
        <v>1474</v>
      </c>
      <c r="F293" s="9" t="s">
        <v>1471</v>
      </c>
      <c r="G293" s="9">
        <f>MID(SLR479_202312023[[#This Row],[Rok, publikacja, cytowania]],2,4)+0</f>
        <v>2020</v>
      </c>
      <c r="H293" s="9">
        <f>(MID(SLR479_202312023[[#This Row],[Rok, publikacja, cytowania]],FIND(" Cited ",SLR479_202312023[[#This Row],[Rok, publikacja, cytowania]])+7,SLR479_202312023[[#This Row],[IlośćZnakówLCyt]]))+0</f>
        <v>3</v>
      </c>
      <c r="I293" s="9">
        <f>FIND(" Cited ",SLR479_202312023[[#This Row],[Rok, publikacja, cytowania]])+7</f>
        <v>81</v>
      </c>
      <c r="J293" s="9">
        <f>FIND(" times",SLR479_202312023[[#This Row],[Rok, publikacja, cytowania]])</f>
        <v>82</v>
      </c>
      <c r="K293" s="9">
        <f>SLR479_202312023[[#This Row],[koniecLCyt]]-SLR479_202312023[[#This Row],[poczLCyt]]</f>
        <v>1</v>
      </c>
      <c r="L293" s="9">
        <f xml:space="preserve"> FIND(" Cited ",SLR479_202312023[[#This Row],[Rok, publikacja, cytowania]])</f>
        <v>74</v>
      </c>
      <c r="M293" s="9" t="str">
        <f>MID(SLR479_202312023[[#This Row],[Rok, publikacja, cytowania]],1,SLR479_202312023[[#This Row],[L_znaków_bez_cytowań]])</f>
        <v xml:space="preserve">(2020) Advances in Intelligent Systems and Computing, 961, pp. 304 - 312, </v>
      </c>
      <c r="N293" s="9" t="s">
        <v>1472</v>
      </c>
      <c r="O293" s="9" t="s">
        <v>1473</v>
      </c>
      <c r="P293" s="9">
        <f>COUNTIF(SLR479_202312023[[#This Row],[streszczenie]],"*"&amp;#REF!&amp;"*")</f>
        <v>0</v>
      </c>
      <c r="Q293" s="9">
        <f>COUNTIFS(SLR479_202312023[[#This Row],[streszczenie]],"*"&amp;#REF!&amp;"*",SLR479_202312023[[#This Row],[streszczenie]],"*"&amp;#REF!&amp;"*")</f>
        <v>0</v>
      </c>
      <c r="R293" s="9" t="s">
        <v>10</v>
      </c>
      <c r="S293" s="9" t="s">
        <v>207</v>
      </c>
      <c r="T293" s="9" t="s">
        <v>12</v>
      </c>
    </row>
    <row r="294" spans="1:20" x14ac:dyDescent="0.45">
      <c r="A294" s="9">
        <v>293</v>
      </c>
      <c r="B294" s="9" t="s">
        <v>1475</v>
      </c>
      <c r="C294" s="9" t="s">
        <v>1477</v>
      </c>
      <c r="D294" s="9" t="str">
        <f>SLR479_202312023[[#This Row],[Rok, publikacja]]&amp;SLR479_202312023[[#This Row],[DOI]]</f>
        <v>(2019) European Journal of Education, 54 (2), pp. 261 - 272, DOI: 10.1111/ejed.12313</v>
      </c>
      <c r="E294" s="9" t="s">
        <v>1481</v>
      </c>
      <c r="F294" s="9" t="s">
        <v>1478</v>
      </c>
      <c r="G294" s="9">
        <f>MID(SLR479_202312023[[#This Row],[Rok, publikacja, cytowania]],2,4)+0</f>
        <v>2019</v>
      </c>
      <c r="H294" s="9">
        <f>(MID(SLR479_202312023[[#This Row],[Rok, publikacja, cytowania]],FIND(" Cited ",SLR479_202312023[[#This Row],[Rok, publikacja, cytowania]])+7,SLR479_202312023[[#This Row],[IlośćZnakówLCyt]]))+0</f>
        <v>5</v>
      </c>
      <c r="I294" s="9">
        <f>FIND(" Cited ",SLR479_202312023[[#This Row],[Rok, publikacja, cytowania]])+7</f>
        <v>68</v>
      </c>
      <c r="J294" s="9">
        <f>FIND(" times",SLR479_202312023[[#This Row],[Rok, publikacja, cytowania]])</f>
        <v>69</v>
      </c>
      <c r="K294" s="9">
        <f>SLR479_202312023[[#This Row],[koniecLCyt]]-SLR479_202312023[[#This Row],[poczLCyt]]</f>
        <v>1</v>
      </c>
      <c r="L294" s="9">
        <f xml:space="preserve"> FIND(" Cited ",SLR479_202312023[[#This Row],[Rok, publikacja, cytowania]])</f>
        <v>61</v>
      </c>
      <c r="M294" s="9" t="str">
        <f>MID(SLR479_202312023[[#This Row],[Rok, publikacja, cytowania]],1,SLR479_202312023[[#This Row],[L_znaków_bez_cytowań]])</f>
        <v xml:space="preserve">(2019) European Journal of Education, 54 (2), pp. 261 - 272, </v>
      </c>
      <c r="N294" s="9" t="s">
        <v>1479</v>
      </c>
      <c r="O294" s="9" t="s">
        <v>1480</v>
      </c>
      <c r="P294" s="9">
        <f>COUNTIF(SLR479_202312023[[#This Row],[streszczenie]],"*"&amp;#REF!&amp;"*")</f>
        <v>0</v>
      </c>
      <c r="Q294" s="9">
        <f>COUNTIFS(SLR479_202312023[[#This Row],[streszczenie]],"*"&amp;#REF!&amp;"*",SLR479_202312023[[#This Row],[streszczenie]],"*"&amp;#REF!&amp;"*")</f>
        <v>0</v>
      </c>
      <c r="R294" s="9" t="s">
        <v>10</v>
      </c>
      <c r="S294" s="9" t="s">
        <v>11</v>
      </c>
      <c r="T294" s="9" t="s">
        <v>12</v>
      </c>
    </row>
    <row r="295" spans="1:20" x14ac:dyDescent="0.45">
      <c r="A295" s="9">
        <v>294</v>
      </c>
      <c r="B295" s="9" t="s">
        <v>1482</v>
      </c>
      <c r="C295" s="9" t="s">
        <v>1484</v>
      </c>
      <c r="D295" s="9" t="str">
        <f>SLR479_202312023[[#This Row],[Rok, publikacja]]&amp;SLR479_202312023[[#This Row],[DOI]]</f>
        <v>(2021) International Journal of Management Education, 19 (3), art. no. 100508, DOI: 10.1016/j.ijme.2021.100508</v>
      </c>
      <c r="E295" s="9" t="s">
        <v>1488</v>
      </c>
      <c r="F295" s="9" t="s">
        <v>1485</v>
      </c>
      <c r="G295" s="9">
        <f>MID(SLR479_202312023[[#This Row],[Rok, publikacja, cytowania]],2,4)+0</f>
        <v>2021</v>
      </c>
      <c r="H295" s="9">
        <f>(MID(SLR479_202312023[[#This Row],[Rok, publikacja, cytowania]],FIND(" Cited ",SLR479_202312023[[#This Row],[Rok, publikacja, cytowania]])+7,SLR479_202312023[[#This Row],[IlośćZnakówLCyt]]))+0</f>
        <v>3</v>
      </c>
      <c r="I295" s="9">
        <f>FIND(" Cited ",SLR479_202312023[[#This Row],[Rok, publikacja, cytowania]])+7</f>
        <v>86</v>
      </c>
      <c r="J295" s="9">
        <f>FIND(" times",SLR479_202312023[[#This Row],[Rok, publikacja, cytowania]])</f>
        <v>87</v>
      </c>
      <c r="K295" s="9">
        <f>SLR479_202312023[[#This Row],[koniecLCyt]]-SLR479_202312023[[#This Row],[poczLCyt]]</f>
        <v>1</v>
      </c>
      <c r="L295" s="9">
        <f xml:space="preserve"> FIND(" Cited ",SLR479_202312023[[#This Row],[Rok, publikacja, cytowania]])</f>
        <v>79</v>
      </c>
      <c r="M295" s="9" t="str">
        <f>MID(SLR479_202312023[[#This Row],[Rok, publikacja, cytowania]],1,SLR479_202312023[[#This Row],[L_znaków_bez_cytowań]])</f>
        <v xml:space="preserve">(2021) International Journal of Management Education, 19 (3), art. no. 100508, </v>
      </c>
      <c r="N295" s="9" t="s">
        <v>1486</v>
      </c>
      <c r="O295" s="9" t="s">
        <v>1487</v>
      </c>
      <c r="P295" s="9">
        <f>COUNTIF(SLR479_202312023[[#This Row],[streszczenie]],"*"&amp;#REF!&amp;"*")</f>
        <v>0</v>
      </c>
      <c r="Q295" s="9">
        <f>COUNTIFS(SLR479_202312023[[#This Row],[streszczenie]],"*"&amp;#REF!&amp;"*",SLR479_202312023[[#This Row],[streszczenie]],"*"&amp;#REF!&amp;"*")</f>
        <v>0</v>
      </c>
      <c r="R295" s="9" t="s">
        <v>10</v>
      </c>
      <c r="S295" s="9" t="s">
        <v>11</v>
      </c>
      <c r="T295" s="9" t="s">
        <v>12</v>
      </c>
    </row>
    <row r="296" spans="1:20" x14ac:dyDescent="0.45">
      <c r="A296" s="9">
        <v>295</v>
      </c>
      <c r="B296" s="9" t="s">
        <v>1489</v>
      </c>
      <c r="C296" s="9" t="s">
        <v>1492</v>
      </c>
      <c r="D296" s="9" t="str">
        <f>SLR479_202312023[[#This Row],[Rok, publikacja]]&amp;SLR479_202312023[[#This Row],[DOI]]</f>
        <v>(2021) Interest Groups and Advocacy, 10 (4), pp. 399 - 429, DOI: 10.1057/s41309-021-00136-x</v>
      </c>
      <c r="E296" s="9" t="s">
        <v>1496</v>
      </c>
      <c r="F296" s="9" t="s">
        <v>1493</v>
      </c>
      <c r="G296" s="9">
        <f>MID(SLR479_202312023[[#This Row],[Rok, publikacja, cytowania]],2,4)+0</f>
        <v>2021</v>
      </c>
      <c r="H296" s="9">
        <f>(MID(SLR479_202312023[[#This Row],[Rok, publikacja, cytowania]],FIND(" Cited ",SLR479_202312023[[#This Row],[Rok, publikacja, cytowania]])+7,SLR479_202312023[[#This Row],[IlośćZnakówLCyt]]))+0</f>
        <v>4</v>
      </c>
      <c r="I296" s="9">
        <f>FIND(" Cited ",SLR479_202312023[[#This Row],[Rok, publikacja, cytowania]])+7</f>
        <v>67</v>
      </c>
      <c r="J296" s="9">
        <f>FIND(" times",SLR479_202312023[[#This Row],[Rok, publikacja, cytowania]])</f>
        <v>68</v>
      </c>
      <c r="K296" s="9">
        <f>SLR479_202312023[[#This Row],[koniecLCyt]]-SLR479_202312023[[#This Row],[poczLCyt]]</f>
        <v>1</v>
      </c>
      <c r="L296" s="9">
        <f xml:space="preserve"> FIND(" Cited ",SLR479_202312023[[#This Row],[Rok, publikacja, cytowania]])</f>
        <v>60</v>
      </c>
      <c r="M296" s="9" t="str">
        <f>MID(SLR479_202312023[[#This Row],[Rok, publikacja, cytowania]],1,SLR479_202312023[[#This Row],[L_znaków_bez_cytowań]])</f>
        <v xml:space="preserve">(2021) Interest Groups and Advocacy, 10 (4), pp. 399 - 429, </v>
      </c>
      <c r="N296" s="9" t="s">
        <v>1494</v>
      </c>
      <c r="O296" s="9" t="s">
        <v>1495</v>
      </c>
      <c r="P296" s="9">
        <f>COUNTIF(SLR479_202312023[[#This Row],[streszczenie]],"*"&amp;#REF!&amp;"*")</f>
        <v>0</v>
      </c>
      <c r="Q296" s="9">
        <f>COUNTIFS(SLR479_202312023[[#This Row],[streszczenie]],"*"&amp;#REF!&amp;"*",SLR479_202312023[[#This Row],[streszczenie]],"*"&amp;#REF!&amp;"*")</f>
        <v>0</v>
      </c>
      <c r="R296" s="9" t="s">
        <v>10</v>
      </c>
      <c r="S296" s="9" t="s">
        <v>11</v>
      </c>
      <c r="T296" s="9" t="s">
        <v>12</v>
      </c>
    </row>
    <row r="297" spans="1:20" x14ac:dyDescent="0.45">
      <c r="A297" s="9">
        <v>296</v>
      </c>
      <c r="B297" s="9" t="s">
        <v>1497</v>
      </c>
      <c r="C297" s="9" t="s">
        <v>1500</v>
      </c>
      <c r="D297" s="9" t="str">
        <f>SLR479_202312023[[#This Row],[Rok, publikacja]]&amp;SLR479_202312023[[#This Row],[DOI]]</f>
        <v>(2020) Journal of Education for Business, 95 (2), pp. 67 - 72, DOI: 10.1080/08832323.2019.1604483</v>
      </c>
      <c r="E297" s="9" t="s">
        <v>1504</v>
      </c>
      <c r="F297" s="9" t="s">
        <v>1501</v>
      </c>
      <c r="G297" s="9">
        <f>MID(SLR479_202312023[[#This Row],[Rok, publikacja, cytowania]],2,4)+0</f>
        <v>2020</v>
      </c>
      <c r="H297" s="9">
        <f>(MID(SLR479_202312023[[#This Row],[Rok, publikacja, cytowania]],FIND(" Cited ",SLR479_202312023[[#This Row],[Rok, publikacja, cytowania]])+7,SLR479_202312023[[#This Row],[IlośćZnakówLCyt]]))+0</f>
        <v>4</v>
      </c>
      <c r="I297" s="9">
        <f>FIND(" Cited ",SLR479_202312023[[#This Row],[Rok, publikacja, cytowania]])+7</f>
        <v>70</v>
      </c>
      <c r="J297" s="9">
        <f>FIND(" times",SLR479_202312023[[#This Row],[Rok, publikacja, cytowania]])</f>
        <v>71</v>
      </c>
      <c r="K297" s="9">
        <f>SLR479_202312023[[#This Row],[koniecLCyt]]-SLR479_202312023[[#This Row],[poczLCyt]]</f>
        <v>1</v>
      </c>
      <c r="L297" s="9">
        <f xml:space="preserve"> FIND(" Cited ",SLR479_202312023[[#This Row],[Rok, publikacja, cytowania]])</f>
        <v>63</v>
      </c>
      <c r="M297" s="9" t="str">
        <f>MID(SLR479_202312023[[#This Row],[Rok, publikacja, cytowania]],1,SLR479_202312023[[#This Row],[L_znaków_bez_cytowań]])</f>
        <v xml:space="preserve">(2020) Journal of Education for Business, 95 (2), pp. 67 - 72, </v>
      </c>
      <c r="N297" s="9" t="s">
        <v>1502</v>
      </c>
      <c r="O297" s="9" t="s">
        <v>1503</v>
      </c>
      <c r="P297" s="9">
        <f>COUNTIF(SLR479_202312023[[#This Row],[streszczenie]],"*"&amp;#REF!&amp;"*")</f>
        <v>0</v>
      </c>
      <c r="Q297" s="9">
        <f>COUNTIFS(SLR479_202312023[[#This Row],[streszczenie]],"*"&amp;#REF!&amp;"*",SLR479_202312023[[#This Row],[streszczenie]],"*"&amp;#REF!&amp;"*")</f>
        <v>0</v>
      </c>
      <c r="R297" s="9" t="s">
        <v>10</v>
      </c>
      <c r="S297" s="9" t="s">
        <v>11</v>
      </c>
      <c r="T297" s="9" t="s">
        <v>12</v>
      </c>
    </row>
    <row r="298" spans="1:20" x14ac:dyDescent="0.45">
      <c r="A298" s="9">
        <v>297</v>
      </c>
      <c r="B298" s="9" t="s">
        <v>1505</v>
      </c>
      <c r="C298" s="9" t="s">
        <v>1508</v>
      </c>
      <c r="D298" s="9" t="str">
        <f>SLR479_202312023[[#This Row],[Rok, publikacja]]&amp;SLR479_202312023[[#This Row],[DOI]]</f>
        <v>(2019) Lecture Notes in Computer Science (including subseries Lecture Notes in Artificial Intelligence and Lecture Notes in Bioinformatics), 11578 LNCS, pp. 535 - 555, DOI: 10.1007/978-3-030-21902-4_38</v>
      </c>
      <c r="E298" s="9" t="s">
        <v>1512</v>
      </c>
      <c r="F298" s="9" t="s">
        <v>1509</v>
      </c>
      <c r="G298" s="9">
        <f>MID(SLR479_202312023[[#This Row],[Rok, publikacja, cytowania]],2,4)+0</f>
        <v>2019</v>
      </c>
      <c r="H298" s="9">
        <f>(MID(SLR479_202312023[[#This Row],[Rok, publikacja, cytowania]],FIND(" Cited ",SLR479_202312023[[#This Row],[Rok, publikacja, cytowania]])+7,SLR479_202312023[[#This Row],[IlośćZnakówLCyt]]))+0</f>
        <v>3</v>
      </c>
      <c r="I298" s="9">
        <f>FIND(" Cited ",SLR479_202312023[[#This Row],[Rok, publikacja, cytowania]])+7</f>
        <v>175</v>
      </c>
      <c r="J298" s="9">
        <f>FIND(" times",SLR479_202312023[[#This Row],[Rok, publikacja, cytowania]])</f>
        <v>176</v>
      </c>
      <c r="K298" s="9">
        <f>SLR479_202312023[[#This Row],[koniecLCyt]]-SLR479_202312023[[#This Row],[poczLCyt]]</f>
        <v>1</v>
      </c>
      <c r="L298" s="9">
        <f xml:space="preserve"> FIND(" Cited ",SLR479_202312023[[#This Row],[Rok, publikacja, cytowania]])</f>
        <v>168</v>
      </c>
      <c r="M298" s="9"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N298" s="9" t="s">
        <v>1510</v>
      </c>
      <c r="O298" s="9" t="s">
        <v>1511</v>
      </c>
      <c r="P298" s="9">
        <f>COUNTIF(SLR479_202312023[[#This Row],[streszczenie]],"*"&amp;#REF!&amp;"*")</f>
        <v>0</v>
      </c>
      <c r="Q298" s="9">
        <f>COUNTIFS(SLR479_202312023[[#This Row],[streszczenie]],"*"&amp;#REF!&amp;"*",SLR479_202312023[[#This Row],[streszczenie]],"*"&amp;#REF!&amp;"*")</f>
        <v>0</v>
      </c>
      <c r="R298" s="9" t="s">
        <v>10</v>
      </c>
      <c r="S298" s="9" t="s">
        <v>207</v>
      </c>
      <c r="T298" s="9" t="s">
        <v>12</v>
      </c>
    </row>
    <row r="299" spans="1:20" x14ac:dyDescent="0.45">
      <c r="A299" s="9">
        <v>298</v>
      </c>
      <c r="B299" s="9" t="s">
        <v>3416</v>
      </c>
      <c r="C299" s="9" t="s">
        <v>3419</v>
      </c>
      <c r="D299" s="9" t="str">
        <f>SLR479_202312023[[#This Row],[Rok, publikacja]]&amp;SLR479_202312023[[#This Row],[DOI]]</f>
        <v>(2016) Communications in Computer and Information Science, 583, pp. 395 - 405, DOI: 10.1007/978-3-319-29585-5_23</v>
      </c>
      <c r="E299" s="9" t="s">
        <v>3423</v>
      </c>
      <c r="F299" s="9" t="s">
        <v>3420</v>
      </c>
      <c r="G299" s="9">
        <f>MID(SLR479_202312023[[#This Row],[Rok, publikacja, cytowania]],2,4)+0</f>
        <v>2016</v>
      </c>
      <c r="H299" s="9">
        <f>(MID(SLR479_202312023[[#This Row],[Rok, publikacja, cytowania]],FIND(" Cited ",SLR479_202312023[[#This Row],[Rok, publikacja, cytowania]])+7,SLR479_202312023[[#This Row],[IlośćZnakówLCyt]]))+0</f>
        <v>5</v>
      </c>
      <c r="I299" s="9">
        <f>FIND(" Cited ",SLR479_202312023[[#This Row],[Rok, publikacja, cytowania]])+7</f>
        <v>86</v>
      </c>
      <c r="J299" s="9">
        <f>FIND(" times",SLR479_202312023[[#This Row],[Rok, publikacja, cytowania]])</f>
        <v>87</v>
      </c>
      <c r="K299" s="9">
        <f>SLR479_202312023[[#This Row],[koniecLCyt]]-SLR479_202312023[[#This Row],[poczLCyt]]</f>
        <v>1</v>
      </c>
      <c r="L299" s="9">
        <f xml:space="preserve"> FIND(" Cited ",SLR479_202312023[[#This Row],[Rok, publikacja, cytowania]])</f>
        <v>79</v>
      </c>
      <c r="M299" s="9" t="str">
        <f>MID(SLR479_202312023[[#This Row],[Rok, publikacja, cytowania]],1,SLR479_202312023[[#This Row],[L_znaków_bez_cytowań]])</f>
        <v xml:space="preserve">(2016) Communications in Computer and Information Science, 583, pp. 395 - 405, </v>
      </c>
      <c r="N299" s="9" t="s">
        <v>3421</v>
      </c>
      <c r="O299" s="9" t="s">
        <v>3422</v>
      </c>
      <c r="P299" s="9">
        <f>COUNTIF(SLR479_202312023[[#This Row],[streszczenie]],"*"&amp;#REF!&amp;"*")</f>
        <v>0</v>
      </c>
      <c r="Q299" s="9">
        <f>COUNTIFS(SLR479_202312023[[#This Row],[streszczenie]],"*"&amp;#REF!&amp;"*",SLR479_202312023[[#This Row],[streszczenie]],"*"&amp;#REF!&amp;"*")</f>
        <v>0</v>
      </c>
      <c r="R299" s="9" t="s">
        <v>10</v>
      </c>
      <c r="S299" s="9" t="s">
        <v>207</v>
      </c>
      <c r="T299" s="9" t="s">
        <v>12</v>
      </c>
    </row>
    <row r="300" spans="1:20" x14ac:dyDescent="0.45">
      <c r="A300" s="9">
        <v>299</v>
      </c>
      <c r="B300" s="9" t="s">
        <v>3424</v>
      </c>
      <c r="C300" s="9" t="s">
        <v>3427</v>
      </c>
      <c r="D300" s="9" t="str">
        <f>SLR479_202312023[[#This Row],[Rok, publikacja]]&amp;SLR479_202312023[[#This Row],[DOI]]</f>
        <v>(2023) Journal of American College Health, 71 (7), pp. 2140 - 2150, DOI: 10.1080/07448481.2021.1961782</v>
      </c>
      <c r="E300" s="9" t="s">
        <v>3431</v>
      </c>
      <c r="F300" s="9" t="s">
        <v>3428</v>
      </c>
      <c r="G300" s="9">
        <f>MID(SLR479_202312023[[#This Row],[Rok, publikacja, cytowania]],2,4)+0</f>
        <v>2023</v>
      </c>
      <c r="H300" s="9">
        <f>(MID(SLR479_202312023[[#This Row],[Rok, publikacja, cytowania]],FIND(" Cited ",SLR479_202312023[[#This Row],[Rok, publikacja, cytowania]])+7,SLR479_202312023[[#This Row],[IlośćZnakówLCyt]]))+0</f>
        <v>3</v>
      </c>
      <c r="I300" s="9">
        <f>FIND(" Cited ",SLR479_202312023[[#This Row],[Rok, publikacja, cytowania]])+7</f>
        <v>75</v>
      </c>
      <c r="J300" s="9">
        <f>FIND(" times",SLR479_202312023[[#This Row],[Rok, publikacja, cytowania]])</f>
        <v>76</v>
      </c>
      <c r="K300" s="9">
        <f>SLR479_202312023[[#This Row],[koniecLCyt]]-SLR479_202312023[[#This Row],[poczLCyt]]</f>
        <v>1</v>
      </c>
      <c r="L300" s="9">
        <f xml:space="preserve"> FIND(" Cited ",SLR479_202312023[[#This Row],[Rok, publikacja, cytowania]])</f>
        <v>68</v>
      </c>
      <c r="M300" s="9" t="str">
        <f>MID(SLR479_202312023[[#This Row],[Rok, publikacja, cytowania]],1,SLR479_202312023[[#This Row],[L_znaków_bez_cytowań]])</f>
        <v xml:space="preserve">(2023) Journal of American College Health, 71 (7), pp. 2140 - 2150, </v>
      </c>
      <c r="N300" s="9" t="s">
        <v>3429</v>
      </c>
      <c r="O300" s="9" t="s">
        <v>3430</v>
      </c>
      <c r="P300" s="9">
        <f>COUNTIF(SLR479_202312023[[#This Row],[streszczenie]],"*"&amp;#REF!&amp;"*")</f>
        <v>0</v>
      </c>
      <c r="Q300" s="9">
        <f>COUNTIFS(SLR479_202312023[[#This Row],[streszczenie]],"*"&amp;#REF!&amp;"*",SLR479_202312023[[#This Row],[streszczenie]],"*"&amp;#REF!&amp;"*")</f>
        <v>0</v>
      </c>
      <c r="R300" s="9" t="s">
        <v>10</v>
      </c>
      <c r="S300" s="9" t="s">
        <v>11</v>
      </c>
      <c r="T300" s="9" t="s">
        <v>12</v>
      </c>
    </row>
    <row r="301" spans="1:20" x14ac:dyDescent="0.45">
      <c r="A301" s="9">
        <v>300</v>
      </c>
      <c r="B301" s="9" t="s">
        <v>3432</v>
      </c>
      <c r="C301" s="9" t="s">
        <v>3435</v>
      </c>
      <c r="D301" s="9" t="str">
        <f>SLR479_202312023[[#This Row],[Rok, publikacja]]&amp;SLR479_202312023[[#This Row],[DOI]]</f>
        <v>(2018) Asia-Pacific Forum on Science Learning and Teaching, 19 (2), art. no. 16, 0</v>
      </c>
      <c r="E301" s="9" t="s">
        <v>3438</v>
      </c>
      <c r="F301" s="9" t="s">
        <v>3436</v>
      </c>
      <c r="G301" s="9">
        <f>MID(SLR479_202312023[[#This Row],[Rok, publikacja, cytowania]],2,4)+0</f>
        <v>2018</v>
      </c>
      <c r="H301" s="9">
        <f>(MID(SLR479_202312023[[#This Row],[Rok, publikacja, cytowania]],FIND(" Cited ",SLR479_202312023[[#This Row],[Rok, publikacja, cytowania]])+7,SLR479_202312023[[#This Row],[IlośćZnakówLCyt]]))+0</f>
        <v>1</v>
      </c>
      <c r="I301" s="9">
        <f>FIND(" Cited ",SLR479_202312023[[#This Row],[Rok, publikacja, cytowania]])+7</f>
        <v>88</v>
      </c>
      <c r="J301" s="9">
        <f>FIND(" times",SLR479_202312023[[#This Row],[Rok, publikacja, cytowania]])</f>
        <v>89</v>
      </c>
      <c r="K301" s="9">
        <f>SLR479_202312023[[#This Row],[koniecLCyt]]-SLR479_202312023[[#This Row],[poczLCyt]]</f>
        <v>1</v>
      </c>
      <c r="L301" s="9">
        <f xml:space="preserve"> FIND(" Cited ",SLR479_202312023[[#This Row],[Rok, publikacja, cytowania]])</f>
        <v>81</v>
      </c>
      <c r="M301" s="9" t="str">
        <f>MID(SLR479_202312023[[#This Row],[Rok, publikacja, cytowania]],1,SLR479_202312023[[#This Row],[L_znaków_bez_cytowań]])</f>
        <v xml:space="preserve">(2018) Asia-Pacific Forum on Science Learning and Teaching, 19 (2), art. no. 16, </v>
      </c>
      <c r="N301" s="9">
        <v>0</v>
      </c>
      <c r="O301" s="9" t="s">
        <v>3437</v>
      </c>
      <c r="P301" s="9">
        <f>COUNTIF(SLR479_202312023[[#This Row],[streszczenie]],"*"&amp;#REF!&amp;"*")</f>
        <v>0</v>
      </c>
      <c r="Q301" s="9">
        <f>COUNTIFS(SLR479_202312023[[#This Row],[streszczenie]],"*"&amp;#REF!&amp;"*",SLR479_202312023[[#This Row],[streszczenie]],"*"&amp;#REF!&amp;"*")</f>
        <v>0</v>
      </c>
      <c r="R301" s="9" t="s">
        <v>10</v>
      </c>
      <c r="S301" s="9" t="s">
        <v>11</v>
      </c>
      <c r="T301" s="9" t="s">
        <v>12</v>
      </c>
    </row>
    <row r="302" spans="1:20" x14ac:dyDescent="0.45">
      <c r="A302" s="9">
        <v>301</v>
      </c>
      <c r="B302" s="9" t="s">
        <v>795</v>
      </c>
      <c r="C302" s="9" t="s">
        <v>798</v>
      </c>
      <c r="D302" s="9" t="str">
        <f>SLR479_202312023[[#This Row],[Rok, publikacja]]&amp;SLR479_202312023[[#This Row],[DOI]]</f>
        <v>(2022) Journal of Technical Education and Training, 14 (3), pp. 49 - 59, DOI: 10.30880/jtet.2022.14.03.005</v>
      </c>
      <c r="E302" s="9" t="s">
        <v>802</v>
      </c>
      <c r="F302" s="9" t="s">
        <v>799</v>
      </c>
      <c r="G302" s="9">
        <f>MID(SLR479_202312023[[#This Row],[Rok, publikacja, cytowania]],2,4)+0</f>
        <v>2022</v>
      </c>
      <c r="H302" s="9">
        <f>(MID(SLR479_202312023[[#This Row],[Rok, publikacja, cytowania]],FIND(" Cited ",SLR479_202312023[[#This Row],[Rok, publikacja, cytowania]])+7,SLR479_202312023[[#This Row],[IlośćZnakówLCyt]]))+0</f>
        <v>2</v>
      </c>
      <c r="I302" s="9">
        <f>FIND(" Cited ",SLR479_202312023[[#This Row],[Rok, publikacja, cytowania]])+7</f>
        <v>80</v>
      </c>
      <c r="J302" s="9">
        <f>FIND(" times",SLR479_202312023[[#This Row],[Rok, publikacja, cytowania]])</f>
        <v>81</v>
      </c>
      <c r="K302" s="9">
        <f>SLR479_202312023[[#This Row],[koniecLCyt]]-SLR479_202312023[[#This Row],[poczLCyt]]</f>
        <v>1</v>
      </c>
      <c r="L302" s="9">
        <f xml:space="preserve"> FIND(" Cited ",SLR479_202312023[[#This Row],[Rok, publikacja, cytowania]])</f>
        <v>73</v>
      </c>
      <c r="M302" s="9" t="str">
        <f>MID(SLR479_202312023[[#This Row],[Rok, publikacja, cytowania]],1,SLR479_202312023[[#This Row],[L_znaków_bez_cytowań]])</f>
        <v xml:space="preserve">(2022) Journal of Technical Education and Training, 14 (3), pp. 49 - 59, </v>
      </c>
      <c r="N302" s="9" t="s">
        <v>800</v>
      </c>
      <c r="O302" s="9" t="s">
        <v>801</v>
      </c>
      <c r="P302" s="9">
        <f>COUNTIF(SLR479_202312023[[#This Row],[streszczenie]],"*"&amp;#REF!&amp;"*")</f>
        <v>0</v>
      </c>
      <c r="Q302" s="9">
        <f>COUNTIFS(SLR479_202312023[[#This Row],[streszczenie]],"*"&amp;#REF!&amp;"*",SLR479_202312023[[#This Row],[streszczenie]],"*"&amp;#REF!&amp;"*")</f>
        <v>0</v>
      </c>
      <c r="R302" s="9" t="s">
        <v>10</v>
      </c>
      <c r="S302" s="9" t="s">
        <v>11</v>
      </c>
      <c r="T302" s="9" t="s">
        <v>12</v>
      </c>
    </row>
    <row r="303" spans="1:20" x14ac:dyDescent="0.45">
      <c r="A303" s="9">
        <v>302</v>
      </c>
      <c r="B303" s="9" t="s">
        <v>811</v>
      </c>
      <c r="C303" s="9" t="s">
        <v>814</v>
      </c>
      <c r="D303" s="9" t="str">
        <f>SLR479_202312023[[#This Row],[Rok, publikacja]]&amp;SLR479_202312023[[#This Row],[DOI]]</f>
        <v>(1996) Journal of Further and Higher Education, 20 (3), pp. 81 - 93, DOI: 10.1080/0309877960200308</v>
      </c>
      <c r="E303" s="9" t="s">
        <v>818</v>
      </c>
      <c r="F303" s="9" t="s">
        <v>815</v>
      </c>
      <c r="G303" s="9">
        <f>MID(SLR479_202312023[[#This Row],[Rok, publikacja, cytowania]],2,4)+0</f>
        <v>1996</v>
      </c>
      <c r="H303" s="9">
        <f>(MID(SLR479_202312023[[#This Row],[Rok, publikacja, cytowania]],FIND(" Cited ",SLR479_202312023[[#This Row],[Rok, publikacja, cytowania]])+7,SLR479_202312023[[#This Row],[IlośćZnakówLCyt]]))+0</f>
        <v>2</v>
      </c>
      <c r="I303" s="9">
        <f>FIND(" Cited ",SLR479_202312023[[#This Row],[Rok, publikacja, cytowania]])+7</f>
        <v>76</v>
      </c>
      <c r="J303" s="9">
        <f>FIND(" times",SLR479_202312023[[#This Row],[Rok, publikacja, cytowania]])</f>
        <v>77</v>
      </c>
      <c r="K303" s="9">
        <f>SLR479_202312023[[#This Row],[koniecLCyt]]-SLR479_202312023[[#This Row],[poczLCyt]]</f>
        <v>1</v>
      </c>
      <c r="L303" s="9">
        <f xml:space="preserve"> FIND(" Cited ",SLR479_202312023[[#This Row],[Rok, publikacja, cytowania]])</f>
        <v>69</v>
      </c>
      <c r="M303" s="9" t="str">
        <f>MID(SLR479_202312023[[#This Row],[Rok, publikacja, cytowania]],1,SLR479_202312023[[#This Row],[L_znaków_bez_cytowań]])</f>
        <v xml:space="preserve">(1996) Journal of Further and Higher Education, 20 (3), pp. 81 - 93, </v>
      </c>
      <c r="N303" s="9" t="s">
        <v>816</v>
      </c>
      <c r="O303" s="9" t="s">
        <v>817</v>
      </c>
      <c r="P303" s="9">
        <f>COUNTIF(SLR479_202312023[[#This Row],[streszczenie]],"*"&amp;#REF!&amp;"*")</f>
        <v>0</v>
      </c>
      <c r="Q303" s="9">
        <f>COUNTIFS(SLR479_202312023[[#This Row],[streszczenie]],"*"&amp;#REF!&amp;"*",SLR479_202312023[[#This Row],[streszczenie]],"*"&amp;#REF!&amp;"*")</f>
        <v>0</v>
      </c>
      <c r="R303" s="9" t="s">
        <v>10</v>
      </c>
      <c r="S303" s="9" t="s">
        <v>11</v>
      </c>
      <c r="T303" s="9" t="s">
        <v>12</v>
      </c>
    </row>
    <row r="304" spans="1:20" x14ac:dyDescent="0.45">
      <c r="A304" s="9">
        <v>303</v>
      </c>
      <c r="B304" s="9" t="s">
        <v>827</v>
      </c>
      <c r="C304" s="9" t="s">
        <v>830</v>
      </c>
      <c r="D304" s="9" t="str">
        <f>SLR479_202312023[[#This Row],[Rok, publikacja]]&amp;SLR479_202312023[[#This Row],[DOI]]</f>
        <v>(2021) Neuro-Fuzzy Modeling Techniques in Economics, 10, pp. 119 - 135, DOI: 10.33111/nfmte.2021.119</v>
      </c>
      <c r="E304" s="9" t="s">
        <v>834</v>
      </c>
      <c r="F304" s="9" t="s">
        <v>831</v>
      </c>
      <c r="G304" s="9">
        <f>MID(SLR479_202312023[[#This Row],[Rok, publikacja, cytowania]],2,4)+0</f>
        <v>2021</v>
      </c>
      <c r="H304" s="9">
        <f>(MID(SLR479_202312023[[#This Row],[Rok, publikacja, cytowania]],FIND(" Cited ",SLR479_202312023[[#This Row],[Rok, publikacja, cytowania]])+7,SLR479_202312023[[#This Row],[IlośćZnakówLCyt]]))+0</f>
        <v>1</v>
      </c>
      <c r="I304" s="9">
        <f>FIND(" Cited ",SLR479_202312023[[#This Row],[Rok, publikacja, cytowania]])+7</f>
        <v>79</v>
      </c>
      <c r="J304" s="9">
        <f>FIND(" times",SLR479_202312023[[#This Row],[Rok, publikacja, cytowania]])</f>
        <v>80</v>
      </c>
      <c r="K304" s="9">
        <f>SLR479_202312023[[#This Row],[koniecLCyt]]-SLR479_202312023[[#This Row],[poczLCyt]]</f>
        <v>1</v>
      </c>
      <c r="L304" s="9">
        <f xml:space="preserve"> FIND(" Cited ",SLR479_202312023[[#This Row],[Rok, publikacja, cytowania]])</f>
        <v>72</v>
      </c>
      <c r="M304" s="9" t="str">
        <f>MID(SLR479_202312023[[#This Row],[Rok, publikacja, cytowania]],1,SLR479_202312023[[#This Row],[L_znaków_bez_cytowań]])</f>
        <v xml:space="preserve">(2021) Neuro-Fuzzy Modeling Techniques in Economics, 10, pp. 119 - 135, </v>
      </c>
      <c r="N304" s="9" t="s">
        <v>832</v>
      </c>
      <c r="O304" s="9" t="s">
        <v>833</v>
      </c>
      <c r="P304" s="9">
        <f>COUNTIF(SLR479_202312023[[#This Row],[streszczenie]],"*"&amp;#REF!&amp;"*")</f>
        <v>0</v>
      </c>
      <c r="Q304" s="9">
        <f>COUNTIFS(SLR479_202312023[[#This Row],[streszczenie]],"*"&amp;#REF!&amp;"*",SLR479_202312023[[#This Row],[streszczenie]],"*"&amp;#REF!&amp;"*")</f>
        <v>0</v>
      </c>
      <c r="R304" s="9" t="s">
        <v>10</v>
      </c>
      <c r="S304" s="9" t="s">
        <v>11</v>
      </c>
      <c r="T304" s="9" t="s">
        <v>12</v>
      </c>
    </row>
    <row r="305" spans="1:20" x14ac:dyDescent="0.45">
      <c r="A305" s="9">
        <v>304</v>
      </c>
      <c r="B305" s="9" t="s">
        <v>835</v>
      </c>
      <c r="C305" s="9" t="s">
        <v>838</v>
      </c>
      <c r="D305" s="9" t="str">
        <f>SLR479_202312023[[#This Row],[Rok, publikacja]]&amp;SLR479_202312023[[#This Row],[DOI]]</f>
        <v>(2021) International Journal of Comparative Education and Development, 23 (3), pp. 157 - 174, DOI: 10.1108/IJCED-10-2020-0075</v>
      </c>
      <c r="E305" s="9" t="s">
        <v>842</v>
      </c>
      <c r="F305" s="9" t="s">
        <v>839</v>
      </c>
      <c r="G305" s="9">
        <f>MID(SLR479_202312023[[#This Row],[Rok, publikacja, cytowania]],2,4)+0</f>
        <v>2021</v>
      </c>
      <c r="H305" s="9">
        <f>(MID(SLR479_202312023[[#This Row],[Rok, publikacja, cytowania]],FIND(" Cited ",SLR479_202312023[[#This Row],[Rok, publikacja, cytowania]])+7,SLR479_202312023[[#This Row],[IlośćZnakówLCyt]]))+0</f>
        <v>2</v>
      </c>
      <c r="I305" s="9">
        <f>FIND(" Cited ",SLR479_202312023[[#This Row],[Rok, publikacja, cytowania]])+7</f>
        <v>101</v>
      </c>
      <c r="J305" s="9">
        <f>FIND(" times",SLR479_202312023[[#This Row],[Rok, publikacja, cytowania]])</f>
        <v>102</v>
      </c>
      <c r="K305" s="9">
        <f>SLR479_202312023[[#This Row],[koniecLCyt]]-SLR479_202312023[[#This Row],[poczLCyt]]</f>
        <v>1</v>
      </c>
      <c r="L305" s="9">
        <f xml:space="preserve"> FIND(" Cited ",SLR479_202312023[[#This Row],[Rok, publikacja, cytowania]])</f>
        <v>94</v>
      </c>
      <c r="M305" s="9" t="str">
        <f>MID(SLR479_202312023[[#This Row],[Rok, publikacja, cytowania]],1,SLR479_202312023[[#This Row],[L_znaków_bez_cytowań]])</f>
        <v xml:space="preserve">(2021) International Journal of Comparative Education and Development, 23 (3), pp. 157 - 174, </v>
      </c>
      <c r="N305" s="9" t="s">
        <v>840</v>
      </c>
      <c r="O305" s="9" t="s">
        <v>841</v>
      </c>
      <c r="P305" s="9">
        <f>COUNTIF(SLR479_202312023[[#This Row],[streszczenie]],"*"&amp;#REF!&amp;"*")</f>
        <v>0</v>
      </c>
      <c r="Q305" s="9">
        <f>COUNTIFS(SLR479_202312023[[#This Row],[streszczenie]],"*"&amp;#REF!&amp;"*",SLR479_202312023[[#This Row],[streszczenie]],"*"&amp;#REF!&amp;"*")</f>
        <v>0</v>
      </c>
      <c r="R305" s="9" t="s">
        <v>10</v>
      </c>
      <c r="S305" s="9" t="s">
        <v>11</v>
      </c>
      <c r="T305" s="9" t="s">
        <v>12</v>
      </c>
    </row>
    <row r="306" spans="1:20" x14ac:dyDescent="0.45">
      <c r="A306" s="9">
        <v>305</v>
      </c>
      <c r="B306" s="9" t="s">
        <v>3439</v>
      </c>
      <c r="C306" s="9" t="s">
        <v>3442</v>
      </c>
      <c r="D306" s="9" t="str">
        <f>SLR479_202312023[[#This Row],[Rok, publikacja]]&amp;SLR479_202312023[[#This Row],[DOI]]</f>
        <v>(2021) Handbook of Climate Change Management: Research, Leadership, Transformation, 5, pp. 3633 - 3654, DOI: 10.1007/978-3-030-57281-5_271</v>
      </c>
      <c r="E306" s="9" t="s">
        <v>3446</v>
      </c>
      <c r="F306" s="9" t="s">
        <v>3443</v>
      </c>
      <c r="G306" s="9">
        <f>MID(SLR479_202312023[[#This Row],[Rok, publikacja, cytowania]],2,4)+0</f>
        <v>2021</v>
      </c>
      <c r="H306" s="9">
        <f>(MID(SLR479_202312023[[#This Row],[Rok, publikacja, cytowania]],FIND(" Cited ",SLR479_202312023[[#This Row],[Rok, publikacja, cytowania]])+7,SLR479_202312023[[#This Row],[IlośćZnakówLCyt]]))+0</f>
        <v>1</v>
      </c>
      <c r="I306" s="9">
        <f>FIND(" Cited ",SLR479_202312023[[#This Row],[Rok, publikacja, cytowania]])+7</f>
        <v>111</v>
      </c>
      <c r="J306" s="9">
        <f>FIND(" times",SLR479_202312023[[#This Row],[Rok, publikacja, cytowania]])</f>
        <v>112</v>
      </c>
      <c r="K306" s="9">
        <f>SLR479_202312023[[#This Row],[koniecLCyt]]-SLR479_202312023[[#This Row],[poczLCyt]]</f>
        <v>1</v>
      </c>
      <c r="L306" s="9">
        <f xml:space="preserve"> FIND(" Cited ",SLR479_202312023[[#This Row],[Rok, publikacja, cytowania]])</f>
        <v>104</v>
      </c>
      <c r="M306" s="9" t="str">
        <f>MID(SLR479_202312023[[#This Row],[Rok, publikacja, cytowania]],1,SLR479_202312023[[#This Row],[L_znaków_bez_cytowań]])</f>
        <v xml:space="preserve">(2021) Handbook of Climate Change Management: Research, Leadership, Transformation, 5, pp. 3633 - 3654, </v>
      </c>
      <c r="N306" s="9" t="s">
        <v>3444</v>
      </c>
      <c r="O306" s="9" t="s">
        <v>3445</v>
      </c>
      <c r="P306" s="9">
        <f>COUNTIF(SLR479_202312023[[#This Row],[streszczenie]],"*"&amp;#REF!&amp;"*")</f>
        <v>0</v>
      </c>
      <c r="Q306" s="9">
        <f>COUNTIFS(SLR479_202312023[[#This Row],[streszczenie]],"*"&amp;#REF!&amp;"*",SLR479_202312023[[#This Row],[streszczenie]],"*"&amp;#REF!&amp;"*")</f>
        <v>0</v>
      </c>
      <c r="R306" s="9" t="s">
        <v>10</v>
      </c>
      <c r="S306" s="9" t="s">
        <v>128</v>
      </c>
      <c r="T306" s="9" t="s">
        <v>12</v>
      </c>
    </row>
    <row r="307" spans="1:20" x14ac:dyDescent="0.45">
      <c r="A307" s="9">
        <v>306</v>
      </c>
      <c r="B307" s="9" t="s">
        <v>3447</v>
      </c>
      <c r="C307" s="9" t="s">
        <v>3450</v>
      </c>
      <c r="D307" s="9" t="str">
        <f>SLR479_202312023[[#This Row],[Rok, publikacja]]&amp;SLR479_202312023[[#This Row],[DOI]]</f>
        <v>(2015) Formacion Universitaria, 8 (4), pp. 33 - 44, DOI: 10.4067/S0718-50062015000400005</v>
      </c>
      <c r="E307" s="9" t="s">
        <v>3454</v>
      </c>
      <c r="F307" s="9" t="s">
        <v>3451</v>
      </c>
      <c r="G307" s="9">
        <f>MID(SLR479_202312023[[#This Row],[Rok, publikacja, cytowania]],2,4)+0</f>
        <v>2015</v>
      </c>
      <c r="H307" s="9">
        <f>(MID(SLR479_202312023[[#This Row],[Rok, publikacja, cytowania]],FIND(" Cited ",SLR479_202312023[[#This Row],[Rok, publikacja, cytowania]])+7,SLR479_202312023[[#This Row],[IlośćZnakówLCyt]]))+0</f>
        <v>2</v>
      </c>
      <c r="I307" s="9">
        <f>FIND(" Cited ",SLR479_202312023[[#This Row],[Rok, publikacja, cytowania]])+7</f>
        <v>59</v>
      </c>
      <c r="J307" s="9">
        <f>FIND(" times",SLR479_202312023[[#This Row],[Rok, publikacja, cytowania]])</f>
        <v>60</v>
      </c>
      <c r="K307" s="9">
        <f>SLR479_202312023[[#This Row],[koniecLCyt]]-SLR479_202312023[[#This Row],[poczLCyt]]</f>
        <v>1</v>
      </c>
      <c r="L307" s="9">
        <f xml:space="preserve"> FIND(" Cited ",SLR479_202312023[[#This Row],[Rok, publikacja, cytowania]])</f>
        <v>52</v>
      </c>
      <c r="M307" s="9" t="str">
        <f>MID(SLR479_202312023[[#This Row],[Rok, publikacja, cytowania]],1,SLR479_202312023[[#This Row],[L_znaków_bez_cytowań]])</f>
        <v xml:space="preserve">(2015) Formacion Universitaria, 8 (4), pp. 33 - 44, </v>
      </c>
      <c r="N307" s="9" t="s">
        <v>3452</v>
      </c>
      <c r="O307" s="9" t="s">
        <v>3453</v>
      </c>
      <c r="P307" s="9">
        <f>COUNTIF(SLR479_202312023[[#This Row],[streszczenie]],"*"&amp;#REF!&amp;"*")</f>
        <v>0</v>
      </c>
      <c r="Q307" s="9">
        <f>COUNTIFS(SLR479_202312023[[#This Row],[streszczenie]],"*"&amp;#REF!&amp;"*",SLR479_202312023[[#This Row],[streszczenie]],"*"&amp;#REF!&amp;"*")</f>
        <v>0</v>
      </c>
      <c r="R307" s="9" t="s">
        <v>3028</v>
      </c>
      <c r="S307" s="9" t="s">
        <v>11</v>
      </c>
      <c r="T307" s="9" t="s">
        <v>12</v>
      </c>
    </row>
    <row r="308" spans="1:20" x14ac:dyDescent="0.45">
      <c r="A308" s="9">
        <v>307</v>
      </c>
      <c r="B308" s="9" t="s">
        <v>843</v>
      </c>
      <c r="C308" s="9" t="s">
        <v>846</v>
      </c>
      <c r="D308" s="9" t="str">
        <f>SLR479_202312023[[#This Row],[Rok, publikacja]]&amp;SLR479_202312023[[#This Row],[DOI]]</f>
        <v>(2023) International Journal of Artificial Intelligence in Education, DOI: 10.1007/s40593-023-00331-8</v>
      </c>
      <c r="E308" s="9" t="s">
        <v>850</v>
      </c>
      <c r="F308" s="9" t="s">
        <v>847</v>
      </c>
      <c r="G308" s="9">
        <f>MID(SLR479_202312023[[#This Row],[Rok, publikacja, cytowania]],2,4)+0</f>
        <v>2023</v>
      </c>
      <c r="H308" s="9">
        <f>(MID(SLR479_202312023[[#This Row],[Rok, publikacja, cytowania]],FIND(" Cited ",SLR479_202312023[[#This Row],[Rok, publikacja, cytowania]])+7,SLR479_202312023[[#This Row],[IlośćZnakówLCyt]]))+0</f>
        <v>2</v>
      </c>
      <c r="I308" s="9">
        <f>FIND(" Cited ",SLR479_202312023[[#This Row],[Rok, publikacja, cytowania]])+7</f>
        <v>77</v>
      </c>
      <c r="J308" s="9">
        <f>FIND(" times",SLR479_202312023[[#This Row],[Rok, publikacja, cytowania]])</f>
        <v>78</v>
      </c>
      <c r="K308" s="9">
        <f>SLR479_202312023[[#This Row],[koniecLCyt]]-SLR479_202312023[[#This Row],[poczLCyt]]</f>
        <v>1</v>
      </c>
      <c r="L308" s="9">
        <f xml:space="preserve"> FIND(" Cited ",SLR479_202312023[[#This Row],[Rok, publikacja, cytowania]])</f>
        <v>70</v>
      </c>
      <c r="M308" s="9" t="str">
        <f>MID(SLR479_202312023[[#This Row],[Rok, publikacja, cytowania]],1,SLR479_202312023[[#This Row],[L_znaków_bez_cytowań]])</f>
        <v xml:space="preserve">(2023) International Journal of Artificial Intelligence in Education, </v>
      </c>
      <c r="N308" s="9" t="s">
        <v>848</v>
      </c>
      <c r="O308" s="9" t="s">
        <v>849</v>
      </c>
      <c r="P308" s="9">
        <f>COUNTIF(SLR479_202312023[[#This Row],[streszczenie]],"*"&amp;#REF!&amp;"*")</f>
        <v>0</v>
      </c>
      <c r="Q308" s="9">
        <f>COUNTIFS(SLR479_202312023[[#This Row],[streszczenie]],"*"&amp;#REF!&amp;"*",SLR479_202312023[[#This Row],[streszczenie]],"*"&amp;#REF!&amp;"*")</f>
        <v>0</v>
      </c>
      <c r="R308" s="9" t="s">
        <v>10</v>
      </c>
      <c r="S308" s="9" t="s">
        <v>11</v>
      </c>
      <c r="T308" s="9" t="s">
        <v>12</v>
      </c>
    </row>
    <row r="309" spans="1:20" x14ac:dyDescent="0.45">
      <c r="A309" s="9">
        <v>308</v>
      </c>
      <c r="B309" s="9" t="s">
        <v>3455</v>
      </c>
      <c r="C309" s="9" t="s">
        <v>3458</v>
      </c>
      <c r="D309" s="9" t="str">
        <f>SLR479_202312023[[#This Row],[Rok, publikacja]]&amp;SLR479_202312023[[#This Row],[DOI]]</f>
        <v>(2019) International Journal of Global Warming, 18 (3-4), pp. 385 - 400, DOI: 10.1504/IJGW.2019.101095</v>
      </c>
      <c r="E309" s="9" t="s">
        <v>3462</v>
      </c>
      <c r="F309" s="9" t="s">
        <v>3459</v>
      </c>
      <c r="G309" s="9">
        <f>MID(SLR479_202312023[[#This Row],[Rok, publikacja, cytowania]],2,4)+0</f>
        <v>2019</v>
      </c>
      <c r="H309" s="9">
        <f>(MID(SLR479_202312023[[#This Row],[Rok, publikacja, cytowania]],FIND(" Cited ",SLR479_202312023[[#This Row],[Rok, publikacja, cytowania]])+7,SLR479_202312023[[#This Row],[IlośćZnakówLCyt]]))+0</f>
        <v>2</v>
      </c>
      <c r="I309" s="9">
        <f>FIND(" Cited ",SLR479_202312023[[#This Row],[Rok, publikacja, cytowania]])+7</f>
        <v>80</v>
      </c>
      <c r="J309" s="9">
        <f>FIND(" times",SLR479_202312023[[#This Row],[Rok, publikacja, cytowania]])</f>
        <v>81</v>
      </c>
      <c r="K309" s="9">
        <f>SLR479_202312023[[#This Row],[koniecLCyt]]-SLR479_202312023[[#This Row],[poczLCyt]]</f>
        <v>1</v>
      </c>
      <c r="L309" s="9">
        <f xml:space="preserve"> FIND(" Cited ",SLR479_202312023[[#This Row],[Rok, publikacja, cytowania]])</f>
        <v>73</v>
      </c>
      <c r="M309" s="9" t="str">
        <f>MID(SLR479_202312023[[#This Row],[Rok, publikacja, cytowania]],1,SLR479_202312023[[#This Row],[L_znaków_bez_cytowań]])</f>
        <v xml:space="preserve">(2019) International Journal of Global Warming, 18 (3-4), pp. 385 - 400, </v>
      </c>
      <c r="N309" s="9" t="s">
        <v>3460</v>
      </c>
      <c r="O309" s="9" t="s">
        <v>3461</v>
      </c>
      <c r="P309" s="9">
        <f>COUNTIF(SLR479_202312023[[#This Row],[streszczenie]],"*"&amp;#REF!&amp;"*")</f>
        <v>0</v>
      </c>
      <c r="Q309" s="9">
        <f>COUNTIFS(SLR479_202312023[[#This Row],[streszczenie]],"*"&amp;#REF!&amp;"*",SLR479_202312023[[#This Row],[streszczenie]],"*"&amp;#REF!&amp;"*")</f>
        <v>0</v>
      </c>
      <c r="R309" s="9" t="s">
        <v>10</v>
      </c>
      <c r="S309" s="9" t="s">
        <v>11</v>
      </c>
      <c r="T309" s="9" t="s">
        <v>12</v>
      </c>
    </row>
    <row r="310" spans="1:20" x14ac:dyDescent="0.45">
      <c r="A310" s="9">
        <v>309</v>
      </c>
      <c r="B310" s="9" t="s">
        <v>3463</v>
      </c>
      <c r="C310" s="9" t="s">
        <v>3466</v>
      </c>
      <c r="D310" s="9" t="str">
        <f>SLR479_202312023[[#This Row],[Rok, publikacja]]&amp;SLR479_202312023[[#This Row],[DOI]]</f>
        <v>(2023) Research in Science Education, 53 (3), pp. 463 - 476, DOI: 10.1007/s11165-022-10064-8</v>
      </c>
      <c r="E310" s="9" t="s">
        <v>3470</v>
      </c>
      <c r="F310" s="9" t="s">
        <v>3467</v>
      </c>
      <c r="G310" s="9">
        <f>MID(SLR479_202312023[[#This Row],[Rok, publikacja, cytowania]],2,4)+0</f>
        <v>2023</v>
      </c>
      <c r="H310" s="9">
        <f>(MID(SLR479_202312023[[#This Row],[Rok, publikacja, cytowania]],FIND(" Cited ",SLR479_202312023[[#This Row],[Rok, publikacja, cytowania]])+7,SLR479_202312023[[#This Row],[IlośćZnakówLCyt]]))+0</f>
        <v>1</v>
      </c>
      <c r="I310" s="9">
        <f>FIND(" Cited ",SLR479_202312023[[#This Row],[Rok, publikacja, cytowania]])+7</f>
        <v>68</v>
      </c>
      <c r="J310" s="9">
        <f>FIND(" times",SLR479_202312023[[#This Row],[Rok, publikacja, cytowania]])</f>
        <v>69</v>
      </c>
      <c r="K310" s="9">
        <f>SLR479_202312023[[#This Row],[koniecLCyt]]-SLR479_202312023[[#This Row],[poczLCyt]]</f>
        <v>1</v>
      </c>
      <c r="L310" s="9">
        <f xml:space="preserve"> FIND(" Cited ",SLR479_202312023[[#This Row],[Rok, publikacja, cytowania]])</f>
        <v>61</v>
      </c>
      <c r="M310" s="9" t="str">
        <f>MID(SLR479_202312023[[#This Row],[Rok, publikacja, cytowania]],1,SLR479_202312023[[#This Row],[L_znaków_bez_cytowań]])</f>
        <v xml:space="preserve">(2023) Research in Science Education, 53 (3), pp. 463 - 476, </v>
      </c>
      <c r="N310" s="9" t="s">
        <v>3468</v>
      </c>
      <c r="O310" s="9" t="s">
        <v>3469</v>
      </c>
      <c r="P310" s="9">
        <f>COUNTIF(SLR479_202312023[[#This Row],[streszczenie]],"*"&amp;#REF!&amp;"*")</f>
        <v>0</v>
      </c>
      <c r="Q310" s="9">
        <f>COUNTIFS(SLR479_202312023[[#This Row],[streszczenie]],"*"&amp;#REF!&amp;"*",SLR479_202312023[[#This Row],[streszczenie]],"*"&amp;#REF!&amp;"*")</f>
        <v>0</v>
      </c>
      <c r="R310" s="9" t="s">
        <v>10</v>
      </c>
      <c r="S310" s="9" t="s">
        <v>11</v>
      </c>
      <c r="T310" s="9" t="s">
        <v>12</v>
      </c>
    </row>
    <row r="311" spans="1:20" x14ac:dyDescent="0.45">
      <c r="A311" s="9">
        <v>310</v>
      </c>
      <c r="B311" s="9" t="s">
        <v>859</v>
      </c>
      <c r="C311" s="9" t="s">
        <v>862</v>
      </c>
      <c r="D311" s="9" t="str">
        <f>SLR479_202312023[[#This Row],[Rok, publikacja]]&amp;SLR479_202312023[[#This Row],[DOI]]</f>
        <v>(2023) Sociology of Health and Illness, 45 (6), pp. 1276 - 1299, DOI: 10.1111/1467-9566.13519</v>
      </c>
      <c r="E311" s="9" t="s">
        <v>866</v>
      </c>
      <c r="F311" s="9" t="s">
        <v>863</v>
      </c>
      <c r="G311" s="9">
        <f>MID(SLR479_202312023[[#This Row],[Rok, publikacja, cytowania]],2,4)+0</f>
        <v>2023</v>
      </c>
      <c r="H311" s="9">
        <f>(MID(SLR479_202312023[[#This Row],[Rok, publikacja, cytowania]],FIND(" Cited ",SLR479_202312023[[#This Row],[Rok, publikacja, cytowania]])+7,SLR479_202312023[[#This Row],[IlośćZnakówLCyt]]))+0</f>
        <v>1</v>
      </c>
      <c r="I311" s="9">
        <f>FIND(" Cited ",SLR479_202312023[[#This Row],[Rok, publikacja, cytowania]])+7</f>
        <v>72</v>
      </c>
      <c r="J311" s="9">
        <f>FIND(" times",SLR479_202312023[[#This Row],[Rok, publikacja, cytowania]])</f>
        <v>73</v>
      </c>
      <c r="K311" s="9">
        <f>SLR479_202312023[[#This Row],[koniecLCyt]]-SLR479_202312023[[#This Row],[poczLCyt]]</f>
        <v>1</v>
      </c>
      <c r="L311" s="9">
        <f xml:space="preserve"> FIND(" Cited ",SLR479_202312023[[#This Row],[Rok, publikacja, cytowania]])</f>
        <v>65</v>
      </c>
      <c r="M311" s="9" t="str">
        <f>MID(SLR479_202312023[[#This Row],[Rok, publikacja, cytowania]],1,SLR479_202312023[[#This Row],[L_znaków_bez_cytowań]])</f>
        <v xml:space="preserve">(2023) Sociology of Health and Illness, 45 (6), pp. 1276 - 1299, </v>
      </c>
      <c r="N311" s="9" t="s">
        <v>864</v>
      </c>
      <c r="O311" s="9" t="s">
        <v>865</v>
      </c>
      <c r="P311" s="9">
        <f>COUNTIF(SLR479_202312023[[#This Row],[streszczenie]],"*"&amp;#REF!&amp;"*")</f>
        <v>0</v>
      </c>
      <c r="Q311" s="9">
        <f>COUNTIFS(SLR479_202312023[[#This Row],[streszczenie]],"*"&amp;#REF!&amp;"*",SLR479_202312023[[#This Row],[streszczenie]],"*"&amp;#REF!&amp;"*")</f>
        <v>0</v>
      </c>
      <c r="R311" s="9" t="s">
        <v>10</v>
      </c>
      <c r="S311" s="9" t="s">
        <v>11</v>
      </c>
      <c r="T311" s="9" t="s">
        <v>12</v>
      </c>
    </row>
    <row r="312" spans="1:20" x14ac:dyDescent="0.45">
      <c r="A312" s="9">
        <v>311</v>
      </c>
      <c r="B312" s="9" t="s">
        <v>883</v>
      </c>
      <c r="C312" s="9" t="s">
        <v>886</v>
      </c>
      <c r="D312" s="9" t="str">
        <f>SLR479_202312023[[#This Row],[Rok, publikacja]]&amp;SLR479_202312023[[#This Row],[DOI]]</f>
        <v>(2019) Studies in Higher Education, 44 (6), pp. 978 - 989, DOI: 10.1080/03075079.2017.1405253</v>
      </c>
      <c r="E312" s="9" t="s">
        <v>890</v>
      </c>
      <c r="F312" s="9" t="s">
        <v>887</v>
      </c>
      <c r="G312" s="9">
        <f>MID(SLR479_202312023[[#This Row],[Rok, publikacja, cytowania]],2,4)+0</f>
        <v>2019</v>
      </c>
      <c r="H312" s="9">
        <f>(MID(SLR479_202312023[[#This Row],[Rok, publikacja, cytowania]],FIND(" Cited ",SLR479_202312023[[#This Row],[Rok, publikacja, cytowania]])+7,SLR479_202312023[[#This Row],[IlośćZnakówLCyt]]))+0</f>
        <v>2</v>
      </c>
      <c r="I312" s="9">
        <f>FIND(" Cited ",SLR479_202312023[[#This Row],[Rok, publikacja, cytowania]])+7</f>
        <v>66</v>
      </c>
      <c r="J312" s="9">
        <f>FIND(" times",SLR479_202312023[[#This Row],[Rok, publikacja, cytowania]])</f>
        <v>67</v>
      </c>
      <c r="K312" s="9">
        <f>SLR479_202312023[[#This Row],[koniecLCyt]]-SLR479_202312023[[#This Row],[poczLCyt]]</f>
        <v>1</v>
      </c>
      <c r="L312" s="9">
        <f xml:space="preserve"> FIND(" Cited ",SLR479_202312023[[#This Row],[Rok, publikacja, cytowania]])</f>
        <v>59</v>
      </c>
      <c r="M312" s="9" t="str">
        <f>MID(SLR479_202312023[[#This Row],[Rok, publikacja, cytowania]],1,SLR479_202312023[[#This Row],[L_znaków_bez_cytowań]])</f>
        <v xml:space="preserve">(2019) Studies in Higher Education, 44 (6), pp. 978 - 989, </v>
      </c>
      <c r="N312" s="9" t="s">
        <v>888</v>
      </c>
      <c r="O312" s="9" t="s">
        <v>889</v>
      </c>
      <c r="P312" s="9">
        <f>COUNTIF(SLR479_202312023[[#This Row],[streszczenie]],"*"&amp;#REF!&amp;"*")</f>
        <v>0</v>
      </c>
      <c r="Q312" s="9">
        <f>COUNTIFS(SLR479_202312023[[#This Row],[streszczenie]],"*"&amp;#REF!&amp;"*",SLR479_202312023[[#This Row],[streszczenie]],"*"&amp;#REF!&amp;"*")</f>
        <v>0</v>
      </c>
      <c r="R312" s="9" t="s">
        <v>10</v>
      </c>
      <c r="S312" s="9" t="s">
        <v>11</v>
      </c>
      <c r="T312" s="9" t="s">
        <v>12</v>
      </c>
    </row>
    <row r="313" spans="1:20" x14ac:dyDescent="0.45">
      <c r="A313" s="9">
        <v>312</v>
      </c>
      <c r="B313" s="9" t="s">
        <v>3471</v>
      </c>
      <c r="C313" s="9" t="s">
        <v>3474</v>
      </c>
      <c r="D313" s="9" t="str">
        <f>SLR479_202312023[[#This Row],[Rok, publikacja]]&amp;SLR479_202312023[[#This Row],[DOI]]</f>
        <v>(2022) Frontiers in Psychology, 13, art. no. 1043417, DOI: 10.3389/fpsyg.2022.1043417</v>
      </c>
      <c r="E313" s="9" t="s">
        <v>3478</v>
      </c>
      <c r="F313" s="9" t="s">
        <v>3475</v>
      </c>
      <c r="G313" s="9">
        <f>MID(SLR479_202312023[[#This Row],[Rok, publikacja, cytowania]],2,4)+0</f>
        <v>2022</v>
      </c>
      <c r="H313" s="9">
        <f>(MID(SLR479_202312023[[#This Row],[Rok, publikacja, cytowania]],FIND(" Cited ",SLR479_202312023[[#This Row],[Rok, publikacja, cytowania]])+7,SLR479_202312023[[#This Row],[IlośćZnakówLCyt]]))+0</f>
        <v>1</v>
      </c>
      <c r="I313" s="9">
        <f>FIND(" Cited ",SLR479_202312023[[#This Row],[Rok, publikacja, cytowania]])+7</f>
        <v>61</v>
      </c>
      <c r="J313" s="9">
        <f>FIND(" times",SLR479_202312023[[#This Row],[Rok, publikacja, cytowania]])</f>
        <v>62</v>
      </c>
      <c r="K313" s="9">
        <f>SLR479_202312023[[#This Row],[koniecLCyt]]-SLR479_202312023[[#This Row],[poczLCyt]]</f>
        <v>1</v>
      </c>
      <c r="L313" s="9">
        <f xml:space="preserve"> FIND(" Cited ",SLR479_202312023[[#This Row],[Rok, publikacja, cytowania]])</f>
        <v>54</v>
      </c>
      <c r="M313" s="9" t="str">
        <f>MID(SLR479_202312023[[#This Row],[Rok, publikacja, cytowania]],1,SLR479_202312023[[#This Row],[L_znaków_bez_cytowań]])</f>
        <v xml:space="preserve">(2022) Frontiers in Psychology, 13, art. no. 1043417, </v>
      </c>
      <c r="N313" s="9" t="s">
        <v>3476</v>
      </c>
      <c r="O313" s="9" t="s">
        <v>3477</v>
      </c>
      <c r="P313" s="9">
        <f>COUNTIF(SLR479_202312023[[#This Row],[streszczenie]],"*"&amp;#REF!&amp;"*")</f>
        <v>0</v>
      </c>
      <c r="Q313" s="9">
        <f>COUNTIFS(SLR479_202312023[[#This Row],[streszczenie]],"*"&amp;#REF!&amp;"*",SLR479_202312023[[#This Row],[streszczenie]],"*"&amp;#REF!&amp;"*")</f>
        <v>0</v>
      </c>
      <c r="R313" s="9" t="s">
        <v>10</v>
      </c>
      <c r="S313" s="9" t="s">
        <v>11</v>
      </c>
      <c r="T313" s="9" t="s">
        <v>12</v>
      </c>
    </row>
    <row r="314" spans="1:20" x14ac:dyDescent="0.45">
      <c r="A314" s="9">
        <v>313</v>
      </c>
      <c r="B314" s="9" t="s">
        <v>907</v>
      </c>
      <c r="C314" s="9" t="s">
        <v>910</v>
      </c>
      <c r="D314" s="9" t="str">
        <f>SLR479_202312023[[#This Row],[Rok, publikacja]]&amp;SLR479_202312023[[#This Row],[DOI]]</f>
        <v>(2021) Education and Training, 63 (1), pp. 135 - 149, DOI: 10.1108/ET-02-2020-0029</v>
      </c>
      <c r="E314" s="9" t="s">
        <v>914</v>
      </c>
      <c r="F314" s="9" t="s">
        <v>911</v>
      </c>
      <c r="G314" s="9">
        <f>MID(SLR479_202312023[[#This Row],[Rok, publikacja, cytowania]],2,4)+0</f>
        <v>2021</v>
      </c>
      <c r="H314" s="9">
        <f>(MID(SLR479_202312023[[#This Row],[Rok, publikacja, cytowania]],FIND(" Cited ",SLR479_202312023[[#This Row],[Rok, publikacja, cytowania]])+7,SLR479_202312023[[#This Row],[IlośćZnakówLCyt]]))+0</f>
        <v>2</v>
      </c>
      <c r="I314" s="9">
        <f>FIND(" Cited ",SLR479_202312023[[#This Row],[Rok, publikacja, cytowania]])+7</f>
        <v>61</v>
      </c>
      <c r="J314" s="9">
        <f>FIND(" times",SLR479_202312023[[#This Row],[Rok, publikacja, cytowania]])</f>
        <v>62</v>
      </c>
      <c r="K314" s="9">
        <f>SLR479_202312023[[#This Row],[koniecLCyt]]-SLR479_202312023[[#This Row],[poczLCyt]]</f>
        <v>1</v>
      </c>
      <c r="L314" s="9">
        <f xml:space="preserve"> FIND(" Cited ",SLR479_202312023[[#This Row],[Rok, publikacja, cytowania]])</f>
        <v>54</v>
      </c>
      <c r="M314" s="9" t="str">
        <f>MID(SLR479_202312023[[#This Row],[Rok, publikacja, cytowania]],1,SLR479_202312023[[#This Row],[L_znaków_bez_cytowań]])</f>
        <v xml:space="preserve">(2021) Education and Training, 63 (1), pp. 135 - 149, </v>
      </c>
      <c r="N314" s="9" t="s">
        <v>912</v>
      </c>
      <c r="O314" s="9" t="s">
        <v>913</v>
      </c>
      <c r="P314" s="9">
        <f>COUNTIF(SLR479_202312023[[#This Row],[streszczenie]],"*"&amp;#REF!&amp;"*")</f>
        <v>0</v>
      </c>
      <c r="Q314" s="9">
        <f>COUNTIFS(SLR479_202312023[[#This Row],[streszczenie]],"*"&amp;#REF!&amp;"*",SLR479_202312023[[#This Row],[streszczenie]],"*"&amp;#REF!&amp;"*")</f>
        <v>0</v>
      </c>
      <c r="R314" s="9" t="s">
        <v>10</v>
      </c>
      <c r="S314" s="9" t="s">
        <v>11</v>
      </c>
      <c r="T314" s="9" t="s">
        <v>12</v>
      </c>
    </row>
    <row r="315" spans="1:20" x14ac:dyDescent="0.45">
      <c r="A315" s="9">
        <v>314</v>
      </c>
      <c r="B315" s="9" t="s">
        <v>915</v>
      </c>
      <c r="C315" s="9" t="s">
        <v>918</v>
      </c>
      <c r="D315" s="9" t="str">
        <f>SLR479_202312023[[#This Row],[Rok, publikacja]]&amp;SLR479_202312023[[#This Row],[DOI]]</f>
        <v>(2021) Tertiary Education and Management, 27 (4), pp. 313 - 330, DOI: 10.1007/s11233-021-09078-0</v>
      </c>
      <c r="E315" s="9" t="s">
        <v>922</v>
      </c>
      <c r="F315" s="9" t="s">
        <v>919</v>
      </c>
      <c r="G315" s="9">
        <f>MID(SLR479_202312023[[#This Row],[Rok, publikacja, cytowania]],2,4)+0</f>
        <v>2021</v>
      </c>
      <c r="H315" s="9">
        <f>(MID(SLR479_202312023[[#This Row],[Rok, publikacja, cytowania]],FIND(" Cited ",SLR479_202312023[[#This Row],[Rok, publikacja, cytowania]])+7,SLR479_202312023[[#This Row],[IlośćZnakówLCyt]]))+0</f>
        <v>1</v>
      </c>
      <c r="I315" s="9">
        <f>FIND(" Cited ",SLR479_202312023[[#This Row],[Rok, publikacja, cytowania]])+7</f>
        <v>72</v>
      </c>
      <c r="J315" s="9">
        <f>FIND(" times",SLR479_202312023[[#This Row],[Rok, publikacja, cytowania]])</f>
        <v>73</v>
      </c>
      <c r="K315" s="9">
        <f>SLR479_202312023[[#This Row],[koniecLCyt]]-SLR479_202312023[[#This Row],[poczLCyt]]</f>
        <v>1</v>
      </c>
      <c r="L315" s="9">
        <f xml:space="preserve"> FIND(" Cited ",SLR479_202312023[[#This Row],[Rok, publikacja, cytowania]])</f>
        <v>65</v>
      </c>
      <c r="M315" s="9" t="str">
        <f>MID(SLR479_202312023[[#This Row],[Rok, publikacja, cytowania]],1,SLR479_202312023[[#This Row],[L_znaków_bez_cytowań]])</f>
        <v xml:space="preserve">(2021) Tertiary Education and Management, 27 (4), pp. 313 - 330, </v>
      </c>
      <c r="N315" s="9" t="s">
        <v>920</v>
      </c>
      <c r="O315" s="9" t="s">
        <v>921</v>
      </c>
      <c r="P315" s="9">
        <f>COUNTIF(SLR479_202312023[[#This Row],[streszczenie]],"*"&amp;#REF!&amp;"*")</f>
        <v>0</v>
      </c>
      <c r="Q315" s="9">
        <f>COUNTIFS(SLR479_202312023[[#This Row],[streszczenie]],"*"&amp;#REF!&amp;"*",SLR479_202312023[[#This Row],[streszczenie]],"*"&amp;#REF!&amp;"*")</f>
        <v>0</v>
      </c>
      <c r="R315" s="9" t="s">
        <v>10</v>
      </c>
      <c r="S315" s="9" t="s">
        <v>11</v>
      </c>
      <c r="T315" s="9" t="s">
        <v>12</v>
      </c>
    </row>
    <row r="316" spans="1:20" x14ac:dyDescent="0.45">
      <c r="A316" s="9">
        <v>315</v>
      </c>
      <c r="B316" s="9" t="s">
        <v>930</v>
      </c>
      <c r="C316" s="9" t="s">
        <v>932</v>
      </c>
      <c r="D316" s="9" t="str">
        <f>SLR479_202312023[[#This Row],[Rok, publikacja]]&amp;SLR479_202312023[[#This Row],[DOI]]</f>
        <v>(2021) ASEE Annual Conference and Exposition, Conference Proceedings, 0</v>
      </c>
      <c r="E316" s="9" t="s">
        <v>935</v>
      </c>
      <c r="F316" s="9" t="s">
        <v>933</v>
      </c>
      <c r="G316" s="9">
        <f>MID(SLR479_202312023[[#This Row],[Rok, publikacja, cytowania]],2,4)+0</f>
        <v>2021</v>
      </c>
      <c r="H316" s="9">
        <f>(MID(SLR479_202312023[[#This Row],[Rok, publikacja, cytowania]],FIND(" Cited ",SLR479_202312023[[#This Row],[Rok, publikacja, cytowania]])+7,SLR479_202312023[[#This Row],[IlośćZnakówLCyt]]))+0</f>
        <v>1</v>
      </c>
      <c r="I316" s="9">
        <f>FIND(" Cited ",SLR479_202312023[[#This Row],[Rok, publikacja, cytowania]])+7</f>
        <v>77</v>
      </c>
      <c r="J316" s="9">
        <f>FIND(" times",SLR479_202312023[[#This Row],[Rok, publikacja, cytowania]])</f>
        <v>78</v>
      </c>
      <c r="K316" s="9">
        <f>SLR479_202312023[[#This Row],[koniecLCyt]]-SLR479_202312023[[#This Row],[poczLCyt]]</f>
        <v>1</v>
      </c>
      <c r="L316" s="9">
        <f xml:space="preserve"> FIND(" Cited ",SLR479_202312023[[#This Row],[Rok, publikacja, cytowania]])</f>
        <v>70</v>
      </c>
      <c r="M316" s="9" t="str">
        <f>MID(SLR479_202312023[[#This Row],[Rok, publikacja, cytowania]],1,SLR479_202312023[[#This Row],[L_znaków_bez_cytowań]])</f>
        <v xml:space="preserve">(2021) ASEE Annual Conference and Exposition, Conference Proceedings, </v>
      </c>
      <c r="N316" s="9">
        <v>0</v>
      </c>
      <c r="O316" s="9" t="s">
        <v>934</v>
      </c>
      <c r="P316" s="9">
        <f>COUNTIF(SLR479_202312023[[#This Row],[streszczenie]],"*"&amp;#REF!&amp;"*")</f>
        <v>0</v>
      </c>
      <c r="Q316" s="9">
        <f>COUNTIFS(SLR479_202312023[[#This Row],[streszczenie]],"*"&amp;#REF!&amp;"*",SLR479_202312023[[#This Row],[streszczenie]],"*"&amp;#REF!&amp;"*")</f>
        <v>0</v>
      </c>
      <c r="R316" s="9" t="s">
        <v>10</v>
      </c>
      <c r="S316" s="9" t="s">
        <v>207</v>
      </c>
      <c r="T316" s="9" t="s">
        <v>12</v>
      </c>
    </row>
    <row r="317" spans="1:20" x14ac:dyDescent="0.45">
      <c r="A317" s="9">
        <v>316</v>
      </c>
      <c r="B317" s="9" t="s">
        <v>3479</v>
      </c>
      <c r="C317" s="9" t="s">
        <v>3482</v>
      </c>
      <c r="D317" s="9" t="str">
        <f>SLR479_202312023[[#This Row],[Rok, publikacja]]&amp;SLR479_202312023[[#This Row],[DOI]]</f>
        <v>(2017) Higher Education Research and Development, 36 (7), pp. 1448 - 1462, DOI: 10.1080/07294360.2017.1325846</v>
      </c>
      <c r="E317" s="9" t="s">
        <v>3486</v>
      </c>
      <c r="F317" s="9" t="s">
        <v>3483</v>
      </c>
      <c r="G317" s="9">
        <f>MID(SLR479_202312023[[#This Row],[Rok, publikacja, cytowania]],2,4)+0</f>
        <v>2017</v>
      </c>
      <c r="H317" s="9">
        <f>(MID(SLR479_202312023[[#This Row],[Rok, publikacja, cytowania]],FIND(" Cited ",SLR479_202312023[[#This Row],[Rok, publikacja, cytowania]])+7,SLR479_202312023[[#This Row],[IlośćZnakówLCyt]]))+0</f>
        <v>2</v>
      </c>
      <c r="I317" s="9">
        <f>FIND(" Cited ",SLR479_202312023[[#This Row],[Rok, publikacja, cytowania]])+7</f>
        <v>82</v>
      </c>
      <c r="J317" s="9">
        <f>FIND(" times",SLR479_202312023[[#This Row],[Rok, publikacja, cytowania]])</f>
        <v>83</v>
      </c>
      <c r="K317" s="9">
        <f>SLR479_202312023[[#This Row],[koniecLCyt]]-SLR479_202312023[[#This Row],[poczLCyt]]</f>
        <v>1</v>
      </c>
      <c r="L317" s="9">
        <f xml:space="preserve"> FIND(" Cited ",SLR479_202312023[[#This Row],[Rok, publikacja, cytowania]])</f>
        <v>75</v>
      </c>
      <c r="M317" s="9" t="str">
        <f>MID(SLR479_202312023[[#This Row],[Rok, publikacja, cytowania]],1,SLR479_202312023[[#This Row],[L_znaków_bez_cytowań]])</f>
        <v xml:space="preserve">(2017) Higher Education Research and Development, 36 (7), pp. 1448 - 1462, </v>
      </c>
      <c r="N317" s="9" t="s">
        <v>3484</v>
      </c>
      <c r="O317" s="9" t="s">
        <v>3485</v>
      </c>
      <c r="P317" s="9">
        <f>COUNTIF(SLR479_202312023[[#This Row],[streszczenie]],"*"&amp;#REF!&amp;"*")</f>
        <v>0</v>
      </c>
      <c r="Q317" s="9">
        <f>COUNTIFS(SLR479_202312023[[#This Row],[streszczenie]],"*"&amp;#REF!&amp;"*",SLR479_202312023[[#This Row],[streszczenie]],"*"&amp;#REF!&amp;"*")</f>
        <v>0</v>
      </c>
      <c r="R317" s="9" t="s">
        <v>10</v>
      </c>
      <c r="S317" s="9" t="s">
        <v>11</v>
      </c>
      <c r="T317" s="9" t="s">
        <v>12</v>
      </c>
    </row>
    <row r="318" spans="1:20" x14ac:dyDescent="0.45">
      <c r="A318" s="9">
        <v>317</v>
      </c>
      <c r="B318" s="9" t="s">
        <v>3487</v>
      </c>
      <c r="C318" s="9" t="s">
        <v>3490</v>
      </c>
      <c r="D318" s="9" t="str">
        <f>SLR479_202312023[[#This Row],[Rok, publikacja]]&amp;SLR479_202312023[[#This Row],[DOI]]</f>
        <v>(2020) Strategic Marketing of Higher Education in Africa, pp. 116 - 135, DOI: 10.4324/9780429320934-9</v>
      </c>
      <c r="E318" s="9" t="s">
        <v>3494</v>
      </c>
      <c r="F318" s="9" t="s">
        <v>3491</v>
      </c>
      <c r="G318" s="9">
        <f>MID(SLR479_202312023[[#This Row],[Rok, publikacja, cytowania]],2,4)+0</f>
        <v>2020</v>
      </c>
      <c r="H318" s="9">
        <f>(MID(SLR479_202312023[[#This Row],[Rok, publikacja, cytowania]],FIND(" Cited ",SLR479_202312023[[#This Row],[Rok, publikacja, cytowania]])+7,SLR479_202312023[[#This Row],[IlośćZnakówLCyt]]))+0</f>
        <v>2</v>
      </c>
      <c r="I318" s="9">
        <f>FIND(" Cited ",SLR479_202312023[[#This Row],[Rok, publikacja, cytowania]])+7</f>
        <v>80</v>
      </c>
      <c r="J318" s="9">
        <f>FIND(" times",SLR479_202312023[[#This Row],[Rok, publikacja, cytowania]])</f>
        <v>81</v>
      </c>
      <c r="K318" s="9">
        <f>SLR479_202312023[[#This Row],[koniecLCyt]]-SLR479_202312023[[#This Row],[poczLCyt]]</f>
        <v>1</v>
      </c>
      <c r="L318" s="9">
        <f xml:space="preserve"> FIND(" Cited ",SLR479_202312023[[#This Row],[Rok, publikacja, cytowania]])</f>
        <v>73</v>
      </c>
      <c r="M318" s="9" t="str">
        <f>MID(SLR479_202312023[[#This Row],[Rok, publikacja, cytowania]],1,SLR479_202312023[[#This Row],[L_znaków_bez_cytowań]])</f>
        <v xml:space="preserve">(2020) Strategic Marketing of Higher Education in Africa, pp. 116 - 135, </v>
      </c>
      <c r="N318" s="9" t="s">
        <v>3492</v>
      </c>
      <c r="O318" s="9" t="s">
        <v>3493</v>
      </c>
      <c r="P318" s="9">
        <f>COUNTIF(SLR479_202312023[[#This Row],[streszczenie]],"*"&amp;#REF!&amp;"*")</f>
        <v>0</v>
      </c>
      <c r="Q318" s="9">
        <f>COUNTIFS(SLR479_202312023[[#This Row],[streszczenie]],"*"&amp;#REF!&amp;"*",SLR479_202312023[[#This Row],[streszczenie]],"*"&amp;#REF!&amp;"*")</f>
        <v>0</v>
      </c>
      <c r="R318" s="9" t="s">
        <v>10</v>
      </c>
      <c r="S318" s="9" t="s">
        <v>128</v>
      </c>
      <c r="T318" s="9" t="s">
        <v>12</v>
      </c>
    </row>
    <row r="319" spans="1:20" x14ac:dyDescent="0.45">
      <c r="A319" s="9">
        <v>318</v>
      </c>
      <c r="B319" s="9" t="s">
        <v>3495</v>
      </c>
      <c r="C319" s="9" t="s">
        <v>3497</v>
      </c>
      <c r="D319" s="9" t="str">
        <f>SLR479_202312023[[#This Row],[Rok, publikacja]]&amp;SLR479_202312023[[#This Row],[DOI]]</f>
        <v>(2007) Greener Management International, (57), pp. 105 - 131, 0</v>
      </c>
      <c r="E319" s="9" t="s">
        <v>3500</v>
      </c>
      <c r="F319" s="9" t="s">
        <v>3498</v>
      </c>
      <c r="G319" s="9">
        <f>MID(SLR479_202312023[[#This Row],[Rok, publikacja, cytowania]],2,4)+0</f>
        <v>2007</v>
      </c>
      <c r="H319" s="9">
        <f>(MID(SLR479_202312023[[#This Row],[Rok, publikacja, cytowania]],FIND(" Cited ",SLR479_202312023[[#This Row],[Rok, publikacja, cytowania]])+7,SLR479_202312023[[#This Row],[IlośćZnakówLCyt]]))+0</f>
        <v>2</v>
      </c>
      <c r="I319" s="9">
        <f>FIND(" Cited ",SLR479_202312023[[#This Row],[Rok, publikacja, cytowania]])+7</f>
        <v>69</v>
      </c>
      <c r="J319" s="9">
        <f>FIND(" times",SLR479_202312023[[#This Row],[Rok, publikacja, cytowania]])</f>
        <v>70</v>
      </c>
      <c r="K319" s="9">
        <f>SLR479_202312023[[#This Row],[koniecLCyt]]-SLR479_202312023[[#This Row],[poczLCyt]]</f>
        <v>1</v>
      </c>
      <c r="L319" s="9">
        <f xml:space="preserve"> FIND(" Cited ",SLR479_202312023[[#This Row],[Rok, publikacja, cytowania]])</f>
        <v>62</v>
      </c>
      <c r="M319" s="9" t="str">
        <f>MID(SLR479_202312023[[#This Row],[Rok, publikacja, cytowania]],1,SLR479_202312023[[#This Row],[L_znaków_bez_cytowań]])</f>
        <v xml:space="preserve">(2007) Greener Management International, (57), pp. 105 - 131, </v>
      </c>
      <c r="N319" s="9">
        <v>0</v>
      </c>
      <c r="O319" s="9" t="s">
        <v>3499</v>
      </c>
      <c r="P319" s="9">
        <f>COUNTIF(SLR479_202312023[[#This Row],[streszczenie]],"*"&amp;#REF!&amp;"*")</f>
        <v>0</v>
      </c>
      <c r="Q319" s="9">
        <f>COUNTIFS(SLR479_202312023[[#This Row],[streszczenie]],"*"&amp;#REF!&amp;"*",SLR479_202312023[[#This Row],[streszczenie]],"*"&amp;#REF!&amp;"*")</f>
        <v>0</v>
      </c>
      <c r="R319" s="9" t="s">
        <v>10</v>
      </c>
      <c r="S319" s="9" t="s">
        <v>11</v>
      </c>
      <c r="T319" s="9" t="s">
        <v>12</v>
      </c>
    </row>
    <row r="320" spans="1:20" x14ac:dyDescent="0.45">
      <c r="A320" s="9">
        <v>319</v>
      </c>
      <c r="B320" s="9" t="s">
        <v>3501</v>
      </c>
      <c r="C320" s="9" t="s">
        <v>3503</v>
      </c>
      <c r="D320" s="9" t="str">
        <f>SLR479_202312023[[#This Row],[Rok, publikacja]]&amp;SLR479_202312023[[#This Row],[DOI]]</f>
        <v>(2022) Digital Library Perspectives, 38 (4), pp. 521 - 531, DOI: 10.1108/DLP-05-2021-0038</v>
      </c>
      <c r="E320" s="9" t="s">
        <v>3507</v>
      </c>
      <c r="F320" s="9" t="s">
        <v>3504</v>
      </c>
      <c r="G320" s="9">
        <f>MID(SLR479_202312023[[#This Row],[Rok, publikacja, cytowania]],2,4)+0</f>
        <v>2022</v>
      </c>
      <c r="H320" s="9">
        <f>(MID(SLR479_202312023[[#This Row],[Rok, publikacja, cytowania]],FIND(" Cited ",SLR479_202312023[[#This Row],[Rok, publikacja, cytowania]])+7,SLR479_202312023[[#This Row],[IlośćZnakówLCyt]]))+0</f>
        <v>2</v>
      </c>
      <c r="I320" s="9">
        <f>FIND(" Cited ",SLR479_202312023[[#This Row],[Rok, publikacja, cytowania]])+7</f>
        <v>67</v>
      </c>
      <c r="J320" s="9">
        <f>FIND(" times",SLR479_202312023[[#This Row],[Rok, publikacja, cytowania]])</f>
        <v>68</v>
      </c>
      <c r="K320" s="9">
        <f>SLR479_202312023[[#This Row],[koniecLCyt]]-SLR479_202312023[[#This Row],[poczLCyt]]</f>
        <v>1</v>
      </c>
      <c r="L320" s="9">
        <f xml:space="preserve"> FIND(" Cited ",SLR479_202312023[[#This Row],[Rok, publikacja, cytowania]])</f>
        <v>60</v>
      </c>
      <c r="M320" s="9" t="str">
        <f>MID(SLR479_202312023[[#This Row],[Rok, publikacja, cytowania]],1,SLR479_202312023[[#This Row],[L_znaków_bez_cytowań]])</f>
        <v xml:space="preserve">(2022) Digital Library Perspectives, 38 (4), pp. 521 - 531, </v>
      </c>
      <c r="N320" s="9" t="s">
        <v>3505</v>
      </c>
      <c r="O320" s="9" t="s">
        <v>3506</v>
      </c>
      <c r="P320" s="9">
        <f>COUNTIF(SLR479_202312023[[#This Row],[streszczenie]],"*"&amp;#REF!&amp;"*")</f>
        <v>0</v>
      </c>
      <c r="Q320" s="9">
        <f>COUNTIFS(SLR479_202312023[[#This Row],[streszczenie]],"*"&amp;#REF!&amp;"*",SLR479_202312023[[#This Row],[streszczenie]],"*"&amp;#REF!&amp;"*")</f>
        <v>0</v>
      </c>
      <c r="R320" s="9" t="s">
        <v>10</v>
      </c>
      <c r="S320" s="9" t="s">
        <v>11</v>
      </c>
      <c r="T320" s="9" t="s">
        <v>12</v>
      </c>
    </row>
    <row r="321" spans="1:20" x14ac:dyDescent="0.45">
      <c r="A321" s="9">
        <v>320</v>
      </c>
      <c r="B321" s="9" t="s">
        <v>3508</v>
      </c>
      <c r="C321" s="9" t="s">
        <v>3511</v>
      </c>
      <c r="D321" s="9" t="str">
        <f>SLR479_202312023[[#This Row],[Rok, publikacja]]&amp;SLR479_202312023[[#This Row],[DOI]]</f>
        <v>(2021) International Journal of Innovation and Learning, 30 (1), pp. 1 - 18, DOI: 10.1504/IJIL.2021.116565</v>
      </c>
      <c r="E321" s="9" t="s">
        <v>3515</v>
      </c>
      <c r="F321" s="9" t="s">
        <v>3512</v>
      </c>
      <c r="G321" s="9">
        <f>MID(SLR479_202312023[[#This Row],[Rok, publikacja, cytowania]],2,4)+0</f>
        <v>2021</v>
      </c>
      <c r="H321" s="9">
        <f>(MID(SLR479_202312023[[#This Row],[Rok, publikacja, cytowania]],FIND(" Cited ",SLR479_202312023[[#This Row],[Rok, publikacja, cytowania]])+7,SLR479_202312023[[#This Row],[IlośćZnakówLCyt]]))+0</f>
        <v>1</v>
      </c>
      <c r="I321" s="9">
        <f>FIND(" Cited ",SLR479_202312023[[#This Row],[Rok, publikacja, cytowania]])+7</f>
        <v>84</v>
      </c>
      <c r="J321" s="9">
        <f>FIND(" times",SLR479_202312023[[#This Row],[Rok, publikacja, cytowania]])</f>
        <v>85</v>
      </c>
      <c r="K321" s="9">
        <f>SLR479_202312023[[#This Row],[koniecLCyt]]-SLR479_202312023[[#This Row],[poczLCyt]]</f>
        <v>1</v>
      </c>
      <c r="L321" s="9">
        <f xml:space="preserve"> FIND(" Cited ",SLR479_202312023[[#This Row],[Rok, publikacja, cytowania]])</f>
        <v>77</v>
      </c>
      <c r="M321" s="9" t="str">
        <f>MID(SLR479_202312023[[#This Row],[Rok, publikacja, cytowania]],1,SLR479_202312023[[#This Row],[L_znaków_bez_cytowań]])</f>
        <v xml:space="preserve">(2021) International Journal of Innovation and Learning, 30 (1), pp. 1 - 18, </v>
      </c>
      <c r="N321" s="9" t="s">
        <v>3513</v>
      </c>
      <c r="O321" s="9" t="s">
        <v>3514</v>
      </c>
      <c r="P321" s="9">
        <f>COUNTIF(SLR479_202312023[[#This Row],[streszczenie]],"*"&amp;#REF!&amp;"*")</f>
        <v>0</v>
      </c>
      <c r="Q321" s="9">
        <f>COUNTIFS(SLR479_202312023[[#This Row],[streszczenie]],"*"&amp;#REF!&amp;"*",SLR479_202312023[[#This Row],[streszczenie]],"*"&amp;#REF!&amp;"*")</f>
        <v>0</v>
      </c>
      <c r="R321" s="9" t="s">
        <v>10</v>
      </c>
      <c r="S321" s="9" t="s">
        <v>207</v>
      </c>
      <c r="T321" s="9" t="s">
        <v>12</v>
      </c>
    </row>
    <row r="322" spans="1:20" x14ac:dyDescent="0.45">
      <c r="A322" s="9">
        <v>321</v>
      </c>
      <c r="B322" s="9" t="s">
        <v>3516</v>
      </c>
      <c r="C322" s="9" t="s">
        <v>3519</v>
      </c>
      <c r="D322" s="9" t="str">
        <f>SLR479_202312023[[#This Row],[Rok, publikacja]]&amp;SLR479_202312023[[#This Row],[DOI]]</f>
        <v>(2022) Meditari Accountancy Research, 30 (6), pp. 1393 - 1418, DOI: 10.1108/MEDAR-11-2020-1060</v>
      </c>
      <c r="E322" s="9" t="s">
        <v>3523</v>
      </c>
      <c r="F322" s="9" t="s">
        <v>3520</v>
      </c>
      <c r="G322" s="9">
        <f>MID(SLR479_202312023[[#This Row],[Rok, publikacja, cytowania]],2,4)+0</f>
        <v>2022</v>
      </c>
      <c r="H322" s="9">
        <f>(MID(SLR479_202312023[[#This Row],[Rok, publikacja, cytowania]],FIND(" Cited ",SLR479_202312023[[#This Row],[Rok, publikacja, cytowania]])+7,SLR479_202312023[[#This Row],[IlośćZnakówLCyt]]))+0</f>
        <v>2</v>
      </c>
      <c r="I322" s="9">
        <f>FIND(" Cited ",SLR479_202312023[[#This Row],[Rok, publikacja, cytowania]])+7</f>
        <v>70</v>
      </c>
      <c r="J322" s="9">
        <f>FIND(" times",SLR479_202312023[[#This Row],[Rok, publikacja, cytowania]])</f>
        <v>71</v>
      </c>
      <c r="K322" s="9">
        <f>SLR479_202312023[[#This Row],[koniecLCyt]]-SLR479_202312023[[#This Row],[poczLCyt]]</f>
        <v>1</v>
      </c>
      <c r="L322" s="9">
        <f xml:space="preserve"> FIND(" Cited ",SLR479_202312023[[#This Row],[Rok, publikacja, cytowania]])</f>
        <v>63</v>
      </c>
      <c r="M322" s="9" t="str">
        <f>MID(SLR479_202312023[[#This Row],[Rok, publikacja, cytowania]],1,SLR479_202312023[[#This Row],[L_znaków_bez_cytowań]])</f>
        <v xml:space="preserve">(2022) Meditari Accountancy Research, 30 (6), pp. 1393 - 1418, </v>
      </c>
      <c r="N322" s="9" t="s">
        <v>3521</v>
      </c>
      <c r="O322" s="9" t="s">
        <v>3522</v>
      </c>
      <c r="P322" s="9">
        <f>COUNTIF(SLR479_202312023[[#This Row],[streszczenie]],"*"&amp;#REF!&amp;"*")</f>
        <v>0</v>
      </c>
      <c r="Q322" s="9">
        <f>COUNTIFS(SLR479_202312023[[#This Row],[streszczenie]],"*"&amp;#REF!&amp;"*",SLR479_202312023[[#This Row],[streszczenie]],"*"&amp;#REF!&amp;"*")</f>
        <v>0</v>
      </c>
      <c r="R322" s="9" t="s">
        <v>10</v>
      </c>
      <c r="S322" s="9" t="s">
        <v>11</v>
      </c>
      <c r="T322" s="9" t="s">
        <v>12</v>
      </c>
    </row>
    <row r="323" spans="1:20" x14ac:dyDescent="0.45">
      <c r="A323" s="9">
        <v>322</v>
      </c>
      <c r="B323" s="9" t="s">
        <v>3524</v>
      </c>
      <c r="C323" s="9" t="s">
        <v>3527</v>
      </c>
      <c r="D323" s="9" t="str">
        <f>SLR479_202312023[[#This Row],[Rok, publikacja]]&amp;SLR479_202312023[[#This Row],[DOI]]</f>
        <v>(2022) International Journal of STEM Education, 9 (1), art. no. 54, DOI: 10.1186/s40594-022-00370-y</v>
      </c>
      <c r="E323" s="9" t="s">
        <v>3531</v>
      </c>
      <c r="F323" s="9" t="s">
        <v>3528</v>
      </c>
      <c r="G323" s="9">
        <f>MID(SLR479_202312023[[#This Row],[Rok, publikacja, cytowania]],2,4)+0</f>
        <v>2022</v>
      </c>
      <c r="H323" s="9">
        <f>(MID(SLR479_202312023[[#This Row],[Rok, publikacja, cytowania]],FIND(" Cited ",SLR479_202312023[[#This Row],[Rok, publikacja, cytowania]])+7,SLR479_202312023[[#This Row],[IlośćZnakówLCyt]]))+0</f>
        <v>2</v>
      </c>
      <c r="I323" s="9">
        <f>FIND(" Cited ",SLR479_202312023[[#This Row],[Rok, publikacja, cytowania]])+7</f>
        <v>75</v>
      </c>
      <c r="J323" s="9">
        <f>FIND(" times",SLR479_202312023[[#This Row],[Rok, publikacja, cytowania]])</f>
        <v>76</v>
      </c>
      <c r="K323" s="9">
        <f>SLR479_202312023[[#This Row],[koniecLCyt]]-SLR479_202312023[[#This Row],[poczLCyt]]</f>
        <v>1</v>
      </c>
      <c r="L323" s="9">
        <f xml:space="preserve"> FIND(" Cited ",SLR479_202312023[[#This Row],[Rok, publikacja, cytowania]])</f>
        <v>68</v>
      </c>
      <c r="M323" s="9" t="str">
        <f>MID(SLR479_202312023[[#This Row],[Rok, publikacja, cytowania]],1,SLR479_202312023[[#This Row],[L_znaków_bez_cytowań]])</f>
        <v xml:space="preserve">(2022) International Journal of STEM Education, 9 (1), art. no. 54, </v>
      </c>
      <c r="N323" s="9" t="s">
        <v>3529</v>
      </c>
      <c r="O323" s="9" t="s">
        <v>3530</v>
      </c>
      <c r="P323" s="9">
        <f>COUNTIF(SLR479_202312023[[#This Row],[streszczenie]],"*"&amp;#REF!&amp;"*")</f>
        <v>0</v>
      </c>
      <c r="Q323" s="9">
        <f>COUNTIFS(SLR479_202312023[[#This Row],[streszczenie]],"*"&amp;#REF!&amp;"*",SLR479_202312023[[#This Row],[streszczenie]],"*"&amp;#REF!&amp;"*")</f>
        <v>0</v>
      </c>
      <c r="R323" s="9" t="s">
        <v>10</v>
      </c>
      <c r="S323" s="9" t="s">
        <v>11</v>
      </c>
      <c r="T323" s="9" t="s">
        <v>12</v>
      </c>
    </row>
    <row r="324" spans="1:20" x14ac:dyDescent="0.45">
      <c r="A324" s="9">
        <v>323</v>
      </c>
      <c r="B324" s="9" t="s">
        <v>973</v>
      </c>
      <c r="C324" s="9" t="s">
        <v>975</v>
      </c>
      <c r="D324" s="9" t="str">
        <f>SLR479_202312023[[#This Row],[Rok, publikacja]]&amp;SLR479_202312023[[#This Row],[DOI]]</f>
        <v>(2019) International Journal of Christianity and Education, 23 (3), pp. 299 - 311, DOI: 10.1177/2056997119865557</v>
      </c>
      <c r="E324" s="9" t="s">
        <v>979</v>
      </c>
      <c r="F324" s="9" t="s">
        <v>976</v>
      </c>
      <c r="G324" s="9">
        <f>MID(SLR479_202312023[[#This Row],[Rok, publikacja, cytowania]],2,4)+0</f>
        <v>2019</v>
      </c>
      <c r="H324" s="9">
        <f>(MID(SLR479_202312023[[#This Row],[Rok, publikacja, cytowania]],FIND(" Cited ",SLR479_202312023[[#This Row],[Rok, publikacja, cytowania]])+7,SLR479_202312023[[#This Row],[IlośćZnakówLCyt]]))+0</f>
        <v>2</v>
      </c>
      <c r="I324" s="9">
        <f>FIND(" Cited ",SLR479_202312023[[#This Row],[Rok, publikacja, cytowania]])+7</f>
        <v>90</v>
      </c>
      <c r="J324" s="9">
        <f>FIND(" times",SLR479_202312023[[#This Row],[Rok, publikacja, cytowania]])</f>
        <v>91</v>
      </c>
      <c r="K324" s="9">
        <f>SLR479_202312023[[#This Row],[koniecLCyt]]-SLR479_202312023[[#This Row],[poczLCyt]]</f>
        <v>1</v>
      </c>
      <c r="L324" s="9">
        <f xml:space="preserve"> FIND(" Cited ",SLR479_202312023[[#This Row],[Rok, publikacja, cytowania]])</f>
        <v>83</v>
      </c>
      <c r="M324" s="9" t="str">
        <f>MID(SLR479_202312023[[#This Row],[Rok, publikacja, cytowania]],1,SLR479_202312023[[#This Row],[L_znaków_bez_cytowań]])</f>
        <v xml:space="preserve">(2019) International Journal of Christianity and Education, 23 (3), pp. 299 - 311, </v>
      </c>
      <c r="N324" s="9" t="s">
        <v>977</v>
      </c>
      <c r="O324" s="9" t="s">
        <v>978</v>
      </c>
      <c r="P324" s="9">
        <f>COUNTIF(SLR479_202312023[[#This Row],[streszczenie]],"*"&amp;#REF!&amp;"*")</f>
        <v>0</v>
      </c>
      <c r="Q324" s="9">
        <f>COUNTIFS(SLR479_202312023[[#This Row],[streszczenie]],"*"&amp;#REF!&amp;"*",SLR479_202312023[[#This Row],[streszczenie]],"*"&amp;#REF!&amp;"*")</f>
        <v>0</v>
      </c>
      <c r="R324" s="9" t="s">
        <v>10</v>
      </c>
      <c r="S324" s="9" t="s">
        <v>11</v>
      </c>
      <c r="T324" s="9" t="s">
        <v>12</v>
      </c>
    </row>
    <row r="325" spans="1:20" x14ac:dyDescent="0.45">
      <c r="A325" s="9">
        <v>324</v>
      </c>
      <c r="B325" s="9" t="s">
        <v>980</v>
      </c>
      <c r="C325" s="9" t="s">
        <v>983</v>
      </c>
      <c r="D325" s="9" t="str">
        <f>SLR479_202312023[[#This Row],[Rok, publikacja]]&amp;SLR479_202312023[[#This Row],[DOI]]</f>
        <v>(2014) IIE Annual Conference and Expo 2014, pp. 1658 - 1667, 0</v>
      </c>
      <c r="E325" s="9" t="s">
        <v>986</v>
      </c>
      <c r="F325" s="9" t="s">
        <v>984</v>
      </c>
      <c r="G325" s="9">
        <f>MID(SLR479_202312023[[#This Row],[Rok, publikacja, cytowania]],2,4)+0</f>
        <v>2014</v>
      </c>
      <c r="H325" s="9">
        <f>(MID(SLR479_202312023[[#This Row],[Rok, publikacja, cytowania]],FIND(" Cited ",SLR479_202312023[[#This Row],[Rok, publikacja, cytowania]])+7,SLR479_202312023[[#This Row],[IlośćZnakówLCyt]]))+0</f>
        <v>2</v>
      </c>
      <c r="I325" s="9">
        <f>FIND(" Cited ",SLR479_202312023[[#This Row],[Rok, publikacja, cytowania]])+7</f>
        <v>68</v>
      </c>
      <c r="J325" s="9">
        <f>FIND(" times",SLR479_202312023[[#This Row],[Rok, publikacja, cytowania]])</f>
        <v>69</v>
      </c>
      <c r="K325" s="9">
        <f>SLR479_202312023[[#This Row],[koniecLCyt]]-SLR479_202312023[[#This Row],[poczLCyt]]</f>
        <v>1</v>
      </c>
      <c r="L325" s="9">
        <f xml:space="preserve"> FIND(" Cited ",SLR479_202312023[[#This Row],[Rok, publikacja, cytowania]])</f>
        <v>61</v>
      </c>
      <c r="M325" s="9" t="str">
        <f>MID(SLR479_202312023[[#This Row],[Rok, publikacja, cytowania]],1,SLR479_202312023[[#This Row],[L_znaków_bez_cytowań]])</f>
        <v xml:space="preserve">(2014) IIE Annual Conference and Expo 2014, pp. 1658 - 1667, </v>
      </c>
      <c r="N325" s="9">
        <v>0</v>
      </c>
      <c r="O325" s="9" t="s">
        <v>985</v>
      </c>
      <c r="P325" s="9">
        <f>COUNTIF(SLR479_202312023[[#This Row],[streszczenie]],"*"&amp;#REF!&amp;"*")</f>
        <v>0</v>
      </c>
      <c r="Q325" s="9">
        <f>COUNTIFS(SLR479_202312023[[#This Row],[streszczenie]],"*"&amp;#REF!&amp;"*",SLR479_202312023[[#This Row],[streszczenie]],"*"&amp;#REF!&amp;"*")</f>
        <v>0</v>
      </c>
      <c r="R325" s="9" t="s">
        <v>10</v>
      </c>
      <c r="S325" s="9" t="s">
        <v>207</v>
      </c>
      <c r="T325" s="9" t="s">
        <v>12</v>
      </c>
    </row>
    <row r="326" spans="1:20" x14ac:dyDescent="0.45">
      <c r="A326" s="9">
        <v>325</v>
      </c>
      <c r="B326" s="9" t="s">
        <v>1003</v>
      </c>
      <c r="C326" s="9" t="s">
        <v>1005</v>
      </c>
      <c r="D326" s="9" t="str">
        <f>SLR479_202312023[[#This Row],[Rok, publikacja]]&amp;SLR479_202312023[[#This Row],[DOI]]</f>
        <v>(2019) IAFOR Journal of Education, 7 (2), pp. 27 - 49, DOI: 10.22492/ije.7.2.02</v>
      </c>
      <c r="E326" s="9" t="s">
        <v>1009</v>
      </c>
      <c r="F326" s="9" t="s">
        <v>1006</v>
      </c>
      <c r="G326" s="9">
        <f>MID(SLR479_202312023[[#This Row],[Rok, publikacja, cytowania]],2,4)+0</f>
        <v>2019</v>
      </c>
      <c r="H326" s="9">
        <f>(MID(SLR479_202312023[[#This Row],[Rok, publikacja, cytowania]],FIND(" Cited ",SLR479_202312023[[#This Row],[Rok, publikacja, cytowania]])+7,SLR479_202312023[[#This Row],[IlośćZnakówLCyt]]))+0</f>
        <v>1</v>
      </c>
      <c r="I326" s="9">
        <f>FIND(" Cited ",SLR479_202312023[[#This Row],[Rok, publikacja, cytowania]])+7</f>
        <v>62</v>
      </c>
      <c r="J326" s="9">
        <f>FIND(" times",SLR479_202312023[[#This Row],[Rok, publikacja, cytowania]])</f>
        <v>63</v>
      </c>
      <c r="K326" s="9">
        <f>SLR479_202312023[[#This Row],[koniecLCyt]]-SLR479_202312023[[#This Row],[poczLCyt]]</f>
        <v>1</v>
      </c>
      <c r="L326" s="9">
        <f xml:space="preserve"> FIND(" Cited ",SLR479_202312023[[#This Row],[Rok, publikacja, cytowania]])</f>
        <v>55</v>
      </c>
      <c r="M326" s="9" t="str">
        <f>MID(SLR479_202312023[[#This Row],[Rok, publikacja, cytowania]],1,SLR479_202312023[[#This Row],[L_znaków_bez_cytowań]])</f>
        <v xml:space="preserve">(2019) IAFOR Journal of Education, 7 (2), pp. 27 - 49, </v>
      </c>
      <c r="N326" s="9" t="s">
        <v>1007</v>
      </c>
      <c r="O326" s="9" t="s">
        <v>1008</v>
      </c>
      <c r="P326" s="9">
        <f>COUNTIF(SLR479_202312023[[#This Row],[streszczenie]],"*"&amp;#REF!&amp;"*")</f>
        <v>0</v>
      </c>
      <c r="Q326" s="9">
        <f>COUNTIFS(SLR479_202312023[[#This Row],[streszczenie]],"*"&amp;#REF!&amp;"*",SLR479_202312023[[#This Row],[streszczenie]],"*"&amp;#REF!&amp;"*")</f>
        <v>0</v>
      </c>
      <c r="R326" s="9" t="s">
        <v>10</v>
      </c>
      <c r="S326" s="9" t="s">
        <v>11</v>
      </c>
      <c r="T326" s="9" t="s">
        <v>12</v>
      </c>
    </row>
    <row r="327" spans="1:20" x14ac:dyDescent="0.45">
      <c r="A327" s="9">
        <v>326</v>
      </c>
      <c r="B327" s="9" t="s">
        <v>3532</v>
      </c>
      <c r="C327" s="9" t="s">
        <v>3535</v>
      </c>
      <c r="D327" s="9" t="str">
        <f>SLR479_202312023[[#This Row],[Rok, publikacja]]&amp;SLR479_202312023[[#This Row],[DOI]]</f>
        <v>(2022) Health Promotion Practice, 23 (1), pp. 154 - 165, DOI: 10.1177/15248399211004283</v>
      </c>
      <c r="E327" s="9" t="s">
        <v>3539</v>
      </c>
      <c r="F327" s="9" t="s">
        <v>3536</v>
      </c>
      <c r="G327" s="9">
        <f>MID(SLR479_202312023[[#This Row],[Rok, publikacja, cytowania]],2,4)+0</f>
        <v>2022</v>
      </c>
      <c r="H327" s="9">
        <f>(MID(SLR479_202312023[[#This Row],[Rok, publikacja, cytowania]],FIND(" Cited ",SLR479_202312023[[#This Row],[Rok, publikacja, cytowania]])+7,SLR479_202312023[[#This Row],[IlośćZnakówLCyt]]))+0</f>
        <v>2</v>
      </c>
      <c r="I327" s="9">
        <f>FIND(" Cited ",SLR479_202312023[[#This Row],[Rok, publikacja, cytowania]])+7</f>
        <v>64</v>
      </c>
      <c r="J327" s="9">
        <f>FIND(" times",SLR479_202312023[[#This Row],[Rok, publikacja, cytowania]])</f>
        <v>65</v>
      </c>
      <c r="K327" s="9">
        <f>SLR479_202312023[[#This Row],[koniecLCyt]]-SLR479_202312023[[#This Row],[poczLCyt]]</f>
        <v>1</v>
      </c>
      <c r="L327" s="9">
        <f xml:space="preserve"> FIND(" Cited ",SLR479_202312023[[#This Row],[Rok, publikacja, cytowania]])</f>
        <v>57</v>
      </c>
      <c r="M327" s="9" t="str">
        <f>MID(SLR479_202312023[[#This Row],[Rok, publikacja, cytowania]],1,SLR479_202312023[[#This Row],[L_znaków_bez_cytowań]])</f>
        <v xml:space="preserve">(2022) Health Promotion Practice, 23 (1), pp. 154 - 165, </v>
      </c>
      <c r="N327" s="9" t="s">
        <v>3537</v>
      </c>
      <c r="O327" s="9" t="s">
        <v>3538</v>
      </c>
      <c r="P327" s="9">
        <f>COUNTIF(SLR479_202312023[[#This Row],[streszczenie]],"*"&amp;#REF!&amp;"*")</f>
        <v>0</v>
      </c>
      <c r="Q327" s="9">
        <f>COUNTIFS(SLR479_202312023[[#This Row],[streszczenie]],"*"&amp;#REF!&amp;"*",SLR479_202312023[[#This Row],[streszczenie]],"*"&amp;#REF!&amp;"*")</f>
        <v>0</v>
      </c>
      <c r="R327" s="9" t="s">
        <v>10</v>
      </c>
      <c r="S327" s="9" t="s">
        <v>11</v>
      </c>
      <c r="T327" s="9" t="s">
        <v>12</v>
      </c>
    </row>
    <row r="328" spans="1:20" x14ac:dyDescent="0.45">
      <c r="A328" s="9">
        <v>327</v>
      </c>
      <c r="B328" s="9" t="s">
        <v>1025</v>
      </c>
      <c r="C328" s="9" t="s">
        <v>1027</v>
      </c>
      <c r="D328" s="9" t="str">
        <f>SLR479_202312023[[#This Row],[Rok, publikacja]]&amp;SLR479_202312023[[#This Row],[DOI]]</f>
        <v>(2023) Educational Policy, DOI: 10.1177/08959048221142050</v>
      </c>
      <c r="E328" s="9" t="s">
        <v>1031</v>
      </c>
      <c r="F328" s="9" t="s">
        <v>1028</v>
      </c>
      <c r="G328" s="9">
        <f>MID(SLR479_202312023[[#This Row],[Rok, publikacja, cytowania]],2,4)+0</f>
        <v>2023</v>
      </c>
      <c r="H328" s="9">
        <f>(MID(SLR479_202312023[[#This Row],[Rok, publikacja, cytowania]],FIND(" Cited ",SLR479_202312023[[#This Row],[Rok, publikacja, cytowania]])+7,SLR479_202312023[[#This Row],[IlośćZnakówLCyt]]))+0</f>
        <v>1</v>
      </c>
      <c r="I328" s="9">
        <f>FIND(" Cited ",SLR479_202312023[[#This Row],[Rok, publikacja, cytowania]])+7</f>
        <v>34</v>
      </c>
      <c r="J328" s="9">
        <f>FIND(" times",SLR479_202312023[[#This Row],[Rok, publikacja, cytowania]])</f>
        <v>35</v>
      </c>
      <c r="K328" s="9">
        <f>SLR479_202312023[[#This Row],[koniecLCyt]]-SLR479_202312023[[#This Row],[poczLCyt]]</f>
        <v>1</v>
      </c>
      <c r="L328" s="9">
        <f xml:space="preserve"> FIND(" Cited ",SLR479_202312023[[#This Row],[Rok, publikacja, cytowania]])</f>
        <v>27</v>
      </c>
      <c r="M328" s="9" t="str">
        <f>MID(SLR479_202312023[[#This Row],[Rok, publikacja, cytowania]],1,SLR479_202312023[[#This Row],[L_znaków_bez_cytowań]])</f>
        <v xml:space="preserve">(2023) Educational Policy, </v>
      </c>
      <c r="N328" s="9" t="s">
        <v>1029</v>
      </c>
      <c r="O328" s="9" t="s">
        <v>1030</v>
      </c>
      <c r="P328" s="9">
        <f>COUNTIF(SLR479_202312023[[#This Row],[streszczenie]],"*"&amp;#REF!&amp;"*")</f>
        <v>0</v>
      </c>
      <c r="Q328" s="9">
        <f>COUNTIFS(SLR479_202312023[[#This Row],[streszczenie]],"*"&amp;#REF!&amp;"*",SLR479_202312023[[#This Row],[streszczenie]],"*"&amp;#REF!&amp;"*")</f>
        <v>0</v>
      </c>
      <c r="R328" s="9" t="s">
        <v>10</v>
      </c>
      <c r="S328" s="9" t="s">
        <v>11</v>
      </c>
      <c r="T328" s="9" t="s">
        <v>12</v>
      </c>
    </row>
    <row r="329" spans="1:20" x14ac:dyDescent="0.45">
      <c r="A329" s="9">
        <v>328</v>
      </c>
      <c r="B329" s="9" t="s">
        <v>3540</v>
      </c>
      <c r="C329" s="9" t="s">
        <v>3543</v>
      </c>
      <c r="D329" s="9" t="str">
        <f>SLR479_202312023[[#This Row],[Rok, publikacja]]&amp;SLR479_202312023[[#This Row],[DOI]]</f>
        <v>(2016) Journal of Emergency Management, 14 (4), pp. 259 - 268, DOI: 10.5055/jem.2016.0291</v>
      </c>
      <c r="E329" s="9" t="s">
        <v>3547</v>
      </c>
      <c r="F329" s="9" t="s">
        <v>3544</v>
      </c>
      <c r="G329" s="9">
        <f>MID(SLR479_202312023[[#This Row],[Rok, publikacja, cytowania]],2,4)+0</f>
        <v>2016</v>
      </c>
      <c r="H329" s="9">
        <f>(MID(SLR479_202312023[[#This Row],[Rok, publikacja, cytowania]],FIND(" Cited ",SLR479_202312023[[#This Row],[Rok, publikacja, cytowania]])+7,SLR479_202312023[[#This Row],[IlośćZnakówLCyt]]))+0</f>
        <v>2</v>
      </c>
      <c r="I329" s="9">
        <f>FIND(" Cited ",SLR479_202312023[[#This Row],[Rok, publikacja, cytowania]])+7</f>
        <v>70</v>
      </c>
      <c r="J329" s="9">
        <f>FIND(" times",SLR479_202312023[[#This Row],[Rok, publikacja, cytowania]])</f>
        <v>71</v>
      </c>
      <c r="K329" s="9">
        <f>SLR479_202312023[[#This Row],[koniecLCyt]]-SLR479_202312023[[#This Row],[poczLCyt]]</f>
        <v>1</v>
      </c>
      <c r="L329" s="9">
        <f xml:space="preserve"> FIND(" Cited ",SLR479_202312023[[#This Row],[Rok, publikacja, cytowania]])</f>
        <v>63</v>
      </c>
      <c r="M329" s="9" t="str">
        <f>MID(SLR479_202312023[[#This Row],[Rok, publikacja, cytowania]],1,SLR479_202312023[[#This Row],[L_znaków_bez_cytowań]])</f>
        <v xml:space="preserve">(2016) Journal of Emergency Management, 14 (4), pp. 259 - 268, </v>
      </c>
      <c r="N329" s="9" t="s">
        <v>3545</v>
      </c>
      <c r="O329" s="9" t="s">
        <v>3546</v>
      </c>
      <c r="P329" s="9">
        <f>COUNTIF(SLR479_202312023[[#This Row],[streszczenie]],"*"&amp;#REF!&amp;"*")</f>
        <v>0</v>
      </c>
      <c r="Q329" s="9">
        <f>COUNTIFS(SLR479_202312023[[#This Row],[streszczenie]],"*"&amp;#REF!&amp;"*",SLR479_202312023[[#This Row],[streszczenie]],"*"&amp;#REF!&amp;"*")</f>
        <v>0</v>
      </c>
      <c r="R329" s="9" t="s">
        <v>10</v>
      </c>
      <c r="S329" s="9" t="s">
        <v>11</v>
      </c>
      <c r="T329" s="9" t="s">
        <v>12</v>
      </c>
    </row>
    <row r="330" spans="1:20" x14ac:dyDescent="0.45">
      <c r="A330" s="9">
        <v>329</v>
      </c>
      <c r="B330" s="9" t="s">
        <v>1047</v>
      </c>
      <c r="C330" s="9" t="s">
        <v>1050</v>
      </c>
      <c r="D330" s="9" t="str">
        <f>SLR479_202312023[[#This Row],[Rok, publikacja]]&amp;SLR479_202312023[[#This Row],[DOI]]</f>
        <v>(2020) IEEE International Professional Communication Conference, 2020-July, art. no. 9201251, pp. 87 - 91, DOI: 10.1109/ProComm48883.2020.00019</v>
      </c>
      <c r="E330" s="9" t="s">
        <v>1054</v>
      </c>
      <c r="F330" s="9" t="s">
        <v>1051</v>
      </c>
      <c r="G330" s="9">
        <f>MID(SLR479_202312023[[#This Row],[Rok, publikacja, cytowania]],2,4)+0</f>
        <v>2020</v>
      </c>
      <c r="H330" s="9">
        <f>(MID(SLR479_202312023[[#This Row],[Rok, publikacja, cytowania]],FIND(" Cited ",SLR479_202312023[[#This Row],[Rok, publikacja, cytowania]])+7,SLR479_202312023[[#This Row],[IlośćZnakówLCyt]]))+0</f>
        <v>1</v>
      </c>
      <c r="I330" s="9">
        <f>FIND(" Cited ",SLR479_202312023[[#This Row],[Rok, publikacja, cytowania]])+7</f>
        <v>114</v>
      </c>
      <c r="J330" s="9">
        <f>FIND(" times",SLR479_202312023[[#This Row],[Rok, publikacja, cytowania]])</f>
        <v>115</v>
      </c>
      <c r="K330" s="9">
        <f>SLR479_202312023[[#This Row],[koniecLCyt]]-SLR479_202312023[[#This Row],[poczLCyt]]</f>
        <v>1</v>
      </c>
      <c r="L330" s="9">
        <f xml:space="preserve"> FIND(" Cited ",SLR479_202312023[[#This Row],[Rok, publikacja, cytowania]])</f>
        <v>107</v>
      </c>
      <c r="M330" s="9" t="str">
        <f>MID(SLR479_202312023[[#This Row],[Rok, publikacja, cytowania]],1,SLR479_202312023[[#This Row],[L_znaków_bez_cytowań]])</f>
        <v xml:space="preserve">(2020) IEEE International Professional Communication Conference, 2020-July, art. no. 9201251, pp. 87 - 91, </v>
      </c>
      <c r="N330" s="9" t="s">
        <v>1052</v>
      </c>
      <c r="O330" s="9" t="s">
        <v>1053</v>
      </c>
      <c r="P330" s="9">
        <f>COUNTIF(SLR479_202312023[[#This Row],[streszczenie]],"*"&amp;#REF!&amp;"*")</f>
        <v>0</v>
      </c>
      <c r="Q330" s="9">
        <f>COUNTIFS(SLR479_202312023[[#This Row],[streszczenie]],"*"&amp;#REF!&amp;"*",SLR479_202312023[[#This Row],[streszczenie]],"*"&amp;#REF!&amp;"*")</f>
        <v>0</v>
      </c>
      <c r="R330" s="9" t="s">
        <v>10</v>
      </c>
      <c r="S330" s="9" t="s">
        <v>207</v>
      </c>
      <c r="T330" s="9" t="s">
        <v>12</v>
      </c>
    </row>
    <row r="331" spans="1:20" x14ac:dyDescent="0.45">
      <c r="A331" s="9">
        <v>330</v>
      </c>
      <c r="B331" s="9" t="s">
        <v>3548</v>
      </c>
      <c r="C331" s="9" t="s">
        <v>3551</v>
      </c>
      <c r="D331" s="9" t="str">
        <f>SLR479_202312023[[#This Row],[Rok, publikacja]]&amp;SLR479_202312023[[#This Row],[DOI]]</f>
        <v>(2021) Journal of Business and Technical Communication, 35 (1), pp. 140 - 146, DOI: 10.1177/1050651920959194</v>
      </c>
      <c r="E331" s="9" t="s">
        <v>3555</v>
      </c>
      <c r="F331" s="9" t="s">
        <v>3552</v>
      </c>
      <c r="G331" s="9">
        <f>MID(SLR479_202312023[[#This Row],[Rok, publikacja, cytowania]],2,4)+0</f>
        <v>2021</v>
      </c>
      <c r="H331" s="9">
        <f>(MID(SLR479_202312023[[#This Row],[Rok, publikacja, cytowania]],FIND(" Cited ",SLR479_202312023[[#This Row],[Rok, publikacja, cytowania]])+7,SLR479_202312023[[#This Row],[IlośćZnakówLCyt]]))+0</f>
        <v>2</v>
      </c>
      <c r="I331" s="9">
        <f>FIND(" Cited ",SLR479_202312023[[#This Row],[Rok, publikacja, cytowania]])+7</f>
        <v>86</v>
      </c>
      <c r="J331" s="9">
        <f>FIND(" times",SLR479_202312023[[#This Row],[Rok, publikacja, cytowania]])</f>
        <v>87</v>
      </c>
      <c r="K331" s="9">
        <f>SLR479_202312023[[#This Row],[koniecLCyt]]-SLR479_202312023[[#This Row],[poczLCyt]]</f>
        <v>1</v>
      </c>
      <c r="L331" s="9">
        <f xml:space="preserve"> FIND(" Cited ",SLR479_202312023[[#This Row],[Rok, publikacja, cytowania]])</f>
        <v>79</v>
      </c>
      <c r="M331" s="9" t="str">
        <f>MID(SLR479_202312023[[#This Row],[Rok, publikacja, cytowania]],1,SLR479_202312023[[#This Row],[L_znaków_bez_cytowań]])</f>
        <v xml:space="preserve">(2021) Journal of Business and Technical Communication, 35 (1), pp. 140 - 146, </v>
      </c>
      <c r="N331" s="9" t="s">
        <v>3553</v>
      </c>
      <c r="O331" s="9" t="s">
        <v>3554</v>
      </c>
      <c r="P331" s="9">
        <f>COUNTIF(SLR479_202312023[[#This Row],[streszczenie]],"*"&amp;#REF!&amp;"*")</f>
        <v>0</v>
      </c>
      <c r="Q331" s="9">
        <f>COUNTIFS(SLR479_202312023[[#This Row],[streszczenie]],"*"&amp;#REF!&amp;"*",SLR479_202312023[[#This Row],[streszczenie]],"*"&amp;#REF!&amp;"*")</f>
        <v>0</v>
      </c>
      <c r="R331" s="9" t="s">
        <v>10</v>
      </c>
      <c r="S331" s="9" t="s">
        <v>11</v>
      </c>
      <c r="T331" s="9" t="s">
        <v>12</v>
      </c>
    </row>
    <row r="332" spans="1:20" x14ac:dyDescent="0.45">
      <c r="A332" s="9">
        <v>331</v>
      </c>
      <c r="B332" s="9" t="s">
        <v>1078</v>
      </c>
      <c r="C332" s="9" t="s">
        <v>1080</v>
      </c>
      <c r="D332" s="9" t="str">
        <f>SLR479_202312023[[#This Row],[Rok, publikacja]]&amp;SLR479_202312023[[#This Row],[DOI]]</f>
        <v>(2017) On the Horizon, 25 (3), pp. 145 - 156, DOI: 10.1108/OTH-03-2017-0013</v>
      </c>
      <c r="E332" s="9" t="s">
        <v>1084</v>
      </c>
      <c r="F332" s="9" t="s">
        <v>1081</v>
      </c>
      <c r="G332" s="9">
        <f>MID(SLR479_202312023[[#This Row],[Rok, publikacja, cytowania]],2,4)+0</f>
        <v>2017</v>
      </c>
      <c r="H332" s="9">
        <f>(MID(SLR479_202312023[[#This Row],[Rok, publikacja, cytowania]],FIND(" Cited ",SLR479_202312023[[#This Row],[Rok, publikacja, cytowania]])+7,SLR479_202312023[[#This Row],[IlośćZnakówLCyt]]))+0</f>
        <v>1</v>
      </c>
      <c r="I332" s="9">
        <f>FIND(" Cited ",SLR479_202312023[[#This Row],[Rok, publikacja, cytowania]])+7</f>
        <v>53</v>
      </c>
      <c r="J332" s="9">
        <f>FIND(" times",SLR479_202312023[[#This Row],[Rok, publikacja, cytowania]])</f>
        <v>54</v>
      </c>
      <c r="K332" s="9">
        <f>SLR479_202312023[[#This Row],[koniecLCyt]]-SLR479_202312023[[#This Row],[poczLCyt]]</f>
        <v>1</v>
      </c>
      <c r="L332" s="9">
        <f xml:space="preserve"> FIND(" Cited ",SLR479_202312023[[#This Row],[Rok, publikacja, cytowania]])</f>
        <v>46</v>
      </c>
      <c r="M332" s="9" t="str">
        <f>MID(SLR479_202312023[[#This Row],[Rok, publikacja, cytowania]],1,SLR479_202312023[[#This Row],[L_znaków_bez_cytowań]])</f>
        <v xml:space="preserve">(2017) On the Horizon, 25 (3), pp. 145 - 156, </v>
      </c>
      <c r="N332" s="9" t="s">
        <v>1082</v>
      </c>
      <c r="O332" s="9" t="s">
        <v>1083</v>
      </c>
      <c r="P332" s="9">
        <f>COUNTIF(SLR479_202312023[[#This Row],[streszczenie]],"*"&amp;#REF!&amp;"*")</f>
        <v>0</v>
      </c>
      <c r="Q332" s="9">
        <f>COUNTIFS(SLR479_202312023[[#This Row],[streszczenie]],"*"&amp;#REF!&amp;"*",SLR479_202312023[[#This Row],[streszczenie]],"*"&amp;#REF!&amp;"*")</f>
        <v>0</v>
      </c>
      <c r="R332" s="9" t="s">
        <v>10</v>
      </c>
      <c r="S332" s="9" t="s">
        <v>11</v>
      </c>
      <c r="T332" s="9" t="s">
        <v>12</v>
      </c>
    </row>
    <row r="333" spans="1:20" x14ac:dyDescent="0.45">
      <c r="A333" s="9">
        <v>332</v>
      </c>
      <c r="B333" s="9" t="s">
        <v>1093</v>
      </c>
      <c r="C333" s="9" t="s">
        <v>1096</v>
      </c>
      <c r="D333" s="9" t="str">
        <f>SLR479_202312023[[#This Row],[Rok, publikacja]]&amp;SLR479_202312023[[#This Row],[DOI]]</f>
        <v>(2021) Profesional de la Informacion, 30 (2), art. no. e300210, DOI: 10.3145/epi.2021.mar.10</v>
      </c>
      <c r="E333" s="9" t="s">
        <v>1100</v>
      </c>
      <c r="F333" s="9" t="s">
        <v>1097</v>
      </c>
      <c r="G333" s="9">
        <f>MID(SLR479_202312023[[#This Row],[Rok, publikacja, cytowania]],2,4)+0</f>
        <v>2021</v>
      </c>
      <c r="H333" s="9">
        <f>(MID(SLR479_202312023[[#This Row],[Rok, publikacja, cytowania]],FIND(" Cited ",SLR479_202312023[[#This Row],[Rok, publikacja, cytowania]])+7,SLR479_202312023[[#This Row],[IlośćZnakówLCyt]]))+0</f>
        <v>2</v>
      </c>
      <c r="I333" s="9">
        <f>FIND(" Cited ",SLR479_202312023[[#This Row],[Rok, publikacja, cytowania]])+7</f>
        <v>71</v>
      </c>
      <c r="J333" s="9">
        <f>FIND(" times",SLR479_202312023[[#This Row],[Rok, publikacja, cytowania]])</f>
        <v>72</v>
      </c>
      <c r="K333" s="9">
        <f>SLR479_202312023[[#This Row],[koniecLCyt]]-SLR479_202312023[[#This Row],[poczLCyt]]</f>
        <v>1</v>
      </c>
      <c r="L333" s="9">
        <f xml:space="preserve"> FIND(" Cited ",SLR479_202312023[[#This Row],[Rok, publikacja, cytowania]])</f>
        <v>64</v>
      </c>
      <c r="M333" s="9" t="str">
        <f>MID(SLR479_202312023[[#This Row],[Rok, publikacja, cytowania]],1,SLR479_202312023[[#This Row],[L_znaków_bez_cytowań]])</f>
        <v xml:space="preserve">(2021) Profesional de la Informacion, 30 (2), art. no. e300210, </v>
      </c>
      <c r="N333" s="9" t="s">
        <v>1098</v>
      </c>
      <c r="O333" s="9" t="s">
        <v>1099</v>
      </c>
      <c r="P333" s="9">
        <f>COUNTIF(SLR479_202312023[[#This Row],[streszczenie]],"*"&amp;#REF!&amp;"*")</f>
        <v>0</v>
      </c>
      <c r="Q333" s="9">
        <f>COUNTIFS(SLR479_202312023[[#This Row],[streszczenie]],"*"&amp;#REF!&amp;"*",SLR479_202312023[[#This Row],[streszczenie]],"*"&amp;#REF!&amp;"*")</f>
        <v>0</v>
      </c>
      <c r="R333" s="9" t="s">
        <v>10</v>
      </c>
      <c r="S333" s="9" t="s">
        <v>11</v>
      </c>
      <c r="T333" s="9" t="s">
        <v>12</v>
      </c>
    </row>
    <row r="334" spans="1:20" x14ac:dyDescent="0.45">
      <c r="A334" s="9">
        <v>333</v>
      </c>
      <c r="B334" s="9" t="s">
        <v>1122</v>
      </c>
      <c r="C334" s="9" t="s">
        <v>1125</v>
      </c>
      <c r="D334" s="9" t="str">
        <f>SLR479_202312023[[#This Row],[Rok, publikacja]]&amp;SLR479_202312023[[#This Row],[DOI]]</f>
        <v>(2018) Journal of Eastern European and Central Asian Research, 5 (1), DOI: 10.15549/jeecar.v5i1.189</v>
      </c>
      <c r="E334" s="9" t="s">
        <v>1129</v>
      </c>
      <c r="F334" s="9" t="s">
        <v>1126</v>
      </c>
      <c r="G334" s="9">
        <f>MID(SLR479_202312023[[#This Row],[Rok, publikacja, cytowania]],2,4)+0</f>
        <v>2018</v>
      </c>
      <c r="H334" s="9">
        <f>(MID(SLR479_202312023[[#This Row],[Rok, publikacja, cytowania]],FIND(" Cited ",SLR479_202312023[[#This Row],[Rok, publikacja, cytowania]])+7,SLR479_202312023[[#This Row],[IlośćZnakówLCyt]]))+0</f>
        <v>1</v>
      </c>
      <c r="I334" s="9">
        <f>FIND(" Cited ",SLR479_202312023[[#This Row],[Rok, publikacja, cytowania]])+7</f>
        <v>77</v>
      </c>
      <c r="J334" s="9">
        <f>FIND(" times",SLR479_202312023[[#This Row],[Rok, publikacja, cytowania]])</f>
        <v>78</v>
      </c>
      <c r="K334" s="9">
        <f>SLR479_202312023[[#This Row],[koniecLCyt]]-SLR479_202312023[[#This Row],[poczLCyt]]</f>
        <v>1</v>
      </c>
      <c r="L334" s="9">
        <f xml:space="preserve"> FIND(" Cited ",SLR479_202312023[[#This Row],[Rok, publikacja, cytowania]])</f>
        <v>70</v>
      </c>
      <c r="M334" s="9" t="str">
        <f>MID(SLR479_202312023[[#This Row],[Rok, publikacja, cytowania]],1,SLR479_202312023[[#This Row],[L_znaków_bez_cytowań]])</f>
        <v xml:space="preserve">(2018) Journal of Eastern European and Central Asian Research, 5 (1), </v>
      </c>
      <c r="N334" s="9" t="s">
        <v>1127</v>
      </c>
      <c r="O334" s="9" t="s">
        <v>1128</v>
      </c>
      <c r="P334" s="9">
        <f>COUNTIF(SLR479_202312023[[#This Row],[streszczenie]],"*"&amp;#REF!&amp;"*")</f>
        <v>0</v>
      </c>
      <c r="Q334" s="9">
        <f>COUNTIFS(SLR479_202312023[[#This Row],[streszczenie]],"*"&amp;#REF!&amp;"*",SLR479_202312023[[#This Row],[streszczenie]],"*"&amp;#REF!&amp;"*")</f>
        <v>0</v>
      </c>
      <c r="R334" s="9" t="s">
        <v>10</v>
      </c>
      <c r="S334" s="9" t="s">
        <v>11</v>
      </c>
      <c r="T334" s="9" t="s">
        <v>12</v>
      </c>
    </row>
    <row r="335" spans="1:20" x14ac:dyDescent="0.45">
      <c r="A335" s="9">
        <v>334</v>
      </c>
      <c r="B335" s="9" t="s">
        <v>1138</v>
      </c>
      <c r="C335" s="9" t="s">
        <v>1141</v>
      </c>
      <c r="D335" s="9" t="str">
        <f>SLR479_202312023[[#This Row],[Rok, publikacja]]&amp;SLR479_202312023[[#This Row],[DOI]]</f>
        <v>(2022) International Journal of Evaluation and Research in Education, 11 (1), pp. 108 - 119, DOI: 10.11591/ijere.v11i1.22210</v>
      </c>
      <c r="E335" s="9" t="s">
        <v>1145</v>
      </c>
      <c r="F335" s="9" t="s">
        <v>1142</v>
      </c>
      <c r="G335" s="9">
        <f>MID(SLR479_202312023[[#This Row],[Rok, publikacja, cytowania]],2,4)+0</f>
        <v>2022</v>
      </c>
      <c r="H335" s="9">
        <f>(MID(SLR479_202312023[[#This Row],[Rok, publikacja, cytowania]],FIND(" Cited ",SLR479_202312023[[#This Row],[Rok, publikacja, cytowania]])+7,SLR479_202312023[[#This Row],[IlośćZnakówLCyt]]))+0</f>
        <v>2</v>
      </c>
      <c r="I335" s="9">
        <f>FIND(" Cited ",SLR479_202312023[[#This Row],[Rok, publikacja, cytowania]])+7</f>
        <v>100</v>
      </c>
      <c r="J335" s="9">
        <f>FIND(" times",SLR479_202312023[[#This Row],[Rok, publikacja, cytowania]])</f>
        <v>101</v>
      </c>
      <c r="K335" s="9">
        <f>SLR479_202312023[[#This Row],[koniecLCyt]]-SLR479_202312023[[#This Row],[poczLCyt]]</f>
        <v>1</v>
      </c>
      <c r="L335" s="9">
        <f xml:space="preserve"> FIND(" Cited ",SLR479_202312023[[#This Row],[Rok, publikacja, cytowania]])</f>
        <v>93</v>
      </c>
      <c r="M335" s="9" t="str">
        <f>MID(SLR479_202312023[[#This Row],[Rok, publikacja, cytowania]],1,SLR479_202312023[[#This Row],[L_znaków_bez_cytowań]])</f>
        <v xml:space="preserve">(2022) International Journal of Evaluation and Research in Education, 11 (1), pp. 108 - 119, </v>
      </c>
      <c r="N335" s="9" t="s">
        <v>1143</v>
      </c>
      <c r="O335" s="9" t="s">
        <v>1144</v>
      </c>
      <c r="P335" s="9">
        <f>COUNTIF(SLR479_202312023[[#This Row],[streszczenie]],"*"&amp;#REF!&amp;"*")</f>
        <v>0</v>
      </c>
      <c r="Q335" s="9">
        <f>COUNTIFS(SLR479_202312023[[#This Row],[streszczenie]],"*"&amp;#REF!&amp;"*",SLR479_202312023[[#This Row],[streszczenie]],"*"&amp;#REF!&amp;"*")</f>
        <v>0</v>
      </c>
      <c r="R335" s="9" t="s">
        <v>10</v>
      </c>
      <c r="S335" s="9" t="s">
        <v>11</v>
      </c>
      <c r="T335" s="9" t="s">
        <v>12</v>
      </c>
    </row>
    <row r="336" spans="1:20" x14ac:dyDescent="0.45">
      <c r="A336" s="9">
        <v>335</v>
      </c>
      <c r="B336" s="9" t="s">
        <v>3562</v>
      </c>
      <c r="C336" s="9" t="s">
        <v>3565</v>
      </c>
      <c r="D336" s="9" t="str">
        <f>SLR479_202312023[[#This Row],[Rok, publikacja]]&amp;SLR479_202312023[[#This Row],[DOI]]</f>
        <v>(2022) Ampersand, 9, art. no. 100101, DOI: 10.1016/j.amper.2022.100101</v>
      </c>
      <c r="E336" s="9" t="s">
        <v>3569</v>
      </c>
      <c r="F336" s="9" t="s">
        <v>3566</v>
      </c>
      <c r="G336" s="9">
        <f>MID(SLR479_202312023[[#This Row],[Rok, publikacja, cytowania]],2,4)+0</f>
        <v>2022</v>
      </c>
      <c r="H336" s="9">
        <f>(MID(SLR479_202312023[[#This Row],[Rok, publikacja, cytowania]],FIND(" Cited ",SLR479_202312023[[#This Row],[Rok, publikacja, cytowania]])+7,SLR479_202312023[[#This Row],[IlośćZnakówLCyt]]))+0</f>
        <v>1</v>
      </c>
      <c r="I336" s="9">
        <f>FIND(" Cited ",SLR479_202312023[[#This Row],[Rok, publikacja, cytowania]])+7</f>
        <v>45</v>
      </c>
      <c r="J336" s="9">
        <f>FIND(" times",SLR479_202312023[[#This Row],[Rok, publikacja, cytowania]])</f>
        <v>46</v>
      </c>
      <c r="K336" s="9">
        <f>SLR479_202312023[[#This Row],[koniecLCyt]]-SLR479_202312023[[#This Row],[poczLCyt]]</f>
        <v>1</v>
      </c>
      <c r="L336" s="9">
        <f xml:space="preserve"> FIND(" Cited ",SLR479_202312023[[#This Row],[Rok, publikacja, cytowania]])</f>
        <v>38</v>
      </c>
      <c r="M336" s="9" t="str">
        <f>MID(SLR479_202312023[[#This Row],[Rok, publikacja, cytowania]],1,SLR479_202312023[[#This Row],[L_znaków_bez_cytowań]])</f>
        <v xml:space="preserve">(2022) Ampersand, 9, art. no. 100101, </v>
      </c>
      <c r="N336" s="9" t="s">
        <v>3567</v>
      </c>
      <c r="O336" s="9" t="s">
        <v>3568</v>
      </c>
      <c r="P336" s="9">
        <f>COUNTIF(SLR479_202312023[[#This Row],[streszczenie]],"*"&amp;#REF!&amp;"*")</f>
        <v>0</v>
      </c>
      <c r="Q336" s="9">
        <f>COUNTIFS(SLR479_202312023[[#This Row],[streszczenie]],"*"&amp;#REF!&amp;"*",SLR479_202312023[[#This Row],[streszczenie]],"*"&amp;#REF!&amp;"*")</f>
        <v>0</v>
      </c>
      <c r="R336" s="9" t="s">
        <v>10</v>
      </c>
      <c r="S336" s="9" t="s">
        <v>11</v>
      </c>
      <c r="T336" s="9" t="s">
        <v>12</v>
      </c>
    </row>
    <row r="337" spans="1:20" x14ac:dyDescent="0.45">
      <c r="A337" s="9">
        <v>336</v>
      </c>
      <c r="B337" s="9" t="s">
        <v>3570</v>
      </c>
      <c r="C337" s="9" t="s">
        <v>3573</v>
      </c>
      <c r="D337" s="9" t="str">
        <f>SLR479_202312023[[#This Row],[Rok, publikacja]]&amp;SLR479_202312023[[#This Row],[DOI]]</f>
        <v>(2021) Polish Journal of Management Studies, 24 (1), pp. 441 - 456, DOI: 10.17512/pjms.2021.24.1.26</v>
      </c>
      <c r="E337" s="9" t="s">
        <v>3577</v>
      </c>
      <c r="F337" s="9" t="s">
        <v>3574</v>
      </c>
      <c r="G337" s="9">
        <f>MID(SLR479_202312023[[#This Row],[Rok, publikacja, cytowania]],2,4)+0</f>
        <v>2021</v>
      </c>
      <c r="H337" s="9">
        <f>(MID(SLR479_202312023[[#This Row],[Rok, publikacja, cytowania]],FIND(" Cited ",SLR479_202312023[[#This Row],[Rok, publikacja, cytowania]])+7,SLR479_202312023[[#This Row],[IlośćZnakówLCyt]]))+0</f>
        <v>1</v>
      </c>
      <c r="I337" s="9">
        <f>FIND(" Cited ",SLR479_202312023[[#This Row],[Rok, publikacja, cytowania]])+7</f>
        <v>75</v>
      </c>
      <c r="J337" s="9">
        <f>FIND(" times",SLR479_202312023[[#This Row],[Rok, publikacja, cytowania]])</f>
        <v>76</v>
      </c>
      <c r="K337" s="9">
        <f>SLR479_202312023[[#This Row],[koniecLCyt]]-SLR479_202312023[[#This Row],[poczLCyt]]</f>
        <v>1</v>
      </c>
      <c r="L337" s="9">
        <f xml:space="preserve"> FIND(" Cited ",SLR479_202312023[[#This Row],[Rok, publikacja, cytowania]])</f>
        <v>68</v>
      </c>
      <c r="M337" s="9" t="str">
        <f>MID(SLR479_202312023[[#This Row],[Rok, publikacja, cytowania]],1,SLR479_202312023[[#This Row],[L_znaków_bez_cytowań]])</f>
        <v xml:space="preserve">(2021) Polish Journal of Management Studies, 24 (1), pp. 441 - 456, </v>
      </c>
      <c r="N337" s="9" t="s">
        <v>3575</v>
      </c>
      <c r="O337" s="9" t="s">
        <v>3576</v>
      </c>
      <c r="P337" s="9">
        <f>COUNTIF(SLR479_202312023[[#This Row],[streszczenie]],"*"&amp;#REF!&amp;"*")</f>
        <v>0</v>
      </c>
      <c r="Q337" s="9">
        <f>COUNTIFS(SLR479_202312023[[#This Row],[streszczenie]],"*"&amp;#REF!&amp;"*",SLR479_202312023[[#This Row],[streszczenie]],"*"&amp;#REF!&amp;"*")</f>
        <v>0</v>
      </c>
      <c r="R337" s="9" t="s">
        <v>10</v>
      </c>
      <c r="S337" s="9" t="s">
        <v>11</v>
      </c>
      <c r="T337" s="9" t="s">
        <v>12</v>
      </c>
    </row>
    <row r="338" spans="1:20" x14ac:dyDescent="0.45">
      <c r="A338" s="9">
        <v>337</v>
      </c>
      <c r="B338" s="9" t="s">
        <v>1169</v>
      </c>
      <c r="C338" s="9" t="s">
        <v>1171</v>
      </c>
      <c r="D338" s="9" t="str">
        <f>SLR479_202312023[[#This Row],[Rok, publikacja]]&amp;SLR479_202312023[[#This Row],[DOI]]</f>
        <v>(2022) International Journal of Environmental Research and Public Health, 19 (20), art. no. 13483, DOI: 10.3390/ijerph192013483</v>
      </c>
      <c r="E338" s="9" t="s">
        <v>1175</v>
      </c>
      <c r="F338" s="9" t="s">
        <v>1172</v>
      </c>
      <c r="G338" s="9">
        <f>MID(SLR479_202312023[[#This Row],[Rok, publikacja, cytowania]],2,4)+0</f>
        <v>2022</v>
      </c>
      <c r="H338" s="9">
        <f>(MID(SLR479_202312023[[#This Row],[Rok, publikacja, cytowania]],FIND(" Cited ",SLR479_202312023[[#This Row],[Rok, publikacja, cytowania]])+7,SLR479_202312023[[#This Row],[IlośćZnakówLCyt]]))+0</f>
        <v>2</v>
      </c>
      <c r="I338" s="9">
        <f>FIND(" Cited ",SLR479_202312023[[#This Row],[Rok, publikacja, cytowania]])+7</f>
        <v>106</v>
      </c>
      <c r="J338" s="9">
        <f>FIND(" times",SLR479_202312023[[#This Row],[Rok, publikacja, cytowania]])</f>
        <v>107</v>
      </c>
      <c r="K338" s="9">
        <f>SLR479_202312023[[#This Row],[koniecLCyt]]-SLR479_202312023[[#This Row],[poczLCyt]]</f>
        <v>1</v>
      </c>
      <c r="L338" s="9">
        <f xml:space="preserve"> FIND(" Cited ",SLR479_202312023[[#This Row],[Rok, publikacja, cytowania]])</f>
        <v>99</v>
      </c>
      <c r="M338" s="9" t="str">
        <f>MID(SLR479_202312023[[#This Row],[Rok, publikacja, cytowania]],1,SLR479_202312023[[#This Row],[L_znaków_bez_cytowań]])</f>
        <v xml:space="preserve">(2022) International Journal of Environmental Research and Public Health, 19 (20), art. no. 13483, </v>
      </c>
      <c r="N338" s="9" t="s">
        <v>1173</v>
      </c>
      <c r="O338" s="9" t="s">
        <v>1174</v>
      </c>
      <c r="P338" s="9">
        <f>COUNTIF(SLR479_202312023[[#This Row],[streszczenie]],"*"&amp;#REF!&amp;"*")</f>
        <v>0</v>
      </c>
      <c r="Q338" s="9">
        <f>COUNTIFS(SLR479_202312023[[#This Row],[streszczenie]],"*"&amp;#REF!&amp;"*",SLR479_202312023[[#This Row],[streszczenie]],"*"&amp;#REF!&amp;"*")</f>
        <v>0</v>
      </c>
      <c r="R338" s="9" t="s">
        <v>10</v>
      </c>
      <c r="S338" s="9" t="s">
        <v>11</v>
      </c>
      <c r="T338" s="9" t="s">
        <v>12</v>
      </c>
    </row>
    <row r="339" spans="1:20" x14ac:dyDescent="0.45">
      <c r="A339" s="9">
        <v>338</v>
      </c>
      <c r="B339" s="9" t="s">
        <v>3578</v>
      </c>
      <c r="C339" s="9" t="s">
        <v>3580</v>
      </c>
      <c r="D339" s="9" t="str">
        <f>SLR479_202312023[[#This Row],[Rok, publikacja]]&amp;SLR479_202312023[[#This Row],[DOI]]</f>
        <v>(2014) Reference Services Review, 42 (2), pp. 364 - 383, DOI: 10.1108/RSR-03-2013-0018</v>
      </c>
      <c r="E339" s="9" t="s">
        <v>3584</v>
      </c>
      <c r="F339" s="9" t="s">
        <v>3581</v>
      </c>
      <c r="G339" s="9">
        <f>MID(SLR479_202312023[[#This Row],[Rok, publikacja, cytowania]],2,4)+0</f>
        <v>2014</v>
      </c>
      <c r="H339" s="9">
        <f>(MID(SLR479_202312023[[#This Row],[Rok, publikacja, cytowania]],FIND(" Cited ",SLR479_202312023[[#This Row],[Rok, publikacja, cytowania]])+7,SLR479_202312023[[#This Row],[IlośćZnakówLCyt]]))+0</f>
        <v>2</v>
      </c>
      <c r="I339" s="9">
        <f>FIND(" Cited ",SLR479_202312023[[#This Row],[Rok, publikacja, cytowania]])+7</f>
        <v>64</v>
      </c>
      <c r="J339" s="9">
        <f>FIND(" times",SLR479_202312023[[#This Row],[Rok, publikacja, cytowania]])</f>
        <v>65</v>
      </c>
      <c r="K339" s="9">
        <f>SLR479_202312023[[#This Row],[koniecLCyt]]-SLR479_202312023[[#This Row],[poczLCyt]]</f>
        <v>1</v>
      </c>
      <c r="L339" s="9">
        <f xml:space="preserve"> FIND(" Cited ",SLR479_202312023[[#This Row],[Rok, publikacja, cytowania]])</f>
        <v>57</v>
      </c>
      <c r="M339" s="9" t="str">
        <f>MID(SLR479_202312023[[#This Row],[Rok, publikacja, cytowania]],1,SLR479_202312023[[#This Row],[L_znaków_bez_cytowań]])</f>
        <v xml:space="preserve">(2014) Reference Services Review, 42 (2), pp. 364 - 383, </v>
      </c>
      <c r="N339" s="9" t="s">
        <v>3582</v>
      </c>
      <c r="O339" s="9" t="s">
        <v>3583</v>
      </c>
      <c r="P339" s="9">
        <f>COUNTIF(SLR479_202312023[[#This Row],[streszczenie]],"*"&amp;#REF!&amp;"*")</f>
        <v>0</v>
      </c>
      <c r="Q339" s="9">
        <f>COUNTIFS(SLR479_202312023[[#This Row],[streszczenie]],"*"&amp;#REF!&amp;"*",SLR479_202312023[[#This Row],[streszczenie]],"*"&amp;#REF!&amp;"*")</f>
        <v>0</v>
      </c>
      <c r="R339" s="9" t="s">
        <v>10</v>
      </c>
      <c r="S339" s="9" t="s">
        <v>11</v>
      </c>
      <c r="T339" s="9" t="s">
        <v>12</v>
      </c>
    </row>
    <row r="340" spans="1:20" x14ac:dyDescent="0.45">
      <c r="A340" s="9">
        <v>339</v>
      </c>
      <c r="B340" s="9" t="s">
        <v>3585</v>
      </c>
      <c r="C340" s="9" t="s">
        <v>3588</v>
      </c>
      <c r="D340" s="9" t="str">
        <f>SLR479_202312023[[#This Row],[Rok, publikacja]]&amp;SLR479_202312023[[#This Row],[DOI]]</f>
        <v>(2022) Food, Culture and Society, DOI: 10.1080/15528014.2022.2130658</v>
      </c>
      <c r="E340" s="9" t="s">
        <v>3592</v>
      </c>
      <c r="F340" s="9" t="s">
        <v>3589</v>
      </c>
      <c r="G340" s="9">
        <f>MID(SLR479_202312023[[#This Row],[Rok, publikacja, cytowania]],2,4)+0</f>
        <v>2022</v>
      </c>
      <c r="H340" s="9">
        <f>(MID(SLR479_202312023[[#This Row],[Rok, publikacja, cytowania]],FIND(" Cited ",SLR479_202312023[[#This Row],[Rok, publikacja, cytowania]])+7,SLR479_202312023[[#This Row],[IlośćZnakówLCyt]]))+0</f>
        <v>1</v>
      </c>
      <c r="I340" s="9">
        <f>FIND(" Cited ",SLR479_202312023[[#This Row],[Rok, publikacja, cytowania]])+7</f>
        <v>41</v>
      </c>
      <c r="J340" s="9">
        <f>FIND(" times",SLR479_202312023[[#This Row],[Rok, publikacja, cytowania]])</f>
        <v>42</v>
      </c>
      <c r="K340" s="9">
        <f>SLR479_202312023[[#This Row],[koniecLCyt]]-SLR479_202312023[[#This Row],[poczLCyt]]</f>
        <v>1</v>
      </c>
      <c r="L340" s="9">
        <f xml:space="preserve"> FIND(" Cited ",SLR479_202312023[[#This Row],[Rok, publikacja, cytowania]])</f>
        <v>34</v>
      </c>
      <c r="M340" s="9" t="str">
        <f>MID(SLR479_202312023[[#This Row],[Rok, publikacja, cytowania]],1,SLR479_202312023[[#This Row],[L_znaków_bez_cytowań]])</f>
        <v xml:space="preserve">(2022) Food, Culture and Society, </v>
      </c>
      <c r="N340" s="9" t="s">
        <v>3590</v>
      </c>
      <c r="O340" s="9" t="s">
        <v>3591</v>
      </c>
      <c r="P340" s="9">
        <f>COUNTIF(SLR479_202312023[[#This Row],[streszczenie]],"*"&amp;#REF!&amp;"*")</f>
        <v>0</v>
      </c>
      <c r="Q340" s="9">
        <f>COUNTIFS(SLR479_202312023[[#This Row],[streszczenie]],"*"&amp;#REF!&amp;"*",SLR479_202312023[[#This Row],[streszczenie]],"*"&amp;#REF!&amp;"*")</f>
        <v>0</v>
      </c>
      <c r="R340" s="9" t="s">
        <v>10</v>
      </c>
      <c r="S340" s="9" t="s">
        <v>11</v>
      </c>
      <c r="T340" s="9" t="s">
        <v>12</v>
      </c>
    </row>
    <row r="341" spans="1:20" x14ac:dyDescent="0.45">
      <c r="A341" s="9">
        <v>340</v>
      </c>
      <c r="B341" s="9" t="s">
        <v>3593</v>
      </c>
      <c r="C341" s="9" t="s">
        <v>3596</v>
      </c>
      <c r="D341" s="9" t="str">
        <f>SLR479_202312023[[#This Row],[Rok, publikacja]]&amp;SLR479_202312023[[#This Row],[DOI]]</f>
        <v>(2022) Journal of Place Management and Development, 15 (2), pp. 112 - 129, DOI: 10.1108/JPMD-05-2020-0039</v>
      </c>
      <c r="E341" s="9" t="s">
        <v>3600</v>
      </c>
      <c r="F341" s="9" t="s">
        <v>3597</v>
      </c>
      <c r="G341" s="9">
        <f>MID(SLR479_202312023[[#This Row],[Rok, publikacja, cytowania]],2,4)+0</f>
        <v>2022</v>
      </c>
      <c r="H341" s="9">
        <f>(MID(SLR479_202312023[[#This Row],[Rok, publikacja, cytowania]],FIND(" Cited ",SLR479_202312023[[#This Row],[Rok, publikacja, cytowania]])+7,SLR479_202312023[[#This Row],[IlośćZnakówLCyt]]))+0</f>
        <v>2</v>
      </c>
      <c r="I341" s="9">
        <f>FIND(" Cited ",SLR479_202312023[[#This Row],[Rok, publikacja, cytowania]])+7</f>
        <v>82</v>
      </c>
      <c r="J341" s="9">
        <f>FIND(" times",SLR479_202312023[[#This Row],[Rok, publikacja, cytowania]])</f>
        <v>83</v>
      </c>
      <c r="K341" s="9">
        <f>SLR479_202312023[[#This Row],[koniecLCyt]]-SLR479_202312023[[#This Row],[poczLCyt]]</f>
        <v>1</v>
      </c>
      <c r="L341" s="9">
        <f xml:space="preserve"> FIND(" Cited ",SLR479_202312023[[#This Row],[Rok, publikacja, cytowania]])</f>
        <v>75</v>
      </c>
      <c r="M341" s="9" t="str">
        <f>MID(SLR479_202312023[[#This Row],[Rok, publikacja, cytowania]],1,SLR479_202312023[[#This Row],[L_znaków_bez_cytowań]])</f>
        <v xml:space="preserve">(2022) Journal of Place Management and Development, 15 (2), pp. 112 - 129, </v>
      </c>
      <c r="N341" s="9" t="s">
        <v>3598</v>
      </c>
      <c r="O341" s="9" t="s">
        <v>3599</v>
      </c>
      <c r="P341" s="9">
        <f>COUNTIF(SLR479_202312023[[#This Row],[streszczenie]],"*"&amp;#REF!&amp;"*")</f>
        <v>0</v>
      </c>
      <c r="Q341" s="9">
        <f>COUNTIFS(SLR479_202312023[[#This Row],[streszczenie]],"*"&amp;#REF!&amp;"*",SLR479_202312023[[#This Row],[streszczenie]],"*"&amp;#REF!&amp;"*")</f>
        <v>0</v>
      </c>
      <c r="R341" s="9" t="s">
        <v>10</v>
      </c>
      <c r="S341" s="9" t="s">
        <v>11</v>
      </c>
      <c r="T341" s="9" t="s">
        <v>12</v>
      </c>
    </row>
    <row r="342" spans="1:20" x14ac:dyDescent="0.45">
      <c r="A342" s="9">
        <v>341</v>
      </c>
      <c r="B342" s="9" t="s">
        <v>1176</v>
      </c>
      <c r="C342" s="9" t="s">
        <v>1178</v>
      </c>
      <c r="D342" s="9" t="str">
        <f>SLR479_202312023[[#This Row],[Rok, publikacja]]&amp;SLR479_202312023[[#This Row],[DOI]]</f>
        <v>(2021) Journal of Educational and Social Research, 11 (6), pp. 163 - 172, DOI: 10.36941/jesr-2021-0137</v>
      </c>
      <c r="E342" s="9" t="s">
        <v>1182</v>
      </c>
      <c r="F342" s="9" t="s">
        <v>1179</v>
      </c>
      <c r="G342" s="9">
        <f>MID(SLR479_202312023[[#This Row],[Rok, publikacja, cytowania]],2,4)+0</f>
        <v>2021</v>
      </c>
      <c r="H342" s="9">
        <f>(MID(SLR479_202312023[[#This Row],[Rok, publikacja, cytowania]],FIND(" Cited ",SLR479_202312023[[#This Row],[Rok, publikacja, cytowania]])+7,SLR479_202312023[[#This Row],[IlośćZnakówLCyt]]))+0</f>
        <v>2</v>
      </c>
      <c r="I342" s="9">
        <f>FIND(" Cited ",SLR479_202312023[[#This Row],[Rok, publikacja, cytowania]])+7</f>
        <v>81</v>
      </c>
      <c r="J342" s="9">
        <f>FIND(" times",SLR479_202312023[[#This Row],[Rok, publikacja, cytowania]])</f>
        <v>82</v>
      </c>
      <c r="K342" s="9">
        <f>SLR479_202312023[[#This Row],[koniecLCyt]]-SLR479_202312023[[#This Row],[poczLCyt]]</f>
        <v>1</v>
      </c>
      <c r="L342" s="9">
        <f xml:space="preserve"> FIND(" Cited ",SLR479_202312023[[#This Row],[Rok, publikacja, cytowania]])</f>
        <v>74</v>
      </c>
      <c r="M342" s="9" t="str">
        <f>MID(SLR479_202312023[[#This Row],[Rok, publikacja, cytowania]],1,SLR479_202312023[[#This Row],[L_znaków_bez_cytowań]])</f>
        <v xml:space="preserve">(2021) Journal of Educational and Social Research, 11 (6), pp. 163 - 172, </v>
      </c>
      <c r="N342" s="9" t="s">
        <v>1180</v>
      </c>
      <c r="O342" s="9" t="s">
        <v>1181</v>
      </c>
      <c r="P342" s="9">
        <f>COUNTIF(SLR479_202312023[[#This Row],[streszczenie]],"*"&amp;#REF!&amp;"*")</f>
        <v>0</v>
      </c>
      <c r="Q342" s="9">
        <f>COUNTIFS(SLR479_202312023[[#This Row],[streszczenie]],"*"&amp;#REF!&amp;"*",SLR479_202312023[[#This Row],[streszczenie]],"*"&amp;#REF!&amp;"*")</f>
        <v>0</v>
      </c>
      <c r="R342" s="9" t="s">
        <v>10</v>
      </c>
      <c r="S342" s="9" t="s">
        <v>11</v>
      </c>
      <c r="T342" s="9" t="s">
        <v>12</v>
      </c>
    </row>
    <row r="343" spans="1:20" x14ac:dyDescent="0.45">
      <c r="A343" s="9">
        <v>342</v>
      </c>
      <c r="B343" s="9" t="s">
        <v>1183</v>
      </c>
      <c r="C343" s="9" t="s">
        <v>1185</v>
      </c>
      <c r="D343" s="9" t="str">
        <f>SLR479_202312023[[#This Row],[Rok, publikacja]]&amp;SLR479_202312023[[#This Row],[DOI]]</f>
        <v>(2020) Palgrave Communications, 6 (1), art. no. 51, DOI: 10.1057/s41599-020-0427-2</v>
      </c>
      <c r="E343" s="9" t="s">
        <v>1189</v>
      </c>
      <c r="F343" s="9" t="s">
        <v>1186</v>
      </c>
      <c r="G343" s="9">
        <f>MID(SLR479_202312023[[#This Row],[Rok, publikacja, cytowania]],2,4)+0</f>
        <v>2020</v>
      </c>
      <c r="H343" s="9">
        <f>(MID(SLR479_202312023[[#This Row],[Rok, publikacja, cytowania]],FIND(" Cited ",SLR479_202312023[[#This Row],[Rok, publikacja, cytowania]])+7,SLR479_202312023[[#This Row],[IlośćZnakówLCyt]]))+0</f>
        <v>2</v>
      </c>
      <c r="I343" s="9">
        <f>FIND(" Cited ",SLR479_202312023[[#This Row],[Rok, publikacja, cytowania]])+7</f>
        <v>59</v>
      </c>
      <c r="J343" s="9">
        <f>FIND(" times",SLR479_202312023[[#This Row],[Rok, publikacja, cytowania]])</f>
        <v>60</v>
      </c>
      <c r="K343" s="9">
        <f>SLR479_202312023[[#This Row],[koniecLCyt]]-SLR479_202312023[[#This Row],[poczLCyt]]</f>
        <v>1</v>
      </c>
      <c r="L343" s="9">
        <f xml:space="preserve"> FIND(" Cited ",SLR479_202312023[[#This Row],[Rok, publikacja, cytowania]])</f>
        <v>52</v>
      </c>
      <c r="M343" s="9" t="str">
        <f>MID(SLR479_202312023[[#This Row],[Rok, publikacja, cytowania]],1,SLR479_202312023[[#This Row],[L_znaków_bez_cytowań]])</f>
        <v xml:space="preserve">(2020) Palgrave Communications, 6 (1), art. no. 51, </v>
      </c>
      <c r="N343" s="9" t="s">
        <v>1187</v>
      </c>
      <c r="O343" s="9" t="s">
        <v>1188</v>
      </c>
      <c r="P343" s="9">
        <f>COUNTIF(SLR479_202312023[[#This Row],[streszczenie]],"*"&amp;#REF!&amp;"*")</f>
        <v>0</v>
      </c>
      <c r="Q343" s="9">
        <f>COUNTIFS(SLR479_202312023[[#This Row],[streszczenie]],"*"&amp;#REF!&amp;"*",SLR479_202312023[[#This Row],[streszczenie]],"*"&amp;#REF!&amp;"*")</f>
        <v>0</v>
      </c>
      <c r="R343" s="9" t="s">
        <v>10</v>
      </c>
      <c r="S343" s="9" t="s">
        <v>11</v>
      </c>
      <c r="T343" s="9" t="s">
        <v>12</v>
      </c>
    </row>
    <row r="344" spans="1:20" x14ac:dyDescent="0.45">
      <c r="A344" s="9">
        <v>343</v>
      </c>
      <c r="B344" s="9" t="s">
        <v>3601</v>
      </c>
      <c r="C344" s="9" t="s">
        <v>3603</v>
      </c>
      <c r="D344" s="9" t="str">
        <f>SLR479_202312023[[#This Row],[Rok, publikacja]]&amp;SLR479_202312023[[#This Row],[DOI]]</f>
        <v>(2018) Revista de Educación a Distancia, (57), art. no. 3, DOI: 10.6018/red/57/3</v>
      </c>
      <c r="E344" s="9" t="s">
        <v>3607</v>
      </c>
      <c r="F344" s="9" t="s">
        <v>3604</v>
      </c>
      <c r="G344" s="9">
        <f>MID(SLR479_202312023[[#This Row],[Rok, publikacja, cytowania]],2,4)+0</f>
        <v>2018</v>
      </c>
      <c r="H344" s="9">
        <f>(MID(SLR479_202312023[[#This Row],[Rok, publikacja, cytowania]],FIND(" Cited ",SLR479_202312023[[#This Row],[Rok, publikacja, cytowania]])+7,SLR479_202312023[[#This Row],[IlośćZnakówLCyt]]))+0</f>
        <v>2</v>
      </c>
      <c r="I344" s="9">
        <f>FIND(" Cited ",SLR479_202312023[[#This Row],[Rok, publikacja, cytowania]])+7</f>
        <v>66</v>
      </c>
      <c r="J344" s="9">
        <f>FIND(" times",SLR479_202312023[[#This Row],[Rok, publikacja, cytowania]])</f>
        <v>67</v>
      </c>
      <c r="K344" s="9">
        <f>SLR479_202312023[[#This Row],[koniecLCyt]]-SLR479_202312023[[#This Row],[poczLCyt]]</f>
        <v>1</v>
      </c>
      <c r="L344" s="9">
        <f xml:space="preserve"> FIND(" Cited ",SLR479_202312023[[#This Row],[Rok, publikacja, cytowania]])</f>
        <v>59</v>
      </c>
      <c r="M344" s="9" t="str">
        <f>MID(SLR479_202312023[[#This Row],[Rok, publikacja, cytowania]],1,SLR479_202312023[[#This Row],[L_znaków_bez_cytowań]])</f>
        <v xml:space="preserve">(2018) Revista de Educación a Distancia, (57), art. no. 3, </v>
      </c>
      <c r="N344" s="9" t="s">
        <v>3605</v>
      </c>
      <c r="O344" s="9" t="s">
        <v>3606</v>
      </c>
      <c r="P344" s="9">
        <f>COUNTIF(SLR479_202312023[[#This Row],[streszczenie]],"*"&amp;#REF!&amp;"*")</f>
        <v>0</v>
      </c>
      <c r="Q344" s="9">
        <f>COUNTIFS(SLR479_202312023[[#This Row],[streszczenie]],"*"&amp;#REF!&amp;"*",SLR479_202312023[[#This Row],[streszczenie]],"*"&amp;#REF!&amp;"*")</f>
        <v>0</v>
      </c>
      <c r="R344" s="9" t="s">
        <v>3028</v>
      </c>
      <c r="S344" s="9" t="s">
        <v>11</v>
      </c>
      <c r="T344" s="9" t="s">
        <v>12</v>
      </c>
    </row>
    <row r="345" spans="1:20" x14ac:dyDescent="0.45">
      <c r="A345" s="9">
        <v>344</v>
      </c>
      <c r="B345" s="9" t="s">
        <v>1205</v>
      </c>
      <c r="C345" s="9" t="s">
        <v>1208</v>
      </c>
      <c r="D345" s="9" t="str">
        <f>SLR479_202312023[[#This Row],[Rok, publikacja]]&amp;SLR479_202312023[[#This Row],[DOI]]</f>
        <v>(2022) American Journal of Distance Education, 36 (1), pp. 53 - 69, DOI: 10.1080/08923647.2021.2005414</v>
      </c>
      <c r="E345" s="9" t="s">
        <v>1212</v>
      </c>
      <c r="F345" s="9" t="s">
        <v>1209</v>
      </c>
      <c r="G345" s="9">
        <f>MID(SLR479_202312023[[#This Row],[Rok, publikacja, cytowania]],2,4)+0</f>
        <v>2022</v>
      </c>
      <c r="H345" s="9">
        <f>(MID(SLR479_202312023[[#This Row],[Rok, publikacja, cytowania]],FIND(" Cited ",SLR479_202312023[[#This Row],[Rok, publikacja, cytowania]])+7,SLR479_202312023[[#This Row],[IlośćZnakówLCyt]]))+0</f>
        <v>2</v>
      </c>
      <c r="I345" s="9">
        <f>FIND(" Cited ",SLR479_202312023[[#This Row],[Rok, publikacja, cytowania]])+7</f>
        <v>75</v>
      </c>
      <c r="J345" s="9">
        <f>FIND(" times",SLR479_202312023[[#This Row],[Rok, publikacja, cytowania]])</f>
        <v>76</v>
      </c>
      <c r="K345" s="9">
        <f>SLR479_202312023[[#This Row],[koniecLCyt]]-SLR479_202312023[[#This Row],[poczLCyt]]</f>
        <v>1</v>
      </c>
      <c r="L345" s="9">
        <f xml:space="preserve"> FIND(" Cited ",SLR479_202312023[[#This Row],[Rok, publikacja, cytowania]])</f>
        <v>68</v>
      </c>
      <c r="M345" s="9" t="str">
        <f>MID(SLR479_202312023[[#This Row],[Rok, publikacja, cytowania]],1,SLR479_202312023[[#This Row],[L_znaków_bez_cytowań]])</f>
        <v xml:space="preserve">(2022) American Journal of Distance Education, 36 (1), pp. 53 - 69, </v>
      </c>
      <c r="N345" s="9" t="s">
        <v>1210</v>
      </c>
      <c r="O345" s="9" t="s">
        <v>1211</v>
      </c>
      <c r="P345" s="9">
        <f>COUNTIF(SLR479_202312023[[#This Row],[streszczenie]],"*"&amp;#REF!&amp;"*")</f>
        <v>0</v>
      </c>
      <c r="Q345" s="9">
        <f>COUNTIFS(SLR479_202312023[[#This Row],[streszczenie]],"*"&amp;#REF!&amp;"*",SLR479_202312023[[#This Row],[streszczenie]],"*"&amp;#REF!&amp;"*")</f>
        <v>0</v>
      </c>
      <c r="R345" s="9" t="s">
        <v>10</v>
      </c>
      <c r="S345" s="9" t="s">
        <v>11</v>
      </c>
      <c r="T345" s="9" t="s">
        <v>12</v>
      </c>
    </row>
    <row r="346" spans="1:20" x14ac:dyDescent="0.45">
      <c r="A346" s="9">
        <v>345</v>
      </c>
      <c r="B346" s="9" t="s">
        <v>1213</v>
      </c>
      <c r="C346" s="9" t="s">
        <v>1216</v>
      </c>
      <c r="D346" s="9" t="str">
        <f>SLR479_202312023[[#This Row],[Rok, publikacja]]&amp;SLR479_202312023[[#This Row],[DOI]]</f>
        <v>(2023) Journal of College Student Retention: Research, Theory and Practice, 25 (3), pp. 427 - 451, DOI: 10.1177/1521025120987816</v>
      </c>
      <c r="E346" s="9" t="s">
        <v>1220</v>
      </c>
      <c r="F346" s="9" t="s">
        <v>1217</v>
      </c>
      <c r="G346" s="9">
        <f>MID(SLR479_202312023[[#This Row],[Rok, publikacja, cytowania]],2,4)+0</f>
        <v>2023</v>
      </c>
      <c r="H346" s="9">
        <f>(MID(SLR479_202312023[[#This Row],[Rok, publikacja, cytowania]],FIND(" Cited ",SLR479_202312023[[#This Row],[Rok, publikacja, cytowania]])+7,SLR479_202312023[[#This Row],[IlośćZnakówLCyt]]))+0</f>
        <v>1</v>
      </c>
      <c r="I346" s="9">
        <f>FIND(" Cited ",SLR479_202312023[[#This Row],[Rok, publikacja, cytowania]])+7</f>
        <v>106</v>
      </c>
      <c r="J346" s="9">
        <f>FIND(" times",SLR479_202312023[[#This Row],[Rok, publikacja, cytowania]])</f>
        <v>107</v>
      </c>
      <c r="K346" s="9">
        <f>SLR479_202312023[[#This Row],[koniecLCyt]]-SLR479_202312023[[#This Row],[poczLCyt]]</f>
        <v>1</v>
      </c>
      <c r="L346" s="9">
        <f xml:space="preserve"> FIND(" Cited ",SLR479_202312023[[#This Row],[Rok, publikacja, cytowania]])</f>
        <v>99</v>
      </c>
      <c r="M346" s="9" t="str">
        <f>MID(SLR479_202312023[[#This Row],[Rok, publikacja, cytowania]],1,SLR479_202312023[[#This Row],[L_znaków_bez_cytowań]])</f>
        <v xml:space="preserve">(2023) Journal of College Student Retention: Research, Theory and Practice, 25 (3), pp. 427 - 451, </v>
      </c>
      <c r="N346" s="9" t="s">
        <v>1218</v>
      </c>
      <c r="O346" s="9" t="s">
        <v>1219</v>
      </c>
      <c r="P346" s="9">
        <f>COUNTIF(SLR479_202312023[[#This Row],[streszczenie]],"*"&amp;#REF!&amp;"*")</f>
        <v>0</v>
      </c>
      <c r="Q346" s="9">
        <f>COUNTIFS(SLR479_202312023[[#This Row],[streszczenie]],"*"&amp;#REF!&amp;"*",SLR479_202312023[[#This Row],[streszczenie]],"*"&amp;#REF!&amp;"*")</f>
        <v>0</v>
      </c>
      <c r="R346" s="9" t="s">
        <v>10</v>
      </c>
      <c r="S346" s="9" t="s">
        <v>11</v>
      </c>
      <c r="T346" s="9" t="s">
        <v>12</v>
      </c>
    </row>
    <row r="347" spans="1:20" x14ac:dyDescent="0.45">
      <c r="A347" s="9">
        <v>346</v>
      </c>
      <c r="B347" s="9" t="s">
        <v>1468</v>
      </c>
      <c r="C347" s="9" t="s">
        <v>3608</v>
      </c>
      <c r="D347" s="9" t="str">
        <f>SLR479_202312023[[#This Row],[Rok, publikacja]]&amp;SLR479_202312023[[#This Row],[DOI]]</f>
        <v>(2017) Advances in Intelligent Systems and Computing, 498, pp. 455 - 464, DOI: 10.1007/978-3-319-42070-7_41</v>
      </c>
      <c r="E347" s="9" t="s">
        <v>3612</v>
      </c>
      <c r="F347" s="9" t="s">
        <v>3609</v>
      </c>
      <c r="G347" s="9">
        <f>MID(SLR479_202312023[[#This Row],[Rok, publikacja, cytowania]],2,4)+0</f>
        <v>2017</v>
      </c>
      <c r="H347" s="9">
        <f>(MID(SLR479_202312023[[#This Row],[Rok, publikacja, cytowania]],FIND(" Cited ",SLR479_202312023[[#This Row],[Rok, publikacja, cytowania]])+7,SLR479_202312023[[#This Row],[IlośćZnakówLCyt]]))+0</f>
        <v>1</v>
      </c>
      <c r="I347" s="9">
        <f>FIND(" Cited ",SLR479_202312023[[#This Row],[Rok, publikacja, cytowania]])+7</f>
        <v>81</v>
      </c>
      <c r="J347" s="9">
        <f>FIND(" times",SLR479_202312023[[#This Row],[Rok, publikacja, cytowania]])</f>
        <v>82</v>
      </c>
      <c r="K347" s="9">
        <f>SLR479_202312023[[#This Row],[koniecLCyt]]-SLR479_202312023[[#This Row],[poczLCyt]]</f>
        <v>1</v>
      </c>
      <c r="L347" s="9">
        <f xml:space="preserve"> FIND(" Cited ",SLR479_202312023[[#This Row],[Rok, publikacja, cytowania]])</f>
        <v>74</v>
      </c>
      <c r="M347" s="9" t="str">
        <f>MID(SLR479_202312023[[#This Row],[Rok, publikacja, cytowania]],1,SLR479_202312023[[#This Row],[L_znaków_bez_cytowań]])</f>
        <v xml:space="preserve">(2017) Advances in Intelligent Systems and Computing, 498, pp. 455 - 464, </v>
      </c>
      <c r="N347" s="9" t="s">
        <v>3610</v>
      </c>
      <c r="O347" s="9" t="s">
        <v>3611</v>
      </c>
      <c r="P347" s="9">
        <f>COUNTIF(SLR479_202312023[[#This Row],[streszczenie]],"*"&amp;#REF!&amp;"*")</f>
        <v>0</v>
      </c>
      <c r="Q347" s="9">
        <f>COUNTIFS(SLR479_202312023[[#This Row],[streszczenie]],"*"&amp;#REF!&amp;"*",SLR479_202312023[[#This Row],[streszczenie]],"*"&amp;#REF!&amp;"*")</f>
        <v>0</v>
      </c>
      <c r="R347" s="9" t="s">
        <v>10</v>
      </c>
      <c r="S347" s="9" t="s">
        <v>207</v>
      </c>
      <c r="T347" s="9" t="s">
        <v>12</v>
      </c>
    </row>
    <row r="348" spans="1:20" x14ac:dyDescent="0.45">
      <c r="A348" s="9">
        <v>347</v>
      </c>
      <c r="B348" s="9" t="s">
        <v>1236</v>
      </c>
      <c r="C348" s="9" t="s">
        <v>1239</v>
      </c>
      <c r="D348" s="9" t="str">
        <f>SLR479_202312023[[#This Row],[Rok, publikacja]]&amp;SLR479_202312023[[#This Row],[DOI]]</f>
        <v>(2023) Higher Education Research and Development, 42 (5), pp. 1071 - 1085, DOI: 10.1080/07294360.2023.2193723</v>
      </c>
      <c r="E348" s="9" t="s">
        <v>1243</v>
      </c>
      <c r="F348" s="9" t="s">
        <v>1240</v>
      </c>
      <c r="G348" s="9">
        <f>MID(SLR479_202312023[[#This Row],[Rok, publikacja, cytowania]],2,4)+0</f>
        <v>2023</v>
      </c>
      <c r="H348" s="9">
        <f>(MID(SLR479_202312023[[#This Row],[Rok, publikacja, cytowania]],FIND(" Cited ",SLR479_202312023[[#This Row],[Rok, publikacja, cytowania]])+7,SLR479_202312023[[#This Row],[IlośćZnakówLCyt]]))+0</f>
        <v>2</v>
      </c>
      <c r="I348" s="9">
        <f>FIND(" Cited ",SLR479_202312023[[#This Row],[Rok, publikacja, cytowania]])+7</f>
        <v>82</v>
      </c>
      <c r="J348" s="9">
        <f>FIND(" times",SLR479_202312023[[#This Row],[Rok, publikacja, cytowania]])</f>
        <v>83</v>
      </c>
      <c r="K348" s="9">
        <f>SLR479_202312023[[#This Row],[koniecLCyt]]-SLR479_202312023[[#This Row],[poczLCyt]]</f>
        <v>1</v>
      </c>
      <c r="L348" s="9">
        <f xml:space="preserve"> FIND(" Cited ",SLR479_202312023[[#This Row],[Rok, publikacja, cytowania]])</f>
        <v>75</v>
      </c>
      <c r="M348" s="9" t="str">
        <f>MID(SLR479_202312023[[#This Row],[Rok, publikacja, cytowania]],1,SLR479_202312023[[#This Row],[L_znaków_bez_cytowań]])</f>
        <v xml:space="preserve">(2023) Higher Education Research and Development, 42 (5), pp. 1071 - 1085, </v>
      </c>
      <c r="N348" s="9" t="s">
        <v>1241</v>
      </c>
      <c r="O348" s="9" t="s">
        <v>1242</v>
      </c>
      <c r="P348" s="9">
        <f>COUNTIF(SLR479_202312023[[#This Row],[streszczenie]],"*"&amp;#REF!&amp;"*")</f>
        <v>0</v>
      </c>
      <c r="Q348" s="9">
        <f>COUNTIFS(SLR479_202312023[[#This Row],[streszczenie]],"*"&amp;#REF!&amp;"*",SLR479_202312023[[#This Row],[streszczenie]],"*"&amp;#REF!&amp;"*")</f>
        <v>0</v>
      </c>
      <c r="R348" s="9" t="s">
        <v>10</v>
      </c>
      <c r="S348" s="9" t="s">
        <v>11</v>
      </c>
      <c r="T348" s="9" t="s">
        <v>12</v>
      </c>
    </row>
    <row r="349" spans="1:20" x14ac:dyDescent="0.45">
      <c r="A349" s="9">
        <v>348</v>
      </c>
      <c r="B349" s="9" t="s">
        <v>3613</v>
      </c>
      <c r="C349" s="9" t="s">
        <v>3615</v>
      </c>
      <c r="D349" s="9" t="str">
        <f>SLR479_202312023[[#This Row],[Rok, publikacja]]&amp;SLR479_202312023[[#This Row],[DOI]]</f>
        <v>(2015) Higher Education Dynamics, 44, pp. 237 - 251, DOI: 10.1007/978-94-017-9570-8_12</v>
      </c>
      <c r="E349" s="9" t="s">
        <v>3619</v>
      </c>
      <c r="F349" s="9" t="s">
        <v>3616</v>
      </c>
      <c r="G349" s="9">
        <f>MID(SLR479_202312023[[#This Row],[Rok, publikacja, cytowania]],2,4)+0</f>
        <v>2015</v>
      </c>
      <c r="H349" s="9">
        <f>(MID(SLR479_202312023[[#This Row],[Rok, publikacja, cytowania]],FIND(" Cited ",SLR479_202312023[[#This Row],[Rok, publikacja, cytowania]])+7,SLR479_202312023[[#This Row],[IlośćZnakówLCyt]]))+0</f>
        <v>2</v>
      </c>
      <c r="I349" s="9">
        <f>FIND(" Cited ",SLR479_202312023[[#This Row],[Rok, publikacja, cytowania]])+7</f>
        <v>60</v>
      </c>
      <c r="J349" s="9">
        <f>FIND(" times",SLR479_202312023[[#This Row],[Rok, publikacja, cytowania]])</f>
        <v>61</v>
      </c>
      <c r="K349" s="9">
        <f>SLR479_202312023[[#This Row],[koniecLCyt]]-SLR479_202312023[[#This Row],[poczLCyt]]</f>
        <v>1</v>
      </c>
      <c r="L349" s="9">
        <f xml:space="preserve"> FIND(" Cited ",SLR479_202312023[[#This Row],[Rok, publikacja, cytowania]])</f>
        <v>53</v>
      </c>
      <c r="M349" s="9" t="str">
        <f>MID(SLR479_202312023[[#This Row],[Rok, publikacja, cytowania]],1,SLR479_202312023[[#This Row],[L_znaków_bez_cytowań]])</f>
        <v xml:space="preserve">(2015) Higher Education Dynamics, 44, pp. 237 - 251, </v>
      </c>
      <c r="N349" s="9" t="s">
        <v>3617</v>
      </c>
      <c r="O349" s="9" t="s">
        <v>3618</v>
      </c>
      <c r="P349" s="9">
        <f>COUNTIF(SLR479_202312023[[#This Row],[streszczenie]],"*"&amp;#REF!&amp;"*")</f>
        <v>0</v>
      </c>
      <c r="Q349" s="9">
        <f>COUNTIFS(SLR479_202312023[[#This Row],[streszczenie]],"*"&amp;#REF!&amp;"*",SLR479_202312023[[#This Row],[streszczenie]],"*"&amp;#REF!&amp;"*")</f>
        <v>0</v>
      </c>
      <c r="R349" s="9" t="s">
        <v>10</v>
      </c>
      <c r="S349" s="9" t="s">
        <v>128</v>
      </c>
      <c r="T349" s="9" t="s">
        <v>12</v>
      </c>
    </row>
    <row r="350" spans="1:20" x14ac:dyDescent="0.45">
      <c r="A350" s="9">
        <v>349</v>
      </c>
      <c r="B350" s="9" t="s">
        <v>1244</v>
      </c>
      <c r="C350" s="9" t="s">
        <v>1247</v>
      </c>
      <c r="D350" s="9" t="str">
        <f>SLR479_202312023[[#This Row],[Rok, publikacja]]&amp;SLR479_202312023[[#This Row],[DOI]]</f>
        <v>(2021) Journal of Teaching and Learning for Graduate Employability, 12 (2), pp. 131 - 147, DOI: 10.21153/JTLGE2021VOL12NO2ART1046</v>
      </c>
      <c r="E350" s="9" t="s">
        <v>1251</v>
      </c>
      <c r="F350" s="9" t="s">
        <v>1248</v>
      </c>
      <c r="G350" s="9">
        <f>MID(SLR479_202312023[[#This Row],[Rok, publikacja, cytowania]],2,4)+0</f>
        <v>2021</v>
      </c>
      <c r="H350" s="9">
        <f>(MID(SLR479_202312023[[#This Row],[Rok, publikacja, cytowania]],FIND(" Cited ",SLR479_202312023[[#This Row],[Rok, publikacja, cytowania]])+7,SLR479_202312023[[#This Row],[IlośćZnakówLCyt]]))+0</f>
        <v>1</v>
      </c>
      <c r="I350" s="9">
        <f>FIND(" Cited ",SLR479_202312023[[#This Row],[Rok, publikacja, cytowania]])+7</f>
        <v>98</v>
      </c>
      <c r="J350" s="9">
        <f>FIND(" times",SLR479_202312023[[#This Row],[Rok, publikacja, cytowania]])</f>
        <v>99</v>
      </c>
      <c r="K350" s="9">
        <f>SLR479_202312023[[#This Row],[koniecLCyt]]-SLR479_202312023[[#This Row],[poczLCyt]]</f>
        <v>1</v>
      </c>
      <c r="L350" s="9">
        <f xml:space="preserve"> FIND(" Cited ",SLR479_202312023[[#This Row],[Rok, publikacja, cytowania]])</f>
        <v>91</v>
      </c>
      <c r="M350" s="9" t="str">
        <f>MID(SLR479_202312023[[#This Row],[Rok, publikacja, cytowania]],1,SLR479_202312023[[#This Row],[L_znaków_bez_cytowań]])</f>
        <v xml:space="preserve">(2021) Journal of Teaching and Learning for Graduate Employability, 12 (2), pp. 131 - 147, </v>
      </c>
      <c r="N350" s="9" t="s">
        <v>1249</v>
      </c>
      <c r="O350" s="9" t="s">
        <v>1250</v>
      </c>
      <c r="P350" s="9">
        <f>COUNTIF(SLR479_202312023[[#This Row],[streszczenie]],"*"&amp;#REF!&amp;"*")</f>
        <v>0</v>
      </c>
      <c r="Q350" s="9">
        <f>COUNTIFS(SLR479_202312023[[#This Row],[streszczenie]],"*"&amp;#REF!&amp;"*",SLR479_202312023[[#This Row],[streszczenie]],"*"&amp;#REF!&amp;"*")</f>
        <v>0</v>
      </c>
      <c r="R350" s="9" t="s">
        <v>10</v>
      </c>
      <c r="S350" s="9" t="s">
        <v>11</v>
      </c>
      <c r="T350" s="9" t="s">
        <v>12</v>
      </c>
    </row>
    <row r="351" spans="1:20" x14ac:dyDescent="0.45">
      <c r="A351" s="9">
        <v>350</v>
      </c>
      <c r="B351" s="9" t="s">
        <v>3620</v>
      </c>
      <c r="C351" s="9" t="s">
        <v>3623</v>
      </c>
      <c r="D351" s="9" t="str">
        <f>SLR479_202312023[[#This Row],[Rok, publikacja]]&amp;SLR479_202312023[[#This Row],[DOI]]</f>
        <v>(2020) College Teaching, 69 (2), pp. 113 - 119, DOI: 10.1080/87567555.2020.1837063</v>
      </c>
      <c r="E351" s="9" t="s">
        <v>3627</v>
      </c>
      <c r="F351" s="9" t="s">
        <v>3624</v>
      </c>
      <c r="G351" s="9">
        <f>MID(SLR479_202312023[[#This Row],[Rok, publikacja, cytowania]],2,4)+0</f>
        <v>2020</v>
      </c>
      <c r="H351" s="9">
        <f>(MID(SLR479_202312023[[#This Row],[Rok, publikacja, cytowania]],FIND(" Cited ",SLR479_202312023[[#This Row],[Rok, publikacja, cytowania]])+7,SLR479_202312023[[#This Row],[IlośćZnakówLCyt]]))+0</f>
        <v>2</v>
      </c>
      <c r="I351" s="9">
        <f>FIND(" Cited ",SLR479_202312023[[#This Row],[Rok, publikacja, cytowania]])+7</f>
        <v>55</v>
      </c>
      <c r="J351" s="9">
        <f>FIND(" times",SLR479_202312023[[#This Row],[Rok, publikacja, cytowania]])</f>
        <v>56</v>
      </c>
      <c r="K351" s="9">
        <f>SLR479_202312023[[#This Row],[koniecLCyt]]-SLR479_202312023[[#This Row],[poczLCyt]]</f>
        <v>1</v>
      </c>
      <c r="L351" s="9">
        <f xml:space="preserve"> FIND(" Cited ",SLR479_202312023[[#This Row],[Rok, publikacja, cytowania]])</f>
        <v>48</v>
      </c>
      <c r="M351" s="9" t="str">
        <f>MID(SLR479_202312023[[#This Row],[Rok, publikacja, cytowania]],1,SLR479_202312023[[#This Row],[L_znaków_bez_cytowań]])</f>
        <v xml:space="preserve">(2020) College Teaching, 69 (2), pp. 113 - 119, </v>
      </c>
      <c r="N351" s="9" t="s">
        <v>3625</v>
      </c>
      <c r="O351" s="9" t="s">
        <v>3626</v>
      </c>
      <c r="P351" s="9">
        <f>COUNTIF(SLR479_202312023[[#This Row],[streszczenie]],"*"&amp;#REF!&amp;"*")</f>
        <v>0</v>
      </c>
      <c r="Q351" s="9">
        <f>COUNTIFS(SLR479_202312023[[#This Row],[streszczenie]],"*"&amp;#REF!&amp;"*",SLR479_202312023[[#This Row],[streszczenie]],"*"&amp;#REF!&amp;"*")</f>
        <v>0</v>
      </c>
      <c r="R351" s="9" t="s">
        <v>10</v>
      </c>
      <c r="S351" s="9" t="s">
        <v>11</v>
      </c>
      <c r="T351" s="9" t="s">
        <v>12</v>
      </c>
    </row>
    <row r="352" spans="1:20" x14ac:dyDescent="0.45">
      <c r="A352" s="9">
        <v>351</v>
      </c>
      <c r="B352" s="9" t="s">
        <v>1252</v>
      </c>
      <c r="C352" s="9" t="s">
        <v>1255</v>
      </c>
      <c r="D352" s="9" t="str">
        <f>SLR479_202312023[[#This Row],[Rok, publikacja]]&amp;SLR479_202312023[[#This Row],[DOI]]</f>
        <v>(2021) Transformations in Business and Economics, 20 (3), pp. 21 - 43, 0</v>
      </c>
      <c r="E352" s="9" t="s">
        <v>1258</v>
      </c>
      <c r="F352" s="9" t="s">
        <v>1256</v>
      </c>
      <c r="G352" s="9">
        <f>MID(SLR479_202312023[[#This Row],[Rok, publikacja, cytowania]],2,4)+0</f>
        <v>2021</v>
      </c>
      <c r="H352" s="9">
        <f>(MID(SLR479_202312023[[#This Row],[Rok, publikacja, cytowania]],FIND(" Cited ",SLR479_202312023[[#This Row],[Rok, publikacja, cytowania]])+7,SLR479_202312023[[#This Row],[IlośćZnakówLCyt]]))+0</f>
        <v>2</v>
      </c>
      <c r="I352" s="9">
        <f>FIND(" Cited ",SLR479_202312023[[#This Row],[Rok, publikacja, cytowania]])+7</f>
        <v>78</v>
      </c>
      <c r="J352" s="9">
        <f>FIND(" times",SLR479_202312023[[#This Row],[Rok, publikacja, cytowania]])</f>
        <v>79</v>
      </c>
      <c r="K352" s="9">
        <f>SLR479_202312023[[#This Row],[koniecLCyt]]-SLR479_202312023[[#This Row],[poczLCyt]]</f>
        <v>1</v>
      </c>
      <c r="L352" s="9">
        <f xml:space="preserve"> FIND(" Cited ",SLR479_202312023[[#This Row],[Rok, publikacja, cytowania]])</f>
        <v>71</v>
      </c>
      <c r="M352" s="9" t="str">
        <f>MID(SLR479_202312023[[#This Row],[Rok, publikacja, cytowania]],1,SLR479_202312023[[#This Row],[L_znaków_bez_cytowań]])</f>
        <v xml:space="preserve">(2021) Transformations in Business and Economics, 20 (3), pp. 21 - 43, </v>
      </c>
      <c r="N352" s="9">
        <v>0</v>
      </c>
      <c r="O352" s="9" t="s">
        <v>1257</v>
      </c>
      <c r="P352" s="9">
        <f>COUNTIF(SLR479_202312023[[#This Row],[streszczenie]],"*"&amp;#REF!&amp;"*")</f>
        <v>0</v>
      </c>
      <c r="Q352" s="9">
        <f>COUNTIFS(SLR479_202312023[[#This Row],[streszczenie]],"*"&amp;#REF!&amp;"*",SLR479_202312023[[#This Row],[streszczenie]],"*"&amp;#REF!&amp;"*")</f>
        <v>0</v>
      </c>
      <c r="R352" s="9" t="s">
        <v>10</v>
      </c>
      <c r="S352" s="9" t="s">
        <v>11</v>
      </c>
      <c r="T352" s="9" t="s">
        <v>12</v>
      </c>
    </row>
    <row r="353" spans="1:20" x14ac:dyDescent="0.45">
      <c r="A353" s="9">
        <v>352</v>
      </c>
      <c r="B353" s="9" t="s">
        <v>1259</v>
      </c>
      <c r="C353" s="9" t="s">
        <v>1262</v>
      </c>
      <c r="D353" s="9" t="str">
        <f>SLR479_202312023[[#This Row],[Rok, publikacja]]&amp;SLR479_202312023[[#This Row],[DOI]]</f>
        <v>(2018) Journal of Futures Studies, 22 (3), pp. 1 - 18, DOI: 10.6531/JFS.2018.22(3).00A1</v>
      </c>
      <c r="E353" s="9" t="s">
        <v>1266</v>
      </c>
      <c r="F353" s="9" t="s">
        <v>1263</v>
      </c>
      <c r="G353" s="9">
        <f>MID(SLR479_202312023[[#This Row],[Rok, publikacja, cytowania]],2,4)+0</f>
        <v>2018</v>
      </c>
      <c r="H353" s="9">
        <f>(MID(SLR479_202312023[[#This Row],[Rok, publikacja, cytowania]],FIND(" Cited ",SLR479_202312023[[#This Row],[Rok, publikacja, cytowania]])+7,SLR479_202312023[[#This Row],[IlośćZnakówLCyt]]))+0</f>
        <v>2</v>
      </c>
      <c r="I353" s="9">
        <f>FIND(" Cited ",SLR479_202312023[[#This Row],[Rok, publikacja, cytowania]])+7</f>
        <v>62</v>
      </c>
      <c r="J353" s="9">
        <f>FIND(" times",SLR479_202312023[[#This Row],[Rok, publikacja, cytowania]])</f>
        <v>63</v>
      </c>
      <c r="K353" s="9">
        <f>SLR479_202312023[[#This Row],[koniecLCyt]]-SLR479_202312023[[#This Row],[poczLCyt]]</f>
        <v>1</v>
      </c>
      <c r="L353" s="9">
        <f xml:space="preserve"> FIND(" Cited ",SLR479_202312023[[#This Row],[Rok, publikacja, cytowania]])</f>
        <v>55</v>
      </c>
      <c r="M353" s="9" t="str">
        <f>MID(SLR479_202312023[[#This Row],[Rok, publikacja, cytowania]],1,SLR479_202312023[[#This Row],[L_znaków_bez_cytowań]])</f>
        <v xml:space="preserve">(2018) Journal of Futures Studies, 22 (3), pp. 1 - 18, </v>
      </c>
      <c r="N353" s="9" t="s">
        <v>1264</v>
      </c>
      <c r="O353" s="9" t="s">
        <v>1265</v>
      </c>
      <c r="P353" s="9">
        <f>COUNTIF(SLR479_202312023[[#This Row],[streszczenie]],"*"&amp;#REF!&amp;"*")</f>
        <v>0</v>
      </c>
      <c r="Q353" s="9">
        <f>COUNTIFS(SLR479_202312023[[#This Row],[streszczenie]],"*"&amp;#REF!&amp;"*",SLR479_202312023[[#This Row],[streszczenie]],"*"&amp;#REF!&amp;"*")</f>
        <v>0</v>
      </c>
      <c r="R353" s="9" t="s">
        <v>10</v>
      </c>
      <c r="S353" s="9" t="s">
        <v>11</v>
      </c>
      <c r="T353" s="9" t="s">
        <v>12</v>
      </c>
    </row>
    <row r="354" spans="1:20" x14ac:dyDescent="0.45">
      <c r="A354" s="9">
        <v>353</v>
      </c>
      <c r="B354" s="9" t="s">
        <v>1267</v>
      </c>
      <c r="C354" s="9" t="s">
        <v>1270</v>
      </c>
      <c r="D354" s="9" t="str">
        <f>SLR479_202312023[[#This Row],[Rok, publikacja]]&amp;SLR479_202312023[[#This Row],[DOI]]</f>
        <v>(2023) Understanding Writing Transfer: Implications for Transformative Student Learning in Higher Education, pp. 1 - 165, DOI: 10.4324/9781003448518</v>
      </c>
      <c r="E354" s="9" t="s">
        <v>1274</v>
      </c>
      <c r="F354" s="9" t="s">
        <v>1271</v>
      </c>
      <c r="G354" s="9">
        <f>MID(SLR479_202312023[[#This Row],[Rok, publikacja, cytowania]],2,4)+0</f>
        <v>2023</v>
      </c>
      <c r="H354" s="9">
        <f>(MID(SLR479_202312023[[#This Row],[Rok, publikacja, cytowania]],FIND(" Cited ",SLR479_202312023[[#This Row],[Rok, publikacja, cytowania]])+7,SLR479_202312023[[#This Row],[IlośćZnakówLCyt]]))+0</f>
        <v>1</v>
      </c>
      <c r="I354" s="9">
        <f>FIND(" Cited ",SLR479_202312023[[#This Row],[Rok, publikacja, cytowania]])+7</f>
        <v>129</v>
      </c>
      <c r="J354" s="9">
        <f>FIND(" times",SLR479_202312023[[#This Row],[Rok, publikacja, cytowania]])</f>
        <v>130</v>
      </c>
      <c r="K354" s="9">
        <f>SLR479_202312023[[#This Row],[koniecLCyt]]-SLR479_202312023[[#This Row],[poczLCyt]]</f>
        <v>1</v>
      </c>
      <c r="L354" s="9">
        <f xml:space="preserve"> FIND(" Cited ",SLR479_202312023[[#This Row],[Rok, publikacja, cytowania]])</f>
        <v>122</v>
      </c>
      <c r="M354" s="9" t="str">
        <f>MID(SLR479_202312023[[#This Row],[Rok, publikacja, cytowania]],1,SLR479_202312023[[#This Row],[L_znaków_bez_cytowań]])</f>
        <v xml:space="preserve">(2023) Understanding Writing Transfer: Implications for Transformative Student Learning in Higher Education, pp. 1 - 165, </v>
      </c>
      <c r="N354" s="9" t="s">
        <v>1272</v>
      </c>
      <c r="O354" s="9" t="s">
        <v>1273</v>
      </c>
      <c r="P354" s="9">
        <f>COUNTIF(SLR479_202312023[[#This Row],[streszczenie]],"*"&amp;#REF!&amp;"*")</f>
        <v>0</v>
      </c>
      <c r="Q354" s="9">
        <f>COUNTIFS(SLR479_202312023[[#This Row],[streszczenie]],"*"&amp;#REF!&amp;"*",SLR479_202312023[[#This Row],[streszczenie]],"*"&amp;#REF!&amp;"*")</f>
        <v>0</v>
      </c>
      <c r="R354" s="9" t="s">
        <v>10</v>
      </c>
      <c r="S354" s="9" t="s">
        <v>338</v>
      </c>
      <c r="T354" s="9" t="s">
        <v>12</v>
      </c>
    </row>
    <row r="355" spans="1:20" x14ac:dyDescent="0.45">
      <c r="A355" s="9">
        <v>354</v>
      </c>
      <c r="B355" s="9" t="s">
        <v>3628</v>
      </c>
      <c r="C355" s="9" t="s">
        <v>3630</v>
      </c>
      <c r="D355" s="9" t="str">
        <f>SLR479_202312023[[#This Row],[Rok, publikacja]]&amp;SLR479_202312023[[#This Row],[DOI]]</f>
        <v>(2022) Interdisciplinary Journal of Information, Knowledge, and Management, 17, pp. 315 - 338, DOI: 10.28945/4984</v>
      </c>
      <c r="E355" s="9" t="s">
        <v>3634</v>
      </c>
      <c r="F355" s="9" t="s">
        <v>3631</v>
      </c>
      <c r="G355" s="9">
        <f>MID(SLR479_202312023[[#This Row],[Rok, publikacja, cytowania]],2,4)+0</f>
        <v>2022</v>
      </c>
      <c r="H355" s="9">
        <f>(MID(SLR479_202312023[[#This Row],[Rok, publikacja, cytowania]],FIND(" Cited ",SLR479_202312023[[#This Row],[Rok, publikacja, cytowania]])+7,SLR479_202312023[[#This Row],[IlośćZnakówLCyt]]))+0</f>
        <v>1</v>
      </c>
      <c r="I355" s="9">
        <f>FIND(" Cited ",SLR479_202312023[[#This Row],[Rok, publikacja, cytowania]])+7</f>
        <v>102</v>
      </c>
      <c r="J355" s="9">
        <f>FIND(" times",SLR479_202312023[[#This Row],[Rok, publikacja, cytowania]])</f>
        <v>103</v>
      </c>
      <c r="K355" s="9">
        <f>SLR479_202312023[[#This Row],[koniecLCyt]]-SLR479_202312023[[#This Row],[poczLCyt]]</f>
        <v>1</v>
      </c>
      <c r="L355" s="9">
        <f xml:space="preserve"> FIND(" Cited ",SLR479_202312023[[#This Row],[Rok, publikacja, cytowania]])</f>
        <v>95</v>
      </c>
      <c r="M355" s="9" t="str">
        <f>MID(SLR479_202312023[[#This Row],[Rok, publikacja, cytowania]],1,SLR479_202312023[[#This Row],[L_znaków_bez_cytowań]])</f>
        <v xml:space="preserve">(2022) Interdisciplinary Journal of Information, Knowledge, and Management, 17, pp. 315 - 338, </v>
      </c>
      <c r="N355" s="9" t="s">
        <v>3632</v>
      </c>
      <c r="O355" s="9" t="s">
        <v>3633</v>
      </c>
      <c r="P355" s="9">
        <f>COUNTIF(SLR479_202312023[[#This Row],[streszczenie]],"*"&amp;#REF!&amp;"*")</f>
        <v>0</v>
      </c>
      <c r="Q355" s="9">
        <f>COUNTIFS(SLR479_202312023[[#This Row],[streszczenie]],"*"&amp;#REF!&amp;"*",SLR479_202312023[[#This Row],[streszczenie]],"*"&amp;#REF!&amp;"*")</f>
        <v>0</v>
      </c>
      <c r="R355" s="9" t="s">
        <v>10</v>
      </c>
      <c r="S355" s="9" t="s">
        <v>11</v>
      </c>
      <c r="T355" s="9" t="s">
        <v>12</v>
      </c>
    </row>
    <row r="356" spans="1:20" x14ac:dyDescent="0.45">
      <c r="A356" s="9">
        <v>355</v>
      </c>
      <c r="B356" s="9" t="s">
        <v>1282</v>
      </c>
      <c r="C356" s="9" t="s">
        <v>1285</v>
      </c>
      <c r="D356" s="9" t="str">
        <f>SLR479_202312023[[#This Row],[Rok, publikacja]]&amp;SLR479_202312023[[#This Row],[DOI]]</f>
        <v>(2023) Museum Management and Curatorship, 38 (3), pp. 317 - 341, DOI: 10.1080/09647775.2023.2188473</v>
      </c>
      <c r="E356" s="9" t="s">
        <v>1289</v>
      </c>
      <c r="F356" s="9" t="s">
        <v>1286</v>
      </c>
      <c r="G356" s="9">
        <f>MID(SLR479_202312023[[#This Row],[Rok, publikacja, cytowania]],2,4)+0</f>
        <v>2023</v>
      </c>
      <c r="H356" s="9">
        <f>(MID(SLR479_202312023[[#This Row],[Rok, publikacja, cytowania]],FIND(" Cited ",SLR479_202312023[[#This Row],[Rok, publikacja, cytowania]])+7,SLR479_202312023[[#This Row],[IlośćZnakówLCyt]]))+0</f>
        <v>2</v>
      </c>
      <c r="I356" s="9">
        <f>FIND(" Cited ",SLR479_202312023[[#This Row],[Rok, publikacja, cytowania]])+7</f>
        <v>72</v>
      </c>
      <c r="J356" s="9">
        <f>FIND(" times",SLR479_202312023[[#This Row],[Rok, publikacja, cytowania]])</f>
        <v>73</v>
      </c>
      <c r="K356" s="9">
        <f>SLR479_202312023[[#This Row],[koniecLCyt]]-SLR479_202312023[[#This Row],[poczLCyt]]</f>
        <v>1</v>
      </c>
      <c r="L356" s="9">
        <f xml:space="preserve"> FIND(" Cited ",SLR479_202312023[[#This Row],[Rok, publikacja, cytowania]])</f>
        <v>65</v>
      </c>
      <c r="M356" s="9" t="str">
        <f>MID(SLR479_202312023[[#This Row],[Rok, publikacja, cytowania]],1,SLR479_202312023[[#This Row],[L_znaków_bez_cytowań]])</f>
        <v xml:space="preserve">(2023) Museum Management and Curatorship, 38 (3), pp. 317 - 341, </v>
      </c>
      <c r="N356" s="9" t="s">
        <v>1287</v>
      </c>
      <c r="O356" s="9" t="s">
        <v>1288</v>
      </c>
      <c r="P356" s="9">
        <f>COUNTIF(SLR479_202312023[[#This Row],[streszczenie]],"*"&amp;#REF!&amp;"*")</f>
        <v>0</v>
      </c>
      <c r="Q356" s="9">
        <f>COUNTIFS(SLR479_202312023[[#This Row],[streszczenie]],"*"&amp;#REF!&amp;"*",SLR479_202312023[[#This Row],[streszczenie]],"*"&amp;#REF!&amp;"*")</f>
        <v>0</v>
      </c>
      <c r="R356" s="9" t="s">
        <v>10</v>
      </c>
      <c r="S356" s="9" t="s">
        <v>11</v>
      </c>
      <c r="T356" s="9" t="s">
        <v>12</v>
      </c>
    </row>
    <row r="357" spans="1:20" x14ac:dyDescent="0.45">
      <c r="A357" s="9">
        <v>356</v>
      </c>
      <c r="B357" s="9" t="s">
        <v>1290</v>
      </c>
      <c r="C357" s="9" t="s">
        <v>1293</v>
      </c>
      <c r="D357" s="9" t="str">
        <f>SLR479_202312023[[#This Row],[Rok, publikacja]]&amp;SLR479_202312023[[#This Row],[DOI]]</f>
        <v>(2020) Journal of Agricultural Education and Extension, 26 (5), pp. 423 - 441, DOI: 10.1080/1389224X.2020.1748668</v>
      </c>
      <c r="E357" s="9" t="s">
        <v>1297</v>
      </c>
      <c r="F357" s="9" t="s">
        <v>1294</v>
      </c>
      <c r="G357" s="9">
        <f>MID(SLR479_202312023[[#This Row],[Rok, publikacja, cytowania]],2,4)+0</f>
        <v>2020</v>
      </c>
      <c r="H357" s="9">
        <f>(MID(SLR479_202312023[[#This Row],[Rok, publikacja, cytowania]],FIND(" Cited ",SLR479_202312023[[#This Row],[Rok, publikacja, cytowania]])+7,SLR479_202312023[[#This Row],[IlośćZnakówLCyt]]))+0</f>
        <v>1</v>
      </c>
      <c r="I357" s="9">
        <f>FIND(" Cited ",SLR479_202312023[[#This Row],[Rok, publikacja, cytowania]])+7</f>
        <v>86</v>
      </c>
      <c r="J357" s="9">
        <f>FIND(" times",SLR479_202312023[[#This Row],[Rok, publikacja, cytowania]])</f>
        <v>87</v>
      </c>
      <c r="K357" s="9">
        <f>SLR479_202312023[[#This Row],[koniecLCyt]]-SLR479_202312023[[#This Row],[poczLCyt]]</f>
        <v>1</v>
      </c>
      <c r="L357" s="9">
        <f xml:space="preserve"> FIND(" Cited ",SLR479_202312023[[#This Row],[Rok, publikacja, cytowania]])</f>
        <v>79</v>
      </c>
      <c r="M357" s="9" t="str">
        <f>MID(SLR479_202312023[[#This Row],[Rok, publikacja, cytowania]],1,SLR479_202312023[[#This Row],[L_znaków_bez_cytowań]])</f>
        <v xml:space="preserve">(2020) Journal of Agricultural Education and Extension, 26 (5), pp. 423 - 441, </v>
      </c>
      <c r="N357" s="9" t="s">
        <v>1295</v>
      </c>
      <c r="O357" s="9" t="s">
        <v>1296</v>
      </c>
      <c r="P357" s="9">
        <f>COUNTIF(SLR479_202312023[[#This Row],[streszczenie]],"*"&amp;#REF!&amp;"*")</f>
        <v>0</v>
      </c>
      <c r="Q357" s="9">
        <f>COUNTIFS(SLR479_202312023[[#This Row],[streszczenie]],"*"&amp;#REF!&amp;"*",SLR479_202312023[[#This Row],[streszczenie]],"*"&amp;#REF!&amp;"*")</f>
        <v>0</v>
      </c>
      <c r="R357" s="9" t="s">
        <v>10</v>
      </c>
      <c r="S357" s="9" t="s">
        <v>11</v>
      </c>
      <c r="T357" s="9" t="s">
        <v>12</v>
      </c>
    </row>
    <row r="358" spans="1:20" x14ac:dyDescent="0.45">
      <c r="A358" s="9">
        <v>357</v>
      </c>
      <c r="B358" s="9" t="s">
        <v>3635</v>
      </c>
      <c r="C358" s="9" t="s">
        <v>3638</v>
      </c>
      <c r="D358" s="9" t="str">
        <f>SLR479_202312023[[#This Row],[Rok, publikacja]]&amp;SLR479_202312023[[#This Row],[DOI]]</f>
        <v>(2022) International Journal of Sustainable Development and Planning, 17 (6), pp. 1831 - 1838, DOI: 10.18280/ijsdp.170617</v>
      </c>
      <c r="E358" s="9" t="s">
        <v>3642</v>
      </c>
      <c r="F358" s="9" t="s">
        <v>3639</v>
      </c>
      <c r="G358" s="9">
        <f>MID(SLR479_202312023[[#This Row],[Rok, publikacja, cytowania]],2,4)+0</f>
        <v>2022</v>
      </c>
      <c r="H358" s="9">
        <f>(MID(SLR479_202312023[[#This Row],[Rok, publikacja, cytowania]],FIND(" Cited ",SLR479_202312023[[#This Row],[Rok, publikacja, cytowania]])+7,SLR479_202312023[[#This Row],[IlośćZnakówLCyt]]))+0</f>
        <v>1</v>
      </c>
      <c r="I358" s="9">
        <f>FIND(" Cited ",SLR479_202312023[[#This Row],[Rok, publikacja, cytowania]])+7</f>
        <v>102</v>
      </c>
      <c r="J358" s="9">
        <f>FIND(" times",SLR479_202312023[[#This Row],[Rok, publikacja, cytowania]])</f>
        <v>103</v>
      </c>
      <c r="K358" s="9">
        <f>SLR479_202312023[[#This Row],[koniecLCyt]]-SLR479_202312023[[#This Row],[poczLCyt]]</f>
        <v>1</v>
      </c>
      <c r="L358" s="9">
        <f xml:space="preserve"> FIND(" Cited ",SLR479_202312023[[#This Row],[Rok, publikacja, cytowania]])</f>
        <v>95</v>
      </c>
      <c r="M358" s="9" t="str">
        <f>MID(SLR479_202312023[[#This Row],[Rok, publikacja, cytowania]],1,SLR479_202312023[[#This Row],[L_znaków_bez_cytowań]])</f>
        <v xml:space="preserve">(2022) International Journal of Sustainable Development and Planning, 17 (6), pp. 1831 - 1838, </v>
      </c>
      <c r="N358" s="9" t="s">
        <v>3640</v>
      </c>
      <c r="O358" s="9" t="s">
        <v>3641</v>
      </c>
      <c r="P358" s="9">
        <f>COUNTIF(SLR479_202312023[[#This Row],[streszczenie]],"*"&amp;#REF!&amp;"*")</f>
        <v>0</v>
      </c>
      <c r="Q358" s="9">
        <f>COUNTIFS(SLR479_202312023[[#This Row],[streszczenie]],"*"&amp;#REF!&amp;"*",SLR479_202312023[[#This Row],[streszczenie]],"*"&amp;#REF!&amp;"*")</f>
        <v>0</v>
      </c>
      <c r="R358" s="9" t="s">
        <v>10</v>
      </c>
      <c r="S358" s="9" t="s">
        <v>11</v>
      </c>
      <c r="T358" s="9" t="s">
        <v>12</v>
      </c>
    </row>
    <row r="359" spans="1:20" x14ac:dyDescent="0.45">
      <c r="A359" s="9">
        <v>358</v>
      </c>
      <c r="B359" s="9" t="s">
        <v>3643</v>
      </c>
      <c r="C359" s="9" t="s">
        <v>3646</v>
      </c>
      <c r="D359" s="9" t="str">
        <f>SLR479_202312023[[#This Row],[Rok, publikacja]]&amp;SLR479_202312023[[#This Row],[DOI]]</f>
        <v>(2021) Academy of Accounting and Financial Studies Journal, 25 (6), pp. 1 - 12, 0</v>
      </c>
      <c r="E359" s="9" t="s">
        <v>3649</v>
      </c>
      <c r="F359" s="9" t="s">
        <v>3647</v>
      </c>
      <c r="G359" s="9">
        <f>MID(SLR479_202312023[[#This Row],[Rok, publikacja, cytowania]],2,4)+0</f>
        <v>2021</v>
      </c>
      <c r="H359" s="9">
        <f>(MID(SLR479_202312023[[#This Row],[Rok, publikacja, cytowania]],FIND(" Cited ",SLR479_202312023[[#This Row],[Rok, publikacja, cytowania]])+7,SLR479_202312023[[#This Row],[IlośćZnakówLCyt]]))+0</f>
        <v>1</v>
      </c>
      <c r="I359" s="9">
        <f>FIND(" Cited ",SLR479_202312023[[#This Row],[Rok, publikacja, cytowania]])+7</f>
        <v>87</v>
      </c>
      <c r="J359" s="9">
        <f>FIND(" times",SLR479_202312023[[#This Row],[Rok, publikacja, cytowania]])</f>
        <v>88</v>
      </c>
      <c r="K359" s="9">
        <f>SLR479_202312023[[#This Row],[koniecLCyt]]-SLR479_202312023[[#This Row],[poczLCyt]]</f>
        <v>1</v>
      </c>
      <c r="L359" s="9">
        <f xml:space="preserve"> FIND(" Cited ",SLR479_202312023[[#This Row],[Rok, publikacja, cytowania]])</f>
        <v>80</v>
      </c>
      <c r="M359" s="9" t="str">
        <f>MID(SLR479_202312023[[#This Row],[Rok, publikacja, cytowania]],1,SLR479_202312023[[#This Row],[L_znaków_bez_cytowań]])</f>
        <v xml:space="preserve">(2021) Academy of Accounting and Financial Studies Journal, 25 (6), pp. 1 - 12, </v>
      </c>
      <c r="N359" s="9">
        <v>0</v>
      </c>
      <c r="O359" s="9" t="s">
        <v>3648</v>
      </c>
      <c r="P359" s="9">
        <f>COUNTIF(SLR479_202312023[[#This Row],[streszczenie]],"*"&amp;#REF!&amp;"*")</f>
        <v>0</v>
      </c>
      <c r="Q359" s="9">
        <f>COUNTIFS(SLR479_202312023[[#This Row],[streszczenie]],"*"&amp;#REF!&amp;"*",SLR479_202312023[[#This Row],[streszczenie]],"*"&amp;#REF!&amp;"*")</f>
        <v>0</v>
      </c>
      <c r="R359" s="9" t="s">
        <v>10</v>
      </c>
      <c r="S359" s="9" t="s">
        <v>11</v>
      </c>
      <c r="T359" s="9" t="s">
        <v>12</v>
      </c>
    </row>
    <row r="360" spans="1:20" x14ac:dyDescent="0.45">
      <c r="A360" s="9">
        <v>359</v>
      </c>
      <c r="B360" s="9" t="s">
        <v>1298</v>
      </c>
      <c r="C360" s="9" t="s">
        <v>1301</v>
      </c>
      <c r="D360" s="9" t="str">
        <f>SLR479_202312023[[#This Row],[Rok, publikacja]]&amp;SLR479_202312023[[#This Row],[DOI]]</f>
        <v>(2011) Tertiary Education and Management, 17 (3), pp. 183 - 189, DOI: 10.1080/13583883.2011.588720</v>
      </c>
      <c r="E360" s="9" t="s">
        <v>1305</v>
      </c>
      <c r="F360" s="9" t="s">
        <v>1302</v>
      </c>
      <c r="G360" s="9">
        <f>MID(SLR479_202312023[[#This Row],[Rok, publikacja, cytowania]],2,4)+0</f>
        <v>2011</v>
      </c>
      <c r="H360" s="9">
        <f>(MID(SLR479_202312023[[#This Row],[Rok, publikacja, cytowania]],FIND(" Cited ",SLR479_202312023[[#This Row],[Rok, publikacja, cytowania]])+7,SLR479_202312023[[#This Row],[IlośćZnakówLCyt]]))+0</f>
        <v>2</v>
      </c>
      <c r="I360" s="9">
        <f>FIND(" Cited ",SLR479_202312023[[#This Row],[Rok, publikacja, cytowania]])+7</f>
        <v>72</v>
      </c>
      <c r="J360" s="9">
        <f>FIND(" times",SLR479_202312023[[#This Row],[Rok, publikacja, cytowania]])</f>
        <v>73</v>
      </c>
      <c r="K360" s="9">
        <f>SLR479_202312023[[#This Row],[koniecLCyt]]-SLR479_202312023[[#This Row],[poczLCyt]]</f>
        <v>1</v>
      </c>
      <c r="L360" s="9">
        <f xml:space="preserve"> FIND(" Cited ",SLR479_202312023[[#This Row],[Rok, publikacja, cytowania]])</f>
        <v>65</v>
      </c>
      <c r="M360" s="9" t="str">
        <f>MID(SLR479_202312023[[#This Row],[Rok, publikacja, cytowania]],1,SLR479_202312023[[#This Row],[L_znaków_bez_cytowań]])</f>
        <v xml:space="preserve">(2011) Tertiary Education and Management, 17 (3), pp. 183 - 189, </v>
      </c>
      <c r="N360" s="9" t="s">
        <v>1303</v>
      </c>
      <c r="O360" s="9" t="s">
        <v>1304</v>
      </c>
      <c r="P360" s="9">
        <f>COUNTIF(SLR479_202312023[[#This Row],[streszczenie]],"*"&amp;#REF!&amp;"*")</f>
        <v>0</v>
      </c>
      <c r="Q360" s="9">
        <f>COUNTIFS(SLR479_202312023[[#This Row],[streszczenie]],"*"&amp;#REF!&amp;"*",SLR479_202312023[[#This Row],[streszczenie]],"*"&amp;#REF!&amp;"*")</f>
        <v>0</v>
      </c>
      <c r="R360" s="9" t="s">
        <v>10</v>
      </c>
      <c r="S360" s="9" t="s">
        <v>11</v>
      </c>
      <c r="T360" s="9" t="s">
        <v>12</v>
      </c>
    </row>
    <row r="361" spans="1:20" x14ac:dyDescent="0.45">
      <c r="A361" s="9">
        <v>360</v>
      </c>
      <c r="B361" s="9" t="s">
        <v>3113</v>
      </c>
      <c r="C361" s="9" t="s">
        <v>3650</v>
      </c>
      <c r="D361" s="9" t="str">
        <f>SLR479_202312023[[#This Row],[Rok, publikacja]]&amp;SLR479_202312023[[#This Row],[DOI]]</f>
        <v>(2023) European Journal of Higher Education, 13 (2), pp. 197 - 215, DOI: 10.1080/21568235.2022.2120035</v>
      </c>
      <c r="E361" s="9" t="s">
        <v>3654</v>
      </c>
      <c r="F361" s="9" t="s">
        <v>3651</v>
      </c>
      <c r="G361" s="9">
        <f>MID(SLR479_202312023[[#This Row],[Rok, publikacja, cytowania]],2,4)+0</f>
        <v>2023</v>
      </c>
      <c r="H361" s="9">
        <f>(MID(SLR479_202312023[[#This Row],[Rok, publikacja, cytowania]],FIND(" Cited ",SLR479_202312023[[#This Row],[Rok, publikacja, cytowania]])+7,SLR479_202312023[[#This Row],[IlośćZnakówLCyt]]))+0</f>
        <v>2</v>
      </c>
      <c r="I361" s="9">
        <f>FIND(" Cited ",SLR479_202312023[[#This Row],[Rok, publikacja, cytowania]])+7</f>
        <v>75</v>
      </c>
      <c r="J361" s="9">
        <f>FIND(" times",SLR479_202312023[[#This Row],[Rok, publikacja, cytowania]])</f>
        <v>76</v>
      </c>
      <c r="K361" s="9">
        <f>SLR479_202312023[[#This Row],[koniecLCyt]]-SLR479_202312023[[#This Row],[poczLCyt]]</f>
        <v>1</v>
      </c>
      <c r="L361" s="9">
        <f xml:space="preserve"> FIND(" Cited ",SLR479_202312023[[#This Row],[Rok, publikacja, cytowania]])</f>
        <v>68</v>
      </c>
      <c r="M361" s="9" t="str">
        <f>MID(SLR479_202312023[[#This Row],[Rok, publikacja, cytowania]],1,SLR479_202312023[[#This Row],[L_znaków_bez_cytowań]])</f>
        <v xml:space="preserve">(2023) European Journal of Higher Education, 13 (2), pp. 197 - 215, </v>
      </c>
      <c r="N361" s="9" t="s">
        <v>3652</v>
      </c>
      <c r="O361" s="9" t="s">
        <v>3653</v>
      </c>
      <c r="P361" s="9">
        <f>COUNTIF(SLR479_202312023[[#This Row],[streszczenie]],"*"&amp;#REF!&amp;"*")</f>
        <v>0</v>
      </c>
      <c r="Q361" s="9">
        <f>COUNTIFS(SLR479_202312023[[#This Row],[streszczenie]],"*"&amp;#REF!&amp;"*",SLR479_202312023[[#This Row],[streszczenie]],"*"&amp;#REF!&amp;"*")</f>
        <v>0</v>
      </c>
      <c r="R361" s="9" t="s">
        <v>10</v>
      </c>
      <c r="S361" s="9" t="s">
        <v>11</v>
      </c>
      <c r="T361" s="9" t="s">
        <v>12</v>
      </c>
    </row>
    <row r="362" spans="1:20" x14ac:dyDescent="0.45">
      <c r="A362" s="9">
        <v>361</v>
      </c>
      <c r="B362" s="9" t="s">
        <v>1313</v>
      </c>
      <c r="C362" s="9" t="s">
        <v>1315</v>
      </c>
      <c r="D362" s="9" t="str">
        <f>SLR479_202312023[[#This Row],[Rok, publikacja]]&amp;SLR479_202312023[[#This Row],[DOI]]</f>
        <v>(2010) International Journal of Continuing Engineering Education and Life-Long Learning, 20 (3-5), pp. 290 - 305, DOI: 10.1504/IJCEELL.2010.037047</v>
      </c>
      <c r="E362" s="9" t="s">
        <v>1319</v>
      </c>
      <c r="F362" s="9" t="s">
        <v>1316</v>
      </c>
      <c r="G362" s="9">
        <f>MID(SLR479_202312023[[#This Row],[Rok, publikacja, cytowania]],2,4)+0</f>
        <v>2010</v>
      </c>
      <c r="H362" s="9">
        <f>(MID(SLR479_202312023[[#This Row],[Rok, publikacja, cytowania]],FIND(" Cited ",SLR479_202312023[[#This Row],[Rok, publikacja, cytowania]])+7,SLR479_202312023[[#This Row],[IlośćZnakówLCyt]]))+0</f>
        <v>2</v>
      </c>
      <c r="I362" s="9">
        <f>FIND(" Cited ",SLR479_202312023[[#This Row],[Rok, publikacja, cytowania]])+7</f>
        <v>121</v>
      </c>
      <c r="J362" s="9">
        <f>FIND(" times",SLR479_202312023[[#This Row],[Rok, publikacja, cytowania]])</f>
        <v>122</v>
      </c>
      <c r="K362" s="9">
        <f>SLR479_202312023[[#This Row],[koniecLCyt]]-SLR479_202312023[[#This Row],[poczLCyt]]</f>
        <v>1</v>
      </c>
      <c r="L362" s="9">
        <f xml:space="preserve"> FIND(" Cited ",SLR479_202312023[[#This Row],[Rok, publikacja, cytowania]])</f>
        <v>114</v>
      </c>
      <c r="M362" s="9" t="str">
        <f>MID(SLR479_202312023[[#This Row],[Rok, publikacja, cytowania]],1,SLR479_202312023[[#This Row],[L_znaków_bez_cytowań]])</f>
        <v xml:space="preserve">(2010) International Journal of Continuing Engineering Education and Life-Long Learning, 20 (3-5), pp. 290 - 305, </v>
      </c>
      <c r="N362" s="9" t="s">
        <v>1317</v>
      </c>
      <c r="O362" s="9" t="s">
        <v>1318</v>
      </c>
      <c r="P362" s="9">
        <f>COUNTIF(SLR479_202312023[[#This Row],[streszczenie]],"*"&amp;#REF!&amp;"*")</f>
        <v>0</v>
      </c>
      <c r="Q362" s="9">
        <f>COUNTIFS(SLR479_202312023[[#This Row],[streszczenie]],"*"&amp;#REF!&amp;"*",SLR479_202312023[[#This Row],[streszczenie]],"*"&amp;#REF!&amp;"*")</f>
        <v>0</v>
      </c>
      <c r="R362" s="9" t="s">
        <v>10</v>
      </c>
      <c r="S362" s="9" t="s">
        <v>11</v>
      </c>
      <c r="T362" s="9" t="s">
        <v>12</v>
      </c>
    </row>
    <row r="363" spans="1:20" x14ac:dyDescent="0.45">
      <c r="A363" s="9">
        <v>362</v>
      </c>
      <c r="B363" s="9" t="s">
        <v>1320</v>
      </c>
      <c r="C363" s="9" t="s">
        <v>1323</v>
      </c>
      <c r="D363" s="9" t="str">
        <f>SLR479_202312023[[#This Row],[Rok, publikacja]]&amp;SLR479_202312023[[#This Row],[DOI]]</f>
        <v>(2022) Intellectual Economics, 16 (1), pp. 134 - 150, DOI: 10.13165/IE-22-16-1-08</v>
      </c>
      <c r="E363" s="9" t="s">
        <v>1327</v>
      </c>
      <c r="F363" s="9" t="s">
        <v>1324</v>
      </c>
      <c r="G363" s="9">
        <f>MID(SLR479_202312023[[#This Row],[Rok, publikacja, cytowania]],2,4)+0</f>
        <v>2022</v>
      </c>
      <c r="H363" s="9">
        <f>(MID(SLR479_202312023[[#This Row],[Rok, publikacja, cytowania]],FIND(" Cited ",SLR479_202312023[[#This Row],[Rok, publikacja, cytowania]])+7,SLR479_202312023[[#This Row],[IlośćZnakówLCyt]]))+0</f>
        <v>1</v>
      </c>
      <c r="I363" s="9">
        <f>FIND(" Cited ",SLR479_202312023[[#This Row],[Rok, publikacja, cytowania]])+7</f>
        <v>61</v>
      </c>
      <c r="J363" s="9">
        <f>FIND(" times",SLR479_202312023[[#This Row],[Rok, publikacja, cytowania]])</f>
        <v>62</v>
      </c>
      <c r="K363" s="9">
        <f>SLR479_202312023[[#This Row],[koniecLCyt]]-SLR479_202312023[[#This Row],[poczLCyt]]</f>
        <v>1</v>
      </c>
      <c r="L363" s="9">
        <f xml:space="preserve"> FIND(" Cited ",SLR479_202312023[[#This Row],[Rok, publikacja, cytowania]])</f>
        <v>54</v>
      </c>
      <c r="M363" s="9" t="str">
        <f>MID(SLR479_202312023[[#This Row],[Rok, publikacja, cytowania]],1,SLR479_202312023[[#This Row],[L_znaków_bez_cytowań]])</f>
        <v xml:space="preserve">(2022) Intellectual Economics, 16 (1), pp. 134 - 150, </v>
      </c>
      <c r="N363" s="9" t="s">
        <v>1325</v>
      </c>
      <c r="O363" s="9" t="s">
        <v>1326</v>
      </c>
      <c r="P363" s="9">
        <f>COUNTIF(SLR479_202312023[[#This Row],[streszczenie]],"*"&amp;#REF!&amp;"*")</f>
        <v>0</v>
      </c>
      <c r="Q363" s="9">
        <f>COUNTIFS(SLR479_202312023[[#This Row],[streszczenie]],"*"&amp;#REF!&amp;"*",SLR479_202312023[[#This Row],[streszczenie]],"*"&amp;#REF!&amp;"*")</f>
        <v>0</v>
      </c>
      <c r="R363" s="9" t="s">
        <v>10</v>
      </c>
      <c r="S363" s="9" t="s">
        <v>11</v>
      </c>
      <c r="T363" s="9" t="s">
        <v>12</v>
      </c>
    </row>
    <row r="364" spans="1:20" x14ac:dyDescent="0.45">
      <c r="A364" s="9">
        <v>363</v>
      </c>
      <c r="B364" s="9" t="s">
        <v>1328</v>
      </c>
      <c r="C364" s="9" t="s">
        <v>1331</v>
      </c>
      <c r="D364" s="9" t="str">
        <f>SLR479_202312023[[#This Row],[Rok, publikacja]]&amp;SLR479_202312023[[#This Row],[DOI]]</f>
        <v>(2022) Lecture Notes in Networks and Systems, 299, pp. 244 - 254, DOI: 10.1007/978-3-030-82616-1_22</v>
      </c>
      <c r="E364" s="9" t="s">
        <v>1335</v>
      </c>
      <c r="F364" s="9" t="s">
        <v>1332</v>
      </c>
      <c r="G364" s="9">
        <f>MID(SLR479_202312023[[#This Row],[Rok, publikacja, cytowania]],2,4)+0</f>
        <v>2022</v>
      </c>
      <c r="H364" s="9">
        <f>(MID(SLR479_202312023[[#This Row],[Rok, publikacja, cytowania]],FIND(" Cited ",SLR479_202312023[[#This Row],[Rok, publikacja, cytowania]])+7,SLR479_202312023[[#This Row],[IlośćZnakówLCyt]]))+0</f>
        <v>1</v>
      </c>
      <c r="I364" s="9">
        <f>FIND(" Cited ",SLR479_202312023[[#This Row],[Rok, publikacja, cytowania]])+7</f>
        <v>73</v>
      </c>
      <c r="J364" s="9">
        <f>FIND(" times",SLR479_202312023[[#This Row],[Rok, publikacja, cytowania]])</f>
        <v>74</v>
      </c>
      <c r="K364" s="9">
        <f>SLR479_202312023[[#This Row],[koniecLCyt]]-SLR479_202312023[[#This Row],[poczLCyt]]</f>
        <v>1</v>
      </c>
      <c r="L364" s="9">
        <f xml:space="preserve"> FIND(" Cited ",SLR479_202312023[[#This Row],[Rok, publikacja, cytowania]])</f>
        <v>66</v>
      </c>
      <c r="M364" s="9" t="str">
        <f>MID(SLR479_202312023[[#This Row],[Rok, publikacja, cytowania]],1,SLR479_202312023[[#This Row],[L_znaków_bez_cytowań]])</f>
        <v xml:space="preserve">(2022) Lecture Notes in Networks and Systems, 299, pp. 244 - 254, </v>
      </c>
      <c r="N364" s="9" t="s">
        <v>1333</v>
      </c>
      <c r="O364" s="9" t="s">
        <v>1334</v>
      </c>
      <c r="P364" s="9">
        <f>COUNTIF(SLR479_202312023[[#This Row],[streszczenie]],"*"&amp;#REF!&amp;"*")</f>
        <v>0</v>
      </c>
      <c r="Q364" s="9">
        <f>COUNTIFS(SLR479_202312023[[#This Row],[streszczenie]],"*"&amp;#REF!&amp;"*",SLR479_202312023[[#This Row],[streszczenie]],"*"&amp;#REF!&amp;"*")</f>
        <v>0</v>
      </c>
      <c r="R364" s="9" t="s">
        <v>10</v>
      </c>
      <c r="S364" s="9" t="s">
        <v>207</v>
      </c>
      <c r="T364" s="9" t="s">
        <v>12</v>
      </c>
    </row>
    <row r="365" spans="1:20" x14ac:dyDescent="0.45">
      <c r="A365" s="9">
        <v>364</v>
      </c>
      <c r="B365" s="9" t="s">
        <v>3660</v>
      </c>
      <c r="C365" s="9" t="s">
        <v>3663</v>
      </c>
      <c r="D365" s="9" t="str">
        <f>SLR479_202312023[[#This Row],[Rok, publikacja]]&amp;SLR479_202312023[[#This Row],[DOI]]</f>
        <v>(2022) Cakrawala Pendidikan, 41 (1), pp. 199 - 210, DOI: 10.21831/cp.v41i1.39651</v>
      </c>
      <c r="E365" s="9" t="s">
        <v>3667</v>
      </c>
      <c r="F365" s="9" t="s">
        <v>3664</v>
      </c>
      <c r="G365" s="9">
        <f>MID(SLR479_202312023[[#This Row],[Rok, publikacja, cytowania]],2,4)+0</f>
        <v>2022</v>
      </c>
      <c r="H365" s="9">
        <f>(MID(SLR479_202312023[[#This Row],[Rok, publikacja, cytowania]],FIND(" Cited ",SLR479_202312023[[#This Row],[Rok, publikacja, cytowania]])+7,SLR479_202312023[[#This Row],[IlośćZnakówLCyt]]))+0</f>
        <v>1</v>
      </c>
      <c r="I365" s="9">
        <f>FIND(" Cited ",SLR479_202312023[[#This Row],[Rok, publikacja, cytowania]])+7</f>
        <v>59</v>
      </c>
      <c r="J365" s="9">
        <f>FIND(" times",SLR479_202312023[[#This Row],[Rok, publikacja, cytowania]])</f>
        <v>60</v>
      </c>
      <c r="K365" s="9">
        <f>SLR479_202312023[[#This Row],[koniecLCyt]]-SLR479_202312023[[#This Row],[poczLCyt]]</f>
        <v>1</v>
      </c>
      <c r="L365" s="9">
        <f xml:space="preserve"> FIND(" Cited ",SLR479_202312023[[#This Row],[Rok, publikacja, cytowania]])</f>
        <v>52</v>
      </c>
      <c r="M365" s="9" t="str">
        <f>MID(SLR479_202312023[[#This Row],[Rok, publikacja, cytowania]],1,SLR479_202312023[[#This Row],[L_znaków_bez_cytowań]])</f>
        <v xml:space="preserve">(2022) Cakrawala Pendidikan, 41 (1), pp. 199 - 210, </v>
      </c>
      <c r="N365" s="9" t="s">
        <v>3665</v>
      </c>
      <c r="O365" s="9" t="s">
        <v>3666</v>
      </c>
      <c r="P365" s="9">
        <f>COUNTIF(SLR479_202312023[[#This Row],[streszczenie]],"*"&amp;#REF!&amp;"*")</f>
        <v>0</v>
      </c>
      <c r="Q365" s="9">
        <f>COUNTIFS(SLR479_202312023[[#This Row],[streszczenie]],"*"&amp;#REF!&amp;"*",SLR479_202312023[[#This Row],[streszczenie]],"*"&amp;#REF!&amp;"*")</f>
        <v>0</v>
      </c>
      <c r="R365" s="9" t="s">
        <v>10</v>
      </c>
      <c r="S365" s="9" t="s">
        <v>11</v>
      </c>
      <c r="T365" s="9" t="s">
        <v>12</v>
      </c>
    </row>
    <row r="366" spans="1:20" x14ac:dyDescent="0.45">
      <c r="A366" s="9">
        <v>365</v>
      </c>
      <c r="B366" s="9" t="s">
        <v>1336</v>
      </c>
      <c r="C366" s="9" t="s">
        <v>1339</v>
      </c>
      <c r="D366" s="9" t="str">
        <f>SLR479_202312023[[#This Row],[Rok, publikacja]]&amp;SLR479_202312023[[#This Row],[DOI]]</f>
        <v>(2019) International Journal of Comparative Education and Development, 21 (2), pp. 99 - 111, DOI: 10.1108/IJCED-05-2018-0010</v>
      </c>
      <c r="E366" s="9" t="s">
        <v>1343</v>
      </c>
      <c r="F366" s="9" t="s">
        <v>1340</v>
      </c>
      <c r="G366" s="9">
        <f>MID(SLR479_202312023[[#This Row],[Rok, publikacja, cytowania]],2,4)+0</f>
        <v>2019</v>
      </c>
      <c r="H366" s="9">
        <f>(MID(SLR479_202312023[[#This Row],[Rok, publikacja, cytowania]],FIND(" Cited ",SLR479_202312023[[#This Row],[Rok, publikacja, cytowania]])+7,SLR479_202312023[[#This Row],[IlośćZnakówLCyt]]))+0</f>
        <v>2</v>
      </c>
      <c r="I366" s="9">
        <f>FIND(" Cited ",SLR479_202312023[[#This Row],[Rok, publikacja, cytowania]])+7</f>
        <v>100</v>
      </c>
      <c r="J366" s="9">
        <f>FIND(" times",SLR479_202312023[[#This Row],[Rok, publikacja, cytowania]])</f>
        <v>101</v>
      </c>
      <c r="K366" s="9">
        <f>SLR479_202312023[[#This Row],[koniecLCyt]]-SLR479_202312023[[#This Row],[poczLCyt]]</f>
        <v>1</v>
      </c>
      <c r="L366" s="9">
        <f xml:space="preserve"> FIND(" Cited ",SLR479_202312023[[#This Row],[Rok, publikacja, cytowania]])</f>
        <v>93</v>
      </c>
      <c r="M366" s="9" t="str">
        <f>MID(SLR479_202312023[[#This Row],[Rok, publikacja, cytowania]],1,SLR479_202312023[[#This Row],[L_znaków_bez_cytowań]])</f>
        <v xml:space="preserve">(2019) International Journal of Comparative Education and Development, 21 (2), pp. 99 - 111, </v>
      </c>
      <c r="N366" s="9" t="s">
        <v>1341</v>
      </c>
      <c r="O366" s="9" t="s">
        <v>1342</v>
      </c>
      <c r="P366" s="9">
        <f>COUNTIF(SLR479_202312023[[#This Row],[streszczenie]],"*"&amp;#REF!&amp;"*")</f>
        <v>0</v>
      </c>
      <c r="Q366" s="9">
        <f>COUNTIFS(SLR479_202312023[[#This Row],[streszczenie]],"*"&amp;#REF!&amp;"*",SLR479_202312023[[#This Row],[streszczenie]],"*"&amp;#REF!&amp;"*")</f>
        <v>0</v>
      </c>
      <c r="R366" s="9" t="s">
        <v>10</v>
      </c>
      <c r="S366" s="9" t="s">
        <v>11</v>
      </c>
      <c r="T366" s="9" t="s">
        <v>12</v>
      </c>
    </row>
    <row r="367" spans="1:20" x14ac:dyDescent="0.45">
      <c r="A367" s="9">
        <v>366</v>
      </c>
      <c r="B367" s="9" t="s">
        <v>3668</v>
      </c>
      <c r="C367" s="9" t="s">
        <v>3670</v>
      </c>
      <c r="D367" s="9" t="str">
        <f>SLR479_202312023[[#This Row],[Rok, publikacja]]&amp;SLR479_202312023[[#This Row],[DOI]]</f>
        <v>(2023) Written Communication, 40 (2), pp. 651 - 719, DOI: 10.1177/07410883221146776</v>
      </c>
      <c r="E367" s="9" t="s">
        <v>3674</v>
      </c>
      <c r="F367" s="9" t="s">
        <v>3671</v>
      </c>
      <c r="G367" s="9">
        <f>MID(SLR479_202312023[[#This Row],[Rok, publikacja, cytowania]],2,4)+0</f>
        <v>2023</v>
      </c>
      <c r="H367" s="9">
        <f>(MID(SLR479_202312023[[#This Row],[Rok, publikacja, cytowania]],FIND(" Cited ",SLR479_202312023[[#This Row],[Rok, publikacja, cytowania]])+7,SLR479_202312023[[#This Row],[IlośćZnakówLCyt]]))+0</f>
        <v>1</v>
      </c>
      <c r="I367" s="9">
        <f>FIND(" Cited ",SLR479_202312023[[#This Row],[Rok, publikacja, cytowania]])+7</f>
        <v>60</v>
      </c>
      <c r="J367" s="9">
        <f>FIND(" times",SLR479_202312023[[#This Row],[Rok, publikacja, cytowania]])</f>
        <v>61</v>
      </c>
      <c r="K367" s="9">
        <f>SLR479_202312023[[#This Row],[koniecLCyt]]-SLR479_202312023[[#This Row],[poczLCyt]]</f>
        <v>1</v>
      </c>
      <c r="L367" s="9">
        <f xml:space="preserve"> FIND(" Cited ",SLR479_202312023[[#This Row],[Rok, publikacja, cytowania]])</f>
        <v>53</v>
      </c>
      <c r="M367" s="9" t="str">
        <f>MID(SLR479_202312023[[#This Row],[Rok, publikacja, cytowania]],1,SLR479_202312023[[#This Row],[L_znaków_bez_cytowań]])</f>
        <v xml:space="preserve">(2023) Written Communication, 40 (2), pp. 651 - 719, </v>
      </c>
      <c r="N367" s="9" t="s">
        <v>3672</v>
      </c>
      <c r="O367" s="9" t="s">
        <v>3673</v>
      </c>
      <c r="P367" s="9">
        <f>COUNTIF(SLR479_202312023[[#This Row],[streszczenie]],"*"&amp;#REF!&amp;"*")</f>
        <v>0</v>
      </c>
      <c r="Q367" s="9">
        <f>COUNTIFS(SLR479_202312023[[#This Row],[streszczenie]],"*"&amp;#REF!&amp;"*",SLR479_202312023[[#This Row],[streszczenie]],"*"&amp;#REF!&amp;"*")</f>
        <v>0</v>
      </c>
      <c r="R367" s="9" t="s">
        <v>10</v>
      </c>
      <c r="S367" s="9" t="s">
        <v>11</v>
      </c>
      <c r="T367" s="9" t="s">
        <v>12</v>
      </c>
    </row>
    <row r="368" spans="1:20" x14ac:dyDescent="0.45">
      <c r="A368" s="9">
        <v>367</v>
      </c>
      <c r="B368" s="9" t="s">
        <v>1344</v>
      </c>
      <c r="C368" s="9" t="s">
        <v>1347</v>
      </c>
      <c r="D368" s="9" t="str">
        <f>SLR479_202312023[[#This Row],[Rok, publikacja]]&amp;SLR479_202312023[[#This Row],[DOI]]</f>
        <v>(2019) Advances in Intelligent Systems and Computing, 917, pp. 772 - 781, DOI: 10.1007/978-3-030-11935-5_73</v>
      </c>
      <c r="E368" s="9" t="s">
        <v>1351</v>
      </c>
      <c r="F368" s="9" t="s">
        <v>1348</v>
      </c>
      <c r="G368" s="9">
        <f>MID(SLR479_202312023[[#This Row],[Rok, publikacja, cytowania]],2,4)+0</f>
        <v>2019</v>
      </c>
      <c r="H368" s="9">
        <f>(MID(SLR479_202312023[[#This Row],[Rok, publikacja, cytowania]],FIND(" Cited ",SLR479_202312023[[#This Row],[Rok, publikacja, cytowania]])+7,SLR479_202312023[[#This Row],[IlośćZnakówLCyt]]))+0</f>
        <v>1</v>
      </c>
      <c r="I368" s="9">
        <f>FIND(" Cited ",SLR479_202312023[[#This Row],[Rok, publikacja, cytowania]])+7</f>
        <v>81</v>
      </c>
      <c r="J368" s="9">
        <f>FIND(" times",SLR479_202312023[[#This Row],[Rok, publikacja, cytowania]])</f>
        <v>82</v>
      </c>
      <c r="K368" s="9">
        <f>SLR479_202312023[[#This Row],[koniecLCyt]]-SLR479_202312023[[#This Row],[poczLCyt]]</f>
        <v>1</v>
      </c>
      <c r="L368" s="9">
        <f xml:space="preserve"> FIND(" Cited ",SLR479_202312023[[#This Row],[Rok, publikacja, cytowania]])</f>
        <v>74</v>
      </c>
      <c r="M368" s="9" t="str">
        <f>MID(SLR479_202312023[[#This Row],[Rok, publikacja, cytowania]],1,SLR479_202312023[[#This Row],[L_znaków_bez_cytowań]])</f>
        <v xml:space="preserve">(2019) Advances in Intelligent Systems and Computing, 917, pp. 772 - 781, </v>
      </c>
      <c r="N368" s="9" t="s">
        <v>1349</v>
      </c>
      <c r="O368" s="9" t="s">
        <v>1350</v>
      </c>
      <c r="P368" s="9">
        <f>COUNTIF(SLR479_202312023[[#This Row],[streszczenie]],"*"&amp;#REF!&amp;"*")</f>
        <v>0</v>
      </c>
      <c r="Q368" s="9">
        <f>COUNTIFS(SLR479_202312023[[#This Row],[streszczenie]],"*"&amp;#REF!&amp;"*",SLR479_202312023[[#This Row],[streszczenie]],"*"&amp;#REF!&amp;"*")</f>
        <v>0</v>
      </c>
      <c r="R368" s="9" t="s">
        <v>10</v>
      </c>
      <c r="S368" s="9" t="s">
        <v>207</v>
      </c>
      <c r="T368" s="9" t="s">
        <v>12</v>
      </c>
    </row>
    <row r="369" spans="1:20" x14ac:dyDescent="0.45">
      <c r="A369" s="9">
        <v>368</v>
      </c>
      <c r="B369" s="9" t="s">
        <v>3675</v>
      </c>
      <c r="C369" s="9" t="s">
        <v>3678</v>
      </c>
      <c r="D369" s="9" t="str">
        <f>SLR479_202312023[[#This Row],[Rok, publikacja]]&amp;SLR479_202312023[[#This Row],[DOI]]</f>
        <v>(2023) Western Journal of Communication, 87 (2), pp. 304 - 325, DOI: 10.1080/10570314.2022.2118550</v>
      </c>
      <c r="E369" s="9" t="s">
        <v>3682</v>
      </c>
      <c r="F369" s="9" t="s">
        <v>3679</v>
      </c>
      <c r="G369" s="9">
        <f>MID(SLR479_202312023[[#This Row],[Rok, publikacja, cytowania]],2,4)+0</f>
        <v>2023</v>
      </c>
      <c r="H369" s="9">
        <f>(MID(SLR479_202312023[[#This Row],[Rok, publikacja, cytowania]],FIND(" Cited ",SLR479_202312023[[#This Row],[Rok, publikacja, cytowania]])+7,SLR479_202312023[[#This Row],[IlośćZnakówLCyt]]))+0</f>
        <v>1</v>
      </c>
      <c r="I369" s="9">
        <f>FIND(" Cited ",SLR479_202312023[[#This Row],[Rok, publikacja, cytowania]])+7</f>
        <v>71</v>
      </c>
      <c r="J369" s="9">
        <f>FIND(" times",SLR479_202312023[[#This Row],[Rok, publikacja, cytowania]])</f>
        <v>72</v>
      </c>
      <c r="K369" s="9">
        <f>SLR479_202312023[[#This Row],[koniecLCyt]]-SLR479_202312023[[#This Row],[poczLCyt]]</f>
        <v>1</v>
      </c>
      <c r="L369" s="9">
        <f xml:space="preserve"> FIND(" Cited ",SLR479_202312023[[#This Row],[Rok, publikacja, cytowania]])</f>
        <v>64</v>
      </c>
      <c r="M369" s="9" t="str">
        <f>MID(SLR479_202312023[[#This Row],[Rok, publikacja, cytowania]],1,SLR479_202312023[[#This Row],[L_znaków_bez_cytowań]])</f>
        <v xml:space="preserve">(2023) Western Journal of Communication, 87 (2), pp. 304 - 325, </v>
      </c>
      <c r="N369" s="9" t="s">
        <v>3680</v>
      </c>
      <c r="O369" s="9" t="s">
        <v>3681</v>
      </c>
      <c r="P369" s="9">
        <f>COUNTIF(SLR479_202312023[[#This Row],[streszczenie]],"*"&amp;#REF!&amp;"*")</f>
        <v>0</v>
      </c>
      <c r="Q369" s="9">
        <f>COUNTIFS(SLR479_202312023[[#This Row],[streszczenie]],"*"&amp;#REF!&amp;"*",SLR479_202312023[[#This Row],[streszczenie]],"*"&amp;#REF!&amp;"*")</f>
        <v>0</v>
      </c>
      <c r="R369" s="9" t="s">
        <v>10</v>
      </c>
      <c r="S369" s="9" t="s">
        <v>11</v>
      </c>
      <c r="T369" s="9" t="s">
        <v>12</v>
      </c>
    </row>
    <row r="370" spans="1:20" x14ac:dyDescent="0.45">
      <c r="A370" s="9">
        <v>369</v>
      </c>
      <c r="B370" s="9" t="s">
        <v>3683</v>
      </c>
      <c r="C370" s="9" t="s">
        <v>3686</v>
      </c>
      <c r="D370" s="9" t="str">
        <f>SLR479_202312023[[#This Row],[Rok, publikacja]]&amp;SLR479_202312023[[#This Row],[DOI]]</f>
        <v>(2021) Lecture Notes in Computer Science (including subseries Lecture Notes in Artificial Intelligence and Lecture Notes in Bioinformatics), 12645 LNCS, pp. 165 - 182, DOI: 10.1007/978-3-030-71292-1_15</v>
      </c>
      <c r="E370" s="9" t="s">
        <v>3690</v>
      </c>
      <c r="F370" s="9" t="s">
        <v>3687</v>
      </c>
      <c r="G370" s="9">
        <f>MID(SLR479_202312023[[#This Row],[Rok, publikacja, cytowania]],2,4)+0</f>
        <v>2021</v>
      </c>
      <c r="H370" s="9">
        <f>(MID(SLR479_202312023[[#This Row],[Rok, publikacja, cytowania]],FIND(" Cited ",SLR479_202312023[[#This Row],[Rok, publikacja, cytowania]])+7,SLR479_202312023[[#This Row],[IlośćZnakówLCyt]]))+0</f>
        <v>1</v>
      </c>
      <c r="I370" s="9">
        <f>FIND(" Cited ",SLR479_202312023[[#This Row],[Rok, publikacja, cytowania]])+7</f>
        <v>175</v>
      </c>
      <c r="J370" s="9">
        <f>FIND(" times",SLR479_202312023[[#This Row],[Rok, publikacja, cytowania]])</f>
        <v>176</v>
      </c>
      <c r="K370" s="9">
        <f>SLR479_202312023[[#This Row],[koniecLCyt]]-SLR479_202312023[[#This Row],[poczLCyt]]</f>
        <v>1</v>
      </c>
      <c r="L370" s="9">
        <f xml:space="preserve"> FIND(" Cited ",SLR479_202312023[[#This Row],[Rok, publikacja, cytowania]])</f>
        <v>168</v>
      </c>
      <c r="M370" s="9"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N370" s="9" t="s">
        <v>3688</v>
      </c>
      <c r="O370" s="9" t="s">
        <v>3689</v>
      </c>
      <c r="P370" s="9">
        <f>COUNTIF(SLR479_202312023[[#This Row],[streszczenie]],"*"&amp;#REF!&amp;"*")</f>
        <v>0</v>
      </c>
      <c r="Q370" s="9">
        <f>COUNTIFS(SLR479_202312023[[#This Row],[streszczenie]],"*"&amp;#REF!&amp;"*",SLR479_202312023[[#This Row],[streszczenie]],"*"&amp;#REF!&amp;"*")</f>
        <v>0</v>
      </c>
      <c r="R370" s="9" t="s">
        <v>10</v>
      </c>
      <c r="S370" s="9" t="s">
        <v>207</v>
      </c>
      <c r="T370" s="9" t="s">
        <v>12</v>
      </c>
    </row>
    <row r="371" spans="1:20" x14ac:dyDescent="0.45">
      <c r="A371" s="9">
        <v>370</v>
      </c>
      <c r="B371" s="9" t="s">
        <v>1376</v>
      </c>
      <c r="C371" s="9" t="s">
        <v>1379</v>
      </c>
      <c r="D371" s="9" t="str">
        <f>SLR479_202312023[[#This Row],[Rok, publikacja]]&amp;SLR479_202312023[[#This Row],[DOI]]</f>
        <v>(2020) Handbook of Research on Inclusive Development for Remote Adjunct Faculty in Higher Education, pp. 1 - 333, DOI: 10.4018/978-1-7998-6758-6</v>
      </c>
      <c r="E371" s="9" t="s">
        <v>1383</v>
      </c>
      <c r="F371" s="9" t="s">
        <v>1380</v>
      </c>
      <c r="G371" s="9">
        <f>MID(SLR479_202312023[[#This Row],[Rok, publikacja, cytowania]],2,4)+0</f>
        <v>2020</v>
      </c>
      <c r="H371" s="9">
        <f>(MID(SLR479_202312023[[#This Row],[Rok, publikacja, cytowania]],FIND(" Cited ",SLR479_202312023[[#This Row],[Rok, publikacja, cytowania]])+7,SLR479_202312023[[#This Row],[IlośćZnakówLCyt]]))+0</f>
        <v>1</v>
      </c>
      <c r="I371" s="9">
        <f>FIND(" Cited ",SLR479_202312023[[#This Row],[Rok, publikacja, cytowania]])+7</f>
        <v>121</v>
      </c>
      <c r="J371" s="9">
        <f>FIND(" times",SLR479_202312023[[#This Row],[Rok, publikacja, cytowania]])</f>
        <v>122</v>
      </c>
      <c r="K371" s="9">
        <f>SLR479_202312023[[#This Row],[koniecLCyt]]-SLR479_202312023[[#This Row],[poczLCyt]]</f>
        <v>1</v>
      </c>
      <c r="L371" s="9">
        <f xml:space="preserve"> FIND(" Cited ",SLR479_202312023[[#This Row],[Rok, publikacja, cytowania]])</f>
        <v>114</v>
      </c>
      <c r="M371" s="9" t="str">
        <f>MID(SLR479_202312023[[#This Row],[Rok, publikacja, cytowania]],1,SLR479_202312023[[#This Row],[L_znaków_bez_cytowań]])</f>
        <v xml:space="preserve">(2020) Handbook of Research on Inclusive Development for Remote Adjunct Faculty in Higher Education, pp. 1 - 333, </v>
      </c>
      <c r="N371" s="9" t="s">
        <v>1381</v>
      </c>
      <c r="O371" s="9" t="s">
        <v>1382</v>
      </c>
      <c r="P371" s="9">
        <f>COUNTIF(SLR479_202312023[[#This Row],[streszczenie]],"*"&amp;#REF!&amp;"*")</f>
        <v>0</v>
      </c>
      <c r="Q371" s="9">
        <f>COUNTIFS(SLR479_202312023[[#This Row],[streszczenie]],"*"&amp;#REF!&amp;"*",SLR479_202312023[[#This Row],[streszczenie]],"*"&amp;#REF!&amp;"*")</f>
        <v>0</v>
      </c>
      <c r="R371" s="9" t="s">
        <v>10</v>
      </c>
      <c r="S371" s="9" t="s">
        <v>338</v>
      </c>
      <c r="T371" s="9" t="s">
        <v>12</v>
      </c>
    </row>
    <row r="372" spans="1:20" x14ac:dyDescent="0.45">
      <c r="A372" s="9">
        <v>371</v>
      </c>
      <c r="B372" s="9" t="s">
        <v>3691</v>
      </c>
      <c r="C372" s="9" t="s">
        <v>3694</v>
      </c>
      <c r="D372" s="9" t="str">
        <f>SLR479_202312023[[#This Row],[Rok, publikacja]]&amp;SLR479_202312023[[#This Row],[DOI]]</f>
        <v>(2021) International Journal of Learning, Teaching and Educational Research, 20 (4), pp. 170 - 189, DOI: 10.26803/ijlter.20.4.10</v>
      </c>
      <c r="E372" s="9" t="s">
        <v>3698</v>
      </c>
      <c r="F372" s="9" t="s">
        <v>3695</v>
      </c>
      <c r="G372" s="9">
        <f>MID(SLR479_202312023[[#This Row],[Rok, publikacja, cytowania]],2,4)+0</f>
        <v>2021</v>
      </c>
      <c r="H372" s="9">
        <f>(MID(SLR479_202312023[[#This Row],[Rok, publikacja, cytowania]],FIND(" Cited ",SLR479_202312023[[#This Row],[Rok, publikacja, cytowania]])+7,SLR479_202312023[[#This Row],[IlośćZnakówLCyt]]))+0</f>
        <v>1</v>
      </c>
      <c r="I372" s="9">
        <f>FIND(" Cited ",SLR479_202312023[[#This Row],[Rok, publikacja, cytowania]])+7</f>
        <v>107</v>
      </c>
      <c r="J372" s="9">
        <f>FIND(" times",SLR479_202312023[[#This Row],[Rok, publikacja, cytowania]])</f>
        <v>108</v>
      </c>
      <c r="K372" s="9">
        <f>SLR479_202312023[[#This Row],[koniecLCyt]]-SLR479_202312023[[#This Row],[poczLCyt]]</f>
        <v>1</v>
      </c>
      <c r="L372" s="9">
        <f xml:space="preserve"> FIND(" Cited ",SLR479_202312023[[#This Row],[Rok, publikacja, cytowania]])</f>
        <v>100</v>
      </c>
      <c r="M372" s="9" t="str">
        <f>MID(SLR479_202312023[[#This Row],[Rok, publikacja, cytowania]],1,SLR479_202312023[[#This Row],[L_znaków_bez_cytowań]])</f>
        <v xml:space="preserve">(2021) International Journal of Learning, Teaching and Educational Research, 20 (4), pp. 170 - 189, </v>
      </c>
      <c r="N372" s="9" t="s">
        <v>3696</v>
      </c>
      <c r="O372" s="9" t="s">
        <v>3697</v>
      </c>
      <c r="P372" s="9">
        <f>COUNTIF(SLR479_202312023[[#This Row],[streszczenie]],"*"&amp;#REF!&amp;"*")</f>
        <v>0</v>
      </c>
      <c r="Q372" s="9">
        <f>COUNTIFS(SLR479_202312023[[#This Row],[streszczenie]],"*"&amp;#REF!&amp;"*",SLR479_202312023[[#This Row],[streszczenie]],"*"&amp;#REF!&amp;"*")</f>
        <v>0</v>
      </c>
      <c r="R372" s="9" t="s">
        <v>10</v>
      </c>
      <c r="S372" s="9" t="s">
        <v>11</v>
      </c>
      <c r="T372" s="9" t="s">
        <v>12</v>
      </c>
    </row>
    <row r="373" spans="1:20" x14ac:dyDescent="0.45">
      <c r="A373" s="9">
        <v>372</v>
      </c>
      <c r="B373" s="9" t="s">
        <v>3699</v>
      </c>
      <c r="C373" s="9" t="s">
        <v>3702</v>
      </c>
      <c r="D373" s="9" t="str">
        <f>SLR479_202312023[[#This Row],[Rok, publikacja]]&amp;SLR479_202312023[[#This Row],[DOI]]</f>
        <v>(2022) Lecture Notes in Business Information Processing, 436 LNBIP, pp. 153 - 165, DOI: 10.1007/978-3-030-94343-1_12</v>
      </c>
      <c r="E373" s="9" t="s">
        <v>3706</v>
      </c>
      <c r="F373" s="9" t="s">
        <v>3703</v>
      </c>
      <c r="G373" s="9">
        <f>MID(SLR479_202312023[[#This Row],[Rok, publikacja, cytowania]],2,4)+0</f>
        <v>2022</v>
      </c>
      <c r="H373" s="9">
        <f>(MID(SLR479_202312023[[#This Row],[Rok, publikacja, cytowania]],FIND(" Cited ",SLR479_202312023[[#This Row],[Rok, publikacja, cytowania]])+7,SLR479_202312023[[#This Row],[IlośćZnakówLCyt]]))+0</f>
        <v>1</v>
      </c>
      <c r="I373" s="9">
        <f>FIND(" Cited ",SLR479_202312023[[#This Row],[Rok, publikacja, cytowania]])+7</f>
        <v>90</v>
      </c>
      <c r="J373" s="9">
        <f>FIND(" times",SLR479_202312023[[#This Row],[Rok, publikacja, cytowania]])</f>
        <v>91</v>
      </c>
      <c r="K373" s="9">
        <f>SLR479_202312023[[#This Row],[koniecLCyt]]-SLR479_202312023[[#This Row],[poczLCyt]]</f>
        <v>1</v>
      </c>
      <c r="L373" s="9">
        <f xml:space="preserve"> FIND(" Cited ",SLR479_202312023[[#This Row],[Rok, publikacja, cytowania]])</f>
        <v>83</v>
      </c>
      <c r="M373" s="9" t="str">
        <f>MID(SLR479_202312023[[#This Row],[Rok, publikacja, cytowania]],1,SLR479_202312023[[#This Row],[L_znaków_bez_cytowań]])</f>
        <v xml:space="preserve">(2022) Lecture Notes in Business Information Processing, 436 LNBIP, pp. 153 - 165, </v>
      </c>
      <c r="N373" s="9" t="s">
        <v>3704</v>
      </c>
      <c r="O373" s="9" t="s">
        <v>3705</v>
      </c>
      <c r="P373" s="9">
        <f>COUNTIF(SLR479_202312023[[#This Row],[streszczenie]],"*"&amp;#REF!&amp;"*")</f>
        <v>0</v>
      </c>
      <c r="Q373" s="9">
        <f>COUNTIFS(SLR479_202312023[[#This Row],[streszczenie]],"*"&amp;#REF!&amp;"*",SLR479_202312023[[#This Row],[streszczenie]],"*"&amp;#REF!&amp;"*")</f>
        <v>0</v>
      </c>
      <c r="R373" s="9" t="s">
        <v>10</v>
      </c>
      <c r="S373" s="9" t="s">
        <v>207</v>
      </c>
      <c r="T373" s="9" t="s">
        <v>12</v>
      </c>
    </row>
    <row r="374" spans="1:20" x14ac:dyDescent="0.45">
      <c r="A374" s="9">
        <v>373</v>
      </c>
      <c r="B374" s="9" t="s">
        <v>3707</v>
      </c>
      <c r="C374" s="9" t="s">
        <v>3710</v>
      </c>
      <c r="D374" s="9" t="str">
        <f>SLR479_202312023[[#This Row],[Rok, publikacja]]&amp;SLR479_202312023[[#This Row],[DOI]]</f>
        <v>(2014) Proceedings of the Annual Hawaii International Conference on System Sciences, art. no. 6759207, pp. 4922 - 4931, DOI: 10.1109/HICSS.2014.604</v>
      </c>
      <c r="E374" s="9" t="s">
        <v>3714</v>
      </c>
      <c r="F374" s="9" t="s">
        <v>3711</v>
      </c>
      <c r="G374" s="9">
        <f>MID(SLR479_202312023[[#This Row],[Rok, publikacja, cytowania]],2,4)+0</f>
        <v>2014</v>
      </c>
      <c r="H374" s="9">
        <f>(MID(SLR479_202312023[[#This Row],[Rok, publikacja, cytowania]],FIND(" Cited ",SLR479_202312023[[#This Row],[Rok, publikacja, cytowania]])+7,SLR479_202312023[[#This Row],[IlośćZnakówLCyt]]))+0</f>
        <v>2</v>
      </c>
      <c r="I374" s="9">
        <f>FIND(" Cited ",SLR479_202312023[[#This Row],[Rok, publikacja, cytowania]])+7</f>
        <v>127</v>
      </c>
      <c r="J374" s="9">
        <f>FIND(" times",SLR479_202312023[[#This Row],[Rok, publikacja, cytowania]])</f>
        <v>128</v>
      </c>
      <c r="K374" s="9">
        <f>SLR479_202312023[[#This Row],[koniecLCyt]]-SLR479_202312023[[#This Row],[poczLCyt]]</f>
        <v>1</v>
      </c>
      <c r="L374" s="9">
        <f xml:space="preserve"> FIND(" Cited ",SLR479_202312023[[#This Row],[Rok, publikacja, cytowania]])</f>
        <v>120</v>
      </c>
      <c r="M374" s="9" t="str">
        <f>MID(SLR479_202312023[[#This Row],[Rok, publikacja, cytowania]],1,SLR479_202312023[[#This Row],[L_znaków_bez_cytowań]])</f>
        <v xml:space="preserve">(2014) Proceedings of the Annual Hawaii International Conference on System Sciences, art. no. 6759207, pp. 4922 - 4931, </v>
      </c>
      <c r="N374" s="9" t="s">
        <v>3712</v>
      </c>
      <c r="O374" s="9" t="s">
        <v>3713</v>
      </c>
      <c r="P374" s="9">
        <f>COUNTIF(SLR479_202312023[[#This Row],[streszczenie]],"*"&amp;#REF!&amp;"*")</f>
        <v>0</v>
      </c>
      <c r="Q374" s="9">
        <f>COUNTIFS(SLR479_202312023[[#This Row],[streszczenie]],"*"&amp;#REF!&amp;"*",SLR479_202312023[[#This Row],[streszczenie]],"*"&amp;#REF!&amp;"*")</f>
        <v>0</v>
      </c>
      <c r="R374" s="9" t="s">
        <v>10</v>
      </c>
      <c r="S374" s="9" t="s">
        <v>207</v>
      </c>
      <c r="T374" s="9" t="s">
        <v>12</v>
      </c>
    </row>
    <row r="375" spans="1:20" x14ac:dyDescent="0.45">
      <c r="A375" s="9">
        <v>374</v>
      </c>
      <c r="B375" s="9" t="s">
        <v>3715</v>
      </c>
      <c r="C375" s="9" t="s">
        <v>3718</v>
      </c>
      <c r="D375" s="9" t="str">
        <f>SLR479_202312023[[#This Row],[Rok, publikacja]]&amp;SLR479_202312023[[#This Row],[DOI]]</f>
        <v>(2013) Proceedings of the European Conference on Knowledge Management, ECKM, 1, pp. 429 - 437, 0</v>
      </c>
      <c r="E375" s="9" t="s">
        <v>3721</v>
      </c>
      <c r="F375" s="9" t="s">
        <v>3719</v>
      </c>
      <c r="G375" s="9">
        <f>MID(SLR479_202312023[[#This Row],[Rok, publikacja, cytowania]],2,4)+0</f>
        <v>2013</v>
      </c>
      <c r="H375" s="9">
        <f>(MID(SLR479_202312023[[#This Row],[Rok, publikacja, cytowania]],FIND(" Cited ",SLR479_202312023[[#This Row],[Rok, publikacja, cytowania]])+7,SLR479_202312023[[#This Row],[IlośćZnakówLCyt]]))+0</f>
        <v>2</v>
      </c>
      <c r="I375" s="9">
        <f>FIND(" Cited ",SLR479_202312023[[#This Row],[Rok, publikacja, cytowania]])+7</f>
        <v>102</v>
      </c>
      <c r="J375" s="9">
        <f>FIND(" times",SLR479_202312023[[#This Row],[Rok, publikacja, cytowania]])</f>
        <v>103</v>
      </c>
      <c r="K375" s="9">
        <f>SLR479_202312023[[#This Row],[koniecLCyt]]-SLR479_202312023[[#This Row],[poczLCyt]]</f>
        <v>1</v>
      </c>
      <c r="L375" s="9">
        <f xml:space="preserve"> FIND(" Cited ",SLR479_202312023[[#This Row],[Rok, publikacja, cytowania]])</f>
        <v>95</v>
      </c>
      <c r="M375" s="9" t="str">
        <f>MID(SLR479_202312023[[#This Row],[Rok, publikacja, cytowania]],1,SLR479_202312023[[#This Row],[L_znaków_bez_cytowań]])</f>
        <v xml:space="preserve">(2013) Proceedings of the European Conference on Knowledge Management, ECKM, 1, pp. 429 - 437, </v>
      </c>
      <c r="N375" s="9">
        <v>0</v>
      </c>
      <c r="O375" s="9" t="s">
        <v>3720</v>
      </c>
      <c r="P375" s="9">
        <f>COUNTIF(SLR479_202312023[[#This Row],[streszczenie]],"*"&amp;#REF!&amp;"*")</f>
        <v>0</v>
      </c>
      <c r="Q375" s="9">
        <f>COUNTIFS(SLR479_202312023[[#This Row],[streszczenie]],"*"&amp;#REF!&amp;"*",SLR479_202312023[[#This Row],[streszczenie]],"*"&amp;#REF!&amp;"*")</f>
        <v>0</v>
      </c>
      <c r="R375" s="9" t="s">
        <v>10</v>
      </c>
      <c r="S375" s="9" t="s">
        <v>207</v>
      </c>
      <c r="T375" s="9" t="s">
        <v>12</v>
      </c>
    </row>
    <row r="376" spans="1:20" x14ac:dyDescent="0.45">
      <c r="A376" s="9">
        <v>375</v>
      </c>
      <c r="B376" s="9" t="s">
        <v>3722</v>
      </c>
      <c r="C376" s="9" t="s">
        <v>3724</v>
      </c>
      <c r="D376" s="9" t="str">
        <f>SLR479_202312023[[#This Row],[Rok, publikacja]]&amp;SLR479_202312023[[#This Row],[DOI]]</f>
        <v>(2020) 2020 Advances in Science and Engineering Technology International Conferences, ASET 2020, art. no. 9118314, DOI: 10.1109/ASET48392.2020.9118314</v>
      </c>
      <c r="E376" s="9" t="s">
        <v>3728</v>
      </c>
      <c r="F376" s="9" t="s">
        <v>3725</v>
      </c>
      <c r="G376" s="9">
        <f>MID(SLR479_202312023[[#This Row],[Rok, publikacja, cytowania]],2,4)+0</f>
        <v>2020</v>
      </c>
      <c r="H376" s="9">
        <f>(MID(SLR479_202312023[[#This Row],[Rok, publikacja, cytowania]],FIND(" Cited ",SLR479_202312023[[#This Row],[Rok, publikacja, cytowania]])+7,SLR479_202312023[[#This Row],[IlośćZnakówLCyt]]))+0</f>
        <v>2</v>
      </c>
      <c r="I376" s="9">
        <f>FIND(" Cited ",SLR479_202312023[[#This Row],[Rok, publikacja, cytowania]])+7</f>
        <v>122</v>
      </c>
      <c r="J376" s="9">
        <f>FIND(" times",SLR479_202312023[[#This Row],[Rok, publikacja, cytowania]])</f>
        <v>123</v>
      </c>
      <c r="K376" s="9">
        <f>SLR479_202312023[[#This Row],[koniecLCyt]]-SLR479_202312023[[#This Row],[poczLCyt]]</f>
        <v>1</v>
      </c>
      <c r="L376" s="9">
        <f xml:space="preserve"> FIND(" Cited ",SLR479_202312023[[#This Row],[Rok, publikacja, cytowania]])</f>
        <v>115</v>
      </c>
      <c r="M376" s="9" t="str">
        <f>MID(SLR479_202312023[[#This Row],[Rok, publikacja, cytowania]],1,SLR479_202312023[[#This Row],[L_znaków_bez_cytowań]])</f>
        <v xml:space="preserve">(2020) 2020 Advances in Science and Engineering Technology International Conferences, ASET 2020, art. no. 9118314, </v>
      </c>
      <c r="N376" s="9" t="s">
        <v>3726</v>
      </c>
      <c r="O376" s="9" t="s">
        <v>3727</v>
      </c>
      <c r="P376" s="9">
        <f>COUNTIF(SLR479_202312023[[#This Row],[streszczenie]],"*"&amp;#REF!&amp;"*")</f>
        <v>0</v>
      </c>
      <c r="Q376" s="9">
        <f>COUNTIFS(SLR479_202312023[[#This Row],[streszczenie]],"*"&amp;#REF!&amp;"*",SLR479_202312023[[#This Row],[streszczenie]],"*"&amp;#REF!&amp;"*")</f>
        <v>0</v>
      </c>
      <c r="R376" s="9" t="s">
        <v>10</v>
      </c>
      <c r="S376" s="9" t="s">
        <v>207</v>
      </c>
      <c r="T376" s="9" t="s">
        <v>12</v>
      </c>
    </row>
    <row r="377" spans="1:20" x14ac:dyDescent="0.45">
      <c r="A377" s="9">
        <v>376</v>
      </c>
      <c r="B377" s="9" t="s">
        <v>1391</v>
      </c>
      <c r="C377" s="9" t="s">
        <v>1394</v>
      </c>
      <c r="D377" s="9" t="str">
        <f>SLR479_202312023[[#This Row],[Rok, publikacja]]&amp;SLR479_202312023[[#This Row],[DOI]]</f>
        <v>(2023) Tertiary Education and Management, DOI: 10.1007/s11233-023-09121-2</v>
      </c>
      <c r="E377" s="9" t="s">
        <v>1398</v>
      </c>
      <c r="F377" s="9" t="s">
        <v>1395</v>
      </c>
      <c r="G377" s="9">
        <f>MID(SLR479_202312023[[#This Row],[Rok, publikacja, cytowania]],2,4)+0</f>
        <v>2023</v>
      </c>
      <c r="H377" s="9">
        <f>(MID(SLR479_202312023[[#This Row],[Rok, publikacja, cytowania]],FIND(" Cited ",SLR479_202312023[[#This Row],[Rok, publikacja, cytowania]])+7,SLR479_202312023[[#This Row],[IlośćZnakówLCyt]]))+0</f>
        <v>1</v>
      </c>
      <c r="I377" s="9">
        <f>FIND(" Cited ",SLR479_202312023[[#This Row],[Rok, publikacja, cytowania]])+7</f>
        <v>49</v>
      </c>
      <c r="J377" s="9">
        <f>FIND(" times",SLR479_202312023[[#This Row],[Rok, publikacja, cytowania]])</f>
        <v>50</v>
      </c>
      <c r="K377" s="9">
        <f>SLR479_202312023[[#This Row],[koniecLCyt]]-SLR479_202312023[[#This Row],[poczLCyt]]</f>
        <v>1</v>
      </c>
      <c r="L377" s="9">
        <f xml:space="preserve"> FIND(" Cited ",SLR479_202312023[[#This Row],[Rok, publikacja, cytowania]])</f>
        <v>42</v>
      </c>
      <c r="M377" s="9" t="str">
        <f>MID(SLR479_202312023[[#This Row],[Rok, publikacja, cytowania]],1,SLR479_202312023[[#This Row],[L_znaków_bez_cytowań]])</f>
        <v xml:space="preserve">(2023) Tertiary Education and Management, </v>
      </c>
      <c r="N377" s="9" t="s">
        <v>1396</v>
      </c>
      <c r="O377" s="9" t="s">
        <v>1397</v>
      </c>
      <c r="P377" s="9">
        <f>COUNTIF(SLR479_202312023[[#This Row],[streszczenie]],"*"&amp;#REF!&amp;"*")</f>
        <v>0</v>
      </c>
      <c r="Q377" s="9">
        <f>COUNTIFS(SLR479_202312023[[#This Row],[streszczenie]],"*"&amp;#REF!&amp;"*",SLR479_202312023[[#This Row],[streszczenie]],"*"&amp;#REF!&amp;"*")</f>
        <v>0</v>
      </c>
      <c r="R377" s="9" t="s">
        <v>10</v>
      </c>
      <c r="S377" s="9" t="s">
        <v>11</v>
      </c>
      <c r="T377" s="9" t="s">
        <v>12</v>
      </c>
    </row>
    <row r="378" spans="1:20" x14ac:dyDescent="0.45">
      <c r="A378" s="9">
        <v>377</v>
      </c>
      <c r="B378" s="9" t="s">
        <v>3729</v>
      </c>
      <c r="C378" s="9" t="s">
        <v>3732</v>
      </c>
      <c r="D378" s="9" t="str">
        <f>SLR479_202312023[[#This Row],[Rok, publikacja]]&amp;SLR479_202312023[[#This Row],[DOI]]</f>
        <v>(2023) Language Testing, DOI: 10.1177/02655322231165984</v>
      </c>
      <c r="E378" s="9" t="s">
        <v>3736</v>
      </c>
      <c r="F378" s="9" t="s">
        <v>3733</v>
      </c>
      <c r="G378" s="9">
        <f>MID(SLR479_202312023[[#This Row],[Rok, publikacja, cytowania]],2,4)+0</f>
        <v>2023</v>
      </c>
      <c r="H378" s="9">
        <f>(MID(SLR479_202312023[[#This Row],[Rok, publikacja, cytowania]],FIND(" Cited ",SLR479_202312023[[#This Row],[Rok, publikacja, cytowania]])+7,SLR479_202312023[[#This Row],[IlośćZnakówLCyt]]))+0</f>
        <v>1</v>
      </c>
      <c r="I378" s="9">
        <f>FIND(" Cited ",SLR479_202312023[[#This Row],[Rok, publikacja, cytowania]])+7</f>
        <v>32</v>
      </c>
      <c r="J378" s="9">
        <f>FIND(" times",SLR479_202312023[[#This Row],[Rok, publikacja, cytowania]])</f>
        <v>33</v>
      </c>
      <c r="K378" s="9">
        <f>SLR479_202312023[[#This Row],[koniecLCyt]]-SLR479_202312023[[#This Row],[poczLCyt]]</f>
        <v>1</v>
      </c>
      <c r="L378" s="9">
        <f xml:space="preserve"> FIND(" Cited ",SLR479_202312023[[#This Row],[Rok, publikacja, cytowania]])</f>
        <v>25</v>
      </c>
      <c r="M378" s="9" t="str">
        <f>MID(SLR479_202312023[[#This Row],[Rok, publikacja, cytowania]],1,SLR479_202312023[[#This Row],[L_znaków_bez_cytowań]])</f>
        <v xml:space="preserve">(2023) Language Testing, </v>
      </c>
      <c r="N378" s="9" t="s">
        <v>3734</v>
      </c>
      <c r="O378" s="9" t="s">
        <v>3735</v>
      </c>
      <c r="P378" s="9">
        <f>COUNTIF(SLR479_202312023[[#This Row],[streszczenie]],"*"&amp;#REF!&amp;"*")</f>
        <v>0</v>
      </c>
      <c r="Q378" s="9">
        <f>COUNTIFS(SLR479_202312023[[#This Row],[streszczenie]],"*"&amp;#REF!&amp;"*",SLR479_202312023[[#This Row],[streszczenie]],"*"&amp;#REF!&amp;"*")</f>
        <v>0</v>
      </c>
      <c r="R378" s="9" t="s">
        <v>10</v>
      </c>
      <c r="S378" s="9" t="s">
        <v>11</v>
      </c>
      <c r="T378" s="9" t="s">
        <v>12</v>
      </c>
    </row>
    <row r="379" spans="1:20" x14ac:dyDescent="0.45">
      <c r="A379" s="9">
        <v>378</v>
      </c>
      <c r="B379" s="9" t="s">
        <v>3737</v>
      </c>
      <c r="C379" s="9" t="s">
        <v>3740</v>
      </c>
      <c r="D379" s="9" t="str">
        <f>SLR479_202312023[[#This Row],[Rok, publikacja]]&amp;SLR479_202312023[[#This Row],[DOI]]</f>
        <v>(2020) Proceedings of the International Conference on Information Visualisation, 2020-September, art. no. 9373290, pp. 57 - 62, DOI: 10.1109/IV51561.2020.00034</v>
      </c>
      <c r="E379" s="9" t="s">
        <v>3744</v>
      </c>
      <c r="F379" s="9" t="s">
        <v>3741</v>
      </c>
      <c r="G379" s="9">
        <f>MID(SLR479_202312023[[#This Row],[Rok, publikacja, cytowania]],2,4)+0</f>
        <v>2020</v>
      </c>
      <c r="H379" s="9">
        <f>(MID(SLR479_202312023[[#This Row],[Rok, publikacja, cytowania]],FIND(" Cited ",SLR479_202312023[[#This Row],[Rok, publikacja, cytowania]])+7,SLR479_202312023[[#This Row],[IlośćZnakówLCyt]]))+0</f>
        <v>1</v>
      </c>
      <c r="I379" s="9">
        <f>FIND(" Cited ",SLR479_202312023[[#This Row],[Rok, publikacja, cytowania]])+7</f>
        <v>135</v>
      </c>
      <c r="J379" s="9">
        <f>FIND(" times",SLR479_202312023[[#This Row],[Rok, publikacja, cytowania]])</f>
        <v>136</v>
      </c>
      <c r="K379" s="9">
        <f>SLR479_202312023[[#This Row],[koniecLCyt]]-SLR479_202312023[[#This Row],[poczLCyt]]</f>
        <v>1</v>
      </c>
      <c r="L379" s="9">
        <f xml:space="preserve"> FIND(" Cited ",SLR479_202312023[[#This Row],[Rok, publikacja, cytowania]])</f>
        <v>128</v>
      </c>
      <c r="M379" s="9" t="str">
        <f>MID(SLR479_202312023[[#This Row],[Rok, publikacja, cytowania]],1,SLR479_202312023[[#This Row],[L_znaków_bez_cytowań]])</f>
        <v xml:space="preserve">(2020) Proceedings of the International Conference on Information Visualisation, 2020-September, art. no. 9373290, pp. 57 - 62, </v>
      </c>
      <c r="N379" s="9" t="s">
        <v>3742</v>
      </c>
      <c r="O379" s="9" t="s">
        <v>3743</v>
      </c>
      <c r="P379" s="9">
        <f>COUNTIF(SLR479_202312023[[#This Row],[streszczenie]],"*"&amp;#REF!&amp;"*")</f>
        <v>0</v>
      </c>
      <c r="Q379" s="9">
        <f>COUNTIFS(SLR479_202312023[[#This Row],[streszczenie]],"*"&amp;#REF!&amp;"*",SLR479_202312023[[#This Row],[streszczenie]],"*"&amp;#REF!&amp;"*")</f>
        <v>0</v>
      </c>
      <c r="R379" s="9" t="s">
        <v>10</v>
      </c>
      <c r="S379" s="9" t="s">
        <v>207</v>
      </c>
      <c r="T379" s="9" t="s">
        <v>12</v>
      </c>
    </row>
    <row r="380" spans="1:20" x14ac:dyDescent="0.45">
      <c r="A380" s="9">
        <v>379</v>
      </c>
      <c r="B380" s="9" t="s">
        <v>3745</v>
      </c>
      <c r="C380" s="9" t="s">
        <v>3747</v>
      </c>
      <c r="D380" s="9" t="str">
        <f>SLR479_202312023[[#This Row],[Rok, publikacja]]&amp;SLR479_202312023[[#This Row],[DOI]]</f>
        <v>(2022) International Journal of Human Movement and Sports Sciences, 10 (2), pp. 207 - 216, DOI: 10.13189/saj.2022.100211</v>
      </c>
      <c r="E380" s="9" t="s">
        <v>3751</v>
      </c>
      <c r="F380" s="9" t="s">
        <v>3748</v>
      </c>
      <c r="G380" s="9">
        <f>MID(SLR479_202312023[[#This Row],[Rok, publikacja, cytowania]],2,4)+0</f>
        <v>2022</v>
      </c>
      <c r="H380" s="9">
        <f>(MID(SLR479_202312023[[#This Row],[Rok, publikacja, cytowania]],FIND(" Cited ",SLR479_202312023[[#This Row],[Rok, publikacja, cytowania]])+7,SLR479_202312023[[#This Row],[IlośćZnakówLCyt]]))+0</f>
        <v>2</v>
      </c>
      <c r="I380" s="9">
        <f>FIND(" Cited ",SLR479_202312023[[#This Row],[Rok, publikacja, cytowania]])+7</f>
        <v>98</v>
      </c>
      <c r="J380" s="9">
        <f>FIND(" times",SLR479_202312023[[#This Row],[Rok, publikacja, cytowania]])</f>
        <v>99</v>
      </c>
      <c r="K380" s="9">
        <f>SLR479_202312023[[#This Row],[koniecLCyt]]-SLR479_202312023[[#This Row],[poczLCyt]]</f>
        <v>1</v>
      </c>
      <c r="L380" s="9">
        <f xml:space="preserve"> FIND(" Cited ",SLR479_202312023[[#This Row],[Rok, publikacja, cytowania]])</f>
        <v>91</v>
      </c>
      <c r="M380" s="9" t="str">
        <f>MID(SLR479_202312023[[#This Row],[Rok, publikacja, cytowania]],1,SLR479_202312023[[#This Row],[L_znaków_bez_cytowań]])</f>
        <v xml:space="preserve">(2022) International Journal of Human Movement and Sports Sciences, 10 (2), pp. 207 - 216, </v>
      </c>
      <c r="N380" s="9" t="s">
        <v>3749</v>
      </c>
      <c r="O380" s="9" t="s">
        <v>3750</v>
      </c>
      <c r="P380" s="9">
        <f>COUNTIF(SLR479_202312023[[#This Row],[streszczenie]],"*"&amp;#REF!&amp;"*")</f>
        <v>0</v>
      </c>
      <c r="Q380" s="9">
        <f>COUNTIFS(SLR479_202312023[[#This Row],[streszczenie]],"*"&amp;#REF!&amp;"*",SLR479_202312023[[#This Row],[streszczenie]],"*"&amp;#REF!&amp;"*")</f>
        <v>0</v>
      </c>
      <c r="R380" s="9" t="s">
        <v>10</v>
      </c>
      <c r="S380" s="9" t="s">
        <v>11</v>
      </c>
      <c r="T380" s="9" t="s">
        <v>12</v>
      </c>
    </row>
    <row r="381" spans="1:20" x14ac:dyDescent="0.45">
      <c r="A381" s="9">
        <v>380</v>
      </c>
      <c r="B381" s="9" t="s">
        <v>3752</v>
      </c>
      <c r="C381" s="9" t="s">
        <v>3754</v>
      </c>
      <c r="D381" s="9" t="str">
        <f>SLR479_202312023[[#This Row],[Rok, publikacja]]&amp;SLR479_202312023[[#This Row],[DOI]]</f>
        <v>(2022) International Journal of Inclusive Education, 26 (5), pp. 466 - 479, DOI: 10.1080/13603116.2019.1698063</v>
      </c>
      <c r="E381" s="9" t="s">
        <v>3758</v>
      </c>
      <c r="F381" s="9" t="s">
        <v>3755</v>
      </c>
      <c r="G381" s="9">
        <f>MID(SLR479_202312023[[#This Row],[Rok, publikacja, cytowania]],2,4)+0</f>
        <v>2022</v>
      </c>
      <c r="H381" s="9">
        <f>(MID(SLR479_202312023[[#This Row],[Rok, publikacja, cytowania]],FIND(" Cited ",SLR479_202312023[[#This Row],[Rok, publikacja, cytowania]])+7,SLR479_202312023[[#This Row],[IlośćZnakówLCyt]]))+0</f>
        <v>2</v>
      </c>
      <c r="I381" s="9">
        <f>FIND(" Cited ",SLR479_202312023[[#This Row],[Rok, publikacja, cytowania]])+7</f>
        <v>83</v>
      </c>
      <c r="J381" s="9">
        <f>FIND(" times",SLR479_202312023[[#This Row],[Rok, publikacja, cytowania]])</f>
        <v>84</v>
      </c>
      <c r="K381" s="9">
        <f>SLR479_202312023[[#This Row],[koniecLCyt]]-SLR479_202312023[[#This Row],[poczLCyt]]</f>
        <v>1</v>
      </c>
      <c r="L381" s="9">
        <f xml:space="preserve"> FIND(" Cited ",SLR479_202312023[[#This Row],[Rok, publikacja, cytowania]])</f>
        <v>76</v>
      </c>
      <c r="M381" s="9" t="str">
        <f>MID(SLR479_202312023[[#This Row],[Rok, publikacja, cytowania]],1,SLR479_202312023[[#This Row],[L_znaków_bez_cytowań]])</f>
        <v xml:space="preserve">(2022) International Journal of Inclusive Education, 26 (5), pp. 466 - 479, </v>
      </c>
      <c r="N381" s="9" t="s">
        <v>3756</v>
      </c>
      <c r="O381" s="9" t="s">
        <v>3757</v>
      </c>
      <c r="P381" s="9">
        <f>COUNTIF(SLR479_202312023[[#This Row],[streszczenie]],"*"&amp;#REF!&amp;"*")</f>
        <v>0</v>
      </c>
      <c r="Q381" s="9">
        <f>COUNTIFS(SLR479_202312023[[#This Row],[streszczenie]],"*"&amp;#REF!&amp;"*",SLR479_202312023[[#This Row],[streszczenie]],"*"&amp;#REF!&amp;"*")</f>
        <v>0</v>
      </c>
      <c r="R381" s="9" t="s">
        <v>10</v>
      </c>
      <c r="S381" s="9" t="s">
        <v>175</v>
      </c>
      <c r="T381" s="9" t="s">
        <v>12</v>
      </c>
    </row>
    <row r="382" spans="1:20" x14ac:dyDescent="0.45">
      <c r="A382" s="9">
        <v>381</v>
      </c>
      <c r="B382" s="9" t="s">
        <v>3759</v>
      </c>
      <c r="C382" s="9" t="s">
        <v>3762</v>
      </c>
      <c r="D382" s="9" t="str">
        <f>SLR479_202312023[[#This Row],[Rok, publikacja]]&amp;SLR479_202312023[[#This Row],[DOI]]</f>
        <v>(2023) International Journal of Environmental Research and Public Health, 20 (5), art. no. 4447, DOI: 10.3390/ijerph20054447</v>
      </c>
      <c r="E382" s="9" t="s">
        <v>3766</v>
      </c>
      <c r="F382" s="9" t="s">
        <v>3763</v>
      </c>
      <c r="G382" s="9">
        <f>MID(SLR479_202312023[[#This Row],[Rok, publikacja, cytowania]],2,4)+0</f>
        <v>2023</v>
      </c>
      <c r="H382" s="9">
        <f>(MID(SLR479_202312023[[#This Row],[Rok, publikacja, cytowania]],FIND(" Cited ",SLR479_202312023[[#This Row],[Rok, publikacja, cytowania]])+7,SLR479_202312023[[#This Row],[IlośćZnakówLCyt]]))+0</f>
        <v>1</v>
      </c>
      <c r="I382" s="9">
        <f>FIND(" Cited ",SLR479_202312023[[#This Row],[Rok, publikacja, cytowania]])+7</f>
        <v>104</v>
      </c>
      <c r="J382" s="9">
        <f>FIND(" times",SLR479_202312023[[#This Row],[Rok, publikacja, cytowania]])</f>
        <v>105</v>
      </c>
      <c r="K382" s="9">
        <f>SLR479_202312023[[#This Row],[koniecLCyt]]-SLR479_202312023[[#This Row],[poczLCyt]]</f>
        <v>1</v>
      </c>
      <c r="L382" s="9">
        <f xml:space="preserve"> FIND(" Cited ",SLR479_202312023[[#This Row],[Rok, publikacja, cytowania]])</f>
        <v>97</v>
      </c>
      <c r="M382" s="9" t="str">
        <f>MID(SLR479_202312023[[#This Row],[Rok, publikacja, cytowania]],1,SLR479_202312023[[#This Row],[L_znaków_bez_cytowań]])</f>
        <v xml:space="preserve">(2023) International Journal of Environmental Research and Public Health, 20 (5), art. no. 4447, </v>
      </c>
      <c r="N382" s="9" t="s">
        <v>3764</v>
      </c>
      <c r="O382" s="9" t="s">
        <v>3765</v>
      </c>
      <c r="P382" s="9">
        <f>COUNTIF(SLR479_202312023[[#This Row],[streszczenie]],"*"&amp;#REF!&amp;"*")</f>
        <v>0</v>
      </c>
      <c r="Q382" s="9">
        <f>COUNTIFS(SLR479_202312023[[#This Row],[streszczenie]],"*"&amp;#REF!&amp;"*",SLR479_202312023[[#This Row],[streszczenie]],"*"&amp;#REF!&amp;"*")</f>
        <v>0</v>
      </c>
      <c r="R382" s="9" t="s">
        <v>10</v>
      </c>
      <c r="S382" s="9" t="s">
        <v>11</v>
      </c>
      <c r="T382" s="9" t="s">
        <v>12</v>
      </c>
    </row>
    <row r="383" spans="1:20" x14ac:dyDescent="0.45">
      <c r="A383" s="9">
        <v>382</v>
      </c>
      <c r="B383" s="9" t="s">
        <v>1399</v>
      </c>
      <c r="C383" s="9" t="s">
        <v>1402</v>
      </c>
      <c r="D383" s="9" t="str">
        <f>SLR479_202312023[[#This Row],[Rok, publikacja]]&amp;SLR479_202312023[[#This Row],[DOI]]</f>
        <v>(2022) Handbook of Research on Education Institutions, Skills, and Jobs in the Digital Era, pp. 307 - 327, DOI: 10.4018/978-1-6684-5914-0.ch018</v>
      </c>
      <c r="E383" s="9" t="s">
        <v>1406</v>
      </c>
      <c r="F383" s="9" t="s">
        <v>1403</v>
      </c>
      <c r="G383" s="9">
        <f>MID(SLR479_202312023[[#This Row],[Rok, publikacja, cytowania]],2,4)+0</f>
        <v>2022</v>
      </c>
      <c r="H383" s="9">
        <f>(MID(SLR479_202312023[[#This Row],[Rok, publikacja, cytowania]],FIND(" Cited ",SLR479_202312023[[#This Row],[Rok, publikacja, cytowania]])+7,SLR479_202312023[[#This Row],[IlośćZnakówLCyt]]))+0</f>
        <v>1</v>
      </c>
      <c r="I383" s="9">
        <f>FIND(" Cited ",SLR479_202312023[[#This Row],[Rok, publikacja, cytowania]])+7</f>
        <v>114</v>
      </c>
      <c r="J383" s="9">
        <f>FIND(" times",SLR479_202312023[[#This Row],[Rok, publikacja, cytowania]])</f>
        <v>115</v>
      </c>
      <c r="K383" s="9">
        <f>SLR479_202312023[[#This Row],[koniecLCyt]]-SLR479_202312023[[#This Row],[poczLCyt]]</f>
        <v>1</v>
      </c>
      <c r="L383" s="9">
        <f xml:space="preserve"> FIND(" Cited ",SLR479_202312023[[#This Row],[Rok, publikacja, cytowania]])</f>
        <v>107</v>
      </c>
      <c r="M383" s="9" t="str">
        <f>MID(SLR479_202312023[[#This Row],[Rok, publikacja, cytowania]],1,SLR479_202312023[[#This Row],[L_znaków_bez_cytowań]])</f>
        <v xml:space="preserve">(2022) Handbook of Research on Education Institutions, Skills, and Jobs in the Digital Era, pp. 307 - 327, </v>
      </c>
      <c r="N383" s="9" t="s">
        <v>1404</v>
      </c>
      <c r="O383" s="9" t="s">
        <v>1405</v>
      </c>
      <c r="P383" s="9">
        <f>COUNTIF(SLR479_202312023[[#This Row],[streszczenie]],"*"&amp;#REF!&amp;"*")</f>
        <v>0</v>
      </c>
      <c r="Q383" s="9">
        <f>COUNTIFS(SLR479_202312023[[#This Row],[streszczenie]],"*"&amp;#REF!&amp;"*",SLR479_202312023[[#This Row],[streszczenie]],"*"&amp;#REF!&amp;"*")</f>
        <v>0</v>
      </c>
      <c r="R383" s="9" t="s">
        <v>10</v>
      </c>
      <c r="S383" s="9" t="s">
        <v>128</v>
      </c>
      <c r="T383" s="9" t="s">
        <v>12</v>
      </c>
    </row>
    <row r="384" spans="1:20" x14ac:dyDescent="0.45">
      <c r="A384" s="9">
        <v>383</v>
      </c>
      <c r="B384" s="9" t="s">
        <v>3767</v>
      </c>
      <c r="C384" s="9" t="s">
        <v>3770</v>
      </c>
      <c r="D384" s="9" t="str">
        <f>SLR479_202312023[[#This Row],[Rok, publikacja]]&amp;SLR479_202312023[[#This Row],[DOI]]</f>
        <v>(2023) Policy Futures in Education, 21 (4), pp. 335 - 354, DOI: 10.1177/14782103221124181</v>
      </c>
      <c r="E384" s="9" t="s">
        <v>3774</v>
      </c>
      <c r="F384" s="9" t="s">
        <v>3771</v>
      </c>
      <c r="G384" s="9">
        <f>MID(SLR479_202312023[[#This Row],[Rok, publikacja, cytowania]],2,4)+0</f>
        <v>2023</v>
      </c>
      <c r="H384" s="9">
        <f>(MID(SLR479_202312023[[#This Row],[Rok, publikacja, cytowania]],FIND(" Cited ",SLR479_202312023[[#This Row],[Rok, publikacja, cytowania]])+7,SLR479_202312023[[#This Row],[IlośćZnakówLCyt]]))+0</f>
        <v>2</v>
      </c>
      <c r="I384" s="9">
        <f>FIND(" Cited ",SLR479_202312023[[#This Row],[Rok, publikacja, cytowania]])+7</f>
        <v>66</v>
      </c>
      <c r="J384" s="9">
        <f>FIND(" times",SLR479_202312023[[#This Row],[Rok, publikacja, cytowania]])</f>
        <v>67</v>
      </c>
      <c r="K384" s="9">
        <f>SLR479_202312023[[#This Row],[koniecLCyt]]-SLR479_202312023[[#This Row],[poczLCyt]]</f>
        <v>1</v>
      </c>
      <c r="L384" s="9">
        <f xml:space="preserve"> FIND(" Cited ",SLR479_202312023[[#This Row],[Rok, publikacja, cytowania]])</f>
        <v>59</v>
      </c>
      <c r="M384" s="9" t="str">
        <f>MID(SLR479_202312023[[#This Row],[Rok, publikacja, cytowania]],1,SLR479_202312023[[#This Row],[L_znaków_bez_cytowań]])</f>
        <v xml:space="preserve">(2023) Policy Futures in Education, 21 (4), pp. 335 - 354, </v>
      </c>
      <c r="N384" s="9" t="s">
        <v>3772</v>
      </c>
      <c r="O384" s="9" t="s">
        <v>3773</v>
      </c>
      <c r="P384" s="9">
        <f>COUNTIF(SLR479_202312023[[#This Row],[streszczenie]],"*"&amp;#REF!&amp;"*")</f>
        <v>0</v>
      </c>
      <c r="Q384" s="9">
        <f>COUNTIFS(SLR479_202312023[[#This Row],[streszczenie]],"*"&amp;#REF!&amp;"*",SLR479_202312023[[#This Row],[streszczenie]],"*"&amp;#REF!&amp;"*")</f>
        <v>0</v>
      </c>
      <c r="R384" s="9" t="s">
        <v>10</v>
      </c>
      <c r="S384" s="9" t="s">
        <v>11</v>
      </c>
      <c r="T384" s="9" t="s">
        <v>12</v>
      </c>
    </row>
    <row r="385" spans="1:20" x14ac:dyDescent="0.45">
      <c r="A385" s="9">
        <v>384</v>
      </c>
      <c r="B385" s="9" t="s">
        <v>3775</v>
      </c>
      <c r="C385" s="9" t="s">
        <v>3778</v>
      </c>
      <c r="D385" s="9" t="str">
        <f>SLR479_202312023[[#This Row],[Rok, publikacja]]&amp;SLR479_202312023[[#This Row],[DOI]]</f>
        <v>(2011) ASEE Annual Conference and Exposition, Conference Proceedings, 0</v>
      </c>
      <c r="E385" s="9" t="s">
        <v>3781</v>
      </c>
      <c r="F385" s="9" t="s">
        <v>3779</v>
      </c>
      <c r="G385" s="9">
        <f>MID(SLR479_202312023[[#This Row],[Rok, publikacja, cytowania]],2,4)+0</f>
        <v>2011</v>
      </c>
      <c r="H385" s="9">
        <f>(MID(SLR479_202312023[[#This Row],[Rok, publikacja, cytowania]],FIND(" Cited ",SLR479_202312023[[#This Row],[Rok, publikacja, cytowania]])+7,SLR479_202312023[[#This Row],[IlośćZnakówLCyt]]))+0</f>
        <v>2</v>
      </c>
      <c r="I385" s="9">
        <f>FIND(" Cited ",SLR479_202312023[[#This Row],[Rok, publikacja, cytowania]])+7</f>
        <v>77</v>
      </c>
      <c r="J385" s="9">
        <f>FIND(" times",SLR479_202312023[[#This Row],[Rok, publikacja, cytowania]])</f>
        <v>78</v>
      </c>
      <c r="K385" s="9">
        <f>SLR479_202312023[[#This Row],[koniecLCyt]]-SLR479_202312023[[#This Row],[poczLCyt]]</f>
        <v>1</v>
      </c>
      <c r="L385" s="9">
        <f xml:space="preserve"> FIND(" Cited ",SLR479_202312023[[#This Row],[Rok, publikacja, cytowania]])</f>
        <v>70</v>
      </c>
      <c r="M385" s="9" t="str">
        <f>MID(SLR479_202312023[[#This Row],[Rok, publikacja, cytowania]],1,SLR479_202312023[[#This Row],[L_znaków_bez_cytowań]])</f>
        <v xml:space="preserve">(2011) ASEE Annual Conference and Exposition, Conference Proceedings, </v>
      </c>
      <c r="N385" s="9">
        <v>0</v>
      </c>
      <c r="O385" s="9" t="s">
        <v>3780</v>
      </c>
      <c r="P385" s="9">
        <f>COUNTIF(SLR479_202312023[[#This Row],[streszczenie]],"*"&amp;#REF!&amp;"*")</f>
        <v>0</v>
      </c>
      <c r="Q385" s="9">
        <f>COUNTIFS(SLR479_202312023[[#This Row],[streszczenie]],"*"&amp;#REF!&amp;"*",SLR479_202312023[[#This Row],[streszczenie]],"*"&amp;#REF!&amp;"*")</f>
        <v>0</v>
      </c>
      <c r="R385" s="9" t="s">
        <v>10</v>
      </c>
      <c r="S385" s="9" t="s">
        <v>207</v>
      </c>
      <c r="T385" s="9" t="s">
        <v>12</v>
      </c>
    </row>
    <row r="386" spans="1:20" x14ac:dyDescent="0.45">
      <c r="A386" s="9">
        <v>385</v>
      </c>
      <c r="B386" s="9" t="s">
        <v>3782</v>
      </c>
      <c r="C386" s="9" t="s">
        <v>3785</v>
      </c>
      <c r="D386" s="9" t="str">
        <f>SLR479_202312023[[#This Row],[Rok, publikacja]]&amp;SLR479_202312023[[#This Row],[DOI]]</f>
        <v>(2021) International Journal of Advanced Technology and Engineering Exploration, 8 (75), pp. 371 - 381, DOI: 10.19101/IJATEE.2020.762136</v>
      </c>
      <c r="E386" s="9" t="s">
        <v>3789</v>
      </c>
      <c r="F386" s="9" t="s">
        <v>3786</v>
      </c>
      <c r="G386" s="9">
        <f>MID(SLR479_202312023[[#This Row],[Rok, publikacja, cytowania]],2,4)+0</f>
        <v>2021</v>
      </c>
      <c r="H386" s="9">
        <f>(MID(SLR479_202312023[[#This Row],[Rok, publikacja, cytowania]],FIND(" Cited ",SLR479_202312023[[#This Row],[Rok, publikacja, cytowania]])+7,SLR479_202312023[[#This Row],[IlośćZnakówLCyt]]))+0</f>
        <v>1</v>
      </c>
      <c r="I386" s="9">
        <f>FIND(" Cited ",SLR479_202312023[[#This Row],[Rok, publikacja, cytowania]])+7</f>
        <v>111</v>
      </c>
      <c r="J386" s="9">
        <f>FIND(" times",SLR479_202312023[[#This Row],[Rok, publikacja, cytowania]])</f>
        <v>112</v>
      </c>
      <c r="K386" s="9">
        <f>SLR479_202312023[[#This Row],[koniecLCyt]]-SLR479_202312023[[#This Row],[poczLCyt]]</f>
        <v>1</v>
      </c>
      <c r="L386" s="9">
        <f xml:space="preserve"> FIND(" Cited ",SLR479_202312023[[#This Row],[Rok, publikacja, cytowania]])</f>
        <v>104</v>
      </c>
      <c r="M386" s="9" t="str">
        <f>MID(SLR479_202312023[[#This Row],[Rok, publikacja, cytowania]],1,SLR479_202312023[[#This Row],[L_znaków_bez_cytowań]])</f>
        <v xml:space="preserve">(2021) International Journal of Advanced Technology and Engineering Exploration, 8 (75), pp. 371 - 381, </v>
      </c>
      <c r="N386" s="9" t="s">
        <v>3787</v>
      </c>
      <c r="O386" s="9" t="s">
        <v>3788</v>
      </c>
      <c r="P386" s="9">
        <f>COUNTIF(SLR479_202312023[[#This Row],[streszczenie]],"*"&amp;#REF!&amp;"*")</f>
        <v>0</v>
      </c>
      <c r="Q386" s="9">
        <f>COUNTIFS(SLR479_202312023[[#This Row],[streszczenie]],"*"&amp;#REF!&amp;"*",SLR479_202312023[[#This Row],[streszczenie]],"*"&amp;#REF!&amp;"*")</f>
        <v>0</v>
      </c>
      <c r="R386" s="9" t="s">
        <v>10</v>
      </c>
      <c r="S386" s="9" t="s">
        <v>11</v>
      </c>
      <c r="T386" s="9" t="s">
        <v>12</v>
      </c>
    </row>
    <row r="387" spans="1:20" x14ac:dyDescent="0.45">
      <c r="A387" s="9">
        <v>386</v>
      </c>
      <c r="B387" s="9" t="s">
        <v>3790</v>
      </c>
      <c r="C387" s="9" t="s">
        <v>3793</v>
      </c>
      <c r="D387" s="9" t="str">
        <f>SLR479_202312023[[#This Row],[Rok, publikacja]]&amp;SLR479_202312023[[#This Row],[DOI]]</f>
        <v>(2021) Lecture Notes in Networks and Systems, 220, pp. 113 - 122, DOI: 10.1007/978-3-030-74605-6_14</v>
      </c>
      <c r="E387" s="9" t="s">
        <v>3797</v>
      </c>
      <c r="F387" s="9" t="s">
        <v>3794</v>
      </c>
      <c r="G387" s="9">
        <f>MID(SLR479_202312023[[#This Row],[Rok, publikacja, cytowania]],2,4)+0</f>
        <v>2021</v>
      </c>
      <c r="H387" s="9">
        <f>(MID(SLR479_202312023[[#This Row],[Rok, publikacja, cytowania]],FIND(" Cited ",SLR479_202312023[[#This Row],[Rok, publikacja, cytowania]])+7,SLR479_202312023[[#This Row],[IlośćZnakówLCyt]]))+0</f>
        <v>1</v>
      </c>
      <c r="I387" s="9">
        <f>FIND(" Cited ",SLR479_202312023[[#This Row],[Rok, publikacja, cytowania]])+7</f>
        <v>73</v>
      </c>
      <c r="J387" s="9">
        <f>FIND(" times",SLR479_202312023[[#This Row],[Rok, publikacja, cytowania]])</f>
        <v>74</v>
      </c>
      <c r="K387" s="9">
        <f>SLR479_202312023[[#This Row],[koniecLCyt]]-SLR479_202312023[[#This Row],[poczLCyt]]</f>
        <v>1</v>
      </c>
      <c r="L387" s="9">
        <f xml:space="preserve"> FIND(" Cited ",SLR479_202312023[[#This Row],[Rok, publikacja, cytowania]])</f>
        <v>66</v>
      </c>
      <c r="M387" s="9" t="str">
        <f>MID(SLR479_202312023[[#This Row],[Rok, publikacja, cytowania]],1,SLR479_202312023[[#This Row],[L_znaków_bez_cytowań]])</f>
        <v xml:space="preserve">(2021) Lecture Notes in Networks and Systems, 220, pp. 113 - 122, </v>
      </c>
      <c r="N387" s="9" t="s">
        <v>3795</v>
      </c>
      <c r="O387" s="9" t="s">
        <v>3796</v>
      </c>
      <c r="P387" s="9">
        <f>COUNTIF(SLR479_202312023[[#This Row],[streszczenie]],"*"&amp;#REF!&amp;"*")</f>
        <v>0</v>
      </c>
      <c r="Q387" s="9">
        <f>COUNTIFS(SLR479_202312023[[#This Row],[streszczenie]],"*"&amp;#REF!&amp;"*",SLR479_202312023[[#This Row],[streszczenie]],"*"&amp;#REF!&amp;"*")</f>
        <v>0</v>
      </c>
      <c r="R387" s="9" t="s">
        <v>10</v>
      </c>
      <c r="S387" s="9" t="s">
        <v>207</v>
      </c>
      <c r="T387" s="9" t="s">
        <v>12</v>
      </c>
    </row>
    <row r="388" spans="1:20" x14ac:dyDescent="0.45">
      <c r="A388" s="9">
        <v>387</v>
      </c>
      <c r="B388" s="9" t="s">
        <v>1445</v>
      </c>
      <c r="C388" s="9" t="s">
        <v>1448</v>
      </c>
      <c r="D388" s="9" t="str">
        <f>SLR479_202312023[[#This Row],[Rok, publikacja]]&amp;SLR479_202312023[[#This Row],[DOI]]</f>
        <v>(2021) Journal of Information Technology Case and Application Research, 23 (1), pp. 36 - 45, DOI: 10.1080/15228053.2021.1901351</v>
      </c>
      <c r="E388" s="9" t="s">
        <v>1452</v>
      </c>
      <c r="F388" s="9" t="s">
        <v>1449</v>
      </c>
      <c r="G388" s="9">
        <f>MID(SLR479_202312023[[#This Row],[Rok, publikacja, cytowania]],2,4)+0</f>
        <v>2021</v>
      </c>
      <c r="H388" s="9">
        <f>(MID(SLR479_202312023[[#This Row],[Rok, publikacja, cytowania]],FIND(" Cited ",SLR479_202312023[[#This Row],[Rok, publikacja, cytowania]])+7,SLR479_202312023[[#This Row],[IlośćZnakówLCyt]]))+0</f>
        <v>1</v>
      </c>
      <c r="I388" s="9">
        <f>FIND(" Cited ",SLR479_202312023[[#This Row],[Rok, publikacja, cytowania]])+7</f>
        <v>100</v>
      </c>
      <c r="J388" s="9">
        <f>FIND(" times",SLR479_202312023[[#This Row],[Rok, publikacja, cytowania]])</f>
        <v>101</v>
      </c>
      <c r="K388" s="9">
        <f>SLR479_202312023[[#This Row],[koniecLCyt]]-SLR479_202312023[[#This Row],[poczLCyt]]</f>
        <v>1</v>
      </c>
      <c r="L388" s="9">
        <f xml:space="preserve"> FIND(" Cited ",SLR479_202312023[[#This Row],[Rok, publikacja, cytowania]])</f>
        <v>93</v>
      </c>
      <c r="M388" s="9" t="str">
        <f>MID(SLR479_202312023[[#This Row],[Rok, publikacja, cytowania]],1,SLR479_202312023[[#This Row],[L_znaków_bez_cytowań]])</f>
        <v xml:space="preserve">(2021) Journal of Information Technology Case and Application Research, 23 (1), pp. 36 - 45, </v>
      </c>
      <c r="N388" s="9" t="s">
        <v>1450</v>
      </c>
      <c r="O388" s="9" t="s">
        <v>1451</v>
      </c>
      <c r="P388" s="9">
        <f>COUNTIF(SLR479_202312023[[#This Row],[streszczenie]],"*"&amp;#REF!&amp;"*")</f>
        <v>0</v>
      </c>
      <c r="Q388" s="9">
        <f>COUNTIFS(SLR479_202312023[[#This Row],[streszczenie]],"*"&amp;#REF!&amp;"*",SLR479_202312023[[#This Row],[streszczenie]],"*"&amp;#REF!&amp;"*")</f>
        <v>0</v>
      </c>
      <c r="R388" s="9" t="s">
        <v>10</v>
      </c>
      <c r="S388" s="9" t="s">
        <v>11</v>
      </c>
      <c r="T388" s="9" t="s">
        <v>12</v>
      </c>
    </row>
    <row r="389" spans="1:20" x14ac:dyDescent="0.45">
      <c r="A389" s="9">
        <v>388</v>
      </c>
      <c r="B389" s="9" t="s">
        <v>3798</v>
      </c>
      <c r="C389" s="9" t="s">
        <v>3801</v>
      </c>
      <c r="D389" s="9" t="str">
        <f>SLR479_202312023[[#This Row],[Rok, publikacja]]&amp;SLR479_202312023[[#This Row],[DOI]]</f>
        <v>(2023) Academy of Management Perspectives, 37 (1), pp. 55 - 71, DOI: 10.5465/amp.2020.0180</v>
      </c>
      <c r="E389" s="9" t="s">
        <v>3805</v>
      </c>
      <c r="F389" s="9" t="s">
        <v>3802</v>
      </c>
      <c r="G389" s="9">
        <f>MID(SLR479_202312023[[#This Row],[Rok, publikacja, cytowania]],2,4)+0</f>
        <v>2023</v>
      </c>
      <c r="H389" s="9">
        <f>(MID(SLR479_202312023[[#This Row],[Rok, publikacja, cytowania]],FIND(" Cited ",SLR479_202312023[[#This Row],[Rok, publikacja, cytowania]])+7,SLR479_202312023[[#This Row],[IlośćZnakówLCyt]]))+0</f>
        <v>1</v>
      </c>
      <c r="I389" s="9">
        <f>FIND(" Cited ",SLR479_202312023[[#This Row],[Rok, publikacja, cytowania]])+7</f>
        <v>71</v>
      </c>
      <c r="J389" s="9">
        <f>FIND(" times",SLR479_202312023[[#This Row],[Rok, publikacja, cytowania]])</f>
        <v>72</v>
      </c>
      <c r="K389" s="9">
        <f>SLR479_202312023[[#This Row],[koniecLCyt]]-SLR479_202312023[[#This Row],[poczLCyt]]</f>
        <v>1</v>
      </c>
      <c r="L389" s="9">
        <f xml:space="preserve"> FIND(" Cited ",SLR479_202312023[[#This Row],[Rok, publikacja, cytowania]])</f>
        <v>64</v>
      </c>
      <c r="M389" s="9" t="str">
        <f>MID(SLR479_202312023[[#This Row],[Rok, publikacja, cytowania]],1,SLR479_202312023[[#This Row],[L_znaków_bez_cytowań]])</f>
        <v xml:space="preserve">(2023) Academy of Management Perspectives, 37 (1), pp. 55 - 71, </v>
      </c>
      <c r="N389" s="9" t="s">
        <v>3803</v>
      </c>
      <c r="O389" s="9" t="s">
        <v>3804</v>
      </c>
      <c r="P389" s="9">
        <f>COUNTIF(SLR479_202312023[[#This Row],[streszczenie]],"*"&amp;#REF!&amp;"*")</f>
        <v>0</v>
      </c>
      <c r="Q389" s="9">
        <f>COUNTIFS(SLR479_202312023[[#This Row],[streszczenie]],"*"&amp;#REF!&amp;"*",SLR479_202312023[[#This Row],[streszczenie]],"*"&amp;#REF!&amp;"*")</f>
        <v>0</v>
      </c>
      <c r="R389" s="9" t="s">
        <v>10</v>
      </c>
      <c r="S389" s="9" t="s">
        <v>11</v>
      </c>
      <c r="T389" s="9" t="s">
        <v>12</v>
      </c>
    </row>
    <row r="390" spans="1:20" x14ac:dyDescent="0.45">
      <c r="A390" s="9">
        <v>389</v>
      </c>
      <c r="B390" s="9" t="s">
        <v>1461</v>
      </c>
      <c r="C390" s="9" t="s">
        <v>1464</v>
      </c>
      <c r="D390" s="9" t="str">
        <f>SLR479_202312023[[#This Row],[Rok, publikacja]]&amp;SLR479_202312023[[#This Row],[DOI]]</f>
        <v>(2017) Pertanika Journal of Social Sciences and Humanities, 25 (4), pp. 1515 - 1528, 0</v>
      </c>
      <c r="E390" s="9" t="s">
        <v>1467</v>
      </c>
      <c r="F390" s="9" t="s">
        <v>1465</v>
      </c>
      <c r="G390" s="9">
        <f>MID(SLR479_202312023[[#This Row],[Rok, publikacja, cytowania]],2,4)+0</f>
        <v>2017</v>
      </c>
      <c r="H390" s="9">
        <f>(MID(SLR479_202312023[[#This Row],[Rok, publikacja, cytowania]],FIND(" Cited ",SLR479_202312023[[#This Row],[Rok, publikacja, cytowania]])+7,SLR479_202312023[[#This Row],[IlośćZnakówLCyt]]))+0</f>
        <v>1</v>
      </c>
      <c r="I390" s="9">
        <f>FIND(" Cited ",SLR479_202312023[[#This Row],[Rok, publikacja, cytowania]])+7</f>
        <v>92</v>
      </c>
      <c r="J390" s="9">
        <f>FIND(" times",SLR479_202312023[[#This Row],[Rok, publikacja, cytowania]])</f>
        <v>93</v>
      </c>
      <c r="K390" s="9">
        <f>SLR479_202312023[[#This Row],[koniecLCyt]]-SLR479_202312023[[#This Row],[poczLCyt]]</f>
        <v>1</v>
      </c>
      <c r="L390" s="9">
        <f xml:space="preserve"> FIND(" Cited ",SLR479_202312023[[#This Row],[Rok, publikacja, cytowania]])</f>
        <v>85</v>
      </c>
      <c r="M390" s="9" t="str">
        <f>MID(SLR479_202312023[[#This Row],[Rok, publikacja, cytowania]],1,SLR479_202312023[[#This Row],[L_znaków_bez_cytowań]])</f>
        <v xml:space="preserve">(2017) Pertanika Journal of Social Sciences and Humanities, 25 (4), pp. 1515 - 1528, </v>
      </c>
      <c r="N390" s="9">
        <v>0</v>
      </c>
      <c r="O390" s="9" t="s">
        <v>1466</v>
      </c>
      <c r="P390" s="9">
        <f>COUNTIF(SLR479_202312023[[#This Row],[streszczenie]],"*"&amp;#REF!&amp;"*")</f>
        <v>0</v>
      </c>
      <c r="Q390" s="9">
        <f>COUNTIFS(SLR479_202312023[[#This Row],[streszczenie]],"*"&amp;#REF!&amp;"*",SLR479_202312023[[#This Row],[streszczenie]],"*"&amp;#REF!&amp;"*")</f>
        <v>0</v>
      </c>
      <c r="R390" s="9" t="s">
        <v>10</v>
      </c>
      <c r="S390" s="9" t="s">
        <v>11</v>
      </c>
      <c r="T390" s="9" t="s">
        <v>12</v>
      </c>
    </row>
    <row r="391" spans="1:20" x14ac:dyDescent="0.45">
      <c r="A391" s="9">
        <v>390</v>
      </c>
      <c r="B391" s="9" t="s">
        <v>3806</v>
      </c>
      <c r="C391" s="9" t="s">
        <v>3809</v>
      </c>
      <c r="D391" s="9" t="str">
        <f>SLR479_202312023[[#This Row],[Rok, publikacja]]&amp;SLR479_202312023[[#This Row],[DOI]]</f>
        <v>(2017) Australian Journal of Advanced Nursing, 34 (4), pp. 16 - 25, 0</v>
      </c>
      <c r="E391" s="9" t="s">
        <v>3812</v>
      </c>
      <c r="F391" s="9" t="s">
        <v>3810</v>
      </c>
      <c r="G391" s="9">
        <f>MID(SLR479_202312023[[#This Row],[Rok, publikacja, cytowania]],2,4)+0</f>
        <v>2017</v>
      </c>
      <c r="H391" s="9">
        <f>(MID(SLR479_202312023[[#This Row],[Rok, publikacja, cytowania]],FIND(" Cited ",SLR479_202312023[[#This Row],[Rok, publikacja, cytowania]])+7,SLR479_202312023[[#This Row],[IlośćZnakówLCyt]]))+0</f>
        <v>2</v>
      </c>
      <c r="I391" s="9">
        <f>FIND(" Cited ",SLR479_202312023[[#This Row],[Rok, publikacja, cytowania]])+7</f>
        <v>75</v>
      </c>
      <c r="J391" s="9">
        <f>FIND(" times",SLR479_202312023[[#This Row],[Rok, publikacja, cytowania]])</f>
        <v>76</v>
      </c>
      <c r="K391" s="9">
        <f>SLR479_202312023[[#This Row],[koniecLCyt]]-SLR479_202312023[[#This Row],[poczLCyt]]</f>
        <v>1</v>
      </c>
      <c r="L391" s="9">
        <f xml:space="preserve"> FIND(" Cited ",SLR479_202312023[[#This Row],[Rok, publikacja, cytowania]])</f>
        <v>68</v>
      </c>
      <c r="M391" s="9" t="str">
        <f>MID(SLR479_202312023[[#This Row],[Rok, publikacja, cytowania]],1,SLR479_202312023[[#This Row],[L_znaków_bez_cytowań]])</f>
        <v xml:space="preserve">(2017) Australian Journal of Advanced Nursing, 34 (4), pp. 16 - 25, </v>
      </c>
      <c r="N391" s="9">
        <v>0</v>
      </c>
      <c r="O391" s="9" t="s">
        <v>3811</v>
      </c>
      <c r="P391" s="9">
        <f>COUNTIF(SLR479_202312023[[#This Row],[streszczenie]],"*"&amp;#REF!&amp;"*")</f>
        <v>0</v>
      </c>
      <c r="Q391" s="9">
        <f>COUNTIFS(SLR479_202312023[[#This Row],[streszczenie]],"*"&amp;#REF!&amp;"*",SLR479_202312023[[#This Row],[streszczenie]],"*"&amp;#REF!&amp;"*")</f>
        <v>0</v>
      </c>
      <c r="R391" s="9" t="s">
        <v>10</v>
      </c>
      <c r="S391" s="9" t="s">
        <v>11</v>
      </c>
      <c r="T391" s="9" t="s">
        <v>12</v>
      </c>
    </row>
    <row r="392" spans="1:20" x14ac:dyDescent="0.45">
      <c r="A392" s="9">
        <v>391</v>
      </c>
      <c r="B392" s="9" t="s">
        <v>1513</v>
      </c>
      <c r="C392" s="9" t="s">
        <v>1516</v>
      </c>
      <c r="D392" s="9" t="str">
        <f>SLR479_202312023[[#This Row],[Rok, publikacja]]&amp;SLR479_202312023[[#This Row],[DOI]]</f>
        <v>(2022) Education as Change, 26, art. no. 10024, DOI: 10.25159/1947-9417/10024</v>
      </c>
      <c r="E392" s="9" t="s">
        <v>1520</v>
      </c>
      <c r="F392" s="9" t="s">
        <v>1517</v>
      </c>
      <c r="G392" s="9">
        <f>MID(SLR479_202312023[[#This Row],[Rok, publikacja, cytowania]],2,4)+0</f>
        <v>2022</v>
      </c>
      <c r="H392" s="9">
        <f>(MID(SLR479_202312023[[#This Row],[Rok, publikacja, cytowania]],FIND(" Cited ",SLR479_202312023[[#This Row],[Rok, publikacja, cytowania]])+7,SLR479_202312023[[#This Row],[IlośćZnakówLCyt]]))+0</f>
        <v>2</v>
      </c>
      <c r="I392" s="9">
        <f>FIND(" Cited ",SLR479_202312023[[#This Row],[Rok, publikacja, cytowania]])+7</f>
        <v>55</v>
      </c>
      <c r="J392" s="9">
        <f>FIND(" times",SLR479_202312023[[#This Row],[Rok, publikacja, cytowania]])</f>
        <v>56</v>
      </c>
      <c r="K392" s="9">
        <f>SLR479_202312023[[#This Row],[koniecLCyt]]-SLR479_202312023[[#This Row],[poczLCyt]]</f>
        <v>1</v>
      </c>
      <c r="L392" s="9">
        <f xml:space="preserve"> FIND(" Cited ",SLR479_202312023[[#This Row],[Rok, publikacja, cytowania]])</f>
        <v>48</v>
      </c>
      <c r="M392" s="9" t="str">
        <f>MID(SLR479_202312023[[#This Row],[Rok, publikacja, cytowania]],1,SLR479_202312023[[#This Row],[L_znaków_bez_cytowań]])</f>
        <v xml:space="preserve">(2022) Education as Change, 26, art. no. 10024, </v>
      </c>
      <c r="N392" s="9" t="s">
        <v>1518</v>
      </c>
      <c r="O392" s="9" t="s">
        <v>1519</v>
      </c>
      <c r="P392" s="9">
        <f>COUNTIF(SLR479_202312023[[#This Row],[streszczenie]],"*"&amp;#REF!&amp;"*")</f>
        <v>0</v>
      </c>
      <c r="Q392" s="9">
        <f>COUNTIFS(SLR479_202312023[[#This Row],[streszczenie]],"*"&amp;#REF!&amp;"*",SLR479_202312023[[#This Row],[streszczenie]],"*"&amp;#REF!&amp;"*")</f>
        <v>0</v>
      </c>
      <c r="R392" s="9" t="s">
        <v>10</v>
      </c>
      <c r="S392" s="9" t="s">
        <v>11</v>
      </c>
      <c r="T392" s="9" t="s">
        <v>12</v>
      </c>
    </row>
    <row r="393" spans="1:20" x14ac:dyDescent="0.45">
      <c r="A393" s="9">
        <v>392</v>
      </c>
      <c r="B393" s="9" t="s">
        <v>1521</v>
      </c>
      <c r="C393" s="9" t="s">
        <v>1524</v>
      </c>
      <c r="D393" s="9" t="str">
        <f>SLR479_202312023[[#This Row],[Rok, publikacja]]&amp;SLR479_202312023[[#This Row],[DOI]]</f>
        <v>(2023) Obrazovanie i Nauka, 25 (4), pp. 12 - 36, DOI: 10.17853/1994-5639-2023-4-12-36</v>
      </c>
      <c r="E393" s="9" t="s">
        <v>1528</v>
      </c>
      <c r="F393" s="9" t="s">
        <v>1525</v>
      </c>
      <c r="G393" s="9">
        <f>MID(SLR479_202312023[[#This Row],[Rok, publikacja, cytowania]],2,4)+0</f>
        <v>2023</v>
      </c>
      <c r="H393" s="9">
        <f>(MID(SLR479_202312023[[#This Row],[Rok, publikacja, cytowania]],FIND(" Cited ",SLR479_202312023[[#This Row],[Rok, publikacja, cytowania]])+7,SLR479_202312023[[#This Row],[IlośćZnakówLCyt]]))+0</f>
        <v>1</v>
      </c>
      <c r="I393" s="9">
        <f>FIND(" Cited ",SLR479_202312023[[#This Row],[Rok, publikacja, cytowania]])+7</f>
        <v>56</v>
      </c>
      <c r="J393" s="9">
        <f>FIND(" times",SLR479_202312023[[#This Row],[Rok, publikacja, cytowania]])</f>
        <v>57</v>
      </c>
      <c r="K393" s="9">
        <f>SLR479_202312023[[#This Row],[koniecLCyt]]-SLR479_202312023[[#This Row],[poczLCyt]]</f>
        <v>1</v>
      </c>
      <c r="L393" s="9">
        <f xml:space="preserve"> FIND(" Cited ",SLR479_202312023[[#This Row],[Rok, publikacja, cytowania]])</f>
        <v>49</v>
      </c>
      <c r="M393" s="9" t="str">
        <f>MID(SLR479_202312023[[#This Row],[Rok, publikacja, cytowania]],1,SLR479_202312023[[#This Row],[L_znaków_bez_cytowań]])</f>
        <v xml:space="preserve">(2023) Obrazovanie i Nauka, 25 (4), pp. 12 - 36, </v>
      </c>
      <c r="N393" s="9" t="s">
        <v>1526</v>
      </c>
      <c r="O393" s="9" t="s">
        <v>1527</v>
      </c>
      <c r="P393" s="9">
        <f>COUNTIF(SLR479_202312023[[#This Row],[streszczenie]],"*"&amp;#REF!&amp;"*")</f>
        <v>0</v>
      </c>
      <c r="Q393" s="9">
        <f>COUNTIFS(SLR479_202312023[[#This Row],[streszczenie]],"*"&amp;#REF!&amp;"*",SLR479_202312023[[#This Row],[streszczenie]],"*"&amp;#REF!&amp;"*")</f>
        <v>0</v>
      </c>
      <c r="R393" s="9" t="s">
        <v>10</v>
      </c>
      <c r="S393" s="9" t="s">
        <v>11</v>
      </c>
      <c r="T393" s="9" t="s">
        <v>12</v>
      </c>
    </row>
    <row r="394" spans="1:20" x14ac:dyDescent="0.45">
      <c r="A394" s="9">
        <v>393</v>
      </c>
      <c r="B394" s="9" t="s">
        <v>1529</v>
      </c>
      <c r="C394" s="9" t="s">
        <v>1531</v>
      </c>
      <c r="D394" s="9" t="str">
        <f>SLR479_202312023[[#This Row],[Rok, publikacja]]&amp;SLR479_202312023[[#This Row],[DOI]]</f>
        <v>(2021) Education Policy Analysis Archives, 29, art. no. 115, DOI: 10.14507/epaa.29.5214</v>
      </c>
      <c r="E394" s="9" t="s">
        <v>1535</v>
      </c>
      <c r="F394" s="9" t="s">
        <v>1532</v>
      </c>
      <c r="G394" s="9">
        <f>MID(SLR479_202312023[[#This Row],[Rok, publikacja, cytowania]],2,4)+0</f>
        <v>2021</v>
      </c>
      <c r="H394" s="9">
        <f>(MID(SLR479_202312023[[#This Row],[Rok, publikacja, cytowania]],FIND(" Cited ",SLR479_202312023[[#This Row],[Rok, publikacja, cytowania]])+7,SLR479_202312023[[#This Row],[IlośćZnakówLCyt]]))+0</f>
        <v>2</v>
      </c>
      <c r="I394" s="9">
        <f>FIND(" Cited ",SLR479_202312023[[#This Row],[Rok, publikacja, cytowania]])+7</f>
        <v>68</v>
      </c>
      <c r="J394" s="9">
        <f>FIND(" times",SLR479_202312023[[#This Row],[Rok, publikacja, cytowania]])</f>
        <v>69</v>
      </c>
      <c r="K394" s="9">
        <f>SLR479_202312023[[#This Row],[koniecLCyt]]-SLR479_202312023[[#This Row],[poczLCyt]]</f>
        <v>1</v>
      </c>
      <c r="L394" s="9">
        <f xml:space="preserve"> FIND(" Cited ",SLR479_202312023[[#This Row],[Rok, publikacja, cytowania]])</f>
        <v>61</v>
      </c>
      <c r="M394" s="9" t="str">
        <f>MID(SLR479_202312023[[#This Row],[Rok, publikacja, cytowania]],1,SLR479_202312023[[#This Row],[L_znaków_bez_cytowań]])</f>
        <v xml:space="preserve">(2021) Education Policy Analysis Archives, 29, art. no. 115, </v>
      </c>
      <c r="N394" s="9" t="s">
        <v>1533</v>
      </c>
      <c r="O394" s="9" t="s">
        <v>1534</v>
      </c>
      <c r="P394" s="9">
        <f>COUNTIF(SLR479_202312023[[#This Row],[streszczenie]],"*"&amp;#REF!&amp;"*")</f>
        <v>0</v>
      </c>
      <c r="Q394" s="9">
        <f>COUNTIFS(SLR479_202312023[[#This Row],[streszczenie]],"*"&amp;#REF!&amp;"*",SLR479_202312023[[#This Row],[streszczenie]],"*"&amp;#REF!&amp;"*")</f>
        <v>0</v>
      </c>
      <c r="R394" s="9" t="s">
        <v>10</v>
      </c>
      <c r="S394" s="9" t="s">
        <v>11</v>
      </c>
      <c r="T394" s="9" t="s">
        <v>12</v>
      </c>
    </row>
    <row r="395" spans="1:20" x14ac:dyDescent="0.45">
      <c r="A395" s="9">
        <v>394</v>
      </c>
      <c r="B395" s="9" t="s">
        <v>3813</v>
      </c>
      <c r="C395" s="9" t="s">
        <v>3815</v>
      </c>
      <c r="D395" s="9" t="str">
        <f>SLR479_202312023[[#This Row],[Rok, publikacja]]&amp;SLR479_202312023[[#This Row],[DOI]]</f>
        <v>(2017) Advertising and Branding: Concepts, Methodologies, Tools, and Applications, pp. 288 - 303, DOI: 10.4018/978-1-5225-1793-1.ch014</v>
      </c>
      <c r="E395" s="9" t="s">
        <v>3819</v>
      </c>
      <c r="F395" s="9" t="s">
        <v>3816</v>
      </c>
      <c r="G395" s="9">
        <f>MID(SLR479_202312023[[#This Row],[Rok, publikacja, cytowania]],2,4)+0</f>
        <v>2017</v>
      </c>
      <c r="H395" s="9">
        <f>(MID(SLR479_202312023[[#This Row],[Rok, publikacja, cytowania]],FIND(" Cited ",SLR479_202312023[[#This Row],[Rok, publikacja, cytowania]])+7,SLR479_202312023[[#This Row],[IlośćZnakówLCyt]]))+0</f>
        <v>1</v>
      </c>
      <c r="I395" s="9">
        <f>FIND(" Cited ",SLR479_202312023[[#This Row],[Rok, publikacja, cytowania]])+7</f>
        <v>105</v>
      </c>
      <c r="J395" s="9">
        <f>FIND(" times",SLR479_202312023[[#This Row],[Rok, publikacja, cytowania]])</f>
        <v>106</v>
      </c>
      <c r="K395" s="9">
        <f>SLR479_202312023[[#This Row],[koniecLCyt]]-SLR479_202312023[[#This Row],[poczLCyt]]</f>
        <v>1</v>
      </c>
      <c r="L395" s="9">
        <f xml:space="preserve"> FIND(" Cited ",SLR479_202312023[[#This Row],[Rok, publikacja, cytowania]])</f>
        <v>98</v>
      </c>
      <c r="M395" s="9" t="str">
        <f>MID(SLR479_202312023[[#This Row],[Rok, publikacja, cytowania]],1,SLR479_202312023[[#This Row],[L_znaków_bez_cytowań]])</f>
        <v xml:space="preserve">(2017) Advertising and Branding: Concepts, Methodologies, Tools, and Applications, pp. 288 - 303, </v>
      </c>
      <c r="N395" s="9" t="s">
        <v>3817</v>
      </c>
      <c r="O395" s="9" t="s">
        <v>3818</v>
      </c>
      <c r="P395" s="9">
        <f>COUNTIF(SLR479_202312023[[#This Row],[streszczenie]],"*"&amp;#REF!&amp;"*")</f>
        <v>0</v>
      </c>
      <c r="Q395" s="9">
        <f>COUNTIFS(SLR479_202312023[[#This Row],[streszczenie]],"*"&amp;#REF!&amp;"*",SLR479_202312023[[#This Row],[streszczenie]],"*"&amp;#REF!&amp;"*")</f>
        <v>0</v>
      </c>
      <c r="R395" s="9" t="s">
        <v>10</v>
      </c>
      <c r="S395" s="9" t="s">
        <v>128</v>
      </c>
      <c r="T395" s="9" t="s">
        <v>12</v>
      </c>
    </row>
    <row r="396" spans="1:20" x14ac:dyDescent="0.45">
      <c r="A396" s="9">
        <v>395</v>
      </c>
      <c r="B396" s="9" t="s">
        <v>3820</v>
      </c>
      <c r="C396" s="9" t="s">
        <v>3823</v>
      </c>
      <c r="D396" s="9" t="str">
        <f>SLR479_202312023[[#This Row],[Rok, publikacja]]&amp;SLR479_202312023[[#This Row],[DOI]]</f>
        <v>(2020) Journal of Negro Education, 89 (3), pp. 342 - 359, 0</v>
      </c>
      <c r="E396" s="9" t="s">
        <v>3826</v>
      </c>
      <c r="F396" s="9" t="s">
        <v>3824</v>
      </c>
      <c r="G396" s="9">
        <f>MID(SLR479_202312023[[#This Row],[Rok, publikacja, cytowania]],2,4)+0</f>
        <v>2020</v>
      </c>
      <c r="H396" s="9">
        <f>(MID(SLR479_202312023[[#This Row],[Rok, publikacja, cytowania]],FIND(" Cited ",SLR479_202312023[[#This Row],[Rok, publikacja, cytowania]])+7,SLR479_202312023[[#This Row],[IlośćZnakówLCyt]]))+0</f>
        <v>2</v>
      </c>
      <c r="I396" s="9">
        <f>FIND(" Cited ",SLR479_202312023[[#This Row],[Rok, publikacja, cytowania]])+7</f>
        <v>65</v>
      </c>
      <c r="J396" s="9">
        <f>FIND(" times",SLR479_202312023[[#This Row],[Rok, publikacja, cytowania]])</f>
        <v>66</v>
      </c>
      <c r="K396" s="9">
        <f>SLR479_202312023[[#This Row],[koniecLCyt]]-SLR479_202312023[[#This Row],[poczLCyt]]</f>
        <v>1</v>
      </c>
      <c r="L396" s="9">
        <f xml:space="preserve"> FIND(" Cited ",SLR479_202312023[[#This Row],[Rok, publikacja, cytowania]])</f>
        <v>58</v>
      </c>
      <c r="M396" s="9" t="str">
        <f>MID(SLR479_202312023[[#This Row],[Rok, publikacja, cytowania]],1,SLR479_202312023[[#This Row],[L_znaków_bez_cytowań]])</f>
        <v xml:space="preserve">(2020) Journal of Negro Education, 89 (3), pp. 342 - 359, </v>
      </c>
      <c r="N396" s="9">
        <v>0</v>
      </c>
      <c r="O396" s="9" t="s">
        <v>3825</v>
      </c>
      <c r="P396" s="9">
        <f>COUNTIF(SLR479_202312023[[#This Row],[streszczenie]],"*"&amp;#REF!&amp;"*")</f>
        <v>0</v>
      </c>
      <c r="Q396" s="9">
        <f>COUNTIFS(SLR479_202312023[[#This Row],[streszczenie]],"*"&amp;#REF!&amp;"*",SLR479_202312023[[#This Row],[streszczenie]],"*"&amp;#REF!&amp;"*")</f>
        <v>0</v>
      </c>
      <c r="R396" s="9" t="s">
        <v>10</v>
      </c>
      <c r="S396" s="9" t="s">
        <v>11</v>
      </c>
      <c r="T396" s="9" t="s">
        <v>12</v>
      </c>
    </row>
    <row r="397" spans="1:20" x14ac:dyDescent="0.45">
      <c r="A397" s="9">
        <v>396</v>
      </c>
      <c r="B397" s="9" t="s">
        <v>1536</v>
      </c>
      <c r="C397" s="9" t="s">
        <v>1539</v>
      </c>
      <c r="D397" s="9" t="str">
        <f>SLR479_202312023[[#This Row],[Rok, publikacja]]&amp;SLR479_202312023[[#This Row],[DOI]]</f>
        <v>(2023) International Conference on Higher Education Advances, pp. 507 - 515, DOI: 10.4995/HEAd23.2023.16114</v>
      </c>
      <c r="E397" s="9" t="s">
        <v>1543</v>
      </c>
      <c r="F397" s="9" t="s">
        <v>1540</v>
      </c>
      <c r="G397" s="9">
        <f>MID(SLR479_202312023[[#This Row],[Rok, publikacja, cytowania]],2,4)+0</f>
        <v>2023</v>
      </c>
      <c r="H397" s="9">
        <f>(MID(SLR479_202312023[[#This Row],[Rok, publikacja, cytowania]],FIND(" Cited ",SLR479_202312023[[#This Row],[Rok, publikacja, cytowania]])+7,SLR479_202312023[[#This Row],[IlośćZnakówLCyt]]))+0</f>
        <v>0</v>
      </c>
      <c r="I397" s="9">
        <f>FIND(" Cited ",SLR479_202312023[[#This Row],[Rok, publikacja, cytowania]])+7</f>
        <v>84</v>
      </c>
      <c r="J397" s="9">
        <f>FIND(" times",SLR479_202312023[[#This Row],[Rok, publikacja, cytowania]])</f>
        <v>85</v>
      </c>
      <c r="K397" s="9">
        <f>SLR479_202312023[[#This Row],[koniecLCyt]]-SLR479_202312023[[#This Row],[poczLCyt]]</f>
        <v>1</v>
      </c>
      <c r="L397" s="9">
        <f xml:space="preserve"> FIND(" Cited ",SLR479_202312023[[#This Row],[Rok, publikacja, cytowania]])</f>
        <v>77</v>
      </c>
      <c r="M397" s="9" t="str">
        <f>MID(SLR479_202312023[[#This Row],[Rok, publikacja, cytowania]],1,SLR479_202312023[[#This Row],[L_znaków_bez_cytowań]])</f>
        <v xml:space="preserve">(2023) International Conference on Higher Education Advances, pp. 507 - 515, </v>
      </c>
      <c r="N397" s="9" t="s">
        <v>1541</v>
      </c>
      <c r="O397" s="9" t="s">
        <v>1542</v>
      </c>
      <c r="P397" s="9">
        <f>COUNTIF(SLR479_202312023[[#This Row],[streszczenie]],"*"&amp;#REF!&amp;"*")</f>
        <v>0</v>
      </c>
      <c r="Q397" s="9">
        <f>COUNTIFS(SLR479_202312023[[#This Row],[streszczenie]],"*"&amp;#REF!&amp;"*",SLR479_202312023[[#This Row],[streszczenie]],"*"&amp;#REF!&amp;"*")</f>
        <v>0</v>
      </c>
      <c r="R397" s="9" t="s">
        <v>10</v>
      </c>
      <c r="S397" s="9" t="s">
        <v>207</v>
      </c>
      <c r="T397" s="9" t="s">
        <v>12</v>
      </c>
    </row>
    <row r="398" spans="1:20" x14ac:dyDescent="0.45">
      <c r="A398" s="9">
        <v>397</v>
      </c>
      <c r="B398" s="9" t="s">
        <v>3830</v>
      </c>
      <c r="C398" s="9" t="s">
        <v>3833</v>
      </c>
      <c r="D398" s="9" t="str">
        <f>SLR479_202312023[[#This Row],[Rok, publikacja]]&amp;SLR479_202312023[[#This Row],[DOI]]</f>
        <v>(2023) Assessment and Evaluation in Higher Education, 48 (4), pp. 566 - 580, DOI: 10.1080/02602938.2022.2097198</v>
      </c>
      <c r="E398" s="9" t="s">
        <v>3837</v>
      </c>
      <c r="F398" s="9" t="s">
        <v>3834</v>
      </c>
      <c r="G398" s="9">
        <f>MID(SLR479_202312023[[#This Row],[Rok, publikacja, cytowania]],2,4)+0</f>
        <v>2023</v>
      </c>
      <c r="H398" s="9">
        <f>(MID(SLR479_202312023[[#This Row],[Rok, publikacja, cytowania]],FIND(" Cited ",SLR479_202312023[[#This Row],[Rok, publikacja, cytowania]])+7,SLR479_202312023[[#This Row],[IlośćZnakówLCyt]]))+0</f>
        <v>0</v>
      </c>
      <c r="I398" s="9">
        <f>FIND(" Cited ",SLR479_202312023[[#This Row],[Rok, publikacja, cytowania]])+7</f>
        <v>84</v>
      </c>
      <c r="J398" s="9">
        <f>FIND(" times",SLR479_202312023[[#This Row],[Rok, publikacja, cytowania]])</f>
        <v>85</v>
      </c>
      <c r="K398" s="9">
        <f>SLR479_202312023[[#This Row],[koniecLCyt]]-SLR479_202312023[[#This Row],[poczLCyt]]</f>
        <v>1</v>
      </c>
      <c r="L398" s="9">
        <f xml:space="preserve"> FIND(" Cited ",SLR479_202312023[[#This Row],[Rok, publikacja, cytowania]])</f>
        <v>77</v>
      </c>
      <c r="M398" s="9" t="str">
        <f>MID(SLR479_202312023[[#This Row],[Rok, publikacja, cytowania]],1,SLR479_202312023[[#This Row],[L_znaków_bez_cytowań]])</f>
        <v xml:space="preserve">(2023) Assessment and Evaluation in Higher Education, 48 (4), pp. 566 - 580, </v>
      </c>
      <c r="N398" s="9" t="s">
        <v>3835</v>
      </c>
      <c r="O398" s="9" t="s">
        <v>3836</v>
      </c>
      <c r="P398" s="9">
        <f>COUNTIF(SLR479_202312023[[#This Row],[streszczenie]],"*"&amp;#REF!&amp;"*")</f>
        <v>0</v>
      </c>
      <c r="Q398" s="9">
        <f>COUNTIFS(SLR479_202312023[[#This Row],[streszczenie]],"*"&amp;#REF!&amp;"*",SLR479_202312023[[#This Row],[streszczenie]],"*"&amp;#REF!&amp;"*")</f>
        <v>0</v>
      </c>
      <c r="R398" s="9" t="s">
        <v>10</v>
      </c>
      <c r="S398" s="9" t="s">
        <v>11</v>
      </c>
      <c r="T398" s="9" t="s">
        <v>12</v>
      </c>
    </row>
    <row r="399" spans="1:20" x14ac:dyDescent="0.45">
      <c r="A399" s="9">
        <v>398</v>
      </c>
      <c r="B399" s="9" t="s">
        <v>1552</v>
      </c>
      <c r="C399" s="9" t="s">
        <v>1555</v>
      </c>
      <c r="D399" s="9" t="str">
        <f>SLR479_202312023[[#This Row],[Rok, publikacja]]&amp;SLR479_202312023[[#This Row],[DOI]]</f>
        <v>(2022) Multiple Perspectives on College Students: Needs, Challenges, and Opportunities, pp. 46 - 59, DOI: 10.4324/9780429319471-4</v>
      </c>
      <c r="E399" s="9" t="s">
        <v>1559</v>
      </c>
      <c r="F399" s="9" t="s">
        <v>1556</v>
      </c>
      <c r="G399" s="9">
        <f>MID(SLR479_202312023[[#This Row],[Rok, publikacja, cytowania]],2,4)+0</f>
        <v>2022</v>
      </c>
      <c r="H399" s="9">
        <f>(MID(SLR479_202312023[[#This Row],[Rok, publikacja, cytowania]],FIND(" Cited ",SLR479_202312023[[#This Row],[Rok, publikacja, cytowania]])+7,SLR479_202312023[[#This Row],[IlośćZnakówLCyt]]))+0</f>
        <v>0</v>
      </c>
      <c r="I399" s="9">
        <f>FIND(" Cited ",SLR479_202312023[[#This Row],[Rok, publikacja, cytowania]])+7</f>
        <v>108</v>
      </c>
      <c r="J399" s="9">
        <f>FIND(" times",SLR479_202312023[[#This Row],[Rok, publikacja, cytowania]])</f>
        <v>109</v>
      </c>
      <c r="K399" s="9">
        <f>SLR479_202312023[[#This Row],[koniecLCyt]]-SLR479_202312023[[#This Row],[poczLCyt]]</f>
        <v>1</v>
      </c>
      <c r="L399" s="9">
        <f xml:space="preserve"> FIND(" Cited ",SLR479_202312023[[#This Row],[Rok, publikacja, cytowania]])</f>
        <v>101</v>
      </c>
      <c r="M399" s="9" t="str">
        <f>MID(SLR479_202312023[[#This Row],[Rok, publikacja, cytowania]],1,SLR479_202312023[[#This Row],[L_znaków_bez_cytowań]])</f>
        <v xml:space="preserve">(2022) Multiple Perspectives on College Students: Needs, Challenges, and Opportunities, pp. 46 - 59, </v>
      </c>
      <c r="N399" s="9" t="s">
        <v>1557</v>
      </c>
      <c r="O399" s="9" t="s">
        <v>1558</v>
      </c>
      <c r="P399" s="9">
        <f>COUNTIF(SLR479_202312023[[#This Row],[streszczenie]],"*"&amp;#REF!&amp;"*")</f>
        <v>0</v>
      </c>
      <c r="Q399" s="9">
        <f>COUNTIFS(SLR479_202312023[[#This Row],[streszczenie]],"*"&amp;#REF!&amp;"*",SLR479_202312023[[#This Row],[streszczenie]],"*"&amp;#REF!&amp;"*")</f>
        <v>0</v>
      </c>
      <c r="R399" s="9" t="s">
        <v>10</v>
      </c>
      <c r="S399" s="9" t="s">
        <v>128</v>
      </c>
      <c r="T399" s="9" t="s">
        <v>12</v>
      </c>
    </row>
    <row r="400" spans="1:20" x14ac:dyDescent="0.45">
      <c r="A400" s="9">
        <v>399</v>
      </c>
      <c r="B400" s="9" t="s">
        <v>3838</v>
      </c>
      <c r="C400" s="9" t="s">
        <v>3841</v>
      </c>
      <c r="D400" s="9" t="str">
        <f>SLR479_202312023[[#This Row],[Rok, publikacja]]&amp;SLR479_202312023[[#This Row],[DOI]]</f>
        <v>(2023) Journal of Psychosocial Nursing and Mental Health Services, 61 (3), pp. 27 - 31, DOI: 10.3928/02793695-20220809-01</v>
      </c>
      <c r="E400" s="9" t="s">
        <v>3845</v>
      </c>
      <c r="F400" s="9" t="s">
        <v>3842</v>
      </c>
      <c r="G400" s="9">
        <f>MID(SLR479_202312023[[#This Row],[Rok, publikacja, cytowania]],2,4)+0</f>
        <v>2023</v>
      </c>
      <c r="H400" s="9">
        <f>(MID(SLR479_202312023[[#This Row],[Rok, publikacja, cytowania]],FIND(" Cited ",SLR479_202312023[[#This Row],[Rok, publikacja, cytowania]])+7,SLR479_202312023[[#This Row],[IlośćZnakówLCyt]]))+0</f>
        <v>0</v>
      </c>
      <c r="I400" s="9">
        <f>FIND(" Cited ",SLR479_202312023[[#This Row],[Rok, publikacja, cytowania]])+7</f>
        <v>95</v>
      </c>
      <c r="J400" s="9">
        <f>FIND(" times",SLR479_202312023[[#This Row],[Rok, publikacja, cytowania]])</f>
        <v>96</v>
      </c>
      <c r="K400" s="9">
        <f>SLR479_202312023[[#This Row],[koniecLCyt]]-SLR479_202312023[[#This Row],[poczLCyt]]</f>
        <v>1</v>
      </c>
      <c r="L400" s="9">
        <f xml:space="preserve"> FIND(" Cited ",SLR479_202312023[[#This Row],[Rok, publikacja, cytowania]])</f>
        <v>88</v>
      </c>
      <c r="M400" s="9" t="str">
        <f>MID(SLR479_202312023[[#This Row],[Rok, publikacja, cytowania]],1,SLR479_202312023[[#This Row],[L_znaków_bez_cytowań]])</f>
        <v xml:space="preserve">(2023) Journal of Psychosocial Nursing and Mental Health Services, 61 (3), pp. 27 - 31, </v>
      </c>
      <c r="N400" s="9" t="s">
        <v>3843</v>
      </c>
      <c r="O400" s="9" t="s">
        <v>3844</v>
      </c>
      <c r="P400" s="9">
        <f>COUNTIF(SLR479_202312023[[#This Row],[streszczenie]],"*"&amp;#REF!&amp;"*")</f>
        <v>0</v>
      </c>
      <c r="Q400" s="9">
        <f>COUNTIFS(SLR479_202312023[[#This Row],[streszczenie]],"*"&amp;#REF!&amp;"*",SLR479_202312023[[#This Row],[streszczenie]],"*"&amp;#REF!&amp;"*")</f>
        <v>0</v>
      </c>
      <c r="R400" s="9" t="s">
        <v>10</v>
      </c>
      <c r="S400" s="9" t="s">
        <v>11</v>
      </c>
      <c r="T400" s="9" t="s">
        <v>12</v>
      </c>
    </row>
    <row r="401" spans="1:20" x14ac:dyDescent="0.45">
      <c r="A401" s="9">
        <v>400</v>
      </c>
      <c r="B401" s="9" t="s">
        <v>3846</v>
      </c>
      <c r="C401" s="9" t="s">
        <v>3849</v>
      </c>
      <c r="D401" s="9" t="str">
        <f>SLR479_202312023[[#This Row],[Rok, publikacja]]&amp;SLR479_202312023[[#This Row],[DOI]]</f>
        <v>(2023) International Journal of Disability, Development and Education, 70 (7), pp. 1438 - 1457, DOI: 10.1080/1034912X.2022.2060945</v>
      </c>
      <c r="E401" s="9" t="s">
        <v>3853</v>
      </c>
      <c r="F401" s="9" t="s">
        <v>3850</v>
      </c>
      <c r="G401" s="9">
        <f>MID(SLR479_202312023[[#This Row],[Rok, publikacja, cytowania]],2,4)+0</f>
        <v>2023</v>
      </c>
      <c r="H401" s="9">
        <f>(MID(SLR479_202312023[[#This Row],[Rok, publikacja, cytowania]],FIND(" Cited ",SLR479_202312023[[#This Row],[Rok, publikacja, cytowania]])+7,SLR479_202312023[[#This Row],[IlośćZnakówLCyt]]))+0</f>
        <v>0</v>
      </c>
      <c r="I401" s="9">
        <f>FIND(" Cited ",SLR479_202312023[[#This Row],[Rok, publikacja, cytowania]])+7</f>
        <v>103</v>
      </c>
      <c r="J401" s="9">
        <f>FIND(" times",SLR479_202312023[[#This Row],[Rok, publikacja, cytowania]])</f>
        <v>104</v>
      </c>
      <c r="K401" s="9">
        <f>SLR479_202312023[[#This Row],[koniecLCyt]]-SLR479_202312023[[#This Row],[poczLCyt]]</f>
        <v>1</v>
      </c>
      <c r="L401" s="9">
        <f xml:space="preserve"> FIND(" Cited ",SLR479_202312023[[#This Row],[Rok, publikacja, cytowania]])</f>
        <v>96</v>
      </c>
      <c r="M401" s="9" t="str">
        <f>MID(SLR479_202312023[[#This Row],[Rok, publikacja, cytowania]],1,SLR479_202312023[[#This Row],[L_znaków_bez_cytowań]])</f>
        <v xml:space="preserve">(2023) International Journal of Disability, Development and Education, 70 (7), pp. 1438 - 1457, </v>
      </c>
      <c r="N401" s="9" t="s">
        <v>3851</v>
      </c>
      <c r="O401" s="9" t="s">
        <v>3852</v>
      </c>
      <c r="P401" s="9">
        <f>COUNTIF(SLR479_202312023[[#This Row],[streszczenie]],"*"&amp;#REF!&amp;"*")</f>
        <v>0</v>
      </c>
      <c r="Q401" s="9">
        <f>COUNTIFS(SLR479_202312023[[#This Row],[streszczenie]],"*"&amp;#REF!&amp;"*",SLR479_202312023[[#This Row],[streszczenie]],"*"&amp;#REF!&amp;"*")</f>
        <v>0</v>
      </c>
      <c r="R401" s="9" t="s">
        <v>10</v>
      </c>
      <c r="S401" s="9" t="s">
        <v>11</v>
      </c>
      <c r="T401" s="9" t="s">
        <v>12</v>
      </c>
    </row>
    <row r="402" spans="1:20" x14ac:dyDescent="0.45">
      <c r="A402" s="9">
        <v>401</v>
      </c>
      <c r="B402" s="9" t="s">
        <v>1568</v>
      </c>
      <c r="C402" s="9" t="s">
        <v>1571</v>
      </c>
      <c r="D402" s="9" t="str">
        <f>SLR479_202312023[[#This Row],[Rok, publikacja]]&amp;SLR479_202312023[[#This Row],[DOI]]</f>
        <v>(2023) ASEE Annual Conference and Exposition, Conference Proceedings, 0</v>
      </c>
      <c r="E402" s="9" t="s">
        <v>1574</v>
      </c>
      <c r="F402" s="9" t="s">
        <v>1572</v>
      </c>
      <c r="G402" s="9">
        <f>MID(SLR479_202312023[[#This Row],[Rok, publikacja, cytowania]],2,4)+0</f>
        <v>2023</v>
      </c>
      <c r="H402" s="9">
        <f>(MID(SLR479_202312023[[#This Row],[Rok, publikacja, cytowania]],FIND(" Cited ",SLR479_202312023[[#This Row],[Rok, publikacja, cytowania]])+7,SLR479_202312023[[#This Row],[IlośćZnakówLCyt]]))+0</f>
        <v>0</v>
      </c>
      <c r="I402" s="9">
        <f>FIND(" Cited ",SLR479_202312023[[#This Row],[Rok, publikacja, cytowania]])+7</f>
        <v>77</v>
      </c>
      <c r="J402" s="9">
        <f>FIND(" times",SLR479_202312023[[#This Row],[Rok, publikacja, cytowania]])</f>
        <v>78</v>
      </c>
      <c r="K402" s="9">
        <f>SLR479_202312023[[#This Row],[koniecLCyt]]-SLR479_202312023[[#This Row],[poczLCyt]]</f>
        <v>1</v>
      </c>
      <c r="L402" s="9">
        <f xml:space="preserve"> FIND(" Cited ",SLR479_202312023[[#This Row],[Rok, publikacja, cytowania]])</f>
        <v>70</v>
      </c>
      <c r="M402" s="9" t="str">
        <f>MID(SLR479_202312023[[#This Row],[Rok, publikacja, cytowania]],1,SLR479_202312023[[#This Row],[L_znaków_bez_cytowań]])</f>
        <v xml:space="preserve">(2023) ASEE Annual Conference and Exposition, Conference Proceedings, </v>
      </c>
      <c r="N402" s="9">
        <v>0</v>
      </c>
      <c r="O402" s="9" t="s">
        <v>1573</v>
      </c>
      <c r="P402" s="9">
        <f>COUNTIF(SLR479_202312023[[#This Row],[streszczenie]],"*"&amp;#REF!&amp;"*")</f>
        <v>0</v>
      </c>
      <c r="Q402" s="9">
        <f>COUNTIFS(SLR479_202312023[[#This Row],[streszczenie]],"*"&amp;#REF!&amp;"*",SLR479_202312023[[#This Row],[streszczenie]],"*"&amp;#REF!&amp;"*")</f>
        <v>0</v>
      </c>
      <c r="R402" s="9" t="s">
        <v>10</v>
      </c>
      <c r="S402" s="9" t="s">
        <v>207</v>
      </c>
      <c r="T402" s="9" t="s">
        <v>12</v>
      </c>
    </row>
    <row r="403" spans="1:20" x14ac:dyDescent="0.45">
      <c r="A403" s="9">
        <v>402</v>
      </c>
      <c r="B403" s="9" t="s">
        <v>3854</v>
      </c>
      <c r="C403" s="9" t="s">
        <v>3857</v>
      </c>
      <c r="D403" s="9" t="str">
        <f>SLR479_202312023[[#This Row],[Rok, publikacja]]&amp;SLR479_202312023[[#This Row],[DOI]]</f>
        <v>(2023) Profile: Issues in Teachers' Professional Development, 25 (2), pp. 219 - 237, DOI: 10.15446/profile.v25n2.102812</v>
      </c>
      <c r="E403" s="9" t="s">
        <v>3861</v>
      </c>
      <c r="F403" s="9" t="s">
        <v>3858</v>
      </c>
      <c r="G403" s="9">
        <f>MID(SLR479_202312023[[#This Row],[Rok, publikacja, cytowania]],2,4)+0</f>
        <v>2023</v>
      </c>
      <c r="H403" s="9">
        <f>(MID(SLR479_202312023[[#This Row],[Rok, publikacja, cytowania]],FIND(" Cited ",SLR479_202312023[[#This Row],[Rok, publikacja, cytowania]])+7,SLR479_202312023[[#This Row],[IlośćZnakówLCyt]]))+0</f>
        <v>0</v>
      </c>
      <c r="I403" s="9">
        <f>FIND(" Cited ",SLR479_202312023[[#This Row],[Rok, publikacja, cytowania]])+7</f>
        <v>92</v>
      </c>
      <c r="J403" s="9">
        <f>FIND(" times",SLR479_202312023[[#This Row],[Rok, publikacja, cytowania]])</f>
        <v>93</v>
      </c>
      <c r="K403" s="9">
        <f>SLR479_202312023[[#This Row],[koniecLCyt]]-SLR479_202312023[[#This Row],[poczLCyt]]</f>
        <v>1</v>
      </c>
      <c r="L403" s="9">
        <f xml:space="preserve"> FIND(" Cited ",SLR479_202312023[[#This Row],[Rok, publikacja, cytowania]])</f>
        <v>85</v>
      </c>
      <c r="M403" s="9" t="str">
        <f>MID(SLR479_202312023[[#This Row],[Rok, publikacja, cytowania]],1,SLR479_202312023[[#This Row],[L_znaków_bez_cytowań]])</f>
        <v xml:space="preserve">(2023) Profile: Issues in Teachers' Professional Development, 25 (2), pp. 219 - 237, </v>
      </c>
      <c r="N403" s="9" t="s">
        <v>3859</v>
      </c>
      <c r="O403" s="9" t="s">
        <v>3860</v>
      </c>
      <c r="P403" s="9">
        <f>COUNTIF(SLR479_202312023[[#This Row],[streszczenie]],"*"&amp;#REF!&amp;"*")</f>
        <v>0</v>
      </c>
      <c r="Q403" s="9">
        <f>COUNTIFS(SLR479_202312023[[#This Row],[streszczenie]],"*"&amp;#REF!&amp;"*",SLR479_202312023[[#This Row],[streszczenie]],"*"&amp;#REF!&amp;"*")</f>
        <v>0</v>
      </c>
      <c r="R403" s="9" t="s">
        <v>10</v>
      </c>
      <c r="S403" s="9" t="s">
        <v>11</v>
      </c>
      <c r="T403" s="9" t="s">
        <v>12</v>
      </c>
    </row>
    <row r="404" spans="1:20" x14ac:dyDescent="0.45">
      <c r="A404" s="9">
        <v>403</v>
      </c>
      <c r="B404" s="9" t="s">
        <v>3862</v>
      </c>
      <c r="C404" s="9" t="s">
        <v>3864</v>
      </c>
      <c r="D404" s="9" t="str">
        <f>SLR479_202312023[[#This Row],[Rok, publikacja]]&amp;SLR479_202312023[[#This Row],[DOI]]</f>
        <v>(2023) Perspectives: Policy and Practice in Higher Education, DOI: 10.1080/13603108.2023.2255838</v>
      </c>
      <c r="E404" s="9" t="s">
        <v>3868</v>
      </c>
      <c r="F404" s="9" t="s">
        <v>3865</v>
      </c>
      <c r="G404" s="9">
        <f>MID(SLR479_202312023[[#This Row],[Rok, publikacja, cytowania]],2,4)+0</f>
        <v>2023</v>
      </c>
      <c r="H404" s="9">
        <f>(MID(SLR479_202312023[[#This Row],[Rok, publikacja, cytowania]],FIND(" Cited ",SLR479_202312023[[#This Row],[Rok, publikacja, cytowania]])+7,SLR479_202312023[[#This Row],[IlośćZnakówLCyt]]))+0</f>
        <v>0</v>
      </c>
      <c r="I404" s="9">
        <f>FIND(" Cited ",SLR479_202312023[[#This Row],[Rok, publikacja, cytowania]])+7</f>
        <v>69</v>
      </c>
      <c r="J404" s="9">
        <f>FIND(" times",SLR479_202312023[[#This Row],[Rok, publikacja, cytowania]])</f>
        <v>70</v>
      </c>
      <c r="K404" s="9">
        <f>SLR479_202312023[[#This Row],[koniecLCyt]]-SLR479_202312023[[#This Row],[poczLCyt]]</f>
        <v>1</v>
      </c>
      <c r="L404" s="9">
        <f xml:space="preserve"> FIND(" Cited ",SLR479_202312023[[#This Row],[Rok, publikacja, cytowania]])</f>
        <v>62</v>
      </c>
      <c r="M404" s="9" t="str">
        <f>MID(SLR479_202312023[[#This Row],[Rok, publikacja, cytowania]],1,SLR479_202312023[[#This Row],[L_znaków_bez_cytowań]])</f>
        <v xml:space="preserve">(2023) Perspectives: Policy and Practice in Higher Education, </v>
      </c>
      <c r="N404" s="9" t="s">
        <v>3866</v>
      </c>
      <c r="O404" s="9" t="s">
        <v>3867</v>
      </c>
      <c r="P404" s="9">
        <f>COUNTIF(SLR479_202312023[[#This Row],[streszczenie]],"*"&amp;#REF!&amp;"*")</f>
        <v>0</v>
      </c>
      <c r="Q404" s="9">
        <f>COUNTIFS(SLR479_202312023[[#This Row],[streszczenie]],"*"&amp;#REF!&amp;"*",SLR479_202312023[[#This Row],[streszczenie]],"*"&amp;#REF!&amp;"*")</f>
        <v>0</v>
      </c>
      <c r="R404" s="9" t="s">
        <v>10</v>
      </c>
      <c r="S404" s="9" t="s">
        <v>11</v>
      </c>
      <c r="T404" s="9" t="s">
        <v>12</v>
      </c>
    </row>
    <row r="405" spans="1:20" x14ac:dyDescent="0.45">
      <c r="A405" s="9">
        <v>404</v>
      </c>
      <c r="B405" s="9" t="s">
        <v>1626</v>
      </c>
      <c r="C405" s="9" t="s">
        <v>1628</v>
      </c>
      <c r="D405" s="9" t="str">
        <f>SLR479_202312023[[#This Row],[Rok, publikacja]]&amp;SLR479_202312023[[#This Row],[DOI]]</f>
        <v>(2023) Contributions to Finance and Accounting, Part F1238, pp. 145 - 158, DOI: 10.1007/978-3-031-30069-1_9</v>
      </c>
      <c r="E405" s="9" t="s">
        <v>1632</v>
      </c>
      <c r="F405" s="9" t="s">
        <v>1629</v>
      </c>
      <c r="G405" s="9">
        <f>MID(SLR479_202312023[[#This Row],[Rok, publikacja, cytowania]],2,4)+0</f>
        <v>2023</v>
      </c>
      <c r="H405" s="9">
        <f>(MID(SLR479_202312023[[#This Row],[Rok, publikacja, cytowania]],FIND(" Cited ",SLR479_202312023[[#This Row],[Rok, publikacja, cytowania]])+7,SLR479_202312023[[#This Row],[IlośćZnakówLCyt]]))+0</f>
        <v>0</v>
      </c>
      <c r="I405" s="9">
        <f>FIND(" Cited ",SLR479_202312023[[#This Row],[Rok, publikacja, cytowania]])+7</f>
        <v>82</v>
      </c>
      <c r="J405" s="9">
        <f>FIND(" times",SLR479_202312023[[#This Row],[Rok, publikacja, cytowania]])</f>
        <v>83</v>
      </c>
      <c r="K405" s="9">
        <f>SLR479_202312023[[#This Row],[koniecLCyt]]-SLR479_202312023[[#This Row],[poczLCyt]]</f>
        <v>1</v>
      </c>
      <c r="L405" s="9">
        <f xml:space="preserve"> FIND(" Cited ",SLR479_202312023[[#This Row],[Rok, publikacja, cytowania]])</f>
        <v>75</v>
      </c>
      <c r="M405" s="9" t="str">
        <f>MID(SLR479_202312023[[#This Row],[Rok, publikacja, cytowania]],1,SLR479_202312023[[#This Row],[L_znaków_bez_cytowań]])</f>
        <v xml:space="preserve">(2023) Contributions to Finance and Accounting, Part F1238, pp. 145 - 158, </v>
      </c>
      <c r="N405" s="9" t="s">
        <v>1630</v>
      </c>
      <c r="O405" s="9" t="s">
        <v>1631</v>
      </c>
      <c r="P405" s="9">
        <f>COUNTIF(SLR479_202312023[[#This Row],[streszczenie]],"*"&amp;#REF!&amp;"*")</f>
        <v>0</v>
      </c>
      <c r="Q405" s="9">
        <f>COUNTIFS(SLR479_202312023[[#This Row],[streszczenie]],"*"&amp;#REF!&amp;"*",SLR479_202312023[[#This Row],[streszczenie]],"*"&amp;#REF!&amp;"*")</f>
        <v>0</v>
      </c>
      <c r="R405" s="9" t="s">
        <v>10</v>
      </c>
      <c r="S405" s="9" t="s">
        <v>128</v>
      </c>
      <c r="T405" s="9" t="s">
        <v>12</v>
      </c>
    </row>
    <row r="406" spans="1:20" x14ac:dyDescent="0.45">
      <c r="A406" s="9">
        <v>405</v>
      </c>
      <c r="B406" s="9" t="s">
        <v>1633</v>
      </c>
      <c r="C406" s="9" t="s">
        <v>1635</v>
      </c>
      <c r="D406" s="9" t="str">
        <f>SLR479_202312023[[#This Row],[Rok, publikacja]]&amp;SLR479_202312023[[#This Row],[DOI]]</f>
        <v>(2023) Nordic Journal of Studies in Educational Policy, 9 (1), pp. 20 - 36, DOI: 10.1080/20020317.2023.2166344</v>
      </c>
      <c r="E406" s="9" t="s">
        <v>1639</v>
      </c>
      <c r="F406" s="9" t="s">
        <v>1636</v>
      </c>
      <c r="G406" s="9">
        <f>MID(SLR479_202312023[[#This Row],[Rok, publikacja, cytowania]],2,4)+0</f>
        <v>2023</v>
      </c>
      <c r="H406" s="9">
        <f>(MID(SLR479_202312023[[#This Row],[Rok, publikacja, cytowania]],FIND(" Cited ",SLR479_202312023[[#This Row],[Rok, publikacja, cytowania]])+7,SLR479_202312023[[#This Row],[IlośćZnakówLCyt]]))+0</f>
        <v>0</v>
      </c>
      <c r="I406" s="9">
        <f>FIND(" Cited ",SLR479_202312023[[#This Row],[Rok, publikacja, cytowania]])+7</f>
        <v>83</v>
      </c>
      <c r="J406" s="9">
        <f>FIND(" times",SLR479_202312023[[#This Row],[Rok, publikacja, cytowania]])</f>
        <v>84</v>
      </c>
      <c r="K406" s="9">
        <f>SLR479_202312023[[#This Row],[koniecLCyt]]-SLR479_202312023[[#This Row],[poczLCyt]]</f>
        <v>1</v>
      </c>
      <c r="L406" s="9">
        <f xml:space="preserve"> FIND(" Cited ",SLR479_202312023[[#This Row],[Rok, publikacja, cytowania]])</f>
        <v>76</v>
      </c>
      <c r="M406" s="9" t="str">
        <f>MID(SLR479_202312023[[#This Row],[Rok, publikacja, cytowania]],1,SLR479_202312023[[#This Row],[L_znaków_bez_cytowań]])</f>
        <v xml:space="preserve">(2023) Nordic Journal of Studies in Educational Policy, 9 (1), pp. 20 - 36, </v>
      </c>
      <c r="N406" s="9" t="s">
        <v>1637</v>
      </c>
      <c r="O406" s="9" t="s">
        <v>1638</v>
      </c>
      <c r="P406" s="9">
        <f>COUNTIF(SLR479_202312023[[#This Row],[streszczenie]],"*"&amp;#REF!&amp;"*")</f>
        <v>0</v>
      </c>
      <c r="Q406" s="9">
        <f>COUNTIFS(SLR479_202312023[[#This Row],[streszczenie]],"*"&amp;#REF!&amp;"*",SLR479_202312023[[#This Row],[streszczenie]],"*"&amp;#REF!&amp;"*")</f>
        <v>0</v>
      </c>
      <c r="R406" s="9" t="s">
        <v>10</v>
      </c>
      <c r="S406" s="9" t="s">
        <v>11</v>
      </c>
      <c r="T406" s="9" t="s">
        <v>12</v>
      </c>
    </row>
    <row r="407" spans="1:20" x14ac:dyDescent="0.45">
      <c r="A407" s="9">
        <v>406</v>
      </c>
      <c r="B407" s="9" t="s">
        <v>1644</v>
      </c>
      <c r="C407" s="9" t="s">
        <v>1647</v>
      </c>
      <c r="D407" s="9" t="str">
        <f>SLR479_202312023[[#This Row],[Rok, publikacja]]&amp;SLR479_202312023[[#This Row],[DOI]]</f>
        <v>(2022) BMJ Open, 12 (12), art. no. e063114, DOI: 10.1136/bmjopen-2022-063114</v>
      </c>
      <c r="E407" s="9" t="s">
        <v>1651</v>
      </c>
      <c r="F407" s="9" t="s">
        <v>1648</v>
      </c>
      <c r="G407" s="9">
        <f>MID(SLR479_202312023[[#This Row],[Rok, publikacja, cytowania]],2,4)+0</f>
        <v>2022</v>
      </c>
      <c r="H407" s="9">
        <f>(MID(SLR479_202312023[[#This Row],[Rok, publikacja, cytowania]],FIND(" Cited ",SLR479_202312023[[#This Row],[Rok, publikacja, cytowania]])+7,SLR479_202312023[[#This Row],[IlośćZnakówLCyt]]))+0</f>
        <v>0</v>
      </c>
      <c r="I407" s="9">
        <f>FIND(" Cited ",SLR479_202312023[[#This Row],[Rok, publikacja, cytowania]])+7</f>
        <v>51</v>
      </c>
      <c r="J407" s="9">
        <f>FIND(" times",SLR479_202312023[[#This Row],[Rok, publikacja, cytowania]])</f>
        <v>52</v>
      </c>
      <c r="K407" s="9">
        <f>SLR479_202312023[[#This Row],[koniecLCyt]]-SLR479_202312023[[#This Row],[poczLCyt]]</f>
        <v>1</v>
      </c>
      <c r="L407" s="9">
        <f xml:space="preserve"> FIND(" Cited ",SLR479_202312023[[#This Row],[Rok, publikacja, cytowania]])</f>
        <v>44</v>
      </c>
      <c r="M407" s="9" t="str">
        <f>MID(SLR479_202312023[[#This Row],[Rok, publikacja, cytowania]],1,SLR479_202312023[[#This Row],[L_znaków_bez_cytowań]])</f>
        <v xml:space="preserve">(2022) BMJ Open, 12 (12), art. no. e063114, </v>
      </c>
      <c r="N407" s="9" t="s">
        <v>1649</v>
      </c>
      <c r="O407" s="9" t="s">
        <v>1650</v>
      </c>
      <c r="P407" s="9">
        <f>COUNTIF(SLR479_202312023[[#This Row],[streszczenie]],"*"&amp;#REF!&amp;"*")</f>
        <v>0</v>
      </c>
      <c r="Q407" s="9">
        <f>COUNTIFS(SLR479_202312023[[#This Row],[streszczenie]],"*"&amp;#REF!&amp;"*",SLR479_202312023[[#This Row],[streszczenie]],"*"&amp;#REF!&amp;"*")</f>
        <v>0</v>
      </c>
      <c r="R407" s="9" t="s">
        <v>10</v>
      </c>
      <c r="S407" s="9" t="s">
        <v>11</v>
      </c>
      <c r="T407" s="9" t="s">
        <v>12</v>
      </c>
    </row>
    <row r="408" spans="1:20" x14ac:dyDescent="0.45">
      <c r="A408" s="9">
        <v>407</v>
      </c>
      <c r="B408" s="9" t="s">
        <v>3447</v>
      </c>
      <c r="C408" s="9" t="s">
        <v>3869</v>
      </c>
      <c r="D408" s="9" t="str">
        <f>SLR479_202312023[[#This Row],[Rok, publikacja]]&amp;SLR479_202312023[[#This Row],[DOI]]</f>
        <v>(2016) Modeling Human Behavior: Individuals and Organizations, pp. 49 - 56, 0</v>
      </c>
      <c r="E408" s="9" t="s">
        <v>3872</v>
      </c>
      <c r="F408" s="9" t="s">
        <v>3870</v>
      </c>
      <c r="G408" s="9">
        <f>MID(SLR479_202312023[[#This Row],[Rok, publikacja, cytowania]],2,4)+0</f>
        <v>2016</v>
      </c>
      <c r="H408" s="9">
        <f>(MID(SLR479_202312023[[#This Row],[Rok, publikacja, cytowania]],FIND(" Cited ",SLR479_202312023[[#This Row],[Rok, publikacja, cytowania]])+7,SLR479_202312023[[#This Row],[IlośćZnakówLCyt]]))+0</f>
        <v>1</v>
      </c>
      <c r="I408" s="9">
        <f>FIND(" Cited ",SLR479_202312023[[#This Row],[Rok, publikacja, cytowania]])+7</f>
        <v>83</v>
      </c>
      <c r="J408" s="9">
        <f>FIND(" times",SLR479_202312023[[#This Row],[Rok, publikacja, cytowania]])</f>
        <v>84</v>
      </c>
      <c r="K408" s="9">
        <f>SLR479_202312023[[#This Row],[koniecLCyt]]-SLR479_202312023[[#This Row],[poczLCyt]]</f>
        <v>1</v>
      </c>
      <c r="L408" s="9">
        <f xml:space="preserve"> FIND(" Cited ",SLR479_202312023[[#This Row],[Rok, publikacja, cytowania]])</f>
        <v>76</v>
      </c>
      <c r="M408" s="9" t="str">
        <f>MID(SLR479_202312023[[#This Row],[Rok, publikacja, cytowania]],1,SLR479_202312023[[#This Row],[L_znaków_bez_cytowań]])</f>
        <v xml:space="preserve">(2016) Modeling Human Behavior: Individuals and Organizations, pp. 49 - 56, </v>
      </c>
      <c r="N408" s="9">
        <v>0</v>
      </c>
      <c r="O408" s="9" t="s">
        <v>3871</v>
      </c>
      <c r="P408" s="9">
        <f>COUNTIF(SLR479_202312023[[#This Row],[streszczenie]],"*"&amp;#REF!&amp;"*")</f>
        <v>0</v>
      </c>
      <c r="Q408" s="9">
        <f>COUNTIFS(SLR479_202312023[[#This Row],[streszczenie]],"*"&amp;#REF!&amp;"*",SLR479_202312023[[#This Row],[streszczenie]],"*"&amp;#REF!&amp;"*")</f>
        <v>0</v>
      </c>
      <c r="R408" s="9" t="s">
        <v>10</v>
      </c>
      <c r="S408" s="9" t="s">
        <v>128</v>
      </c>
      <c r="T408" s="9" t="s">
        <v>12</v>
      </c>
    </row>
    <row r="409" spans="1:20" x14ac:dyDescent="0.45">
      <c r="A409" s="9">
        <v>408</v>
      </c>
      <c r="B409" s="9" t="s">
        <v>3873</v>
      </c>
      <c r="C409" s="9" t="s">
        <v>3876</v>
      </c>
      <c r="D409" s="9" t="str">
        <f>SLR479_202312023[[#This Row],[Rok, publikacja]]&amp;SLR479_202312023[[#This Row],[DOI]]</f>
        <v>(2023) Student-Led Peer Review: a Practical Guide to Implementation across Disciplines and Modalities, pp. 1 - 152, DOI: 10.4324/9781003447221</v>
      </c>
      <c r="E409" s="9" t="s">
        <v>3880</v>
      </c>
      <c r="F409" s="9" t="s">
        <v>3877</v>
      </c>
      <c r="G409" s="9">
        <f>MID(SLR479_202312023[[#This Row],[Rok, publikacja, cytowania]],2,4)+0</f>
        <v>2023</v>
      </c>
      <c r="H409" s="9">
        <f>(MID(SLR479_202312023[[#This Row],[Rok, publikacja, cytowania]],FIND(" Cited ",SLR479_202312023[[#This Row],[Rok, publikacja, cytowania]])+7,SLR479_202312023[[#This Row],[IlośćZnakówLCyt]]))+0</f>
        <v>0</v>
      </c>
      <c r="I409" s="9">
        <f>FIND(" Cited ",SLR479_202312023[[#This Row],[Rok, publikacja, cytowania]])+7</f>
        <v>123</v>
      </c>
      <c r="J409" s="9">
        <f>FIND(" times",SLR479_202312023[[#This Row],[Rok, publikacja, cytowania]])</f>
        <v>124</v>
      </c>
      <c r="K409" s="9">
        <f>SLR479_202312023[[#This Row],[koniecLCyt]]-SLR479_202312023[[#This Row],[poczLCyt]]</f>
        <v>1</v>
      </c>
      <c r="L409" s="9">
        <f xml:space="preserve"> FIND(" Cited ",SLR479_202312023[[#This Row],[Rok, publikacja, cytowania]])</f>
        <v>116</v>
      </c>
      <c r="M409" s="9" t="str">
        <f>MID(SLR479_202312023[[#This Row],[Rok, publikacja, cytowania]],1,SLR479_202312023[[#This Row],[L_znaków_bez_cytowań]])</f>
        <v xml:space="preserve">(2023) Student-Led Peer Review: a Practical Guide to Implementation across Disciplines and Modalities, pp. 1 - 152, </v>
      </c>
      <c r="N409" s="9" t="s">
        <v>3878</v>
      </c>
      <c r="O409" s="9" t="s">
        <v>3879</v>
      </c>
      <c r="P409" s="9">
        <f>COUNTIF(SLR479_202312023[[#This Row],[streszczenie]],"*"&amp;#REF!&amp;"*")</f>
        <v>0</v>
      </c>
      <c r="Q409" s="9">
        <f>COUNTIFS(SLR479_202312023[[#This Row],[streszczenie]],"*"&amp;#REF!&amp;"*",SLR479_202312023[[#This Row],[streszczenie]],"*"&amp;#REF!&amp;"*")</f>
        <v>0</v>
      </c>
      <c r="R409" s="9" t="s">
        <v>10</v>
      </c>
      <c r="S409" s="9" t="s">
        <v>338</v>
      </c>
      <c r="T409" s="9" t="s">
        <v>12</v>
      </c>
    </row>
    <row r="410" spans="1:20" x14ac:dyDescent="0.45">
      <c r="A410" s="9">
        <v>409</v>
      </c>
      <c r="B410" s="9" t="s">
        <v>1660</v>
      </c>
      <c r="C410" s="9" t="s">
        <v>1663</v>
      </c>
      <c r="D410" s="9" t="str">
        <f>SLR479_202312023[[#This Row],[Rok, publikacja]]&amp;SLR479_202312023[[#This Row],[DOI]]</f>
        <v>(2022) Journal of Applied Research in Higher Education, 14 (4), pp. 1623 - 1636, DOI: 10.1108/JARHE-11-2020-0396</v>
      </c>
      <c r="E410" s="9" t="s">
        <v>1667</v>
      </c>
      <c r="F410" s="9" t="s">
        <v>1664</v>
      </c>
      <c r="G410" s="9">
        <f>MID(SLR479_202312023[[#This Row],[Rok, publikacja, cytowania]],2,4)+0</f>
        <v>2022</v>
      </c>
      <c r="H410" s="9">
        <f>(MID(SLR479_202312023[[#This Row],[Rok, publikacja, cytowania]],FIND(" Cited ",SLR479_202312023[[#This Row],[Rok, publikacja, cytowania]])+7,SLR479_202312023[[#This Row],[IlośćZnakówLCyt]]))+0</f>
        <v>0</v>
      </c>
      <c r="I410" s="9">
        <f>FIND(" Cited ",SLR479_202312023[[#This Row],[Rok, publikacja, cytowania]])+7</f>
        <v>88</v>
      </c>
      <c r="J410" s="9">
        <f>FIND(" times",SLR479_202312023[[#This Row],[Rok, publikacja, cytowania]])</f>
        <v>89</v>
      </c>
      <c r="K410" s="9">
        <f>SLR479_202312023[[#This Row],[koniecLCyt]]-SLR479_202312023[[#This Row],[poczLCyt]]</f>
        <v>1</v>
      </c>
      <c r="L410" s="9">
        <f xml:space="preserve"> FIND(" Cited ",SLR479_202312023[[#This Row],[Rok, publikacja, cytowania]])</f>
        <v>81</v>
      </c>
      <c r="M410" s="9" t="str">
        <f>MID(SLR479_202312023[[#This Row],[Rok, publikacja, cytowania]],1,SLR479_202312023[[#This Row],[L_znaków_bez_cytowań]])</f>
        <v xml:space="preserve">(2022) Journal of Applied Research in Higher Education, 14 (4), pp. 1623 - 1636, </v>
      </c>
      <c r="N410" s="9" t="s">
        <v>1665</v>
      </c>
      <c r="O410" s="9" t="s">
        <v>1666</v>
      </c>
      <c r="P410" s="9">
        <f>COUNTIF(SLR479_202312023[[#This Row],[streszczenie]],"*"&amp;#REF!&amp;"*")</f>
        <v>0</v>
      </c>
      <c r="Q410" s="9">
        <f>COUNTIFS(SLR479_202312023[[#This Row],[streszczenie]],"*"&amp;#REF!&amp;"*",SLR479_202312023[[#This Row],[streszczenie]],"*"&amp;#REF!&amp;"*")</f>
        <v>0</v>
      </c>
      <c r="R410" s="9" t="s">
        <v>10</v>
      </c>
      <c r="S410" s="9" t="s">
        <v>11</v>
      </c>
      <c r="T410" s="9" t="s">
        <v>12</v>
      </c>
    </row>
    <row r="411" spans="1:20" x14ac:dyDescent="0.45">
      <c r="A411" s="9">
        <v>410</v>
      </c>
      <c r="B411" s="9" t="s">
        <v>1668</v>
      </c>
      <c r="C411" s="9" t="s">
        <v>1670</v>
      </c>
      <c r="D411" s="9" t="str">
        <f>SLR479_202312023[[#This Row],[Rok, publikacja]]&amp;SLR479_202312023[[#This Row],[DOI]]</f>
        <v>(2023) Accreditation Agencies in the European Higher Education Area: Nonprofit Business Models, Competition and Survival, pp. 1 - 162, DOI: 10.4337/9781800881259</v>
      </c>
      <c r="E411" s="9" t="s">
        <v>1674</v>
      </c>
      <c r="F411" s="9" t="s">
        <v>1671</v>
      </c>
      <c r="G411" s="9">
        <f>MID(SLR479_202312023[[#This Row],[Rok, publikacja, cytowania]],2,4)+0</f>
        <v>2023</v>
      </c>
      <c r="H411" s="9">
        <f>(MID(SLR479_202312023[[#This Row],[Rok, publikacja, cytowania]],FIND(" Cited ",SLR479_202312023[[#This Row],[Rok, publikacja, cytowania]])+7,SLR479_202312023[[#This Row],[IlośćZnakówLCyt]]))+0</f>
        <v>0</v>
      </c>
      <c r="I411" s="9">
        <f>FIND(" Cited ",SLR479_202312023[[#This Row],[Rok, publikacja, cytowania]])+7</f>
        <v>142</v>
      </c>
      <c r="J411" s="9">
        <f>FIND(" times",SLR479_202312023[[#This Row],[Rok, publikacja, cytowania]])</f>
        <v>143</v>
      </c>
      <c r="K411" s="9">
        <f>SLR479_202312023[[#This Row],[koniecLCyt]]-SLR479_202312023[[#This Row],[poczLCyt]]</f>
        <v>1</v>
      </c>
      <c r="L411" s="9">
        <f xml:space="preserve"> FIND(" Cited ",SLR479_202312023[[#This Row],[Rok, publikacja, cytowania]])</f>
        <v>135</v>
      </c>
      <c r="M411" s="9" t="str">
        <f>MID(SLR479_202312023[[#This Row],[Rok, publikacja, cytowania]],1,SLR479_202312023[[#This Row],[L_znaków_bez_cytowań]])</f>
        <v xml:space="preserve">(2023) Accreditation Agencies in the European Higher Education Area: Nonprofit Business Models, Competition and Survival, pp. 1 - 162, </v>
      </c>
      <c r="N411" s="9" t="s">
        <v>1672</v>
      </c>
      <c r="O411" s="9" t="s">
        <v>1673</v>
      </c>
      <c r="P411" s="9">
        <f>COUNTIF(SLR479_202312023[[#This Row],[streszczenie]],"*"&amp;#REF!&amp;"*")</f>
        <v>0</v>
      </c>
      <c r="Q411" s="9">
        <f>COUNTIFS(SLR479_202312023[[#This Row],[streszczenie]],"*"&amp;#REF!&amp;"*",SLR479_202312023[[#This Row],[streszczenie]],"*"&amp;#REF!&amp;"*")</f>
        <v>0</v>
      </c>
      <c r="R411" s="9" t="s">
        <v>10</v>
      </c>
      <c r="S411" s="9" t="s">
        <v>338</v>
      </c>
      <c r="T411" s="9" t="s">
        <v>12</v>
      </c>
    </row>
    <row r="412" spans="1:20" x14ac:dyDescent="0.45">
      <c r="A412" s="9">
        <v>411</v>
      </c>
      <c r="B412" s="9" t="s">
        <v>1675</v>
      </c>
      <c r="C412" s="9" t="s">
        <v>1678</v>
      </c>
      <c r="D412" s="9" t="str">
        <f>SLR479_202312023[[#This Row],[Rok, publikacja]]&amp;SLR479_202312023[[#This Row],[DOI]]</f>
        <v>(2023) Lecture Notes in Networks and Systems, 634 LNNS, pp. 757 - 768, DOI: 10.1007/978-3-031-26190-9_79</v>
      </c>
      <c r="E412" s="9" t="s">
        <v>1682</v>
      </c>
      <c r="F412" s="9" t="s">
        <v>1679</v>
      </c>
      <c r="G412" s="9">
        <f>MID(SLR479_202312023[[#This Row],[Rok, publikacja, cytowania]],2,4)+0</f>
        <v>2023</v>
      </c>
      <c r="H412" s="9">
        <f>(MID(SLR479_202312023[[#This Row],[Rok, publikacja, cytowania]],FIND(" Cited ",SLR479_202312023[[#This Row],[Rok, publikacja, cytowania]])+7,SLR479_202312023[[#This Row],[IlośćZnakówLCyt]]))+0</f>
        <v>0</v>
      </c>
      <c r="I412" s="9">
        <f>FIND(" Cited ",SLR479_202312023[[#This Row],[Rok, publikacja, cytowania]])+7</f>
        <v>78</v>
      </c>
      <c r="J412" s="9">
        <f>FIND(" times",SLR479_202312023[[#This Row],[Rok, publikacja, cytowania]])</f>
        <v>79</v>
      </c>
      <c r="K412" s="9">
        <f>SLR479_202312023[[#This Row],[koniecLCyt]]-SLR479_202312023[[#This Row],[poczLCyt]]</f>
        <v>1</v>
      </c>
      <c r="L412" s="9">
        <f xml:space="preserve"> FIND(" Cited ",SLR479_202312023[[#This Row],[Rok, publikacja, cytowania]])</f>
        <v>71</v>
      </c>
      <c r="M412" s="9" t="str">
        <f>MID(SLR479_202312023[[#This Row],[Rok, publikacja, cytowania]],1,SLR479_202312023[[#This Row],[L_znaków_bez_cytowań]])</f>
        <v xml:space="preserve">(2023) Lecture Notes in Networks and Systems, 634 LNNS, pp. 757 - 768, </v>
      </c>
      <c r="N412" s="9" t="s">
        <v>1680</v>
      </c>
      <c r="O412" s="9" t="s">
        <v>1681</v>
      </c>
      <c r="P412" s="9">
        <f>COUNTIF(SLR479_202312023[[#This Row],[streszczenie]],"*"&amp;#REF!&amp;"*")</f>
        <v>0</v>
      </c>
      <c r="Q412" s="9">
        <f>COUNTIFS(SLR479_202312023[[#This Row],[streszczenie]],"*"&amp;#REF!&amp;"*",SLR479_202312023[[#This Row],[streszczenie]],"*"&amp;#REF!&amp;"*")</f>
        <v>0</v>
      </c>
      <c r="R412" s="9" t="s">
        <v>10</v>
      </c>
      <c r="S412" s="9" t="s">
        <v>207</v>
      </c>
      <c r="T412" s="9" t="s">
        <v>12</v>
      </c>
    </row>
    <row r="413" spans="1:20" x14ac:dyDescent="0.45">
      <c r="A413" s="9">
        <v>412</v>
      </c>
      <c r="B413" s="9" t="s">
        <v>891</v>
      </c>
      <c r="C413" s="9" t="s">
        <v>894</v>
      </c>
      <c r="D413" s="9" t="str">
        <f>SLR479_202312023[[#This Row],[Rok, publikacja]]&amp;SLR479_202312023[[#This Row],[DOI]]</f>
        <v>(2023) International Journal of Sport and Society, 14 (2), pp. 101 - 123, DOI: 10.18848/2152-7857/CGP/v14i02/101-123</v>
      </c>
      <c r="E413" s="9" t="s">
        <v>898</v>
      </c>
      <c r="F413" s="9" t="s">
        <v>895</v>
      </c>
      <c r="G413" s="9">
        <f>MID(SLR479_202312023[[#This Row],[Rok, publikacja, cytowania]],2,4)+0</f>
        <v>2023</v>
      </c>
      <c r="H413" s="9">
        <f>(MID(SLR479_202312023[[#This Row],[Rok, publikacja, cytowania]],FIND(" Cited ",SLR479_202312023[[#This Row],[Rok, publikacja, cytowania]])+7,SLR479_202312023[[#This Row],[IlośćZnakówLCyt]]))+0</f>
        <v>0</v>
      </c>
      <c r="I413" s="9">
        <f>FIND(" Cited ",SLR479_202312023[[#This Row],[Rok, publikacja, cytowania]])+7</f>
        <v>81</v>
      </c>
      <c r="J413" s="9">
        <f>FIND(" times",SLR479_202312023[[#This Row],[Rok, publikacja, cytowania]])</f>
        <v>82</v>
      </c>
      <c r="K413" s="9">
        <f>SLR479_202312023[[#This Row],[koniecLCyt]]-SLR479_202312023[[#This Row],[poczLCyt]]</f>
        <v>1</v>
      </c>
      <c r="L413" s="9">
        <f xml:space="preserve"> FIND(" Cited ",SLR479_202312023[[#This Row],[Rok, publikacja, cytowania]])</f>
        <v>74</v>
      </c>
      <c r="M413" s="9" t="str">
        <f>MID(SLR479_202312023[[#This Row],[Rok, publikacja, cytowania]],1,SLR479_202312023[[#This Row],[L_znaków_bez_cytowań]])</f>
        <v xml:space="preserve">(2023) International Journal of Sport and Society, 14 (2), pp. 101 - 123, </v>
      </c>
      <c r="N413" s="9" t="s">
        <v>896</v>
      </c>
      <c r="O413" s="9" t="s">
        <v>897</v>
      </c>
      <c r="P413" s="9">
        <f>COUNTIF(SLR479_202312023[[#This Row],[streszczenie]],"*"&amp;#REF!&amp;"*")</f>
        <v>0</v>
      </c>
      <c r="Q413" s="9">
        <f>COUNTIFS(SLR479_202312023[[#This Row],[streszczenie]],"*"&amp;#REF!&amp;"*",SLR479_202312023[[#This Row],[streszczenie]],"*"&amp;#REF!&amp;"*")</f>
        <v>0</v>
      </c>
      <c r="R413" s="9" t="s">
        <v>10</v>
      </c>
      <c r="S413" s="9" t="s">
        <v>11</v>
      </c>
      <c r="T413" s="9" t="s">
        <v>12</v>
      </c>
    </row>
    <row r="414" spans="1:20" x14ac:dyDescent="0.45">
      <c r="A414" s="9">
        <v>413</v>
      </c>
      <c r="B414" s="9" t="s">
        <v>1698</v>
      </c>
      <c r="C414" s="9" t="s">
        <v>1701</v>
      </c>
      <c r="D414" s="9" t="str">
        <f>SLR479_202312023[[#This Row],[Rok, publikacja]]&amp;SLR479_202312023[[#This Row],[DOI]]</f>
        <v>(2022) International Journal of Workplace Health Management, 15 (2), pp. 193 - 214, DOI: 10.1108/IJWHM-02-2021-0033</v>
      </c>
      <c r="E414" s="9" t="s">
        <v>1705</v>
      </c>
      <c r="F414" s="9" t="s">
        <v>1702</v>
      </c>
      <c r="G414" s="9">
        <f>MID(SLR479_202312023[[#This Row],[Rok, publikacja, cytowania]],2,4)+0</f>
        <v>2022</v>
      </c>
      <c r="H414" s="9">
        <f>(MID(SLR479_202312023[[#This Row],[Rok, publikacja, cytowania]],FIND(" Cited ",SLR479_202312023[[#This Row],[Rok, publikacja, cytowania]])+7,SLR479_202312023[[#This Row],[IlośćZnakówLCyt]]))+0</f>
        <v>0</v>
      </c>
      <c r="I414" s="9">
        <f>FIND(" Cited ",SLR479_202312023[[#This Row],[Rok, publikacja, cytowania]])+7</f>
        <v>91</v>
      </c>
      <c r="J414" s="9">
        <f>FIND(" times",SLR479_202312023[[#This Row],[Rok, publikacja, cytowania]])</f>
        <v>92</v>
      </c>
      <c r="K414" s="9">
        <f>SLR479_202312023[[#This Row],[koniecLCyt]]-SLR479_202312023[[#This Row],[poczLCyt]]</f>
        <v>1</v>
      </c>
      <c r="L414" s="9">
        <f xml:space="preserve"> FIND(" Cited ",SLR479_202312023[[#This Row],[Rok, publikacja, cytowania]])</f>
        <v>84</v>
      </c>
      <c r="M414" s="9" t="str">
        <f>MID(SLR479_202312023[[#This Row],[Rok, publikacja, cytowania]],1,SLR479_202312023[[#This Row],[L_znaków_bez_cytowań]])</f>
        <v xml:space="preserve">(2022) International Journal of Workplace Health Management, 15 (2), pp. 193 - 214, </v>
      </c>
      <c r="N414" s="9" t="s">
        <v>1703</v>
      </c>
      <c r="O414" s="9" t="s">
        <v>1704</v>
      </c>
      <c r="P414" s="9">
        <f>COUNTIF(SLR479_202312023[[#This Row],[streszczenie]],"*"&amp;#REF!&amp;"*")</f>
        <v>0</v>
      </c>
      <c r="Q414" s="9">
        <f>COUNTIFS(SLR479_202312023[[#This Row],[streszczenie]],"*"&amp;#REF!&amp;"*",SLR479_202312023[[#This Row],[streszczenie]],"*"&amp;#REF!&amp;"*")</f>
        <v>0</v>
      </c>
      <c r="R414" s="9" t="s">
        <v>10</v>
      </c>
      <c r="S414" s="9" t="s">
        <v>11</v>
      </c>
      <c r="T414" s="9" t="s">
        <v>12</v>
      </c>
    </row>
    <row r="415" spans="1:20" x14ac:dyDescent="0.45">
      <c r="A415" s="9">
        <v>414</v>
      </c>
      <c r="B415" s="9" t="s">
        <v>3881</v>
      </c>
      <c r="C415" s="9" t="s">
        <v>3884</v>
      </c>
      <c r="D415" s="9" t="str">
        <f>SLR479_202312023[[#This Row],[Rok, publikacja]]&amp;SLR479_202312023[[#This Row],[DOI]]</f>
        <v>(2023) Higher Education Research and Development, DOI: 10.1080/07294360.2023.2253171</v>
      </c>
      <c r="E415" s="9" t="s">
        <v>3888</v>
      </c>
      <c r="F415" s="9" t="s">
        <v>3885</v>
      </c>
      <c r="G415" s="9">
        <f>MID(SLR479_202312023[[#This Row],[Rok, publikacja, cytowania]],2,4)+0</f>
        <v>2023</v>
      </c>
      <c r="H415" s="9">
        <f>(MID(SLR479_202312023[[#This Row],[Rok, publikacja, cytowania]],FIND(" Cited ",SLR479_202312023[[#This Row],[Rok, publikacja, cytowania]])+7,SLR479_202312023[[#This Row],[IlośćZnakówLCyt]]))+0</f>
        <v>0</v>
      </c>
      <c r="I415" s="9">
        <f>FIND(" Cited ",SLR479_202312023[[#This Row],[Rok, publikacja, cytowania]])+7</f>
        <v>57</v>
      </c>
      <c r="J415" s="9">
        <f>FIND(" times",SLR479_202312023[[#This Row],[Rok, publikacja, cytowania]])</f>
        <v>58</v>
      </c>
      <c r="K415" s="9">
        <f>SLR479_202312023[[#This Row],[koniecLCyt]]-SLR479_202312023[[#This Row],[poczLCyt]]</f>
        <v>1</v>
      </c>
      <c r="L415" s="9">
        <f xml:space="preserve"> FIND(" Cited ",SLR479_202312023[[#This Row],[Rok, publikacja, cytowania]])</f>
        <v>50</v>
      </c>
      <c r="M415" s="9" t="str">
        <f>MID(SLR479_202312023[[#This Row],[Rok, publikacja, cytowania]],1,SLR479_202312023[[#This Row],[L_znaków_bez_cytowań]])</f>
        <v xml:space="preserve">(2023) Higher Education Research and Development, </v>
      </c>
      <c r="N415" s="9" t="s">
        <v>3886</v>
      </c>
      <c r="O415" s="9" t="s">
        <v>3887</v>
      </c>
      <c r="P415" s="9">
        <f>COUNTIF(SLR479_202312023[[#This Row],[streszczenie]],"*"&amp;#REF!&amp;"*")</f>
        <v>0</v>
      </c>
      <c r="Q415" s="9">
        <f>COUNTIFS(SLR479_202312023[[#This Row],[streszczenie]],"*"&amp;#REF!&amp;"*",SLR479_202312023[[#This Row],[streszczenie]],"*"&amp;#REF!&amp;"*")</f>
        <v>0</v>
      </c>
      <c r="R415" s="9" t="s">
        <v>10</v>
      </c>
      <c r="S415" s="9" t="s">
        <v>11</v>
      </c>
      <c r="T415" s="9" t="s">
        <v>12</v>
      </c>
    </row>
    <row r="416" spans="1:20" x14ac:dyDescent="0.45">
      <c r="A416" s="9">
        <v>415</v>
      </c>
      <c r="B416" s="9" t="s">
        <v>1706</v>
      </c>
      <c r="C416" s="9" t="s">
        <v>1708</v>
      </c>
      <c r="D416" s="9" t="str">
        <f>SLR479_202312023[[#This Row],[Rok, publikacja]]&amp;SLR479_202312023[[#This Row],[DOI]]</f>
        <v>(2022) Multiple Perspectives on College Students: Needs, Challenges, and Opportunities, pp. 33 - 45, DOI: 10.4324/9780429319471-3</v>
      </c>
      <c r="E416" s="9" t="s">
        <v>1712</v>
      </c>
      <c r="F416" s="9" t="s">
        <v>1709</v>
      </c>
      <c r="G416" s="9">
        <f>MID(SLR479_202312023[[#This Row],[Rok, publikacja, cytowania]],2,4)+0</f>
        <v>2022</v>
      </c>
      <c r="H416" s="9">
        <f>(MID(SLR479_202312023[[#This Row],[Rok, publikacja, cytowania]],FIND(" Cited ",SLR479_202312023[[#This Row],[Rok, publikacja, cytowania]])+7,SLR479_202312023[[#This Row],[IlośćZnakówLCyt]]))+0</f>
        <v>0</v>
      </c>
      <c r="I416" s="9">
        <f>FIND(" Cited ",SLR479_202312023[[#This Row],[Rok, publikacja, cytowania]])+7</f>
        <v>108</v>
      </c>
      <c r="J416" s="9">
        <f>FIND(" times",SLR479_202312023[[#This Row],[Rok, publikacja, cytowania]])</f>
        <v>109</v>
      </c>
      <c r="K416" s="9">
        <f>SLR479_202312023[[#This Row],[koniecLCyt]]-SLR479_202312023[[#This Row],[poczLCyt]]</f>
        <v>1</v>
      </c>
      <c r="L416" s="9">
        <f xml:space="preserve"> FIND(" Cited ",SLR479_202312023[[#This Row],[Rok, publikacja, cytowania]])</f>
        <v>101</v>
      </c>
      <c r="M416" s="9" t="str">
        <f>MID(SLR479_202312023[[#This Row],[Rok, publikacja, cytowania]],1,SLR479_202312023[[#This Row],[L_znaków_bez_cytowań]])</f>
        <v xml:space="preserve">(2022) Multiple Perspectives on College Students: Needs, Challenges, and Opportunities, pp. 33 - 45, </v>
      </c>
      <c r="N416" s="9" t="s">
        <v>1710</v>
      </c>
      <c r="O416" s="9" t="s">
        <v>1711</v>
      </c>
      <c r="P416" s="9">
        <f>COUNTIF(SLR479_202312023[[#This Row],[streszczenie]],"*"&amp;#REF!&amp;"*")</f>
        <v>0</v>
      </c>
      <c r="Q416" s="9">
        <f>COUNTIFS(SLR479_202312023[[#This Row],[streszczenie]],"*"&amp;#REF!&amp;"*",SLR479_202312023[[#This Row],[streszczenie]],"*"&amp;#REF!&amp;"*")</f>
        <v>0</v>
      </c>
      <c r="R416" s="9" t="s">
        <v>10</v>
      </c>
      <c r="S416" s="9" t="s">
        <v>128</v>
      </c>
      <c r="T416" s="9" t="s">
        <v>12</v>
      </c>
    </row>
    <row r="417" spans="1:20" x14ac:dyDescent="0.45">
      <c r="A417" s="9">
        <v>416</v>
      </c>
      <c r="B417" s="9" t="s">
        <v>1720</v>
      </c>
      <c r="C417" s="9" t="s">
        <v>1723</v>
      </c>
      <c r="D417" s="9" t="str">
        <f>SLR479_202312023[[#This Row],[Rok, publikacja]]&amp;SLR479_202312023[[#This Row],[DOI]]</f>
        <v>(2022) Beyond COVID-19: Multidisciplinary Approaches and Outcomes on Diverse Fields, pp. 277 - 292, DOI: 10.1142/9781800611450_0015</v>
      </c>
      <c r="E417" s="9" t="s">
        <v>1727</v>
      </c>
      <c r="F417" s="9" t="s">
        <v>1724</v>
      </c>
      <c r="G417" s="9">
        <f>MID(SLR479_202312023[[#This Row],[Rok, publikacja, cytowania]],2,4)+0</f>
        <v>2022</v>
      </c>
      <c r="H417" s="9">
        <f>(MID(SLR479_202312023[[#This Row],[Rok, publikacja, cytowania]],FIND(" Cited ",SLR479_202312023[[#This Row],[Rok, publikacja, cytowania]])+7,SLR479_202312023[[#This Row],[IlośćZnakówLCyt]]))+0</f>
        <v>0</v>
      </c>
      <c r="I417" s="9">
        <f>FIND(" Cited ",SLR479_202312023[[#This Row],[Rok, publikacja, cytowania]])+7</f>
        <v>107</v>
      </c>
      <c r="J417" s="9">
        <f>FIND(" times",SLR479_202312023[[#This Row],[Rok, publikacja, cytowania]])</f>
        <v>108</v>
      </c>
      <c r="K417" s="9">
        <f>SLR479_202312023[[#This Row],[koniecLCyt]]-SLR479_202312023[[#This Row],[poczLCyt]]</f>
        <v>1</v>
      </c>
      <c r="L417" s="9">
        <f xml:space="preserve"> FIND(" Cited ",SLR479_202312023[[#This Row],[Rok, publikacja, cytowania]])</f>
        <v>100</v>
      </c>
      <c r="M417" s="9" t="str">
        <f>MID(SLR479_202312023[[#This Row],[Rok, publikacja, cytowania]],1,SLR479_202312023[[#This Row],[L_znaków_bez_cytowań]])</f>
        <v xml:space="preserve">(2022) Beyond COVID-19: Multidisciplinary Approaches and Outcomes on Diverse Fields, pp. 277 - 292, </v>
      </c>
      <c r="N417" s="9" t="s">
        <v>1725</v>
      </c>
      <c r="O417" s="9" t="s">
        <v>1726</v>
      </c>
      <c r="P417" s="9">
        <f>COUNTIF(SLR479_202312023[[#This Row],[streszczenie]],"*"&amp;#REF!&amp;"*")</f>
        <v>0</v>
      </c>
      <c r="Q417" s="9">
        <f>COUNTIFS(SLR479_202312023[[#This Row],[streszczenie]],"*"&amp;#REF!&amp;"*",SLR479_202312023[[#This Row],[streszczenie]],"*"&amp;#REF!&amp;"*")</f>
        <v>0</v>
      </c>
      <c r="R417" s="9" t="s">
        <v>10</v>
      </c>
      <c r="S417" s="9" t="s">
        <v>128</v>
      </c>
      <c r="T417" s="9" t="s">
        <v>12</v>
      </c>
    </row>
    <row r="418" spans="1:20" x14ac:dyDescent="0.45">
      <c r="A418" s="9">
        <v>417</v>
      </c>
      <c r="B418" s="9" t="s">
        <v>3889</v>
      </c>
      <c r="C418" s="9" t="s">
        <v>3892</v>
      </c>
      <c r="D418" s="9" t="str">
        <f>SLR479_202312023[[#This Row],[Rok, publikacja]]&amp;SLR479_202312023[[#This Row],[DOI]]</f>
        <v>(2023) Journal of Higher Education Policy and Management, 45 (4), pp. 423 - 441, DOI: 10.1080/1360080X.2023.2190951</v>
      </c>
      <c r="E418" s="9" t="s">
        <v>3896</v>
      </c>
      <c r="F418" s="9" t="s">
        <v>3893</v>
      </c>
      <c r="G418" s="9">
        <f>MID(SLR479_202312023[[#This Row],[Rok, publikacja, cytowania]],2,4)+0</f>
        <v>2023</v>
      </c>
      <c r="H418" s="9">
        <f>(MID(SLR479_202312023[[#This Row],[Rok, publikacja, cytowania]],FIND(" Cited ",SLR479_202312023[[#This Row],[Rok, publikacja, cytowania]])+7,SLR479_202312023[[#This Row],[IlośćZnakówLCyt]]))+0</f>
        <v>0</v>
      </c>
      <c r="I418" s="9">
        <f>FIND(" Cited ",SLR479_202312023[[#This Row],[Rok, publikacja, cytowania]])+7</f>
        <v>88</v>
      </c>
      <c r="J418" s="9">
        <f>FIND(" times",SLR479_202312023[[#This Row],[Rok, publikacja, cytowania]])</f>
        <v>89</v>
      </c>
      <c r="K418" s="9">
        <f>SLR479_202312023[[#This Row],[koniecLCyt]]-SLR479_202312023[[#This Row],[poczLCyt]]</f>
        <v>1</v>
      </c>
      <c r="L418" s="9">
        <f xml:space="preserve"> FIND(" Cited ",SLR479_202312023[[#This Row],[Rok, publikacja, cytowania]])</f>
        <v>81</v>
      </c>
      <c r="M418" s="9" t="str">
        <f>MID(SLR479_202312023[[#This Row],[Rok, publikacja, cytowania]],1,SLR479_202312023[[#This Row],[L_znaków_bez_cytowań]])</f>
        <v xml:space="preserve">(2023) Journal of Higher Education Policy and Management, 45 (4), pp. 423 - 441, </v>
      </c>
      <c r="N418" s="9" t="s">
        <v>3894</v>
      </c>
      <c r="O418" s="9" t="s">
        <v>3895</v>
      </c>
      <c r="P418" s="9">
        <f>COUNTIF(SLR479_202312023[[#This Row],[streszczenie]],"*"&amp;#REF!&amp;"*")</f>
        <v>0</v>
      </c>
      <c r="Q418" s="9">
        <f>COUNTIFS(SLR479_202312023[[#This Row],[streszczenie]],"*"&amp;#REF!&amp;"*",SLR479_202312023[[#This Row],[streszczenie]],"*"&amp;#REF!&amp;"*")</f>
        <v>0</v>
      </c>
      <c r="R418" s="9" t="s">
        <v>10</v>
      </c>
      <c r="S418" s="9" t="s">
        <v>11</v>
      </c>
      <c r="T418" s="9" t="s">
        <v>12</v>
      </c>
    </row>
    <row r="419" spans="1:20" x14ac:dyDescent="0.45">
      <c r="A419" s="9">
        <v>418</v>
      </c>
      <c r="B419" s="9" t="s">
        <v>1744</v>
      </c>
      <c r="C419" s="9" t="s">
        <v>1747</v>
      </c>
      <c r="D419" s="9" t="str">
        <f>SLR479_202312023[[#This Row],[Rok, publikacja]]&amp;SLR479_202312023[[#This Row],[DOI]]</f>
        <v>(2023) Journal of Responsible Innovation, 10 (1), art. no. 2272331, DOI: 10.1080/23299460.2023.2272331</v>
      </c>
      <c r="E419" s="9" t="s">
        <v>1751</v>
      </c>
      <c r="F419" s="9" t="s">
        <v>1748</v>
      </c>
      <c r="G419" s="9">
        <f>MID(SLR479_202312023[[#This Row],[Rok, publikacja, cytowania]],2,4)+0</f>
        <v>2023</v>
      </c>
      <c r="H419" s="9">
        <f>(MID(SLR479_202312023[[#This Row],[Rok, publikacja, cytowania]],FIND(" Cited ",SLR479_202312023[[#This Row],[Rok, publikacja, cytowania]])+7,SLR479_202312023[[#This Row],[IlośćZnakówLCyt]]))+0</f>
        <v>0</v>
      </c>
      <c r="I419" s="9">
        <f>FIND(" Cited ",SLR479_202312023[[#This Row],[Rok, publikacja, cytowania]])+7</f>
        <v>75</v>
      </c>
      <c r="J419" s="9">
        <f>FIND(" times",SLR479_202312023[[#This Row],[Rok, publikacja, cytowania]])</f>
        <v>76</v>
      </c>
      <c r="K419" s="9">
        <f>SLR479_202312023[[#This Row],[koniecLCyt]]-SLR479_202312023[[#This Row],[poczLCyt]]</f>
        <v>1</v>
      </c>
      <c r="L419" s="9">
        <f xml:space="preserve"> FIND(" Cited ",SLR479_202312023[[#This Row],[Rok, publikacja, cytowania]])</f>
        <v>68</v>
      </c>
      <c r="M419" s="9" t="str">
        <f>MID(SLR479_202312023[[#This Row],[Rok, publikacja, cytowania]],1,SLR479_202312023[[#This Row],[L_znaków_bez_cytowań]])</f>
        <v xml:space="preserve">(2023) Journal of Responsible Innovation, 10 (1), art. no. 2272331, </v>
      </c>
      <c r="N419" s="9" t="s">
        <v>1749</v>
      </c>
      <c r="O419" s="9" t="s">
        <v>1750</v>
      </c>
      <c r="P419" s="9">
        <f>COUNTIF(SLR479_202312023[[#This Row],[streszczenie]],"*"&amp;#REF!&amp;"*")</f>
        <v>0</v>
      </c>
      <c r="Q419" s="9">
        <f>COUNTIFS(SLR479_202312023[[#This Row],[streszczenie]],"*"&amp;#REF!&amp;"*",SLR479_202312023[[#This Row],[streszczenie]],"*"&amp;#REF!&amp;"*")</f>
        <v>0</v>
      </c>
      <c r="R419" s="9" t="s">
        <v>10</v>
      </c>
      <c r="S419" s="9" t="s">
        <v>11</v>
      </c>
      <c r="T419" s="9" t="s">
        <v>12</v>
      </c>
    </row>
    <row r="420" spans="1:20" x14ac:dyDescent="0.45">
      <c r="A420" s="9">
        <v>419</v>
      </c>
      <c r="B420" s="9" t="s">
        <v>3897</v>
      </c>
      <c r="C420" s="9" t="s">
        <v>3899</v>
      </c>
      <c r="D420" s="9" t="str">
        <f>SLR479_202312023[[#This Row],[Rok, publikacja]]&amp;SLR479_202312023[[#This Row],[DOI]]</f>
        <v>(2023) European Journal of Higher Education, 13 (2), pp. 126 - 141, DOI: 10.1080/21568235.2023.2196434</v>
      </c>
      <c r="E420" s="9" t="s">
        <v>3903</v>
      </c>
      <c r="F420" s="9" t="s">
        <v>3900</v>
      </c>
      <c r="G420" s="9">
        <f>MID(SLR479_202312023[[#This Row],[Rok, publikacja, cytowania]],2,4)+0</f>
        <v>2023</v>
      </c>
      <c r="H420" s="9">
        <f>(MID(SLR479_202312023[[#This Row],[Rok, publikacja, cytowania]],FIND(" Cited ",SLR479_202312023[[#This Row],[Rok, publikacja, cytowania]])+7,SLR479_202312023[[#This Row],[IlośćZnakówLCyt]]))+0</f>
        <v>0</v>
      </c>
      <c r="I420" s="9">
        <f>FIND(" Cited ",SLR479_202312023[[#This Row],[Rok, publikacja, cytowania]])+7</f>
        <v>75</v>
      </c>
      <c r="J420" s="9">
        <f>FIND(" times",SLR479_202312023[[#This Row],[Rok, publikacja, cytowania]])</f>
        <v>76</v>
      </c>
      <c r="K420" s="9">
        <f>SLR479_202312023[[#This Row],[koniecLCyt]]-SLR479_202312023[[#This Row],[poczLCyt]]</f>
        <v>1</v>
      </c>
      <c r="L420" s="9">
        <f xml:space="preserve"> FIND(" Cited ",SLR479_202312023[[#This Row],[Rok, publikacja, cytowania]])</f>
        <v>68</v>
      </c>
      <c r="M420" s="9" t="str">
        <f>MID(SLR479_202312023[[#This Row],[Rok, publikacja, cytowania]],1,SLR479_202312023[[#This Row],[L_znaków_bez_cytowań]])</f>
        <v xml:space="preserve">(2023) European Journal of Higher Education, 13 (2), pp. 126 - 141, </v>
      </c>
      <c r="N420" s="9" t="s">
        <v>3901</v>
      </c>
      <c r="O420" s="9" t="s">
        <v>3902</v>
      </c>
      <c r="P420" s="9">
        <f>COUNTIF(SLR479_202312023[[#This Row],[streszczenie]],"*"&amp;#REF!&amp;"*")</f>
        <v>0</v>
      </c>
      <c r="Q420" s="9">
        <f>COUNTIFS(SLR479_202312023[[#This Row],[streszczenie]],"*"&amp;#REF!&amp;"*",SLR479_202312023[[#This Row],[streszczenie]],"*"&amp;#REF!&amp;"*")</f>
        <v>0</v>
      </c>
      <c r="R420" s="9" t="s">
        <v>10</v>
      </c>
      <c r="S420" s="9" t="s">
        <v>307</v>
      </c>
      <c r="T420" s="9" t="s">
        <v>12</v>
      </c>
    </row>
    <row r="421" spans="1:20" x14ac:dyDescent="0.45">
      <c r="A421" s="9">
        <v>420</v>
      </c>
      <c r="B421" s="9" t="s">
        <v>3904</v>
      </c>
      <c r="C421" s="9" t="s">
        <v>3907</v>
      </c>
      <c r="D421" s="9" t="str">
        <f>SLR479_202312023[[#This Row],[Rok, publikacja]]&amp;SLR479_202312023[[#This Row],[DOI]]</f>
        <v>(2023) Journal of Transport and Supply Chain Management, 17, art. no. a814, DOI: 10.4102/jtscm.v17i0.814</v>
      </c>
      <c r="E421" s="9" t="s">
        <v>3911</v>
      </c>
      <c r="F421" s="9" t="s">
        <v>3908</v>
      </c>
      <c r="G421" s="9">
        <f>MID(SLR479_202312023[[#This Row],[Rok, publikacja, cytowania]],2,4)+0</f>
        <v>2023</v>
      </c>
      <c r="H421" s="9">
        <f>(MID(SLR479_202312023[[#This Row],[Rok, publikacja, cytowania]],FIND(" Cited ",SLR479_202312023[[#This Row],[Rok, publikacja, cytowania]])+7,SLR479_202312023[[#This Row],[IlośćZnakówLCyt]]))+0</f>
        <v>0</v>
      </c>
      <c r="I421" s="9">
        <f>FIND(" Cited ",SLR479_202312023[[#This Row],[Rok, publikacja, cytowania]])+7</f>
        <v>83</v>
      </c>
      <c r="J421" s="9">
        <f>FIND(" times",SLR479_202312023[[#This Row],[Rok, publikacja, cytowania]])</f>
        <v>84</v>
      </c>
      <c r="K421" s="9">
        <f>SLR479_202312023[[#This Row],[koniecLCyt]]-SLR479_202312023[[#This Row],[poczLCyt]]</f>
        <v>1</v>
      </c>
      <c r="L421" s="9">
        <f xml:space="preserve"> FIND(" Cited ",SLR479_202312023[[#This Row],[Rok, publikacja, cytowania]])</f>
        <v>76</v>
      </c>
      <c r="M421" s="9" t="str">
        <f>MID(SLR479_202312023[[#This Row],[Rok, publikacja, cytowania]],1,SLR479_202312023[[#This Row],[L_znaków_bez_cytowań]])</f>
        <v xml:space="preserve">(2023) Journal of Transport and Supply Chain Management, 17, art. no. a814, </v>
      </c>
      <c r="N421" s="9" t="s">
        <v>3909</v>
      </c>
      <c r="O421" s="9" t="s">
        <v>3910</v>
      </c>
      <c r="P421" s="9">
        <f>COUNTIF(SLR479_202312023[[#This Row],[streszczenie]],"*"&amp;#REF!&amp;"*")</f>
        <v>0</v>
      </c>
      <c r="Q421" s="9">
        <f>COUNTIFS(SLR479_202312023[[#This Row],[streszczenie]],"*"&amp;#REF!&amp;"*",SLR479_202312023[[#This Row],[streszczenie]],"*"&amp;#REF!&amp;"*")</f>
        <v>0</v>
      </c>
      <c r="R421" s="9" t="s">
        <v>10</v>
      </c>
      <c r="S421" s="9" t="s">
        <v>11</v>
      </c>
      <c r="T421" s="9" t="s">
        <v>12</v>
      </c>
    </row>
    <row r="422" spans="1:20" x14ac:dyDescent="0.45">
      <c r="A422" s="9">
        <v>421</v>
      </c>
      <c r="B422" s="9" t="s">
        <v>1767</v>
      </c>
      <c r="C422" s="9" t="s">
        <v>1770</v>
      </c>
      <c r="D422" s="9" t="str">
        <f>SLR479_202312023[[#This Row],[Rok, publikacja]]&amp;SLR479_202312023[[#This Row],[DOI]]</f>
        <v>(2023) Higher Education Dynamics, 59, pp. 313 - 327, DOI: 10.1007/978-3-031-24193-2_13</v>
      </c>
      <c r="E422" s="9" t="s">
        <v>1774</v>
      </c>
      <c r="F422" s="9" t="s">
        <v>1771</v>
      </c>
      <c r="G422" s="9">
        <f>MID(SLR479_202312023[[#This Row],[Rok, publikacja, cytowania]],2,4)+0</f>
        <v>2023</v>
      </c>
      <c r="H422" s="9">
        <f>(MID(SLR479_202312023[[#This Row],[Rok, publikacja, cytowania]],FIND(" Cited ",SLR479_202312023[[#This Row],[Rok, publikacja, cytowania]])+7,SLR479_202312023[[#This Row],[IlośćZnakówLCyt]]))+0</f>
        <v>0</v>
      </c>
      <c r="I422" s="9">
        <f>FIND(" Cited ",SLR479_202312023[[#This Row],[Rok, publikacja, cytowania]])+7</f>
        <v>60</v>
      </c>
      <c r="J422" s="9">
        <f>FIND(" times",SLR479_202312023[[#This Row],[Rok, publikacja, cytowania]])</f>
        <v>61</v>
      </c>
      <c r="K422" s="9">
        <f>SLR479_202312023[[#This Row],[koniecLCyt]]-SLR479_202312023[[#This Row],[poczLCyt]]</f>
        <v>1</v>
      </c>
      <c r="L422" s="9">
        <f xml:space="preserve"> FIND(" Cited ",SLR479_202312023[[#This Row],[Rok, publikacja, cytowania]])</f>
        <v>53</v>
      </c>
      <c r="M422" s="9" t="str">
        <f>MID(SLR479_202312023[[#This Row],[Rok, publikacja, cytowania]],1,SLR479_202312023[[#This Row],[L_znaków_bez_cytowań]])</f>
        <v xml:space="preserve">(2023) Higher Education Dynamics, 59, pp. 313 - 327, </v>
      </c>
      <c r="N422" s="9" t="s">
        <v>1772</v>
      </c>
      <c r="O422" s="9" t="s">
        <v>1773</v>
      </c>
      <c r="P422" s="9">
        <f>COUNTIF(SLR479_202312023[[#This Row],[streszczenie]],"*"&amp;#REF!&amp;"*")</f>
        <v>0</v>
      </c>
      <c r="Q422" s="9">
        <f>COUNTIFS(SLR479_202312023[[#This Row],[streszczenie]],"*"&amp;#REF!&amp;"*",SLR479_202312023[[#This Row],[streszczenie]],"*"&amp;#REF!&amp;"*")</f>
        <v>0</v>
      </c>
      <c r="R422" s="9" t="s">
        <v>10</v>
      </c>
      <c r="S422" s="9" t="s">
        <v>128</v>
      </c>
      <c r="T422" s="9" t="s">
        <v>12</v>
      </c>
    </row>
    <row r="423" spans="1:20" x14ac:dyDescent="0.45">
      <c r="A423" s="9">
        <v>422</v>
      </c>
      <c r="B423" s="9" t="s">
        <v>1796</v>
      </c>
      <c r="C423" s="9" t="s">
        <v>1799</v>
      </c>
      <c r="D423" s="9" t="str">
        <f>SLR479_202312023[[#This Row],[Rok, publikacja]]&amp;SLR479_202312023[[#This Row],[DOI]]</f>
        <v>(2023) Participatory Educational Research, 10 (1), pp. 213 - 236, DOI: 10.17275/per.23.12.10.1</v>
      </c>
      <c r="E423" s="9" t="s">
        <v>1803</v>
      </c>
      <c r="F423" s="9" t="s">
        <v>1800</v>
      </c>
      <c r="G423" s="9">
        <f>MID(SLR479_202312023[[#This Row],[Rok, publikacja, cytowania]],2,4)+0</f>
        <v>2023</v>
      </c>
      <c r="H423" s="9">
        <f>(MID(SLR479_202312023[[#This Row],[Rok, publikacja, cytowania]],FIND(" Cited ",SLR479_202312023[[#This Row],[Rok, publikacja, cytowania]])+7,SLR479_202312023[[#This Row],[IlośćZnakówLCyt]]))+0</f>
        <v>0</v>
      </c>
      <c r="I423" s="9">
        <f>FIND(" Cited ",SLR479_202312023[[#This Row],[Rok, publikacja, cytowania]])+7</f>
        <v>73</v>
      </c>
      <c r="J423" s="9">
        <f>FIND(" times",SLR479_202312023[[#This Row],[Rok, publikacja, cytowania]])</f>
        <v>74</v>
      </c>
      <c r="K423" s="9">
        <f>SLR479_202312023[[#This Row],[koniecLCyt]]-SLR479_202312023[[#This Row],[poczLCyt]]</f>
        <v>1</v>
      </c>
      <c r="L423" s="9">
        <f xml:space="preserve"> FIND(" Cited ",SLR479_202312023[[#This Row],[Rok, publikacja, cytowania]])</f>
        <v>66</v>
      </c>
      <c r="M423" s="9" t="str">
        <f>MID(SLR479_202312023[[#This Row],[Rok, publikacja, cytowania]],1,SLR479_202312023[[#This Row],[L_znaków_bez_cytowań]])</f>
        <v xml:space="preserve">(2023) Participatory Educational Research, 10 (1), pp. 213 - 236, </v>
      </c>
      <c r="N423" s="9" t="s">
        <v>1801</v>
      </c>
      <c r="O423" s="9" t="s">
        <v>1802</v>
      </c>
      <c r="P423" s="9">
        <f>COUNTIF(SLR479_202312023[[#This Row],[streszczenie]],"*"&amp;#REF!&amp;"*")</f>
        <v>0</v>
      </c>
      <c r="Q423" s="9">
        <f>COUNTIFS(SLR479_202312023[[#This Row],[streszczenie]],"*"&amp;#REF!&amp;"*",SLR479_202312023[[#This Row],[streszczenie]],"*"&amp;#REF!&amp;"*")</f>
        <v>0</v>
      </c>
      <c r="R423" s="9" t="s">
        <v>10</v>
      </c>
      <c r="S423" s="9" t="s">
        <v>11</v>
      </c>
      <c r="T423" s="9" t="s">
        <v>12</v>
      </c>
    </row>
    <row r="424" spans="1:20" x14ac:dyDescent="0.45">
      <c r="A424" s="9">
        <v>423</v>
      </c>
      <c r="B424" s="9" t="s">
        <v>1839</v>
      </c>
      <c r="C424" s="9" t="s">
        <v>1842</v>
      </c>
      <c r="D424" s="9" t="str">
        <f>SLR479_202312023[[#This Row],[Rok, publikacja]]&amp;SLR479_202312023[[#This Row],[DOI]]</f>
        <v>(2023) Handbook of Research on Exploring Gender Equity, Diversity, and Inclusion Through an Intersectional Lens, pp. 423 - 437, DOI: 10.4018/978-1-6684-8412-8.ch020</v>
      </c>
      <c r="E424" s="9" t="s">
        <v>1846</v>
      </c>
      <c r="F424" s="9" t="s">
        <v>1843</v>
      </c>
      <c r="G424" s="9">
        <f>MID(SLR479_202312023[[#This Row],[Rok, publikacja, cytowania]],2,4)+0</f>
        <v>2023</v>
      </c>
      <c r="H424" s="9">
        <f>(MID(SLR479_202312023[[#This Row],[Rok, publikacja, cytowania]],FIND(" Cited ",SLR479_202312023[[#This Row],[Rok, publikacja, cytowania]])+7,SLR479_202312023[[#This Row],[IlośćZnakówLCyt]]))+0</f>
        <v>0</v>
      </c>
      <c r="I424" s="9">
        <f>FIND(" Cited ",SLR479_202312023[[#This Row],[Rok, publikacja, cytowania]])+7</f>
        <v>135</v>
      </c>
      <c r="J424" s="9">
        <f>FIND(" times",SLR479_202312023[[#This Row],[Rok, publikacja, cytowania]])</f>
        <v>136</v>
      </c>
      <c r="K424" s="9">
        <f>SLR479_202312023[[#This Row],[koniecLCyt]]-SLR479_202312023[[#This Row],[poczLCyt]]</f>
        <v>1</v>
      </c>
      <c r="L424" s="9">
        <f xml:space="preserve"> FIND(" Cited ",SLR479_202312023[[#This Row],[Rok, publikacja, cytowania]])</f>
        <v>128</v>
      </c>
      <c r="M424" s="9" t="str">
        <f>MID(SLR479_202312023[[#This Row],[Rok, publikacja, cytowania]],1,SLR479_202312023[[#This Row],[L_znaków_bez_cytowań]])</f>
        <v xml:space="preserve">(2023) Handbook of Research on Exploring Gender Equity, Diversity, and Inclusion Through an Intersectional Lens, pp. 423 - 437, </v>
      </c>
      <c r="N424" s="9" t="s">
        <v>1844</v>
      </c>
      <c r="O424" s="9" t="s">
        <v>1845</v>
      </c>
      <c r="P424" s="9">
        <f>COUNTIF(SLR479_202312023[[#This Row],[streszczenie]],"*"&amp;#REF!&amp;"*")</f>
        <v>0</v>
      </c>
      <c r="Q424" s="9">
        <f>COUNTIFS(SLR479_202312023[[#This Row],[streszczenie]],"*"&amp;#REF!&amp;"*",SLR479_202312023[[#This Row],[streszczenie]],"*"&amp;#REF!&amp;"*")</f>
        <v>0</v>
      </c>
      <c r="R424" s="9" t="s">
        <v>10</v>
      </c>
      <c r="S424" s="9" t="s">
        <v>128</v>
      </c>
      <c r="T424" s="9" t="s">
        <v>12</v>
      </c>
    </row>
    <row r="425" spans="1:20" x14ac:dyDescent="0.45">
      <c r="A425" s="9">
        <v>424</v>
      </c>
      <c r="B425" s="9" t="s">
        <v>1852</v>
      </c>
      <c r="C425" s="9" t="s">
        <v>1855</v>
      </c>
      <c r="D425" s="9" t="str">
        <f>SLR479_202312023[[#This Row],[Rok, publikacja]]&amp;SLR479_202312023[[#This Row],[DOI]]</f>
        <v>(2023) PLoS ONE, 18 (7 July), art. no. e0289005, DOI: 10.1371/journal.pone.0289005</v>
      </c>
      <c r="E425" s="9" t="s">
        <v>1859</v>
      </c>
      <c r="F425" s="9" t="s">
        <v>1856</v>
      </c>
      <c r="G425" s="9">
        <f>MID(SLR479_202312023[[#This Row],[Rok, publikacja, cytowania]],2,4)+0</f>
        <v>2023</v>
      </c>
      <c r="H425" s="9">
        <f>(MID(SLR479_202312023[[#This Row],[Rok, publikacja, cytowania]],FIND(" Cited ",SLR479_202312023[[#This Row],[Rok, publikacja, cytowania]])+7,SLR479_202312023[[#This Row],[IlośćZnakówLCyt]]))+0</f>
        <v>0</v>
      </c>
      <c r="I425" s="9">
        <f>FIND(" Cited ",SLR479_202312023[[#This Row],[Rok, publikacja, cytowania]])+7</f>
        <v>56</v>
      </c>
      <c r="J425" s="9">
        <f>FIND(" times",SLR479_202312023[[#This Row],[Rok, publikacja, cytowania]])</f>
        <v>57</v>
      </c>
      <c r="K425" s="9">
        <f>SLR479_202312023[[#This Row],[koniecLCyt]]-SLR479_202312023[[#This Row],[poczLCyt]]</f>
        <v>1</v>
      </c>
      <c r="L425" s="9">
        <f xml:space="preserve"> FIND(" Cited ",SLR479_202312023[[#This Row],[Rok, publikacja, cytowania]])</f>
        <v>49</v>
      </c>
      <c r="M425" s="9" t="str">
        <f>MID(SLR479_202312023[[#This Row],[Rok, publikacja, cytowania]],1,SLR479_202312023[[#This Row],[L_znaków_bez_cytowań]])</f>
        <v xml:space="preserve">(2023) PLoS ONE, 18 (7 July), art. no. e0289005, </v>
      </c>
      <c r="N425" s="9" t="s">
        <v>1857</v>
      </c>
      <c r="O425" s="9" t="s">
        <v>1858</v>
      </c>
      <c r="P425" s="9">
        <f>COUNTIF(SLR479_202312023[[#This Row],[streszczenie]],"*"&amp;#REF!&amp;"*")</f>
        <v>0</v>
      </c>
      <c r="Q425" s="9">
        <f>COUNTIFS(SLR479_202312023[[#This Row],[streszczenie]],"*"&amp;#REF!&amp;"*",SLR479_202312023[[#This Row],[streszczenie]],"*"&amp;#REF!&amp;"*")</f>
        <v>0</v>
      </c>
      <c r="R425" s="9" t="s">
        <v>10</v>
      </c>
      <c r="S425" s="9" t="s">
        <v>11</v>
      </c>
      <c r="T425" s="9" t="s">
        <v>12</v>
      </c>
    </row>
    <row r="426" spans="1:20" x14ac:dyDescent="0.45">
      <c r="A426" s="9">
        <v>425</v>
      </c>
      <c r="B426" s="9" t="s">
        <v>3912</v>
      </c>
      <c r="C426" s="9" t="s">
        <v>3915</v>
      </c>
      <c r="D426" s="9" t="str">
        <f>SLR479_202312023[[#This Row],[Rok, publikacja]]&amp;SLR479_202312023[[#This Row],[DOI]]</f>
        <v>(2023) Education Sciences, 13 (9), art. no. 935, DOI: 10.3390/educsci13090935</v>
      </c>
      <c r="E426" s="9" t="s">
        <v>3919</v>
      </c>
      <c r="F426" s="9" t="s">
        <v>3916</v>
      </c>
      <c r="G426" s="9">
        <f>MID(SLR479_202312023[[#This Row],[Rok, publikacja, cytowania]],2,4)+0</f>
        <v>2023</v>
      </c>
      <c r="H426" s="9">
        <f>(MID(SLR479_202312023[[#This Row],[Rok, publikacja, cytowania]],FIND(" Cited ",SLR479_202312023[[#This Row],[Rok, publikacja, cytowania]])+7,SLR479_202312023[[#This Row],[IlośćZnakówLCyt]]))+0</f>
        <v>0</v>
      </c>
      <c r="I426" s="9">
        <f>FIND(" Cited ",SLR479_202312023[[#This Row],[Rok, publikacja, cytowania]])+7</f>
        <v>56</v>
      </c>
      <c r="J426" s="9">
        <f>FIND(" times",SLR479_202312023[[#This Row],[Rok, publikacja, cytowania]])</f>
        <v>57</v>
      </c>
      <c r="K426" s="9">
        <f>SLR479_202312023[[#This Row],[koniecLCyt]]-SLR479_202312023[[#This Row],[poczLCyt]]</f>
        <v>1</v>
      </c>
      <c r="L426" s="9">
        <f xml:space="preserve"> FIND(" Cited ",SLR479_202312023[[#This Row],[Rok, publikacja, cytowania]])</f>
        <v>49</v>
      </c>
      <c r="M426" s="9" t="str">
        <f>MID(SLR479_202312023[[#This Row],[Rok, publikacja, cytowania]],1,SLR479_202312023[[#This Row],[L_znaków_bez_cytowań]])</f>
        <v xml:space="preserve">(2023) Education Sciences, 13 (9), art. no. 935, </v>
      </c>
      <c r="N426" s="9" t="s">
        <v>3917</v>
      </c>
      <c r="O426" s="9" t="s">
        <v>3918</v>
      </c>
      <c r="P426" s="9">
        <f>COUNTIF(SLR479_202312023[[#This Row],[streszczenie]],"*"&amp;#REF!&amp;"*")</f>
        <v>0</v>
      </c>
      <c r="Q426" s="9">
        <f>COUNTIFS(SLR479_202312023[[#This Row],[streszczenie]],"*"&amp;#REF!&amp;"*",SLR479_202312023[[#This Row],[streszczenie]],"*"&amp;#REF!&amp;"*")</f>
        <v>0</v>
      </c>
      <c r="R426" s="9" t="s">
        <v>10</v>
      </c>
      <c r="S426" s="9" t="s">
        <v>175</v>
      </c>
      <c r="T426" s="9" t="s">
        <v>12</v>
      </c>
    </row>
    <row r="427" spans="1:20" x14ac:dyDescent="0.45">
      <c r="A427" s="9">
        <v>426</v>
      </c>
      <c r="B427" s="9" t="s">
        <v>1889</v>
      </c>
      <c r="C427" s="9" t="s">
        <v>1891</v>
      </c>
      <c r="D427" s="9" t="str">
        <f>SLR479_202312023[[#This Row],[Rok, publikacja]]&amp;SLR479_202312023[[#This Row],[DOI]]</f>
        <v>(2023) Journal of Education, 203 (3), pp. 520 - 530, DOI: 10.1177/00220574211032583</v>
      </c>
      <c r="E427" s="9" t="s">
        <v>1895</v>
      </c>
      <c r="F427" s="9" t="s">
        <v>1892</v>
      </c>
      <c r="G427" s="9">
        <f>MID(SLR479_202312023[[#This Row],[Rok, publikacja, cytowania]],2,4)+0</f>
        <v>2023</v>
      </c>
      <c r="H427" s="9">
        <f>(MID(SLR479_202312023[[#This Row],[Rok, publikacja, cytowania]],FIND(" Cited ",SLR479_202312023[[#This Row],[Rok, publikacja, cytowania]])+7,SLR479_202312023[[#This Row],[IlośćZnakówLCyt]]))+0</f>
        <v>0</v>
      </c>
      <c r="I427" s="9">
        <f>FIND(" Cited ",SLR479_202312023[[#This Row],[Rok, publikacja, cytowania]])+7</f>
        <v>60</v>
      </c>
      <c r="J427" s="9">
        <f>FIND(" times",SLR479_202312023[[#This Row],[Rok, publikacja, cytowania]])</f>
        <v>61</v>
      </c>
      <c r="K427" s="9">
        <f>SLR479_202312023[[#This Row],[koniecLCyt]]-SLR479_202312023[[#This Row],[poczLCyt]]</f>
        <v>1</v>
      </c>
      <c r="L427" s="9">
        <f xml:space="preserve"> FIND(" Cited ",SLR479_202312023[[#This Row],[Rok, publikacja, cytowania]])</f>
        <v>53</v>
      </c>
      <c r="M427" s="9" t="str">
        <f>MID(SLR479_202312023[[#This Row],[Rok, publikacja, cytowania]],1,SLR479_202312023[[#This Row],[L_znaków_bez_cytowań]])</f>
        <v xml:space="preserve">(2023) Journal of Education, 203 (3), pp. 520 - 530, </v>
      </c>
      <c r="N427" s="9" t="s">
        <v>1893</v>
      </c>
      <c r="O427" s="9" t="s">
        <v>1894</v>
      </c>
      <c r="P427" s="9">
        <f>COUNTIF(SLR479_202312023[[#This Row],[streszczenie]],"*"&amp;#REF!&amp;"*")</f>
        <v>0</v>
      </c>
      <c r="Q427" s="9">
        <f>COUNTIFS(SLR479_202312023[[#This Row],[streszczenie]],"*"&amp;#REF!&amp;"*",SLR479_202312023[[#This Row],[streszczenie]],"*"&amp;#REF!&amp;"*")</f>
        <v>0</v>
      </c>
      <c r="R427" s="9" t="s">
        <v>10</v>
      </c>
      <c r="S427" s="9" t="s">
        <v>11</v>
      </c>
      <c r="T427" s="9" t="s">
        <v>12</v>
      </c>
    </row>
    <row r="428" spans="1:20" x14ac:dyDescent="0.45">
      <c r="A428" s="9">
        <v>427</v>
      </c>
      <c r="B428" s="9" t="s">
        <v>1896</v>
      </c>
      <c r="C428" s="9" t="s">
        <v>1898</v>
      </c>
      <c r="D428" s="9" t="str">
        <f>SLR479_202312023[[#This Row],[Rok, publikacja]]&amp;SLR479_202312023[[#This Row],[DOI]]</f>
        <v>(2022) Tuning Journal for Higher Education, 10 (1), pp. 229 - 239, DOI: 10.18543/tjhe.2600</v>
      </c>
      <c r="E428" s="9" t="s">
        <v>1902</v>
      </c>
      <c r="F428" s="9" t="s">
        <v>1899</v>
      </c>
      <c r="G428" s="9">
        <f>MID(SLR479_202312023[[#This Row],[Rok, publikacja, cytowania]],2,4)+0</f>
        <v>2022</v>
      </c>
      <c r="H428" s="9">
        <f>(MID(SLR479_202312023[[#This Row],[Rok, publikacja, cytowania]],FIND(" Cited ",SLR479_202312023[[#This Row],[Rok, publikacja, cytowania]])+7,SLR479_202312023[[#This Row],[IlośćZnakówLCyt]]))+0</f>
        <v>0</v>
      </c>
      <c r="I428" s="9">
        <f>FIND(" Cited ",SLR479_202312023[[#This Row],[Rok, publikacja, cytowania]])+7</f>
        <v>74</v>
      </c>
      <c r="J428" s="9">
        <f>FIND(" times",SLR479_202312023[[#This Row],[Rok, publikacja, cytowania]])</f>
        <v>75</v>
      </c>
      <c r="K428" s="9">
        <f>SLR479_202312023[[#This Row],[koniecLCyt]]-SLR479_202312023[[#This Row],[poczLCyt]]</f>
        <v>1</v>
      </c>
      <c r="L428" s="9">
        <f xml:space="preserve"> FIND(" Cited ",SLR479_202312023[[#This Row],[Rok, publikacja, cytowania]])</f>
        <v>67</v>
      </c>
      <c r="M428" s="9" t="str">
        <f>MID(SLR479_202312023[[#This Row],[Rok, publikacja, cytowania]],1,SLR479_202312023[[#This Row],[L_znaków_bez_cytowań]])</f>
        <v xml:space="preserve">(2022) Tuning Journal for Higher Education, 10 (1), pp. 229 - 239, </v>
      </c>
      <c r="N428" s="9" t="s">
        <v>1900</v>
      </c>
      <c r="O428" s="9" t="s">
        <v>1901</v>
      </c>
      <c r="P428" s="9">
        <f>COUNTIF(SLR479_202312023[[#This Row],[streszczenie]],"*"&amp;#REF!&amp;"*")</f>
        <v>0</v>
      </c>
      <c r="Q428" s="9">
        <f>COUNTIFS(SLR479_202312023[[#This Row],[streszczenie]],"*"&amp;#REF!&amp;"*",SLR479_202312023[[#This Row],[streszczenie]],"*"&amp;#REF!&amp;"*")</f>
        <v>0</v>
      </c>
      <c r="R428" s="9" t="s">
        <v>10</v>
      </c>
      <c r="S428" s="9" t="s">
        <v>175</v>
      </c>
      <c r="T428" s="9" t="s">
        <v>12</v>
      </c>
    </row>
    <row r="429" spans="1:20" x14ac:dyDescent="0.45">
      <c r="A429" s="9">
        <v>428</v>
      </c>
      <c r="B429" s="9" t="s">
        <v>3920</v>
      </c>
      <c r="C429" s="9" t="s">
        <v>3923</v>
      </c>
      <c r="D429" s="9" t="str">
        <f>SLR479_202312023[[#This Row],[Rok, publikacja]]&amp;SLR479_202312023[[#This Row],[DOI]]</f>
        <v>(2023) London Review of Education, 21 (1), art. no. 17, DOI: 10.14324/LRE.21.1.17</v>
      </c>
      <c r="E429" s="9" t="s">
        <v>3927</v>
      </c>
      <c r="F429" s="9" t="s">
        <v>3924</v>
      </c>
      <c r="G429" s="9">
        <f>MID(SLR479_202312023[[#This Row],[Rok, publikacja, cytowania]],2,4)+0</f>
        <v>2023</v>
      </c>
      <c r="H429" s="9">
        <f>(MID(SLR479_202312023[[#This Row],[Rok, publikacja, cytowania]],FIND(" Cited ",SLR479_202312023[[#This Row],[Rok, publikacja, cytowania]])+7,SLR479_202312023[[#This Row],[IlośćZnakówLCyt]]))+0</f>
        <v>0</v>
      </c>
      <c r="I429" s="9">
        <f>FIND(" Cited ",SLR479_202312023[[#This Row],[Rok, publikacja, cytowania]])+7</f>
        <v>63</v>
      </c>
      <c r="J429" s="9">
        <f>FIND(" times",SLR479_202312023[[#This Row],[Rok, publikacja, cytowania]])</f>
        <v>64</v>
      </c>
      <c r="K429" s="9">
        <f>SLR479_202312023[[#This Row],[koniecLCyt]]-SLR479_202312023[[#This Row],[poczLCyt]]</f>
        <v>1</v>
      </c>
      <c r="L429" s="9">
        <f xml:space="preserve"> FIND(" Cited ",SLR479_202312023[[#This Row],[Rok, publikacja, cytowania]])</f>
        <v>56</v>
      </c>
      <c r="M429" s="9" t="str">
        <f>MID(SLR479_202312023[[#This Row],[Rok, publikacja, cytowania]],1,SLR479_202312023[[#This Row],[L_znaków_bez_cytowań]])</f>
        <v xml:space="preserve">(2023) London Review of Education, 21 (1), art. no. 17, </v>
      </c>
      <c r="N429" s="9" t="s">
        <v>3925</v>
      </c>
      <c r="O429" s="9" t="s">
        <v>3926</v>
      </c>
      <c r="P429" s="9">
        <f>COUNTIF(SLR479_202312023[[#This Row],[streszczenie]],"*"&amp;#REF!&amp;"*")</f>
        <v>0</v>
      </c>
      <c r="Q429" s="9">
        <f>COUNTIFS(SLR479_202312023[[#This Row],[streszczenie]],"*"&amp;#REF!&amp;"*",SLR479_202312023[[#This Row],[streszczenie]],"*"&amp;#REF!&amp;"*")</f>
        <v>0</v>
      </c>
      <c r="R429" s="9" t="s">
        <v>10</v>
      </c>
      <c r="S429" s="9" t="s">
        <v>11</v>
      </c>
      <c r="T429" s="9" t="s">
        <v>12</v>
      </c>
    </row>
    <row r="430" spans="1:20" x14ac:dyDescent="0.45">
      <c r="A430" s="9">
        <v>429</v>
      </c>
      <c r="B430" s="9" t="s">
        <v>3928</v>
      </c>
      <c r="C430" s="9" t="s">
        <v>3931</v>
      </c>
      <c r="D430" s="9" t="str">
        <f>SLR479_202312023[[#This Row],[Rok, publikacja]]&amp;SLR479_202312023[[#This Row],[DOI]]</f>
        <v>(2022) Procedia Computer Science, 204, pp. 81 - 90, DOI: 10.1016/j.procs.2022.08.010</v>
      </c>
      <c r="E430" s="9" t="s">
        <v>3935</v>
      </c>
      <c r="F430" s="9" t="s">
        <v>3932</v>
      </c>
      <c r="G430" s="9">
        <f>MID(SLR479_202312023[[#This Row],[Rok, publikacja, cytowania]],2,4)+0</f>
        <v>2022</v>
      </c>
      <c r="H430" s="9">
        <f>(MID(SLR479_202312023[[#This Row],[Rok, publikacja, cytowania]],FIND(" Cited ",SLR479_202312023[[#This Row],[Rok, publikacja, cytowania]])+7,SLR479_202312023[[#This Row],[IlośćZnakówLCyt]]))+0</f>
        <v>0</v>
      </c>
      <c r="I430" s="9">
        <f>FIND(" Cited ",SLR479_202312023[[#This Row],[Rok, publikacja, cytowania]])+7</f>
        <v>59</v>
      </c>
      <c r="J430" s="9">
        <f>FIND(" times",SLR479_202312023[[#This Row],[Rok, publikacja, cytowania]])</f>
        <v>60</v>
      </c>
      <c r="K430" s="9">
        <f>SLR479_202312023[[#This Row],[koniecLCyt]]-SLR479_202312023[[#This Row],[poczLCyt]]</f>
        <v>1</v>
      </c>
      <c r="L430" s="9">
        <f xml:space="preserve"> FIND(" Cited ",SLR479_202312023[[#This Row],[Rok, publikacja, cytowania]])</f>
        <v>52</v>
      </c>
      <c r="M430" s="9" t="str">
        <f>MID(SLR479_202312023[[#This Row],[Rok, publikacja, cytowania]],1,SLR479_202312023[[#This Row],[L_znaków_bez_cytowań]])</f>
        <v xml:space="preserve">(2022) Procedia Computer Science, 204, pp. 81 - 90, </v>
      </c>
      <c r="N430" s="9" t="s">
        <v>3933</v>
      </c>
      <c r="O430" s="9" t="s">
        <v>3934</v>
      </c>
      <c r="P430" s="9">
        <f>COUNTIF(SLR479_202312023[[#This Row],[streszczenie]],"*"&amp;#REF!&amp;"*")</f>
        <v>0</v>
      </c>
      <c r="Q430" s="9">
        <f>COUNTIFS(SLR479_202312023[[#This Row],[streszczenie]],"*"&amp;#REF!&amp;"*",SLR479_202312023[[#This Row],[streszczenie]],"*"&amp;#REF!&amp;"*")</f>
        <v>0</v>
      </c>
      <c r="R430" s="9" t="s">
        <v>10</v>
      </c>
      <c r="S430" s="9" t="s">
        <v>207</v>
      </c>
      <c r="T430" s="9" t="s">
        <v>12</v>
      </c>
    </row>
    <row r="431" spans="1:20" x14ac:dyDescent="0.45">
      <c r="A431" s="9">
        <v>430</v>
      </c>
      <c r="B431" s="9" t="s">
        <v>1916</v>
      </c>
      <c r="C431" s="9" t="s">
        <v>1919</v>
      </c>
      <c r="D431" s="9" t="str">
        <f>SLR479_202312023[[#This Row],[Rok, publikacja]]&amp;SLR479_202312023[[#This Row],[DOI]]</f>
        <v>(2022) Higher Education in the Arab World: New Priorities in the Post COVID-19 Era, pp. 1 - 9, DOI: 10.1007/978-3-031-07539-1_1</v>
      </c>
      <c r="E431" s="9" t="s">
        <v>4386</v>
      </c>
      <c r="F431" s="9" t="s">
        <v>1920</v>
      </c>
      <c r="G431" s="9">
        <f>MID(SLR479_202312023[[#This Row],[Rok, publikacja, cytowania]],2,4)+0</f>
        <v>2022</v>
      </c>
      <c r="H431" s="9">
        <f>(MID(SLR479_202312023[[#This Row],[Rok, publikacja, cytowania]],FIND(" Cited ",SLR479_202312023[[#This Row],[Rok, publikacja, cytowania]])+7,SLR479_202312023[[#This Row],[IlośćZnakówLCyt]]))+0</f>
        <v>0</v>
      </c>
      <c r="I431" s="9">
        <f>FIND(" Cited ",SLR479_202312023[[#This Row],[Rok, publikacja, cytowania]])+7</f>
        <v>102</v>
      </c>
      <c r="J431" s="9">
        <f>FIND(" times",SLR479_202312023[[#This Row],[Rok, publikacja, cytowania]])</f>
        <v>103</v>
      </c>
      <c r="K431" s="9">
        <f>SLR479_202312023[[#This Row],[koniecLCyt]]-SLR479_202312023[[#This Row],[poczLCyt]]</f>
        <v>1</v>
      </c>
      <c r="L431" s="9">
        <f xml:space="preserve"> FIND(" Cited ",SLR479_202312023[[#This Row],[Rok, publikacja, cytowania]])</f>
        <v>95</v>
      </c>
      <c r="M431" s="9" t="str">
        <f>MID(SLR479_202312023[[#This Row],[Rok, publikacja, cytowania]],1,SLR479_202312023[[#This Row],[L_znaków_bez_cytowań]])</f>
        <v xml:space="preserve">(2022) Higher Education in the Arab World: New Priorities in the Post COVID-19 Era, pp. 1 - 9, </v>
      </c>
      <c r="N431" s="9" t="s">
        <v>1921</v>
      </c>
      <c r="O431" s="9" t="s">
        <v>1922</v>
      </c>
      <c r="P431" s="9">
        <f>COUNTIF(SLR479_202312023[[#This Row],[streszczenie]],"*"&amp;#REF!&amp;"*")</f>
        <v>0</v>
      </c>
      <c r="Q431" s="9">
        <f>COUNTIFS(SLR479_202312023[[#This Row],[streszczenie]],"*"&amp;#REF!&amp;"*",SLR479_202312023[[#This Row],[streszczenie]],"*"&amp;#REF!&amp;"*")</f>
        <v>0</v>
      </c>
      <c r="R431" s="9" t="s">
        <v>10</v>
      </c>
      <c r="S431" s="9" t="s">
        <v>307</v>
      </c>
      <c r="T431" s="9" t="s">
        <v>12</v>
      </c>
    </row>
    <row r="432" spans="1:20" x14ac:dyDescent="0.45">
      <c r="A432" s="9">
        <v>431</v>
      </c>
      <c r="B432" s="9" t="s">
        <v>1169</v>
      </c>
      <c r="C432" s="9" t="s">
        <v>1953</v>
      </c>
      <c r="D432" s="9" t="str">
        <f>SLR479_202312023[[#This Row],[Rok, publikacja]]&amp;SLR479_202312023[[#This Row],[DOI]]</f>
        <v>(2023) Sustainability (Switzerland), 15 (4), art. no. 3545, DOI: 10.3390/su15043545</v>
      </c>
      <c r="E432" s="9" t="s">
        <v>1957</v>
      </c>
      <c r="F432" s="9" t="s">
        <v>1954</v>
      </c>
      <c r="G432" s="9">
        <f>MID(SLR479_202312023[[#This Row],[Rok, publikacja, cytowania]],2,4)+0</f>
        <v>2023</v>
      </c>
      <c r="H432" s="9">
        <f>(MID(SLR479_202312023[[#This Row],[Rok, publikacja, cytowania]],FIND(" Cited ",SLR479_202312023[[#This Row],[Rok, publikacja, cytowania]])+7,SLR479_202312023[[#This Row],[IlośćZnakówLCyt]]))+0</f>
        <v>0</v>
      </c>
      <c r="I432" s="9">
        <f>FIND(" Cited ",SLR479_202312023[[#This Row],[Rok, publikacja, cytowania]])+7</f>
        <v>67</v>
      </c>
      <c r="J432" s="9">
        <f>FIND(" times",SLR479_202312023[[#This Row],[Rok, publikacja, cytowania]])</f>
        <v>68</v>
      </c>
      <c r="K432" s="9">
        <f>SLR479_202312023[[#This Row],[koniecLCyt]]-SLR479_202312023[[#This Row],[poczLCyt]]</f>
        <v>1</v>
      </c>
      <c r="L432" s="9">
        <f xml:space="preserve"> FIND(" Cited ",SLR479_202312023[[#This Row],[Rok, publikacja, cytowania]])</f>
        <v>60</v>
      </c>
      <c r="M432" s="9" t="str">
        <f>MID(SLR479_202312023[[#This Row],[Rok, publikacja, cytowania]],1,SLR479_202312023[[#This Row],[L_znaków_bez_cytowań]])</f>
        <v xml:space="preserve">(2023) Sustainability (Switzerland), 15 (4), art. no. 3545, </v>
      </c>
      <c r="N432" s="9" t="s">
        <v>1955</v>
      </c>
      <c r="O432" s="9" t="s">
        <v>1956</v>
      </c>
      <c r="P432" s="9">
        <f>COUNTIF(SLR479_202312023[[#This Row],[streszczenie]],"*"&amp;#REF!&amp;"*")</f>
        <v>0</v>
      </c>
      <c r="Q432" s="9">
        <f>COUNTIFS(SLR479_202312023[[#This Row],[streszczenie]],"*"&amp;#REF!&amp;"*",SLR479_202312023[[#This Row],[streszczenie]],"*"&amp;#REF!&amp;"*")</f>
        <v>0</v>
      </c>
      <c r="R432" s="9" t="s">
        <v>10</v>
      </c>
      <c r="S432" s="9" t="s">
        <v>11</v>
      </c>
      <c r="T432" s="9" t="s">
        <v>12</v>
      </c>
    </row>
    <row r="433" spans="1:20" x14ac:dyDescent="0.45">
      <c r="A433" s="9">
        <v>432</v>
      </c>
      <c r="B433" s="9" t="s">
        <v>3936</v>
      </c>
      <c r="C433" s="9" t="s">
        <v>3939</v>
      </c>
      <c r="D433" s="9" t="str">
        <f>SLR479_202312023[[#This Row],[Rok, publikacja]]&amp;SLR479_202312023[[#This Row],[DOI]]</f>
        <v>(2022) International Review on Public and Nonprofit Marketing, 19 (3), pp. 507 - 531, DOI: 10.1007/s12208-021-00313-3</v>
      </c>
      <c r="E433" s="9" t="s">
        <v>3943</v>
      </c>
      <c r="F433" s="9" t="s">
        <v>3940</v>
      </c>
      <c r="G433" s="9">
        <f>MID(SLR479_202312023[[#This Row],[Rok, publikacja, cytowania]],2,4)+0</f>
        <v>2022</v>
      </c>
      <c r="H433" s="9">
        <f>(MID(SLR479_202312023[[#This Row],[Rok, publikacja, cytowania]],FIND(" Cited ",SLR479_202312023[[#This Row],[Rok, publikacja, cytowania]])+7,SLR479_202312023[[#This Row],[IlośćZnakówLCyt]]))+0</f>
        <v>0</v>
      </c>
      <c r="I433" s="9">
        <f>FIND(" Cited ",SLR479_202312023[[#This Row],[Rok, publikacja, cytowania]])+7</f>
        <v>93</v>
      </c>
      <c r="J433" s="9">
        <f>FIND(" times",SLR479_202312023[[#This Row],[Rok, publikacja, cytowania]])</f>
        <v>94</v>
      </c>
      <c r="K433" s="9">
        <f>SLR479_202312023[[#This Row],[koniecLCyt]]-SLR479_202312023[[#This Row],[poczLCyt]]</f>
        <v>1</v>
      </c>
      <c r="L433" s="9">
        <f xml:space="preserve"> FIND(" Cited ",SLR479_202312023[[#This Row],[Rok, publikacja, cytowania]])</f>
        <v>86</v>
      </c>
      <c r="M433" s="9" t="str">
        <f>MID(SLR479_202312023[[#This Row],[Rok, publikacja, cytowania]],1,SLR479_202312023[[#This Row],[L_znaków_bez_cytowań]])</f>
        <v xml:space="preserve">(2022) International Review on Public and Nonprofit Marketing, 19 (3), pp. 507 - 531, </v>
      </c>
      <c r="N433" s="9" t="s">
        <v>3941</v>
      </c>
      <c r="O433" s="9" t="s">
        <v>3942</v>
      </c>
      <c r="P433" s="9">
        <f>COUNTIF(SLR479_202312023[[#This Row],[streszczenie]],"*"&amp;#REF!&amp;"*")</f>
        <v>0</v>
      </c>
      <c r="Q433" s="9">
        <f>COUNTIFS(SLR479_202312023[[#This Row],[streszczenie]],"*"&amp;#REF!&amp;"*",SLR479_202312023[[#This Row],[streszczenie]],"*"&amp;#REF!&amp;"*")</f>
        <v>0</v>
      </c>
      <c r="R433" s="9" t="s">
        <v>10</v>
      </c>
      <c r="S433" s="9" t="s">
        <v>11</v>
      </c>
      <c r="T433" s="9" t="s">
        <v>12</v>
      </c>
    </row>
    <row r="434" spans="1:20" x14ac:dyDescent="0.45">
      <c r="A434" s="9">
        <v>433</v>
      </c>
      <c r="B434" s="9" t="s">
        <v>3944</v>
      </c>
      <c r="C434" s="9" t="s">
        <v>3947</v>
      </c>
      <c r="D434" s="9" t="str">
        <f>SLR479_202312023[[#This Row],[Rok, publikacja]]&amp;SLR479_202312023[[#This Row],[DOI]]</f>
        <v>(2007) ASEE Annual Conference and Exposition, Conference Proceedings, 0</v>
      </c>
      <c r="E434" s="9" t="s">
        <v>3950</v>
      </c>
      <c r="F434" s="9" t="s">
        <v>3948</v>
      </c>
      <c r="G434" s="9">
        <f>MID(SLR479_202312023[[#This Row],[Rok, publikacja, cytowania]],2,4)+0</f>
        <v>2007</v>
      </c>
      <c r="H434" s="9">
        <f>(MID(SLR479_202312023[[#This Row],[Rok, publikacja, cytowania]],FIND(" Cited ",SLR479_202312023[[#This Row],[Rok, publikacja, cytowania]])+7,SLR479_202312023[[#This Row],[IlośćZnakówLCyt]]))+0</f>
        <v>1</v>
      </c>
      <c r="I434" s="9">
        <f>FIND(" Cited ",SLR479_202312023[[#This Row],[Rok, publikacja, cytowania]])+7</f>
        <v>77</v>
      </c>
      <c r="J434" s="9">
        <f>FIND(" times",SLR479_202312023[[#This Row],[Rok, publikacja, cytowania]])</f>
        <v>78</v>
      </c>
      <c r="K434" s="9">
        <f>SLR479_202312023[[#This Row],[koniecLCyt]]-SLR479_202312023[[#This Row],[poczLCyt]]</f>
        <v>1</v>
      </c>
      <c r="L434" s="9">
        <f xml:space="preserve"> FIND(" Cited ",SLR479_202312023[[#This Row],[Rok, publikacja, cytowania]])</f>
        <v>70</v>
      </c>
      <c r="M434" s="9" t="str">
        <f>MID(SLR479_202312023[[#This Row],[Rok, publikacja, cytowania]],1,SLR479_202312023[[#This Row],[L_znaków_bez_cytowań]])</f>
        <v xml:space="preserve">(2007) ASEE Annual Conference and Exposition, Conference Proceedings, </v>
      </c>
      <c r="N434" s="9">
        <v>0</v>
      </c>
      <c r="O434" s="9" t="s">
        <v>3949</v>
      </c>
      <c r="P434" s="9">
        <f>COUNTIF(SLR479_202312023[[#This Row],[streszczenie]],"*"&amp;#REF!&amp;"*")</f>
        <v>0</v>
      </c>
      <c r="Q434" s="9">
        <f>COUNTIFS(SLR479_202312023[[#This Row],[streszczenie]],"*"&amp;#REF!&amp;"*",SLR479_202312023[[#This Row],[streszczenie]],"*"&amp;#REF!&amp;"*")</f>
        <v>0</v>
      </c>
      <c r="R434" s="9" t="s">
        <v>10</v>
      </c>
      <c r="S434" s="9" t="s">
        <v>207</v>
      </c>
      <c r="T434" s="9" t="s">
        <v>12</v>
      </c>
    </row>
    <row r="435" spans="1:20" x14ac:dyDescent="0.45">
      <c r="A435" s="9">
        <v>434</v>
      </c>
      <c r="B435" s="9" t="s">
        <v>3951</v>
      </c>
      <c r="C435" s="9" t="s">
        <v>3954</v>
      </c>
      <c r="D435" s="9" t="str">
        <f>SLR479_202312023[[#This Row],[Rok, publikacja]]&amp;SLR479_202312023[[#This Row],[DOI]]</f>
        <v>(2023) Journal of Engineering Education, DOI: 10.1002/jee.20561</v>
      </c>
      <c r="E435" s="9" t="s">
        <v>3958</v>
      </c>
      <c r="F435" s="9" t="s">
        <v>3955</v>
      </c>
      <c r="G435" s="9">
        <f>MID(SLR479_202312023[[#This Row],[Rok, publikacja, cytowania]],2,4)+0</f>
        <v>2023</v>
      </c>
      <c r="H435" s="9">
        <f>(MID(SLR479_202312023[[#This Row],[Rok, publikacja, cytowania]],FIND(" Cited ",SLR479_202312023[[#This Row],[Rok, publikacja, cytowania]])+7,SLR479_202312023[[#This Row],[IlośćZnakówLCyt]]))+0</f>
        <v>0</v>
      </c>
      <c r="I435" s="9">
        <f>FIND(" Cited ",SLR479_202312023[[#This Row],[Rok, publikacja, cytowania]])+7</f>
        <v>48</v>
      </c>
      <c r="J435" s="9">
        <f>FIND(" times",SLR479_202312023[[#This Row],[Rok, publikacja, cytowania]])</f>
        <v>49</v>
      </c>
      <c r="K435" s="9">
        <f>SLR479_202312023[[#This Row],[koniecLCyt]]-SLR479_202312023[[#This Row],[poczLCyt]]</f>
        <v>1</v>
      </c>
      <c r="L435" s="9">
        <f xml:space="preserve"> FIND(" Cited ",SLR479_202312023[[#This Row],[Rok, publikacja, cytowania]])</f>
        <v>41</v>
      </c>
      <c r="M435" s="9" t="str">
        <f>MID(SLR479_202312023[[#This Row],[Rok, publikacja, cytowania]],1,SLR479_202312023[[#This Row],[L_znaków_bez_cytowań]])</f>
        <v xml:space="preserve">(2023) Journal of Engineering Education, </v>
      </c>
      <c r="N435" s="9" t="s">
        <v>3956</v>
      </c>
      <c r="O435" s="9" t="s">
        <v>3957</v>
      </c>
      <c r="P435" s="9">
        <f>COUNTIF(SLR479_202312023[[#This Row],[streszczenie]],"*"&amp;#REF!&amp;"*")</f>
        <v>0</v>
      </c>
      <c r="Q435" s="9">
        <f>COUNTIFS(SLR479_202312023[[#This Row],[streszczenie]],"*"&amp;#REF!&amp;"*",SLR479_202312023[[#This Row],[streszczenie]],"*"&amp;#REF!&amp;"*")</f>
        <v>0</v>
      </c>
      <c r="R435" s="9" t="s">
        <v>10</v>
      </c>
      <c r="S435" s="9" t="s">
        <v>175</v>
      </c>
      <c r="T435" s="9" t="s">
        <v>12</v>
      </c>
    </row>
    <row r="436" spans="1:20" x14ac:dyDescent="0.45">
      <c r="A436" s="9">
        <v>435</v>
      </c>
      <c r="B436" s="9" t="s">
        <v>2015</v>
      </c>
      <c r="C436" s="9" t="s">
        <v>2018</v>
      </c>
      <c r="D436" s="9" t="str">
        <f>SLR479_202312023[[#This Row],[Rok, publikacja]]&amp;SLR479_202312023[[#This Row],[DOI]]</f>
        <v>(2023) The Role of Educators as Agents and Conveyors for Positive Change in Global Education, pp. 83 - 111, DOI: 10.4018/978-1-6684-7869-1.ch004</v>
      </c>
      <c r="E436" s="9" t="s">
        <v>2022</v>
      </c>
      <c r="F436" s="9" t="s">
        <v>2019</v>
      </c>
      <c r="G436" s="9">
        <f>MID(SLR479_202312023[[#This Row],[Rok, publikacja, cytowania]],2,4)+0</f>
        <v>2023</v>
      </c>
      <c r="H436" s="9">
        <f>(MID(SLR479_202312023[[#This Row],[Rok, publikacja, cytowania]],FIND(" Cited ",SLR479_202312023[[#This Row],[Rok, publikacja, cytowania]])+7,SLR479_202312023[[#This Row],[IlośćZnakówLCyt]]))+0</f>
        <v>0</v>
      </c>
      <c r="I436" s="9">
        <f>FIND(" Cited ",SLR479_202312023[[#This Row],[Rok, publikacja, cytowania]])+7</f>
        <v>115</v>
      </c>
      <c r="J436" s="9">
        <f>FIND(" times",SLR479_202312023[[#This Row],[Rok, publikacja, cytowania]])</f>
        <v>116</v>
      </c>
      <c r="K436" s="9">
        <f>SLR479_202312023[[#This Row],[koniecLCyt]]-SLR479_202312023[[#This Row],[poczLCyt]]</f>
        <v>1</v>
      </c>
      <c r="L436" s="9">
        <f xml:space="preserve"> FIND(" Cited ",SLR479_202312023[[#This Row],[Rok, publikacja, cytowania]])</f>
        <v>108</v>
      </c>
      <c r="M436" s="9" t="str">
        <f>MID(SLR479_202312023[[#This Row],[Rok, publikacja, cytowania]],1,SLR479_202312023[[#This Row],[L_znaków_bez_cytowań]])</f>
        <v xml:space="preserve">(2023) The Role of Educators as Agents and Conveyors for Positive Change in Global Education, pp. 83 - 111, </v>
      </c>
      <c r="N436" s="9" t="s">
        <v>2020</v>
      </c>
      <c r="O436" s="9" t="s">
        <v>2021</v>
      </c>
      <c r="P436" s="9">
        <f>COUNTIF(SLR479_202312023[[#This Row],[streszczenie]],"*"&amp;#REF!&amp;"*")</f>
        <v>0</v>
      </c>
      <c r="Q436" s="9">
        <f>COUNTIFS(SLR479_202312023[[#This Row],[streszczenie]],"*"&amp;#REF!&amp;"*",SLR479_202312023[[#This Row],[streszczenie]],"*"&amp;#REF!&amp;"*")</f>
        <v>0</v>
      </c>
      <c r="R436" s="9" t="s">
        <v>10</v>
      </c>
      <c r="S436" s="9" t="s">
        <v>128</v>
      </c>
      <c r="T436" s="9" t="s">
        <v>12</v>
      </c>
    </row>
    <row r="437" spans="1:20" x14ac:dyDescent="0.45">
      <c r="A437" s="9">
        <v>436</v>
      </c>
      <c r="B437" s="9" t="s">
        <v>1010</v>
      </c>
      <c r="C437" s="9" t="s">
        <v>1012</v>
      </c>
      <c r="D437" s="9" t="str">
        <f>SLR479_202312023[[#This Row],[Rok, publikacja]]&amp;SLR479_202312023[[#This Row],[DOI]]</f>
        <v>(2015) Higher Education Dynamics, 44, pp. 253 - 267, DOI: 10.1007/978-94-017-9570-8_13</v>
      </c>
      <c r="E437" s="9" t="s">
        <v>1016</v>
      </c>
      <c r="F437" s="9" t="s">
        <v>1013</v>
      </c>
      <c r="G437" s="9">
        <f>MID(SLR479_202312023[[#This Row],[Rok, publikacja, cytowania]],2,4)+0</f>
        <v>2015</v>
      </c>
      <c r="H437" s="9">
        <f>(MID(SLR479_202312023[[#This Row],[Rok, publikacja, cytowania]],FIND(" Cited ",SLR479_202312023[[#This Row],[Rok, publikacja, cytowania]])+7,SLR479_202312023[[#This Row],[IlośćZnakówLCyt]]))+0</f>
        <v>1</v>
      </c>
      <c r="I437" s="9">
        <f>FIND(" Cited ",SLR479_202312023[[#This Row],[Rok, publikacja, cytowania]])+7</f>
        <v>60</v>
      </c>
      <c r="J437" s="9">
        <f>FIND(" times",SLR479_202312023[[#This Row],[Rok, publikacja, cytowania]])</f>
        <v>61</v>
      </c>
      <c r="K437" s="9">
        <f>SLR479_202312023[[#This Row],[koniecLCyt]]-SLR479_202312023[[#This Row],[poczLCyt]]</f>
        <v>1</v>
      </c>
      <c r="L437" s="9">
        <f xml:space="preserve"> FIND(" Cited ",SLR479_202312023[[#This Row],[Rok, publikacja, cytowania]])</f>
        <v>53</v>
      </c>
      <c r="M437" s="9" t="str">
        <f>MID(SLR479_202312023[[#This Row],[Rok, publikacja, cytowania]],1,SLR479_202312023[[#This Row],[L_znaków_bez_cytowań]])</f>
        <v xml:space="preserve">(2015) Higher Education Dynamics, 44, pp. 253 - 267, </v>
      </c>
      <c r="N437" s="9" t="s">
        <v>1014</v>
      </c>
      <c r="O437" s="9" t="s">
        <v>1015</v>
      </c>
      <c r="P437" s="9">
        <f>COUNTIF(SLR479_202312023[[#This Row],[streszczenie]],"*"&amp;#REF!&amp;"*")</f>
        <v>0</v>
      </c>
      <c r="Q437" s="9">
        <f>COUNTIFS(SLR479_202312023[[#This Row],[streszczenie]],"*"&amp;#REF!&amp;"*",SLR479_202312023[[#This Row],[streszczenie]],"*"&amp;#REF!&amp;"*")</f>
        <v>0</v>
      </c>
      <c r="R437" s="9" t="s">
        <v>10</v>
      </c>
      <c r="S437" s="9" t="s">
        <v>128</v>
      </c>
      <c r="T437" s="9" t="s">
        <v>12</v>
      </c>
    </row>
    <row r="438" spans="1:20" x14ac:dyDescent="0.45">
      <c r="A438" s="9">
        <v>437</v>
      </c>
      <c r="B438" s="9" t="s">
        <v>2045</v>
      </c>
      <c r="C438" s="9" t="s">
        <v>2048</v>
      </c>
      <c r="D438" s="9" t="str">
        <f>SLR479_202312023[[#This Row],[Rok, publikacja]]&amp;SLR479_202312023[[#This Row],[DOI]]</f>
        <v>(2023) International Conference on Higher Education Advances, pp. 1113 - 1121, DOI: 10.4995/HEAd23.2023.16361</v>
      </c>
      <c r="E438" s="9" t="s">
        <v>2052</v>
      </c>
      <c r="F438" s="9" t="s">
        <v>2049</v>
      </c>
      <c r="G438" s="9">
        <f>MID(SLR479_202312023[[#This Row],[Rok, publikacja, cytowania]],2,4)+0</f>
        <v>2023</v>
      </c>
      <c r="H438" s="9">
        <f>(MID(SLR479_202312023[[#This Row],[Rok, publikacja, cytowania]],FIND(" Cited ",SLR479_202312023[[#This Row],[Rok, publikacja, cytowania]])+7,SLR479_202312023[[#This Row],[IlośćZnakówLCyt]]))+0</f>
        <v>0</v>
      </c>
      <c r="I438" s="9">
        <f>FIND(" Cited ",SLR479_202312023[[#This Row],[Rok, publikacja, cytowania]])+7</f>
        <v>86</v>
      </c>
      <c r="J438" s="9">
        <f>FIND(" times",SLR479_202312023[[#This Row],[Rok, publikacja, cytowania]])</f>
        <v>87</v>
      </c>
      <c r="K438" s="9">
        <f>SLR479_202312023[[#This Row],[koniecLCyt]]-SLR479_202312023[[#This Row],[poczLCyt]]</f>
        <v>1</v>
      </c>
      <c r="L438" s="9">
        <f xml:space="preserve"> FIND(" Cited ",SLR479_202312023[[#This Row],[Rok, publikacja, cytowania]])</f>
        <v>79</v>
      </c>
      <c r="M438" s="9" t="str">
        <f>MID(SLR479_202312023[[#This Row],[Rok, publikacja, cytowania]],1,SLR479_202312023[[#This Row],[L_znaków_bez_cytowań]])</f>
        <v xml:space="preserve">(2023) International Conference on Higher Education Advances, pp. 1113 - 1121, </v>
      </c>
      <c r="N438" s="9" t="s">
        <v>2050</v>
      </c>
      <c r="O438" s="9" t="s">
        <v>2051</v>
      </c>
      <c r="P438" s="9">
        <f>COUNTIF(SLR479_202312023[[#This Row],[streszczenie]],"*"&amp;#REF!&amp;"*")</f>
        <v>0</v>
      </c>
      <c r="Q438" s="9">
        <f>COUNTIFS(SLR479_202312023[[#This Row],[streszczenie]],"*"&amp;#REF!&amp;"*",SLR479_202312023[[#This Row],[streszczenie]],"*"&amp;#REF!&amp;"*")</f>
        <v>0</v>
      </c>
      <c r="R438" s="9" t="s">
        <v>10</v>
      </c>
      <c r="S438" s="9" t="s">
        <v>207</v>
      </c>
      <c r="T438" s="9" t="s">
        <v>12</v>
      </c>
    </row>
    <row r="439" spans="1:20" x14ac:dyDescent="0.45">
      <c r="A439" s="9">
        <v>438</v>
      </c>
      <c r="B439" s="9" t="s">
        <v>2053</v>
      </c>
      <c r="C439" s="9" t="s">
        <v>2056</v>
      </c>
      <c r="D439" s="9" t="str">
        <f>SLR479_202312023[[#This Row],[Rok, publikacja]]&amp;SLR479_202312023[[#This Row],[DOI]]</f>
        <v>(2023) Leading Assessment for Student Success: Ten Tenets that Change Culture and Practice in Student Affairs, pp. 1 - 6, DOI: 10.4324/9781003445609-1</v>
      </c>
      <c r="E439" s="9" t="s">
        <v>2060</v>
      </c>
      <c r="F439" s="9" t="s">
        <v>2057</v>
      </c>
      <c r="G439" s="9">
        <f>MID(SLR479_202312023[[#This Row],[Rok, publikacja, cytowania]],2,4)+0</f>
        <v>2023</v>
      </c>
      <c r="H439" s="9">
        <f>(MID(SLR479_202312023[[#This Row],[Rok, publikacja, cytowania]],FIND(" Cited ",SLR479_202312023[[#This Row],[Rok, publikacja, cytowania]])+7,SLR479_202312023[[#This Row],[IlośćZnakówLCyt]]))+0</f>
        <v>0</v>
      </c>
      <c r="I439" s="9">
        <f>FIND(" Cited ",SLR479_202312023[[#This Row],[Rok, publikacja, cytowania]])+7</f>
        <v>129</v>
      </c>
      <c r="J439" s="9">
        <f>FIND(" times",SLR479_202312023[[#This Row],[Rok, publikacja, cytowania]])</f>
        <v>130</v>
      </c>
      <c r="K439" s="9">
        <f>SLR479_202312023[[#This Row],[koniecLCyt]]-SLR479_202312023[[#This Row],[poczLCyt]]</f>
        <v>1</v>
      </c>
      <c r="L439" s="9">
        <f xml:space="preserve"> FIND(" Cited ",SLR479_202312023[[#This Row],[Rok, publikacja, cytowania]])</f>
        <v>122</v>
      </c>
      <c r="M439" s="9" t="str">
        <f>MID(SLR479_202312023[[#This Row],[Rok, publikacja, cytowania]],1,SLR479_202312023[[#This Row],[L_znaków_bez_cytowań]])</f>
        <v xml:space="preserve">(2023) Leading Assessment for Student Success: Ten Tenets that Change Culture and Practice in Student Affairs, pp. 1 - 6, </v>
      </c>
      <c r="N439" s="9" t="s">
        <v>2058</v>
      </c>
      <c r="O439" s="9" t="s">
        <v>2059</v>
      </c>
      <c r="P439" s="9">
        <f>COUNTIF(SLR479_202312023[[#This Row],[streszczenie]],"*"&amp;#REF!&amp;"*")</f>
        <v>0</v>
      </c>
      <c r="Q439" s="9">
        <f>COUNTIFS(SLR479_202312023[[#This Row],[streszczenie]],"*"&amp;#REF!&amp;"*",SLR479_202312023[[#This Row],[streszczenie]],"*"&amp;#REF!&amp;"*")</f>
        <v>0</v>
      </c>
      <c r="R439" s="9" t="s">
        <v>10</v>
      </c>
      <c r="S439" s="9" t="s">
        <v>307</v>
      </c>
      <c r="T439" s="9" t="s">
        <v>12</v>
      </c>
    </row>
    <row r="440" spans="1:20" x14ac:dyDescent="0.45">
      <c r="A440" s="9">
        <v>439</v>
      </c>
      <c r="B440" s="9" t="s">
        <v>2061</v>
      </c>
      <c r="C440" s="9" t="s">
        <v>2064</v>
      </c>
      <c r="D440" s="9" t="str">
        <f>SLR479_202312023[[#This Row],[Rok, publikacja]]&amp;SLR479_202312023[[#This Row],[DOI]]</f>
        <v>(2023) Practice, 35 (1), pp. 17 - 26, DOI: 10.1080/09503153.2021.1998412</v>
      </c>
      <c r="E440" s="9" t="s">
        <v>2068</v>
      </c>
      <c r="F440" s="9" t="s">
        <v>2065</v>
      </c>
      <c r="G440" s="9">
        <f>MID(SLR479_202312023[[#This Row],[Rok, publikacja, cytowania]],2,4)+0</f>
        <v>2023</v>
      </c>
      <c r="H440" s="9">
        <f>(MID(SLR479_202312023[[#This Row],[Rok, publikacja, cytowania]],FIND(" Cited ",SLR479_202312023[[#This Row],[Rok, publikacja, cytowania]])+7,SLR479_202312023[[#This Row],[IlośćZnakówLCyt]]))+0</f>
        <v>0</v>
      </c>
      <c r="I440" s="9">
        <f>FIND(" Cited ",SLR479_202312023[[#This Row],[Rok, publikacja, cytowania]])+7</f>
        <v>45</v>
      </c>
      <c r="J440" s="9">
        <f>FIND(" times",SLR479_202312023[[#This Row],[Rok, publikacja, cytowania]])</f>
        <v>46</v>
      </c>
      <c r="K440" s="9">
        <f>SLR479_202312023[[#This Row],[koniecLCyt]]-SLR479_202312023[[#This Row],[poczLCyt]]</f>
        <v>1</v>
      </c>
      <c r="L440" s="9">
        <f xml:space="preserve"> FIND(" Cited ",SLR479_202312023[[#This Row],[Rok, publikacja, cytowania]])</f>
        <v>38</v>
      </c>
      <c r="M440" s="9" t="str">
        <f>MID(SLR479_202312023[[#This Row],[Rok, publikacja, cytowania]],1,SLR479_202312023[[#This Row],[L_znaków_bez_cytowań]])</f>
        <v xml:space="preserve">(2023) Practice, 35 (1), pp. 17 - 26, </v>
      </c>
      <c r="N440" s="9" t="s">
        <v>2066</v>
      </c>
      <c r="O440" s="9" t="s">
        <v>2067</v>
      </c>
      <c r="P440" s="9">
        <f>COUNTIF(SLR479_202312023[[#This Row],[streszczenie]],"*"&amp;#REF!&amp;"*")</f>
        <v>0</v>
      </c>
      <c r="Q440" s="9">
        <f>COUNTIFS(SLR479_202312023[[#This Row],[streszczenie]],"*"&amp;#REF!&amp;"*",SLR479_202312023[[#This Row],[streszczenie]],"*"&amp;#REF!&amp;"*")</f>
        <v>0</v>
      </c>
      <c r="R440" s="9" t="s">
        <v>10</v>
      </c>
      <c r="S440" s="9" t="s">
        <v>11</v>
      </c>
      <c r="T440" s="9" t="s">
        <v>12</v>
      </c>
    </row>
    <row r="441" spans="1:20" x14ac:dyDescent="0.45">
      <c r="A441" s="9">
        <v>440</v>
      </c>
      <c r="B441" s="9" t="s">
        <v>1032</v>
      </c>
      <c r="C441" s="9" t="s">
        <v>1034</v>
      </c>
      <c r="D441" s="9" t="str">
        <f>SLR479_202312023[[#This Row],[Rok, publikacja]]&amp;SLR479_202312023[[#This Row],[DOI]]</f>
        <v>(2009) University Science and Mathematics Education in Transition, pp. 197 - 221, DOI: 10.1007/978-0-387-09829-6_10</v>
      </c>
      <c r="E441" s="9" t="s">
        <v>1038</v>
      </c>
      <c r="F441" s="9" t="s">
        <v>1035</v>
      </c>
      <c r="G441" s="9">
        <f>MID(SLR479_202312023[[#This Row],[Rok, publikacja, cytowania]],2,4)+0</f>
        <v>2009</v>
      </c>
      <c r="H441" s="9">
        <f>(MID(SLR479_202312023[[#This Row],[Rok, publikacja, cytowania]],FIND(" Cited ",SLR479_202312023[[#This Row],[Rok, publikacja, cytowania]])+7,SLR479_202312023[[#This Row],[IlośćZnakówLCyt]]))+0</f>
        <v>1</v>
      </c>
      <c r="I441" s="9">
        <f>FIND(" Cited ",SLR479_202312023[[#This Row],[Rok, publikacja, cytowania]])+7</f>
        <v>89</v>
      </c>
      <c r="J441" s="9">
        <f>FIND(" times",SLR479_202312023[[#This Row],[Rok, publikacja, cytowania]])</f>
        <v>90</v>
      </c>
      <c r="K441" s="9">
        <f>SLR479_202312023[[#This Row],[koniecLCyt]]-SLR479_202312023[[#This Row],[poczLCyt]]</f>
        <v>1</v>
      </c>
      <c r="L441" s="9">
        <f xml:space="preserve"> FIND(" Cited ",SLR479_202312023[[#This Row],[Rok, publikacja, cytowania]])</f>
        <v>82</v>
      </c>
      <c r="M441" s="9" t="str">
        <f>MID(SLR479_202312023[[#This Row],[Rok, publikacja, cytowania]],1,SLR479_202312023[[#This Row],[L_znaków_bez_cytowań]])</f>
        <v xml:space="preserve">(2009) University Science and Mathematics Education in Transition, pp. 197 - 221, </v>
      </c>
      <c r="N441" s="9" t="s">
        <v>1036</v>
      </c>
      <c r="O441" s="9" t="s">
        <v>1037</v>
      </c>
      <c r="P441" s="9">
        <f>COUNTIF(SLR479_202312023[[#This Row],[streszczenie]],"*"&amp;#REF!&amp;"*")</f>
        <v>0</v>
      </c>
      <c r="Q441" s="9">
        <f>COUNTIFS(SLR479_202312023[[#This Row],[streszczenie]],"*"&amp;#REF!&amp;"*",SLR479_202312023[[#This Row],[streszczenie]],"*"&amp;#REF!&amp;"*")</f>
        <v>0</v>
      </c>
      <c r="R441" s="9" t="s">
        <v>10</v>
      </c>
      <c r="S441" s="9" t="s">
        <v>128</v>
      </c>
      <c r="T441" s="9" t="s">
        <v>12</v>
      </c>
    </row>
    <row r="442" spans="1:20" x14ac:dyDescent="0.45">
      <c r="A442" s="9">
        <v>441</v>
      </c>
      <c r="B442" s="9" t="s">
        <v>2076</v>
      </c>
      <c r="C442" s="9" t="s">
        <v>2079</v>
      </c>
      <c r="D442" s="9" t="str">
        <f>SLR479_202312023[[#This Row],[Rok, publikacja]]&amp;SLR479_202312023[[#This Row],[DOI]]</f>
        <v>(2023) Higher Education in Asia, Part F3, pp. 171 - 190, DOI: 10.1007/978-981-99-1874-4_10</v>
      </c>
      <c r="E442" s="9" t="s">
        <v>2083</v>
      </c>
      <c r="F442" s="9" t="s">
        <v>2080</v>
      </c>
      <c r="G442" s="9">
        <f>MID(SLR479_202312023[[#This Row],[Rok, publikacja, cytowania]],2,4)+0</f>
        <v>2023</v>
      </c>
      <c r="H442" s="9">
        <f>(MID(SLR479_202312023[[#This Row],[Rok, publikacja, cytowania]],FIND(" Cited ",SLR479_202312023[[#This Row],[Rok, publikacja, cytowania]])+7,SLR479_202312023[[#This Row],[IlośćZnakówLCyt]]))+0</f>
        <v>0</v>
      </c>
      <c r="I442" s="9">
        <f>FIND(" Cited ",SLR479_202312023[[#This Row],[Rok, publikacja, cytowania]])+7</f>
        <v>64</v>
      </c>
      <c r="J442" s="9">
        <f>FIND(" times",SLR479_202312023[[#This Row],[Rok, publikacja, cytowania]])</f>
        <v>65</v>
      </c>
      <c r="K442" s="9">
        <f>SLR479_202312023[[#This Row],[koniecLCyt]]-SLR479_202312023[[#This Row],[poczLCyt]]</f>
        <v>1</v>
      </c>
      <c r="L442" s="9">
        <f xml:space="preserve"> FIND(" Cited ",SLR479_202312023[[#This Row],[Rok, publikacja, cytowania]])</f>
        <v>57</v>
      </c>
      <c r="M442" s="9" t="str">
        <f>MID(SLR479_202312023[[#This Row],[Rok, publikacja, cytowania]],1,SLR479_202312023[[#This Row],[L_znaków_bez_cytowań]])</f>
        <v xml:space="preserve">(2023) Higher Education in Asia, Part F3, pp. 171 - 190, </v>
      </c>
      <c r="N442" s="9" t="s">
        <v>2081</v>
      </c>
      <c r="O442" s="9" t="s">
        <v>2082</v>
      </c>
      <c r="P442" s="9">
        <f>COUNTIF(SLR479_202312023[[#This Row],[streszczenie]],"*"&amp;#REF!&amp;"*")</f>
        <v>0</v>
      </c>
      <c r="Q442" s="9">
        <f>COUNTIFS(SLR479_202312023[[#This Row],[streszczenie]],"*"&amp;#REF!&amp;"*",SLR479_202312023[[#This Row],[streszczenie]],"*"&amp;#REF!&amp;"*")</f>
        <v>0</v>
      </c>
      <c r="R442" s="9" t="s">
        <v>10</v>
      </c>
      <c r="S442" s="9" t="s">
        <v>128</v>
      </c>
      <c r="T442" s="9" t="s">
        <v>12</v>
      </c>
    </row>
    <row r="443" spans="1:20" x14ac:dyDescent="0.45">
      <c r="A443" s="9">
        <v>442</v>
      </c>
      <c r="B443" s="9" t="s">
        <v>2084</v>
      </c>
      <c r="C443" s="9" t="s">
        <v>2087</v>
      </c>
      <c r="D443" s="9" t="str">
        <f>SLR479_202312023[[#This Row],[Rok, publikacja]]&amp;SLR479_202312023[[#This Row],[DOI]]</f>
        <v>(2023) International Journal of Advanced Computer Science and Applications, 14 (8), pp. 150 - 165, DOI: 10.14569/IJACSA.2023.0140818</v>
      </c>
      <c r="E443" s="9" t="s">
        <v>2091</v>
      </c>
      <c r="F443" s="9" t="s">
        <v>2088</v>
      </c>
      <c r="G443" s="9">
        <f>MID(SLR479_202312023[[#This Row],[Rok, publikacja, cytowania]],2,4)+0</f>
        <v>2023</v>
      </c>
      <c r="H443" s="9">
        <f>(MID(SLR479_202312023[[#This Row],[Rok, publikacja, cytowania]],FIND(" Cited ",SLR479_202312023[[#This Row],[Rok, publikacja, cytowania]])+7,SLR479_202312023[[#This Row],[IlośćZnakówLCyt]]))+0</f>
        <v>0</v>
      </c>
      <c r="I443" s="9">
        <f>FIND(" Cited ",SLR479_202312023[[#This Row],[Rok, publikacja, cytowania]])+7</f>
        <v>106</v>
      </c>
      <c r="J443" s="9">
        <f>FIND(" times",SLR479_202312023[[#This Row],[Rok, publikacja, cytowania]])</f>
        <v>107</v>
      </c>
      <c r="K443" s="9">
        <f>SLR479_202312023[[#This Row],[koniecLCyt]]-SLR479_202312023[[#This Row],[poczLCyt]]</f>
        <v>1</v>
      </c>
      <c r="L443" s="9">
        <f xml:space="preserve"> FIND(" Cited ",SLR479_202312023[[#This Row],[Rok, publikacja, cytowania]])</f>
        <v>99</v>
      </c>
      <c r="M443" s="9" t="str">
        <f>MID(SLR479_202312023[[#This Row],[Rok, publikacja, cytowania]],1,SLR479_202312023[[#This Row],[L_znaków_bez_cytowań]])</f>
        <v xml:space="preserve">(2023) International Journal of Advanced Computer Science and Applications, 14 (8), pp. 150 - 165, </v>
      </c>
      <c r="N443" s="9" t="s">
        <v>2089</v>
      </c>
      <c r="O443" s="9" t="s">
        <v>2090</v>
      </c>
      <c r="P443" s="9">
        <f>COUNTIF(SLR479_202312023[[#This Row],[streszczenie]],"*"&amp;#REF!&amp;"*")</f>
        <v>0</v>
      </c>
      <c r="Q443" s="9">
        <f>COUNTIFS(SLR479_202312023[[#This Row],[streszczenie]],"*"&amp;#REF!&amp;"*",SLR479_202312023[[#This Row],[streszczenie]],"*"&amp;#REF!&amp;"*")</f>
        <v>0</v>
      </c>
      <c r="R443" s="9" t="s">
        <v>10</v>
      </c>
      <c r="S443" s="9" t="s">
        <v>11</v>
      </c>
      <c r="T443" s="9" t="s">
        <v>12</v>
      </c>
    </row>
    <row r="444" spans="1:20" x14ac:dyDescent="0.45">
      <c r="A444" s="9">
        <v>443</v>
      </c>
      <c r="B444" s="9" t="s">
        <v>1039</v>
      </c>
      <c r="C444" s="9" t="s">
        <v>1042</v>
      </c>
      <c r="D444" s="9" t="str">
        <f>SLR479_202312023[[#This Row],[Rok, publikacja]]&amp;SLR479_202312023[[#This Row],[DOI]]</f>
        <v>(2023) International Journal of Management Education, 21 (3), art. no. 100878, DOI: 10.1016/j.ijme.2023.100878</v>
      </c>
      <c r="E444" s="9" t="s">
        <v>1046</v>
      </c>
      <c r="F444" s="9" t="s">
        <v>1043</v>
      </c>
      <c r="G444" s="9">
        <f>MID(SLR479_202312023[[#This Row],[Rok, publikacja, cytowania]],2,4)+0</f>
        <v>2023</v>
      </c>
      <c r="H444" s="9">
        <f>(MID(SLR479_202312023[[#This Row],[Rok, publikacja, cytowania]],FIND(" Cited ",SLR479_202312023[[#This Row],[Rok, publikacja, cytowania]])+7,SLR479_202312023[[#This Row],[IlośćZnakówLCyt]]))+0</f>
        <v>0</v>
      </c>
      <c r="I444" s="9">
        <f>FIND(" Cited ",SLR479_202312023[[#This Row],[Rok, publikacja, cytowania]])+7</f>
        <v>86</v>
      </c>
      <c r="J444" s="9">
        <f>FIND(" times",SLR479_202312023[[#This Row],[Rok, publikacja, cytowania]])</f>
        <v>87</v>
      </c>
      <c r="K444" s="9">
        <f>SLR479_202312023[[#This Row],[koniecLCyt]]-SLR479_202312023[[#This Row],[poczLCyt]]</f>
        <v>1</v>
      </c>
      <c r="L444" s="9">
        <f xml:space="preserve"> FIND(" Cited ",SLR479_202312023[[#This Row],[Rok, publikacja, cytowania]])</f>
        <v>79</v>
      </c>
      <c r="M444" s="9" t="str">
        <f>MID(SLR479_202312023[[#This Row],[Rok, publikacja, cytowania]],1,SLR479_202312023[[#This Row],[L_znaków_bez_cytowań]])</f>
        <v xml:space="preserve">(2023) International Journal of Management Education, 21 (3), art. no. 100878, </v>
      </c>
      <c r="N444" s="9" t="s">
        <v>1044</v>
      </c>
      <c r="O444" s="9" t="s">
        <v>1045</v>
      </c>
      <c r="P444" s="9">
        <f>COUNTIF(SLR479_202312023[[#This Row],[streszczenie]],"*"&amp;#REF!&amp;"*")</f>
        <v>0</v>
      </c>
      <c r="Q444" s="9">
        <f>COUNTIFS(SLR479_202312023[[#This Row],[streszczenie]],"*"&amp;#REF!&amp;"*",SLR479_202312023[[#This Row],[streszczenie]],"*"&amp;#REF!&amp;"*")</f>
        <v>0</v>
      </c>
      <c r="R444" s="9" t="s">
        <v>10</v>
      </c>
      <c r="S444" s="9" t="s">
        <v>11</v>
      </c>
      <c r="T444" s="9" t="s">
        <v>12</v>
      </c>
    </row>
    <row r="445" spans="1:20" x14ac:dyDescent="0.45">
      <c r="A445" s="9">
        <v>444</v>
      </c>
      <c r="B445" s="9" t="s">
        <v>3959</v>
      </c>
      <c r="C445" s="9" t="s">
        <v>3961</v>
      </c>
      <c r="D445" s="9" t="str">
        <f>SLR479_202312023[[#This Row],[Rok, publikacja]]&amp;SLR479_202312023[[#This Row],[DOI]]</f>
        <v>(2023) Humanities and Social Sciences Letters, 11 (3), pp. 282 - 294, DOI: 10.18488/73.v11i3.3439</v>
      </c>
      <c r="E445" s="9" t="s">
        <v>3965</v>
      </c>
      <c r="F445" s="9" t="s">
        <v>3962</v>
      </c>
      <c r="G445" s="9">
        <f>MID(SLR479_202312023[[#This Row],[Rok, publikacja, cytowania]],2,4)+0</f>
        <v>2023</v>
      </c>
      <c r="H445" s="9">
        <f>(MID(SLR479_202312023[[#This Row],[Rok, publikacja, cytowania]],FIND(" Cited ",SLR479_202312023[[#This Row],[Rok, publikacja, cytowania]])+7,SLR479_202312023[[#This Row],[IlośćZnakówLCyt]]))+0</f>
        <v>0</v>
      </c>
      <c r="I445" s="9">
        <f>FIND(" Cited ",SLR479_202312023[[#This Row],[Rok, publikacja, cytowania]])+7</f>
        <v>77</v>
      </c>
      <c r="J445" s="9">
        <f>FIND(" times",SLR479_202312023[[#This Row],[Rok, publikacja, cytowania]])</f>
        <v>78</v>
      </c>
      <c r="K445" s="9">
        <f>SLR479_202312023[[#This Row],[koniecLCyt]]-SLR479_202312023[[#This Row],[poczLCyt]]</f>
        <v>1</v>
      </c>
      <c r="L445" s="9">
        <f xml:space="preserve"> FIND(" Cited ",SLR479_202312023[[#This Row],[Rok, publikacja, cytowania]])</f>
        <v>70</v>
      </c>
      <c r="M445" s="9" t="str">
        <f>MID(SLR479_202312023[[#This Row],[Rok, publikacja, cytowania]],1,SLR479_202312023[[#This Row],[L_znaków_bez_cytowań]])</f>
        <v xml:space="preserve">(2023) Humanities and Social Sciences Letters, 11 (3), pp. 282 - 294, </v>
      </c>
      <c r="N445" s="9" t="s">
        <v>3963</v>
      </c>
      <c r="O445" s="9" t="s">
        <v>3964</v>
      </c>
      <c r="P445" s="9">
        <f>COUNTIF(SLR479_202312023[[#This Row],[streszczenie]],"*"&amp;#REF!&amp;"*")</f>
        <v>0</v>
      </c>
      <c r="Q445" s="9">
        <f>COUNTIFS(SLR479_202312023[[#This Row],[streszczenie]],"*"&amp;#REF!&amp;"*",SLR479_202312023[[#This Row],[streszczenie]],"*"&amp;#REF!&amp;"*")</f>
        <v>0</v>
      </c>
      <c r="R445" s="9" t="s">
        <v>10</v>
      </c>
      <c r="S445" s="9" t="s">
        <v>11</v>
      </c>
      <c r="T445" s="9" t="s">
        <v>12</v>
      </c>
    </row>
    <row r="446" spans="1:20" x14ac:dyDescent="0.45">
      <c r="A446" s="9">
        <v>445</v>
      </c>
      <c r="B446" s="9" t="s">
        <v>2107</v>
      </c>
      <c r="C446" s="9" t="s">
        <v>2110</v>
      </c>
      <c r="D446" s="9" t="str">
        <f>SLR479_202312023[[#This Row],[Rok, publikacja]]&amp;SLR479_202312023[[#This Row],[DOI]]</f>
        <v>(2023) ASEE Annual Conference and Exposition, Conference Proceedings, 0</v>
      </c>
      <c r="E446" s="9" t="s">
        <v>2112</v>
      </c>
      <c r="F446" s="9" t="s">
        <v>1572</v>
      </c>
      <c r="G446" s="9">
        <f>MID(SLR479_202312023[[#This Row],[Rok, publikacja, cytowania]],2,4)+0</f>
        <v>2023</v>
      </c>
      <c r="H446" s="9">
        <f>(MID(SLR479_202312023[[#This Row],[Rok, publikacja, cytowania]],FIND(" Cited ",SLR479_202312023[[#This Row],[Rok, publikacja, cytowania]])+7,SLR479_202312023[[#This Row],[IlośćZnakówLCyt]]))+0</f>
        <v>0</v>
      </c>
      <c r="I446" s="9">
        <f>FIND(" Cited ",SLR479_202312023[[#This Row],[Rok, publikacja, cytowania]])+7</f>
        <v>77</v>
      </c>
      <c r="J446" s="9">
        <f>FIND(" times",SLR479_202312023[[#This Row],[Rok, publikacja, cytowania]])</f>
        <v>78</v>
      </c>
      <c r="K446" s="9">
        <f>SLR479_202312023[[#This Row],[koniecLCyt]]-SLR479_202312023[[#This Row],[poczLCyt]]</f>
        <v>1</v>
      </c>
      <c r="L446" s="9">
        <f xml:space="preserve"> FIND(" Cited ",SLR479_202312023[[#This Row],[Rok, publikacja, cytowania]])</f>
        <v>70</v>
      </c>
      <c r="M446" s="9" t="str">
        <f>MID(SLR479_202312023[[#This Row],[Rok, publikacja, cytowania]],1,SLR479_202312023[[#This Row],[L_znaków_bez_cytowań]])</f>
        <v xml:space="preserve">(2023) ASEE Annual Conference and Exposition, Conference Proceedings, </v>
      </c>
      <c r="N446" s="9">
        <v>0</v>
      </c>
      <c r="O446" s="9" t="s">
        <v>2111</v>
      </c>
      <c r="P446" s="9">
        <f>COUNTIF(SLR479_202312023[[#This Row],[streszczenie]],"*"&amp;#REF!&amp;"*")</f>
        <v>0</v>
      </c>
      <c r="Q446" s="9">
        <f>COUNTIFS(SLR479_202312023[[#This Row],[streszczenie]],"*"&amp;#REF!&amp;"*",SLR479_202312023[[#This Row],[streszczenie]],"*"&amp;#REF!&amp;"*")</f>
        <v>0</v>
      </c>
      <c r="R446" s="9" t="s">
        <v>10</v>
      </c>
      <c r="S446" s="9" t="s">
        <v>207</v>
      </c>
      <c r="T446" s="9" t="s">
        <v>12</v>
      </c>
    </row>
    <row r="447" spans="1:20" x14ac:dyDescent="0.45">
      <c r="A447" s="9">
        <v>446</v>
      </c>
      <c r="B447" s="9" t="s">
        <v>3966</v>
      </c>
      <c r="C447" s="9" t="s">
        <v>3969</v>
      </c>
      <c r="D447" s="9" t="str">
        <f>SLR479_202312023[[#This Row],[Rok, publikacja]]&amp;SLR479_202312023[[#This Row],[DOI]]</f>
        <v>(2023) Journal of Contingencies and Crisis Management, DOI: 10.1111/1468-5973.12508</v>
      </c>
      <c r="E447" s="9" t="s">
        <v>3973</v>
      </c>
      <c r="F447" s="9" t="s">
        <v>3970</v>
      </c>
      <c r="G447" s="9">
        <f>MID(SLR479_202312023[[#This Row],[Rok, publikacja, cytowania]],2,4)+0</f>
        <v>2023</v>
      </c>
      <c r="H447" s="9">
        <f>(MID(SLR479_202312023[[#This Row],[Rok, publikacja, cytowania]],FIND(" Cited ",SLR479_202312023[[#This Row],[Rok, publikacja, cytowania]])+7,SLR479_202312023[[#This Row],[IlośćZnakówLCyt]]))+0</f>
        <v>0</v>
      </c>
      <c r="I447" s="9">
        <f>FIND(" Cited ",SLR479_202312023[[#This Row],[Rok, publikacja, cytowania]])+7</f>
        <v>62</v>
      </c>
      <c r="J447" s="9">
        <f>FIND(" times",SLR479_202312023[[#This Row],[Rok, publikacja, cytowania]])</f>
        <v>63</v>
      </c>
      <c r="K447" s="9">
        <f>SLR479_202312023[[#This Row],[koniecLCyt]]-SLR479_202312023[[#This Row],[poczLCyt]]</f>
        <v>1</v>
      </c>
      <c r="L447" s="9">
        <f xml:space="preserve"> FIND(" Cited ",SLR479_202312023[[#This Row],[Rok, publikacja, cytowania]])</f>
        <v>55</v>
      </c>
      <c r="M447" s="9" t="str">
        <f>MID(SLR479_202312023[[#This Row],[Rok, publikacja, cytowania]],1,SLR479_202312023[[#This Row],[L_znaków_bez_cytowań]])</f>
        <v xml:space="preserve">(2023) Journal of Contingencies and Crisis Management, </v>
      </c>
      <c r="N447" s="9" t="s">
        <v>3971</v>
      </c>
      <c r="O447" s="9" t="s">
        <v>3972</v>
      </c>
      <c r="P447" s="9">
        <f>COUNTIF(SLR479_202312023[[#This Row],[streszczenie]],"*"&amp;#REF!&amp;"*")</f>
        <v>0</v>
      </c>
      <c r="Q447" s="9">
        <f>COUNTIFS(SLR479_202312023[[#This Row],[streszczenie]],"*"&amp;#REF!&amp;"*",SLR479_202312023[[#This Row],[streszczenie]],"*"&amp;#REF!&amp;"*")</f>
        <v>0</v>
      </c>
      <c r="R447" s="9" t="s">
        <v>10</v>
      </c>
      <c r="S447" s="9" t="s">
        <v>11</v>
      </c>
      <c r="T447" s="9" t="s">
        <v>12</v>
      </c>
    </row>
    <row r="448" spans="1:20" x14ac:dyDescent="0.45">
      <c r="A448" s="9">
        <v>447</v>
      </c>
      <c r="B448" s="9" t="s">
        <v>2129</v>
      </c>
      <c r="C448" s="9" t="s">
        <v>2132</v>
      </c>
      <c r="D448" s="9" t="str">
        <f>SLR479_202312023[[#This Row],[Rok, publikacja]]&amp;SLR479_202312023[[#This Row],[DOI]]</f>
        <v>(2023) Community Development, DOI: 10.1080/15575330.2023.2201709</v>
      </c>
      <c r="E448" s="9" t="s">
        <v>2136</v>
      </c>
      <c r="F448" s="9" t="s">
        <v>2133</v>
      </c>
      <c r="G448" s="9">
        <f>MID(SLR479_202312023[[#This Row],[Rok, publikacja, cytowania]],2,4)+0</f>
        <v>2023</v>
      </c>
      <c r="H448" s="9">
        <f>(MID(SLR479_202312023[[#This Row],[Rok, publikacja, cytowania]],FIND(" Cited ",SLR479_202312023[[#This Row],[Rok, publikacja, cytowania]])+7,SLR479_202312023[[#This Row],[IlośćZnakówLCyt]]))+0</f>
        <v>0</v>
      </c>
      <c r="I448" s="9">
        <f>FIND(" Cited ",SLR479_202312023[[#This Row],[Rok, publikacja, cytowania]])+7</f>
        <v>37</v>
      </c>
      <c r="J448" s="9">
        <f>FIND(" times",SLR479_202312023[[#This Row],[Rok, publikacja, cytowania]])</f>
        <v>38</v>
      </c>
      <c r="K448" s="9">
        <f>SLR479_202312023[[#This Row],[koniecLCyt]]-SLR479_202312023[[#This Row],[poczLCyt]]</f>
        <v>1</v>
      </c>
      <c r="L448" s="9">
        <f xml:space="preserve"> FIND(" Cited ",SLR479_202312023[[#This Row],[Rok, publikacja, cytowania]])</f>
        <v>30</v>
      </c>
      <c r="M448" s="9" t="str">
        <f>MID(SLR479_202312023[[#This Row],[Rok, publikacja, cytowania]],1,SLR479_202312023[[#This Row],[L_znaków_bez_cytowań]])</f>
        <v xml:space="preserve">(2023) Community Development, </v>
      </c>
      <c r="N448" s="9" t="s">
        <v>2134</v>
      </c>
      <c r="O448" s="9" t="s">
        <v>2135</v>
      </c>
      <c r="P448" s="9">
        <f>COUNTIF(SLR479_202312023[[#This Row],[streszczenie]],"*"&amp;#REF!&amp;"*")</f>
        <v>0</v>
      </c>
      <c r="Q448" s="9">
        <f>COUNTIFS(SLR479_202312023[[#This Row],[streszczenie]],"*"&amp;#REF!&amp;"*",SLR479_202312023[[#This Row],[streszczenie]],"*"&amp;#REF!&amp;"*")</f>
        <v>0</v>
      </c>
      <c r="R448" s="9" t="s">
        <v>10</v>
      </c>
      <c r="S448" s="9" t="s">
        <v>11</v>
      </c>
      <c r="T448" s="9" t="s">
        <v>12</v>
      </c>
    </row>
    <row r="449" spans="1:20" x14ac:dyDescent="0.45">
      <c r="A449" s="9">
        <v>448</v>
      </c>
      <c r="B449" s="9" t="s">
        <v>1085</v>
      </c>
      <c r="C449" s="9" t="s">
        <v>1088</v>
      </c>
      <c r="D449" s="9" t="str">
        <f>SLR479_202312023[[#This Row],[Rok, publikacja]]&amp;SLR479_202312023[[#This Row],[DOI]]</f>
        <v>(2023) International Journal of Evaluation and Research in Education, 12 (4), pp. 2286 - 2301, DOI: 10.11591/ijere.v12i4.25103</v>
      </c>
      <c r="E449" s="9" t="s">
        <v>1092</v>
      </c>
      <c r="F449" s="9" t="s">
        <v>1089</v>
      </c>
      <c r="G449" s="9">
        <f>MID(SLR479_202312023[[#This Row],[Rok, publikacja, cytowania]],2,4)+0</f>
        <v>2023</v>
      </c>
      <c r="H449" s="9">
        <f>(MID(SLR479_202312023[[#This Row],[Rok, publikacja, cytowania]],FIND(" Cited ",SLR479_202312023[[#This Row],[Rok, publikacja, cytowania]])+7,SLR479_202312023[[#This Row],[IlośćZnakówLCyt]]))+0</f>
        <v>0</v>
      </c>
      <c r="I449" s="9">
        <f>FIND(" Cited ",SLR479_202312023[[#This Row],[Rok, publikacja, cytowania]])+7</f>
        <v>102</v>
      </c>
      <c r="J449" s="9">
        <f>FIND(" times",SLR479_202312023[[#This Row],[Rok, publikacja, cytowania]])</f>
        <v>103</v>
      </c>
      <c r="K449" s="9">
        <f>SLR479_202312023[[#This Row],[koniecLCyt]]-SLR479_202312023[[#This Row],[poczLCyt]]</f>
        <v>1</v>
      </c>
      <c r="L449" s="9">
        <f xml:space="preserve"> FIND(" Cited ",SLR479_202312023[[#This Row],[Rok, publikacja, cytowania]])</f>
        <v>95</v>
      </c>
      <c r="M449" s="9" t="str">
        <f>MID(SLR479_202312023[[#This Row],[Rok, publikacja, cytowania]],1,SLR479_202312023[[#This Row],[L_znaków_bez_cytowań]])</f>
        <v xml:space="preserve">(2023) International Journal of Evaluation and Research in Education, 12 (4), pp. 2286 - 2301, </v>
      </c>
      <c r="N449" s="9" t="s">
        <v>1090</v>
      </c>
      <c r="O449" s="9" t="s">
        <v>1091</v>
      </c>
      <c r="P449" s="9">
        <f>COUNTIF(SLR479_202312023[[#This Row],[streszczenie]],"*"&amp;#REF!&amp;"*")</f>
        <v>0</v>
      </c>
      <c r="Q449" s="9">
        <f>COUNTIFS(SLR479_202312023[[#This Row],[streszczenie]],"*"&amp;#REF!&amp;"*",SLR479_202312023[[#This Row],[streszczenie]],"*"&amp;#REF!&amp;"*")</f>
        <v>0</v>
      </c>
      <c r="R449" s="9" t="s">
        <v>10</v>
      </c>
      <c r="S449" s="9" t="s">
        <v>11</v>
      </c>
      <c r="T449" s="9" t="s">
        <v>12</v>
      </c>
    </row>
    <row r="450" spans="1:20" x14ac:dyDescent="0.45">
      <c r="A450" s="9">
        <v>449</v>
      </c>
      <c r="B450" s="9" t="s">
        <v>3974</v>
      </c>
      <c r="C450" s="9" t="s">
        <v>3977</v>
      </c>
      <c r="D450" s="9" t="str">
        <f>SLR479_202312023[[#This Row],[Rok, publikacja]]&amp;SLR479_202312023[[#This Row],[DOI]]</f>
        <v>(2023) ASEE Annual Conference and Exposition, Conference Proceedings, 0</v>
      </c>
      <c r="E450" s="9" t="s">
        <v>3979</v>
      </c>
      <c r="F450" s="9" t="s">
        <v>1572</v>
      </c>
      <c r="G450" s="9">
        <f>MID(SLR479_202312023[[#This Row],[Rok, publikacja, cytowania]],2,4)+0</f>
        <v>2023</v>
      </c>
      <c r="H450" s="9">
        <f>(MID(SLR479_202312023[[#This Row],[Rok, publikacja, cytowania]],FIND(" Cited ",SLR479_202312023[[#This Row],[Rok, publikacja, cytowania]])+7,SLR479_202312023[[#This Row],[IlośćZnakówLCyt]]))+0</f>
        <v>0</v>
      </c>
      <c r="I450" s="9">
        <f>FIND(" Cited ",SLR479_202312023[[#This Row],[Rok, publikacja, cytowania]])+7</f>
        <v>77</v>
      </c>
      <c r="J450" s="9">
        <f>FIND(" times",SLR479_202312023[[#This Row],[Rok, publikacja, cytowania]])</f>
        <v>78</v>
      </c>
      <c r="K450" s="9">
        <f>SLR479_202312023[[#This Row],[koniecLCyt]]-SLR479_202312023[[#This Row],[poczLCyt]]</f>
        <v>1</v>
      </c>
      <c r="L450" s="9">
        <f xml:space="preserve"> FIND(" Cited ",SLR479_202312023[[#This Row],[Rok, publikacja, cytowania]])</f>
        <v>70</v>
      </c>
      <c r="M450" s="9" t="str">
        <f>MID(SLR479_202312023[[#This Row],[Rok, publikacja, cytowania]],1,SLR479_202312023[[#This Row],[L_znaków_bez_cytowań]])</f>
        <v xml:space="preserve">(2023) ASEE Annual Conference and Exposition, Conference Proceedings, </v>
      </c>
      <c r="N450" s="9">
        <v>0</v>
      </c>
      <c r="O450" s="9" t="s">
        <v>3978</v>
      </c>
      <c r="P450" s="9">
        <f>COUNTIF(SLR479_202312023[[#This Row],[streszczenie]],"*"&amp;#REF!&amp;"*")</f>
        <v>0</v>
      </c>
      <c r="Q450" s="9">
        <f>COUNTIFS(SLR479_202312023[[#This Row],[streszczenie]],"*"&amp;#REF!&amp;"*",SLR479_202312023[[#This Row],[streszczenie]],"*"&amp;#REF!&amp;"*")</f>
        <v>0</v>
      </c>
      <c r="R450" s="9" t="s">
        <v>10</v>
      </c>
      <c r="S450" s="9" t="s">
        <v>207</v>
      </c>
      <c r="T450" s="9" t="s">
        <v>12</v>
      </c>
    </row>
    <row r="451" spans="1:20" x14ac:dyDescent="0.45">
      <c r="A451" s="9">
        <v>450</v>
      </c>
      <c r="B451" s="9" t="s">
        <v>2160</v>
      </c>
      <c r="C451" s="9" t="s">
        <v>2163</v>
      </c>
      <c r="D451" s="9" t="str">
        <f>SLR479_202312023[[#This Row],[Rok, publikacja]]&amp;SLR479_202312023[[#This Row],[DOI]]</f>
        <v>(2023) AERA Open, 9, DOI: 10.1177/23328584231205478</v>
      </c>
      <c r="E451" s="9" t="s">
        <v>2167</v>
      </c>
      <c r="F451" s="9" t="s">
        <v>2164</v>
      </c>
      <c r="G451" s="9">
        <f>MID(SLR479_202312023[[#This Row],[Rok, publikacja, cytowania]],2,4)+0</f>
        <v>2023</v>
      </c>
      <c r="H451" s="9">
        <f>(MID(SLR479_202312023[[#This Row],[Rok, publikacja, cytowania]],FIND(" Cited ",SLR479_202312023[[#This Row],[Rok, publikacja, cytowania]])+7,SLR479_202312023[[#This Row],[IlośćZnakówLCyt]]))+0</f>
        <v>0</v>
      </c>
      <c r="I451" s="9">
        <f>FIND(" Cited ",SLR479_202312023[[#This Row],[Rok, publikacja, cytowania]])+7</f>
        <v>28</v>
      </c>
      <c r="J451" s="9">
        <f>FIND(" times",SLR479_202312023[[#This Row],[Rok, publikacja, cytowania]])</f>
        <v>29</v>
      </c>
      <c r="K451" s="9">
        <f>SLR479_202312023[[#This Row],[koniecLCyt]]-SLR479_202312023[[#This Row],[poczLCyt]]</f>
        <v>1</v>
      </c>
      <c r="L451" s="9">
        <f xml:space="preserve"> FIND(" Cited ",SLR479_202312023[[#This Row],[Rok, publikacja, cytowania]])</f>
        <v>21</v>
      </c>
      <c r="M451" s="9" t="str">
        <f>MID(SLR479_202312023[[#This Row],[Rok, publikacja, cytowania]],1,SLR479_202312023[[#This Row],[L_znaków_bez_cytowań]])</f>
        <v xml:space="preserve">(2023) AERA Open, 9, </v>
      </c>
      <c r="N451" s="9" t="s">
        <v>2165</v>
      </c>
      <c r="O451" s="9" t="s">
        <v>2166</v>
      </c>
      <c r="P451" s="9">
        <f>COUNTIF(SLR479_202312023[[#This Row],[streszczenie]],"*"&amp;#REF!&amp;"*")</f>
        <v>0</v>
      </c>
      <c r="Q451" s="9">
        <f>COUNTIFS(SLR479_202312023[[#This Row],[streszczenie]],"*"&amp;#REF!&amp;"*",SLR479_202312023[[#This Row],[streszczenie]],"*"&amp;#REF!&amp;"*")</f>
        <v>0</v>
      </c>
      <c r="R451" s="9" t="s">
        <v>10</v>
      </c>
      <c r="S451" s="9" t="s">
        <v>11</v>
      </c>
      <c r="T451" s="9" t="s">
        <v>12</v>
      </c>
    </row>
    <row r="452" spans="1:20" x14ac:dyDescent="0.45">
      <c r="A452" s="9">
        <v>451</v>
      </c>
      <c r="B452" s="9" t="s">
        <v>1109</v>
      </c>
      <c r="C452" s="9" t="s">
        <v>1111</v>
      </c>
      <c r="D452" s="9" t="str">
        <f>SLR479_202312023[[#This Row],[Rok, publikacja]]&amp;SLR479_202312023[[#This Row],[DOI]]</f>
        <v>(2015) International and Development Education, pp. 25 - 36, DOI: 10.1057/9781137491923_3</v>
      </c>
      <c r="E452" s="9" t="s">
        <v>1115</v>
      </c>
      <c r="F452" s="9" t="s">
        <v>1112</v>
      </c>
      <c r="G452" s="9">
        <f>MID(SLR479_202312023[[#This Row],[Rok, publikacja, cytowania]],2,4)+0</f>
        <v>2015</v>
      </c>
      <c r="H452" s="9">
        <f>(MID(SLR479_202312023[[#This Row],[Rok, publikacja, cytowania]],FIND(" Cited ",SLR479_202312023[[#This Row],[Rok, publikacja, cytowania]])+7,SLR479_202312023[[#This Row],[IlośćZnakówLCyt]]))+0</f>
        <v>1</v>
      </c>
      <c r="I452" s="9">
        <f>FIND(" Cited ",SLR479_202312023[[#This Row],[Rok, publikacja, cytowania]])+7</f>
        <v>68</v>
      </c>
      <c r="J452" s="9">
        <f>FIND(" times",SLR479_202312023[[#This Row],[Rok, publikacja, cytowania]])</f>
        <v>69</v>
      </c>
      <c r="K452" s="9">
        <f>SLR479_202312023[[#This Row],[koniecLCyt]]-SLR479_202312023[[#This Row],[poczLCyt]]</f>
        <v>1</v>
      </c>
      <c r="L452" s="9">
        <f xml:space="preserve"> FIND(" Cited ",SLR479_202312023[[#This Row],[Rok, publikacja, cytowania]])</f>
        <v>61</v>
      </c>
      <c r="M452" s="9" t="str">
        <f>MID(SLR479_202312023[[#This Row],[Rok, publikacja, cytowania]],1,SLR479_202312023[[#This Row],[L_znaków_bez_cytowań]])</f>
        <v xml:space="preserve">(2015) International and Development Education, pp. 25 - 36, </v>
      </c>
      <c r="N452" s="9" t="s">
        <v>1113</v>
      </c>
      <c r="O452" s="9" t="s">
        <v>1114</v>
      </c>
      <c r="P452" s="9">
        <f>COUNTIF(SLR479_202312023[[#This Row],[streszczenie]],"*"&amp;#REF!&amp;"*")</f>
        <v>0</v>
      </c>
      <c r="Q452" s="9">
        <f>COUNTIFS(SLR479_202312023[[#This Row],[streszczenie]],"*"&amp;#REF!&amp;"*",SLR479_202312023[[#This Row],[streszczenie]],"*"&amp;#REF!&amp;"*")</f>
        <v>0</v>
      </c>
      <c r="R452" s="9" t="s">
        <v>10</v>
      </c>
      <c r="S452" s="9" t="s">
        <v>128</v>
      </c>
      <c r="T452" s="9" t="s">
        <v>12</v>
      </c>
    </row>
    <row r="453" spans="1:20" x14ac:dyDescent="0.45">
      <c r="A453" s="9">
        <v>452</v>
      </c>
      <c r="B453" s="9" t="s">
        <v>1560</v>
      </c>
      <c r="C453" s="9" t="s">
        <v>1563</v>
      </c>
      <c r="D453" s="9" t="str">
        <f>SLR479_202312023[[#This Row],[Rok, publikacja]]&amp;SLR479_202312023[[#This Row],[DOI]]</f>
        <v>(2023) Journal of Higher Education Theory and Practice, 23 (6), pp. 1 - 14, DOI: 10.33423/jhetp.v23i6.5957</v>
      </c>
      <c r="E453" s="9" t="s">
        <v>1567</v>
      </c>
      <c r="F453" s="9" t="s">
        <v>1564</v>
      </c>
      <c r="G453" s="9">
        <f>MID(SLR479_202312023[[#This Row],[Rok, publikacja, cytowania]],2,4)+0</f>
        <v>2023</v>
      </c>
      <c r="H453" s="9">
        <f>(MID(SLR479_202312023[[#This Row],[Rok, publikacja, cytowania]],FIND(" Cited ",SLR479_202312023[[#This Row],[Rok, publikacja, cytowania]])+7,SLR479_202312023[[#This Row],[IlośćZnakówLCyt]]))+0</f>
        <v>0</v>
      </c>
      <c r="I453" s="9">
        <f>FIND(" Cited ",SLR479_202312023[[#This Row],[Rok, publikacja, cytowania]])+7</f>
        <v>83</v>
      </c>
      <c r="J453" s="9">
        <f>FIND(" times",SLR479_202312023[[#This Row],[Rok, publikacja, cytowania]])</f>
        <v>84</v>
      </c>
      <c r="K453" s="9">
        <f>SLR479_202312023[[#This Row],[koniecLCyt]]-SLR479_202312023[[#This Row],[poczLCyt]]</f>
        <v>1</v>
      </c>
      <c r="L453" s="9">
        <f xml:space="preserve"> FIND(" Cited ",SLR479_202312023[[#This Row],[Rok, publikacja, cytowania]])</f>
        <v>76</v>
      </c>
      <c r="M453" s="9" t="str">
        <f>MID(SLR479_202312023[[#This Row],[Rok, publikacja, cytowania]],1,SLR479_202312023[[#This Row],[L_znaków_bez_cytowań]])</f>
        <v xml:space="preserve">(2023) Journal of Higher Education Theory and Practice, 23 (6), pp. 1 - 14, </v>
      </c>
      <c r="N453" s="9" t="s">
        <v>1565</v>
      </c>
      <c r="O453" s="9" t="s">
        <v>1566</v>
      </c>
      <c r="P453" s="9">
        <f>COUNTIF(SLR479_202312023[[#This Row],[streszczenie]],"*"&amp;#REF!&amp;"*")</f>
        <v>0</v>
      </c>
      <c r="Q453" s="9">
        <f>COUNTIFS(SLR479_202312023[[#This Row],[streszczenie]],"*"&amp;#REF!&amp;"*",SLR479_202312023[[#This Row],[streszczenie]],"*"&amp;#REF!&amp;"*")</f>
        <v>0</v>
      </c>
      <c r="R453" s="9" t="s">
        <v>10</v>
      </c>
      <c r="S453" s="9" t="s">
        <v>11</v>
      </c>
      <c r="T453" s="9" t="s">
        <v>12</v>
      </c>
    </row>
    <row r="454" spans="1:20" x14ac:dyDescent="0.45">
      <c r="A454" s="9">
        <v>453</v>
      </c>
      <c r="B454" s="9" t="s">
        <v>1130</v>
      </c>
      <c r="C454" s="9" t="s">
        <v>1133</v>
      </c>
      <c r="D454" s="9" t="str">
        <f>SLR479_202312023[[#This Row],[Rok, publikacja]]&amp;SLR479_202312023[[#This Row],[DOI]]</f>
        <v>(2023) Journal of Applied Research in Higher Education, 15 (5), pp. 1530 - 1543, DOI: 10.1108/JARHE-08-2022-0241</v>
      </c>
      <c r="E454" s="9" t="s">
        <v>1137</v>
      </c>
      <c r="F454" s="9" t="s">
        <v>1134</v>
      </c>
      <c r="G454" s="9">
        <f>MID(SLR479_202312023[[#This Row],[Rok, publikacja, cytowania]],2,4)+0</f>
        <v>2023</v>
      </c>
      <c r="H454" s="9">
        <f>(MID(SLR479_202312023[[#This Row],[Rok, publikacja, cytowania]],FIND(" Cited ",SLR479_202312023[[#This Row],[Rok, publikacja, cytowania]])+7,SLR479_202312023[[#This Row],[IlośćZnakówLCyt]]))+0</f>
        <v>0</v>
      </c>
      <c r="I454" s="9">
        <f>FIND(" Cited ",SLR479_202312023[[#This Row],[Rok, publikacja, cytowania]])+7</f>
        <v>88</v>
      </c>
      <c r="J454" s="9">
        <f>FIND(" times",SLR479_202312023[[#This Row],[Rok, publikacja, cytowania]])</f>
        <v>89</v>
      </c>
      <c r="K454" s="9">
        <f>SLR479_202312023[[#This Row],[koniecLCyt]]-SLR479_202312023[[#This Row],[poczLCyt]]</f>
        <v>1</v>
      </c>
      <c r="L454" s="9">
        <f xml:space="preserve"> FIND(" Cited ",SLR479_202312023[[#This Row],[Rok, publikacja, cytowania]])</f>
        <v>81</v>
      </c>
      <c r="M454" s="9" t="str">
        <f>MID(SLR479_202312023[[#This Row],[Rok, publikacja, cytowania]],1,SLR479_202312023[[#This Row],[L_znaków_bez_cytowań]])</f>
        <v xml:space="preserve">(2023) Journal of Applied Research in Higher Education, 15 (5), pp. 1530 - 1543, </v>
      </c>
      <c r="N454" s="9" t="s">
        <v>1135</v>
      </c>
      <c r="O454" s="9" t="s">
        <v>1136</v>
      </c>
      <c r="P454" s="9">
        <f>COUNTIF(SLR479_202312023[[#This Row],[streszczenie]],"*"&amp;#REF!&amp;"*")</f>
        <v>0</v>
      </c>
      <c r="Q454" s="9">
        <f>COUNTIFS(SLR479_202312023[[#This Row],[streszczenie]],"*"&amp;#REF!&amp;"*",SLR479_202312023[[#This Row],[streszczenie]],"*"&amp;#REF!&amp;"*")</f>
        <v>0</v>
      </c>
      <c r="R454" s="9" t="s">
        <v>10</v>
      </c>
      <c r="S454" s="9" t="s">
        <v>11</v>
      </c>
      <c r="T454" s="9" t="s">
        <v>12</v>
      </c>
    </row>
    <row r="455" spans="1:20" x14ac:dyDescent="0.45">
      <c r="A455" s="9">
        <v>454</v>
      </c>
      <c r="B455" s="9" t="s">
        <v>3980</v>
      </c>
      <c r="C455" s="9" t="s">
        <v>3983</v>
      </c>
      <c r="D455" s="9" t="str">
        <f>SLR479_202312023[[#This Row],[Rok, publikacja]]&amp;SLR479_202312023[[#This Row],[DOI]]</f>
        <v>(2023) 10th International Conference on ICT for Smart Society, ICISS 2023 - Proceeding, DOI: 10.1109/ICISS59129.2023.10291750</v>
      </c>
      <c r="E455" s="9" t="s">
        <v>3987</v>
      </c>
      <c r="F455" s="9" t="s">
        <v>3984</v>
      </c>
      <c r="G455" s="9">
        <f>MID(SLR479_202312023[[#This Row],[Rok, publikacja, cytowania]],2,4)+0</f>
        <v>2023</v>
      </c>
      <c r="H455" s="9">
        <f>(MID(SLR479_202312023[[#This Row],[Rok, publikacja, cytowania]],FIND(" Cited ",SLR479_202312023[[#This Row],[Rok, publikacja, cytowania]])+7,SLR479_202312023[[#This Row],[IlośćZnakówLCyt]]))+0</f>
        <v>0</v>
      </c>
      <c r="I455" s="9">
        <f>FIND(" Cited ",SLR479_202312023[[#This Row],[Rok, publikacja, cytowania]])+7</f>
        <v>95</v>
      </c>
      <c r="J455" s="9">
        <f>FIND(" times",SLR479_202312023[[#This Row],[Rok, publikacja, cytowania]])</f>
        <v>96</v>
      </c>
      <c r="K455" s="9">
        <f>SLR479_202312023[[#This Row],[koniecLCyt]]-SLR479_202312023[[#This Row],[poczLCyt]]</f>
        <v>1</v>
      </c>
      <c r="L455" s="9">
        <f xml:space="preserve"> FIND(" Cited ",SLR479_202312023[[#This Row],[Rok, publikacja, cytowania]])</f>
        <v>88</v>
      </c>
      <c r="M455" s="9" t="str">
        <f>MID(SLR479_202312023[[#This Row],[Rok, publikacja, cytowania]],1,SLR479_202312023[[#This Row],[L_znaków_bez_cytowań]])</f>
        <v xml:space="preserve">(2023) 10th International Conference on ICT for Smart Society, ICISS 2023 - Proceeding, </v>
      </c>
      <c r="N455" s="9" t="s">
        <v>3985</v>
      </c>
      <c r="O455" s="9" t="s">
        <v>3986</v>
      </c>
      <c r="P455" s="9">
        <f>COUNTIF(SLR479_202312023[[#This Row],[streszczenie]],"*"&amp;#REF!&amp;"*")</f>
        <v>0</v>
      </c>
      <c r="Q455" s="9">
        <f>COUNTIFS(SLR479_202312023[[#This Row],[streszczenie]],"*"&amp;#REF!&amp;"*",SLR479_202312023[[#This Row],[streszczenie]],"*"&amp;#REF!&amp;"*")</f>
        <v>0</v>
      </c>
      <c r="R455" s="9" t="s">
        <v>10</v>
      </c>
      <c r="S455" s="9" t="s">
        <v>207</v>
      </c>
      <c r="T455" s="9" t="s">
        <v>12</v>
      </c>
    </row>
    <row r="456" spans="1:20" x14ac:dyDescent="0.45">
      <c r="A456" s="9">
        <v>455</v>
      </c>
      <c r="B456" s="9" t="s">
        <v>3988</v>
      </c>
      <c r="C456" s="9" t="s">
        <v>3991</v>
      </c>
      <c r="D456" s="9" t="str">
        <f>SLR479_202312023[[#This Row],[Rok, publikacja]]&amp;SLR479_202312023[[#This Row],[DOI]]</f>
        <v>(2022) International Journal of Sustainability in Higher Education, 23 (5), pp. 1090 - 1106, DOI: 10.1108/IJSHE-05-2021-0188</v>
      </c>
      <c r="E456" s="9" t="s">
        <v>3995</v>
      </c>
      <c r="F456" s="9" t="s">
        <v>3992</v>
      </c>
      <c r="G456" s="9">
        <f>MID(SLR479_202312023[[#This Row],[Rok, publikacja, cytowania]],2,4)+0</f>
        <v>2022</v>
      </c>
      <c r="H456" s="9">
        <f>(MID(SLR479_202312023[[#This Row],[Rok, publikacja, cytowania]],FIND(" Cited ",SLR479_202312023[[#This Row],[Rok, publikacja, cytowania]])+7,SLR479_202312023[[#This Row],[IlośćZnakówLCyt]]))+0</f>
        <v>0</v>
      </c>
      <c r="I456" s="9">
        <f>FIND(" Cited ",SLR479_202312023[[#This Row],[Rok, publikacja, cytowania]])+7</f>
        <v>100</v>
      </c>
      <c r="J456" s="9">
        <f>FIND(" times",SLR479_202312023[[#This Row],[Rok, publikacja, cytowania]])</f>
        <v>101</v>
      </c>
      <c r="K456" s="9">
        <f>SLR479_202312023[[#This Row],[koniecLCyt]]-SLR479_202312023[[#This Row],[poczLCyt]]</f>
        <v>1</v>
      </c>
      <c r="L456" s="9">
        <f xml:space="preserve"> FIND(" Cited ",SLR479_202312023[[#This Row],[Rok, publikacja, cytowania]])</f>
        <v>93</v>
      </c>
      <c r="M456" s="9" t="str">
        <f>MID(SLR479_202312023[[#This Row],[Rok, publikacja, cytowania]],1,SLR479_202312023[[#This Row],[L_znaków_bez_cytowań]])</f>
        <v xml:space="preserve">(2022) International Journal of Sustainability in Higher Education, 23 (5), pp. 1090 - 1106, </v>
      </c>
      <c r="N456" s="9" t="s">
        <v>3993</v>
      </c>
      <c r="O456" s="9" t="s">
        <v>3994</v>
      </c>
      <c r="P456" s="9">
        <f>COUNTIF(SLR479_202312023[[#This Row],[streszczenie]],"*"&amp;#REF!&amp;"*")</f>
        <v>0</v>
      </c>
      <c r="Q456" s="9">
        <f>COUNTIFS(SLR479_202312023[[#This Row],[streszczenie]],"*"&amp;#REF!&amp;"*",SLR479_202312023[[#This Row],[streszczenie]],"*"&amp;#REF!&amp;"*")</f>
        <v>0</v>
      </c>
      <c r="R456" s="9" t="s">
        <v>10</v>
      </c>
      <c r="S456" s="9" t="s">
        <v>11</v>
      </c>
      <c r="T456" s="9" t="s">
        <v>12</v>
      </c>
    </row>
    <row r="457" spans="1:20" x14ac:dyDescent="0.45">
      <c r="A457" s="9">
        <v>456</v>
      </c>
      <c r="B457" s="9" t="s">
        <v>1575</v>
      </c>
      <c r="C457" s="9" t="s">
        <v>1578</v>
      </c>
      <c r="D457" s="9" t="str">
        <f>SLR479_202312023[[#This Row],[Rok, publikacja]]&amp;SLR479_202312023[[#This Row],[DOI]]</f>
        <v>(2022) International Encyclopedia of Education: Fourth Edition, pp. 261 - 271, DOI: 10.1016/B978-0-12-818630-5.08042-8</v>
      </c>
      <c r="E457" s="9" t="s">
        <v>1582</v>
      </c>
      <c r="F457" s="9" t="s">
        <v>1579</v>
      </c>
      <c r="G457" s="9">
        <f>MID(SLR479_202312023[[#This Row],[Rok, publikacja, cytowania]],2,4)+0</f>
        <v>2022</v>
      </c>
      <c r="H457" s="9">
        <f>(MID(SLR479_202312023[[#This Row],[Rok, publikacja, cytowania]],FIND(" Cited ",SLR479_202312023[[#This Row],[Rok, publikacja, cytowania]])+7,SLR479_202312023[[#This Row],[IlośćZnakówLCyt]]))+0</f>
        <v>0</v>
      </c>
      <c r="I457" s="9">
        <f>FIND(" Cited ",SLR479_202312023[[#This Row],[Rok, publikacja, cytowania]])+7</f>
        <v>86</v>
      </c>
      <c r="J457" s="9">
        <f>FIND(" times",SLR479_202312023[[#This Row],[Rok, publikacja, cytowania]])</f>
        <v>87</v>
      </c>
      <c r="K457" s="9">
        <f>SLR479_202312023[[#This Row],[koniecLCyt]]-SLR479_202312023[[#This Row],[poczLCyt]]</f>
        <v>1</v>
      </c>
      <c r="L457" s="9">
        <f xml:space="preserve"> FIND(" Cited ",SLR479_202312023[[#This Row],[Rok, publikacja, cytowania]])</f>
        <v>79</v>
      </c>
      <c r="M457" s="9" t="str">
        <f>MID(SLR479_202312023[[#This Row],[Rok, publikacja, cytowania]],1,SLR479_202312023[[#This Row],[L_znaków_bez_cytowań]])</f>
        <v xml:space="preserve">(2022) International Encyclopedia of Education: Fourth Edition, pp. 261 - 271, </v>
      </c>
      <c r="N457" s="9" t="s">
        <v>1580</v>
      </c>
      <c r="O457" s="9" t="s">
        <v>1581</v>
      </c>
      <c r="P457" s="9">
        <f>COUNTIF(SLR479_202312023[[#This Row],[streszczenie]],"*"&amp;#REF!&amp;"*")</f>
        <v>0</v>
      </c>
      <c r="Q457" s="9">
        <f>COUNTIFS(SLR479_202312023[[#This Row],[streszczenie]],"*"&amp;#REF!&amp;"*",SLR479_202312023[[#This Row],[streszczenie]],"*"&amp;#REF!&amp;"*")</f>
        <v>0</v>
      </c>
      <c r="R457" s="9" t="s">
        <v>10</v>
      </c>
      <c r="S457" s="9" t="s">
        <v>128</v>
      </c>
      <c r="T457" s="9" t="s">
        <v>12</v>
      </c>
    </row>
    <row r="458" spans="1:20" x14ac:dyDescent="0.45">
      <c r="A458" s="9">
        <v>457</v>
      </c>
      <c r="B458" s="9" t="s">
        <v>1591</v>
      </c>
      <c r="C458" s="9" t="s">
        <v>1594</v>
      </c>
      <c r="D458" s="9" t="str">
        <f>SLR479_202312023[[#This Row],[Rok, publikacja]]&amp;SLR479_202312023[[#This Row],[DOI]]</f>
        <v>(2023) Social Psychology of Education, 26 (5), pp. 1437 - 1454, DOI: 10.1007/s11218-023-09798-8</v>
      </c>
      <c r="E458" s="9" t="s">
        <v>1598</v>
      </c>
      <c r="F458" s="9" t="s">
        <v>1595</v>
      </c>
      <c r="G458" s="9">
        <f>MID(SLR479_202312023[[#This Row],[Rok, publikacja, cytowania]],2,4)+0</f>
        <v>2023</v>
      </c>
      <c r="H458" s="9">
        <f>(MID(SLR479_202312023[[#This Row],[Rok, publikacja, cytowania]],FIND(" Cited ",SLR479_202312023[[#This Row],[Rok, publikacja, cytowania]])+7,SLR479_202312023[[#This Row],[IlośćZnakówLCyt]]))+0</f>
        <v>0</v>
      </c>
      <c r="I458" s="9">
        <f>FIND(" Cited ",SLR479_202312023[[#This Row],[Rok, publikacja, cytowania]])+7</f>
        <v>71</v>
      </c>
      <c r="J458" s="9">
        <f>FIND(" times",SLR479_202312023[[#This Row],[Rok, publikacja, cytowania]])</f>
        <v>72</v>
      </c>
      <c r="K458" s="9">
        <f>SLR479_202312023[[#This Row],[koniecLCyt]]-SLR479_202312023[[#This Row],[poczLCyt]]</f>
        <v>1</v>
      </c>
      <c r="L458" s="9">
        <f xml:space="preserve"> FIND(" Cited ",SLR479_202312023[[#This Row],[Rok, publikacja, cytowania]])</f>
        <v>64</v>
      </c>
      <c r="M458" s="9" t="str">
        <f>MID(SLR479_202312023[[#This Row],[Rok, publikacja, cytowania]],1,SLR479_202312023[[#This Row],[L_znaków_bez_cytowań]])</f>
        <v xml:space="preserve">(2023) Social Psychology of Education, 26 (5), pp. 1437 - 1454, </v>
      </c>
      <c r="N458" s="9" t="s">
        <v>1596</v>
      </c>
      <c r="O458" s="9" t="s">
        <v>1597</v>
      </c>
      <c r="P458" s="9">
        <f>COUNTIF(SLR479_202312023[[#This Row],[streszczenie]],"*"&amp;#REF!&amp;"*")</f>
        <v>0</v>
      </c>
      <c r="Q458" s="9">
        <f>COUNTIFS(SLR479_202312023[[#This Row],[streszczenie]],"*"&amp;#REF!&amp;"*",SLR479_202312023[[#This Row],[streszczenie]],"*"&amp;#REF!&amp;"*")</f>
        <v>0</v>
      </c>
      <c r="R458" s="9" t="s">
        <v>10</v>
      </c>
      <c r="S458" s="9" t="s">
        <v>11</v>
      </c>
      <c r="T458" s="9" t="s">
        <v>12</v>
      </c>
    </row>
    <row r="459" spans="1:20" x14ac:dyDescent="0.45">
      <c r="A459" s="9">
        <v>458</v>
      </c>
      <c r="B459" s="9" t="s">
        <v>3996</v>
      </c>
      <c r="C459" s="9" t="s">
        <v>3999</v>
      </c>
      <c r="D459" s="9" t="str">
        <f>SLR479_202312023[[#This Row],[Rok, publikacja]]&amp;SLR479_202312023[[#This Row],[DOI]]</f>
        <v>(2023) Investigacion en Educacion Medica, 12 (45), pp. 73 - 81, DOI: 10.22201/fm.20075057e.2023.45.22486</v>
      </c>
      <c r="E459" s="9" t="s">
        <v>4003</v>
      </c>
      <c r="F459" s="9" t="s">
        <v>4000</v>
      </c>
      <c r="G459" s="9">
        <f>MID(SLR479_202312023[[#This Row],[Rok, publikacja, cytowania]],2,4)+0</f>
        <v>2023</v>
      </c>
      <c r="H459" s="9">
        <f>(MID(SLR479_202312023[[#This Row],[Rok, publikacja, cytowania]],FIND(" Cited ",SLR479_202312023[[#This Row],[Rok, publikacja, cytowania]])+7,SLR479_202312023[[#This Row],[IlośćZnakówLCyt]]))+0</f>
        <v>0</v>
      </c>
      <c r="I459" s="9">
        <f>FIND(" Cited ",SLR479_202312023[[#This Row],[Rok, publikacja, cytowania]])+7</f>
        <v>71</v>
      </c>
      <c r="J459" s="9">
        <f>FIND(" times",SLR479_202312023[[#This Row],[Rok, publikacja, cytowania]])</f>
        <v>72</v>
      </c>
      <c r="K459" s="9">
        <f>SLR479_202312023[[#This Row],[koniecLCyt]]-SLR479_202312023[[#This Row],[poczLCyt]]</f>
        <v>1</v>
      </c>
      <c r="L459" s="9">
        <f xml:space="preserve"> FIND(" Cited ",SLR479_202312023[[#This Row],[Rok, publikacja, cytowania]])</f>
        <v>64</v>
      </c>
      <c r="M459" s="9" t="str">
        <f>MID(SLR479_202312023[[#This Row],[Rok, publikacja, cytowania]],1,SLR479_202312023[[#This Row],[L_znaków_bez_cytowań]])</f>
        <v xml:space="preserve">(2023) Investigacion en Educacion Medica, 12 (45), pp. 73 - 81, </v>
      </c>
      <c r="N459" s="9" t="s">
        <v>4001</v>
      </c>
      <c r="O459" s="9" t="s">
        <v>4002</v>
      </c>
      <c r="P459" s="9">
        <f>COUNTIF(SLR479_202312023[[#This Row],[streszczenie]],"*"&amp;#REF!&amp;"*")</f>
        <v>0</v>
      </c>
      <c r="Q459" s="9">
        <f>COUNTIFS(SLR479_202312023[[#This Row],[streszczenie]],"*"&amp;#REF!&amp;"*",SLR479_202312023[[#This Row],[streszczenie]],"*"&amp;#REF!&amp;"*")</f>
        <v>0</v>
      </c>
      <c r="R459" s="9" t="s">
        <v>3028</v>
      </c>
      <c r="S459" s="9" t="s">
        <v>11</v>
      </c>
      <c r="T459" s="9" t="s">
        <v>12</v>
      </c>
    </row>
    <row r="460" spans="1:20" x14ac:dyDescent="0.45">
      <c r="A460" s="9">
        <v>459</v>
      </c>
      <c r="B460" s="9" t="s">
        <v>1221</v>
      </c>
      <c r="C460" s="9" t="s">
        <v>1223</v>
      </c>
      <c r="D460" s="9" t="str">
        <f>SLR479_202312023[[#This Row],[Rok, publikacja]]&amp;SLR479_202312023[[#This Row],[DOI]]</f>
        <v>(2013) Computer, 46 (12), art. no. 6689259, pp. 85 - 87, DOI: 10.1109/MC.2013.438</v>
      </c>
      <c r="E460" s="9" t="s">
        <v>1227</v>
      </c>
      <c r="F460" s="9" t="s">
        <v>1224</v>
      </c>
      <c r="G460" s="9">
        <f>MID(SLR479_202312023[[#This Row],[Rok, publikacja, cytowania]],2,4)+0</f>
        <v>2013</v>
      </c>
      <c r="H460" s="9">
        <f>(MID(SLR479_202312023[[#This Row],[Rok, publikacja, cytowania]],FIND(" Cited ",SLR479_202312023[[#This Row],[Rok, publikacja, cytowania]])+7,SLR479_202312023[[#This Row],[IlośćZnakówLCyt]]))+0</f>
        <v>1</v>
      </c>
      <c r="I460" s="9">
        <f>FIND(" Cited ",SLR479_202312023[[#This Row],[Rok, publikacja, cytowania]])+7</f>
        <v>64</v>
      </c>
      <c r="J460" s="9">
        <f>FIND(" times",SLR479_202312023[[#This Row],[Rok, publikacja, cytowania]])</f>
        <v>65</v>
      </c>
      <c r="K460" s="9">
        <f>SLR479_202312023[[#This Row],[koniecLCyt]]-SLR479_202312023[[#This Row],[poczLCyt]]</f>
        <v>1</v>
      </c>
      <c r="L460" s="9">
        <f xml:space="preserve"> FIND(" Cited ",SLR479_202312023[[#This Row],[Rok, publikacja, cytowania]])</f>
        <v>57</v>
      </c>
      <c r="M460" s="9" t="str">
        <f>MID(SLR479_202312023[[#This Row],[Rok, publikacja, cytowania]],1,SLR479_202312023[[#This Row],[L_znaków_bez_cytowań]])</f>
        <v xml:space="preserve">(2013) Computer, 46 (12), art. no. 6689259, pp. 85 - 87, </v>
      </c>
      <c r="N460" s="9" t="s">
        <v>1225</v>
      </c>
      <c r="O460" s="9" t="s">
        <v>1226</v>
      </c>
      <c r="P460" s="9">
        <f>COUNTIF(SLR479_202312023[[#This Row],[streszczenie]],"*"&amp;#REF!&amp;"*")</f>
        <v>0</v>
      </c>
      <c r="Q460" s="9">
        <f>COUNTIFS(SLR479_202312023[[#This Row],[streszczenie]],"*"&amp;#REF!&amp;"*",SLR479_202312023[[#This Row],[streszczenie]],"*"&amp;#REF!&amp;"*")</f>
        <v>0</v>
      </c>
      <c r="R460" s="9" t="s">
        <v>10</v>
      </c>
      <c r="S460" s="9" t="s">
        <v>11</v>
      </c>
      <c r="T460" s="9" t="s">
        <v>12</v>
      </c>
    </row>
    <row r="461" spans="1:20" x14ac:dyDescent="0.45">
      <c r="A461" s="9">
        <v>460</v>
      </c>
      <c r="B461" s="9" t="s">
        <v>1690</v>
      </c>
      <c r="C461" s="9" t="s">
        <v>1693</v>
      </c>
      <c r="D461" s="9" t="str">
        <f>SLR479_202312023[[#This Row],[Rok, publikacja]]&amp;SLR479_202312023[[#This Row],[DOI]]</f>
        <v>(2023) Clinical Social Work Journal, DOI: 10.1007/s10615-023-00886-y</v>
      </c>
      <c r="E461" s="9" t="s">
        <v>1697</v>
      </c>
      <c r="F461" s="9" t="s">
        <v>1694</v>
      </c>
      <c r="G461" s="9">
        <f>MID(SLR479_202312023[[#This Row],[Rok, publikacja, cytowania]],2,4)+0</f>
        <v>2023</v>
      </c>
      <c r="H461" s="9">
        <f>(MID(SLR479_202312023[[#This Row],[Rok, publikacja, cytowania]],FIND(" Cited ",SLR479_202312023[[#This Row],[Rok, publikacja, cytowania]])+7,SLR479_202312023[[#This Row],[IlośćZnakówLCyt]]))+0</f>
        <v>0</v>
      </c>
      <c r="I461" s="9">
        <f>FIND(" Cited ",SLR479_202312023[[#This Row],[Rok, publikacja, cytowania]])+7</f>
        <v>44</v>
      </c>
      <c r="J461" s="9">
        <f>FIND(" times",SLR479_202312023[[#This Row],[Rok, publikacja, cytowania]])</f>
        <v>45</v>
      </c>
      <c r="K461" s="9">
        <f>SLR479_202312023[[#This Row],[koniecLCyt]]-SLR479_202312023[[#This Row],[poczLCyt]]</f>
        <v>1</v>
      </c>
      <c r="L461" s="9">
        <f xml:space="preserve"> FIND(" Cited ",SLR479_202312023[[#This Row],[Rok, publikacja, cytowania]])</f>
        <v>37</v>
      </c>
      <c r="M461" s="9" t="str">
        <f>MID(SLR479_202312023[[#This Row],[Rok, publikacja, cytowania]],1,SLR479_202312023[[#This Row],[L_znaków_bez_cytowań]])</f>
        <v xml:space="preserve">(2023) Clinical Social Work Journal, </v>
      </c>
      <c r="N461" s="9" t="s">
        <v>1695</v>
      </c>
      <c r="O461" s="9" t="s">
        <v>1696</v>
      </c>
      <c r="P461" s="9">
        <f>COUNTIF(SLR479_202312023[[#This Row],[streszczenie]],"*"&amp;#REF!&amp;"*")</f>
        <v>0</v>
      </c>
      <c r="Q461" s="9">
        <f>COUNTIFS(SLR479_202312023[[#This Row],[streszczenie]],"*"&amp;#REF!&amp;"*",SLR479_202312023[[#This Row],[streszczenie]],"*"&amp;#REF!&amp;"*")</f>
        <v>0</v>
      </c>
      <c r="R461" s="9" t="s">
        <v>10</v>
      </c>
      <c r="S461" s="9" t="s">
        <v>11</v>
      </c>
      <c r="T461" s="9" t="s">
        <v>12</v>
      </c>
    </row>
    <row r="462" spans="1:20" x14ac:dyDescent="0.45">
      <c r="A462" s="9">
        <v>461</v>
      </c>
      <c r="B462" s="9" t="s">
        <v>4004</v>
      </c>
      <c r="C462" s="9" t="s">
        <v>4007</v>
      </c>
      <c r="D462" s="9" t="str">
        <f>SLR479_202312023[[#This Row],[Rok, publikacja]]&amp;SLR479_202312023[[#This Row],[DOI]]</f>
        <v>(2023) Marketing Education Review, DOI: 10.1080/10528008.2023.2253799</v>
      </c>
      <c r="E462" s="9" t="s">
        <v>4011</v>
      </c>
      <c r="F462" s="9" t="s">
        <v>4008</v>
      </c>
      <c r="G462" s="9">
        <f>MID(SLR479_202312023[[#This Row],[Rok, publikacja, cytowania]],2,4)+0</f>
        <v>2023</v>
      </c>
      <c r="H462" s="9">
        <f>(MID(SLR479_202312023[[#This Row],[Rok, publikacja, cytowania]],FIND(" Cited ",SLR479_202312023[[#This Row],[Rok, publikacja, cytowania]])+7,SLR479_202312023[[#This Row],[IlośćZnakówLCyt]]))+0</f>
        <v>0</v>
      </c>
      <c r="I462" s="9">
        <f>FIND(" Cited ",SLR479_202312023[[#This Row],[Rok, publikacja, cytowania]])+7</f>
        <v>42</v>
      </c>
      <c r="J462" s="9">
        <f>FIND(" times",SLR479_202312023[[#This Row],[Rok, publikacja, cytowania]])</f>
        <v>43</v>
      </c>
      <c r="K462" s="9">
        <f>SLR479_202312023[[#This Row],[koniecLCyt]]-SLR479_202312023[[#This Row],[poczLCyt]]</f>
        <v>1</v>
      </c>
      <c r="L462" s="9">
        <f xml:space="preserve"> FIND(" Cited ",SLR479_202312023[[#This Row],[Rok, publikacja, cytowania]])</f>
        <v>35</v>
      </c>
      <c r="M462" s="9" t="str">
        <f>MID(SLR479_202312023[[#This Row],[Rok, publikacja, cytowania]],1,SLR479_202312023[[#This Row],[L_znaków_bez_cytowań]])</f>
        <v xml:space="preserve">(2023) Marketing Education Review, </v>
      </c>
      <c r="N462" s="9" t="s">
        <v>4009</v>
      </c>
      <c r="O462" s="9" t="s">
        <v>4010</v>
      </c>
      <c r="P462" s="9">
        <f>COUNTIF(SLR479_202312023[[#This Row],[streszczenie]],"*"&amp;#REF!&amp;"*")</f>
        <v>0</v>
      </c>
      <c r="Q462" s="9">
        <f>COUNTIFS(SLR479_202312023[[#This Row],[streszczenie]],"*"&amp;#REF!&amp;"*",SLR479_202312023[[#This Row],[streszczenie]],"*"&amp;#REF!&amp;"*")</f>
        <v>0</v>
      </c>
      <c r="R462" s="9" t="s">
        <v>10</v>
      </c>
      <c r="S462" s="9" t="s">
        <v>11</v>
      </c>
      <c r="T462" s="9" t="s">
        <v>12</v>
      </c>
    </row>
    <row r="463" spans="1:20" x14ac:dyDescent="0.45">
      <c r="A463" s="9">
        <v>462</v>
      </c>
      <c r="B463" s="9" t="s">
        <v>4012</v>
      </c>
      <c r="C463" s="9" t="s">
        <v>4015</v>
      </c>
      <c r="D463" s="9" t="str">
        <f>SLR479_202312023[[#This Row],[Rok, publikacja]]&amp;SLR479_202312023[[#This Row],[DOI]]</f>
        <v>(2022) Sex Roles, 87 (7-8), pp. 390 - 405, DOI: 10.1007/s11199-022-01323-z</v>
      </c>
      <c r="E463" s="9" t="s">
        <v>4019</v>
      </c>
      <c r="F463" s="9" t="s">
        <v>4016</v>
      </c>
      <c r="G463" s="9">
        <f>MID(SLR479_202312023[[#This Row],[Rok, publikacja, cytowania]],2,4)+0</f>
        <v>2022</v>
      </c>
      <c r="H463" s="9">
        <f>(MID(SLR479_202312023[[#This Row],[Rok, publikacja, cytowania]],FIND(" Cited ",SLR479_202312023[[#This Row],[Rok, publikacja, cytowania]])+7,SLR479_202312023[[#This Row],[IlośćZnakówLCyt]]))+0</f>
        <v>0</v>
      </c>
      <c r="I463" s="9">
        <f>FIND(" Cited ",SLR479_202312023[[#This Row],[Rok, publikacja, cytowania]])+7</f>
        <v>50</v>
      </c>
      <c r="J463" s="9">
        <f>FIND(" times",SLR479_202312023[[#This Row],[Rok, publikacja, cytowania]])</f>
        <v>51</v>
      </c>
      <c r="K463" s="9">
        <f>SLR479_202312023[[#This Row],[koniecLCyt]]-SLR479_202312023[[#This Row],[poczLCyt]]</f>
        <v>1</v>
      </c>
      <c r="L463" s="9">
        <f xml:space="preserve"> FIND(" Cited ",SLR479_202312023[[#This Row],[Rok, publikacja, cytowania]])</f>
        <v>43</v>
      </c>
      <c r="M463" s="9" t="str">
        <f>MID(SLR479_202312023[[#This Row],[Rok, publikacja, cytowania]],1,SLR479_202312023[[#This Row],[L_znaków_bez_cytowań]])</f>
        <v xml:space="preserve">(2022) Sex Roles, 87 (7-8), pp. 390 - 405, </v>
      </c>
      <c r="N463" s="9" t="s">
        <v>4017</v>
      </c>
      <c r="O463" s="9" t="s">
        <v>4018</v>
      </c>
      <c r="P463" s="9">
        <f>COUNTIF(SLR479_202312023[[#This Row],[streszczenie]],"*"&amp;#REF!&amp;"*")</f>
        <v>0</v>
      </c>
      <c r="Q463" s="9">
        <f>COUNTIFS(SLR479_202312023[[#This Row],[streszczenie]],"*"&amp;#REF!&amp;"*",SLR479_202312023[[#This Row],[streszczenie]],"*"&amp;#REF!&amp;"*")</f>
        <v>0</v>
      </c>
      <c r="R463" s="9" t="s">
        <v>10</v>
      </c>
      <c r="S463" s="9" t="s">
        <v>11</v>
      </c>
      <c r="T463" s="9" t="s">
        <v>12</v>
      </c>
    </row>
    <row r="464" spans="1:20" x14ac:dyDescent="0.45">
      <c r="A464" s="9">
        <v>463</v>
      </c>
      <c r="B464" s="9" t="s">
        <v>4020</v>
      </c>
      <c r="C464" s="9" t="s">
        <v>4023</v>
      </c>
      <c r="D464" s="9" t="str">
        <f>SLR479_202312023[[#This Row],[Rok, publikacja]]&amp;SLR479_202312023[[#This Row],[DOI]]</f>
        <v>(2022) Proceedings - Frontiers in Education Conference, FIE, 2022-October, DOI: 10.1109/FIE56618.2022.9962607</v>
      </c>
      <c r="E464" s="9" t="s">
        <v>4027</v>
      </c>
      <c r="F464" s="9" t="s">
        <v>4024</v>
      </c>
      <c r="G464" s="9">
        <f>MID(SLR479_202312023[[#This Row],[Rok, publikacja, cytowania]],2,4)+0</f>
        <v>2022</v>
      </c>
      <c r="H464" s="9">
        <f>(MID(SLR479_202312023[[#This Row],[Rok, publikacja, cytowania]],FIND(" Cited ",SLR479_202312023[[#This Row],[Rok, publikacja, cytowania]])+7,SLR479_202312023[[#This Row],[IlośćZnakówLCyt]]))+0</f>
        <v>0</v>
      </c>
      <c r="I464" s="9">
        <f>FIND(" Cited ",SLR479_202312023[[#This Row],[Rok, publikacja, cytowania]])+7</f>
        <v>82</v>
      </c>
      <c r="J464" s="9">
        <f>FIND(" times",SLR479_202312023[[#This Row],[Rok, publikacja, cytowania]])</f>
        <v>83</v>
      </c>
      <c r="K464" s="9">
        <f>SLR479_202312023[[#This Row],[koniecLCyt]]-SLR479_202312023[[#This Row],[poczLCyt]]</f>
        <v>1</v>
      </c>
      <c r="L464" s="9">
        <f xml:space="preserve"> FIND(" Cited ",SLR479_202312023[[#This Row],[Rok, publikacja, cytowania]])</f>
        <v>75</v>
      </c>
      <c r="M464" s="9" t="str">
        <f>MID(SLR479_202312023[[#This Row],[Rok, publikacja, cytowania]],1,SLR479_202312023[[#This Row],[L_znaków_bez_cytowań]])</f>
        <v xml:space="preserve">(2022) Proceedings - Frontiers in Education Conference, FIE, 2022-October, </v>
      </c>
      <c r="N464" s="9" t="s">
        <v>4025</v>
      </c>
      <c r="O464" s="9" t="s">
        <v>4026</v>
      </c>
      <c r="P464" s="9">
        <f>COUNTIF(SLR479_202312023[[#This Row],[streszczenie]],"*"&amp;#REF!&amp;"*")</f>
        <v>0</v>
      </c>
      <c r="Q464" s="9">
        <f>COUNTIFS(SLR479_202312023[[#This Row],[streszczenie]],"*"&amp;#REF!&amp;"*",SLR479_202312023[[#This Row],[streszczenie]],"*"&amp;#REF!&amp;"*")</f>
        <v>0</v>
      </c>
      <c r="R464" s="9" t="s">
        <v>10</v>
      </c>
      <c r="S464" s="9" t="s">
        <v>207</v>
      </c>
      <c r="T464" s="9" t="s">
        <v>12</v>
      </c>
    </row>
    <row r="465" spans="1:20" x14ac:dyDescent="0.45">
      <c r="A465" s="9">
        <v>464</v>
      </c>
      <c r="B465" s="9" t="s">
        <v>1736</v>
      </c>
      <c r="C465" s="9" t="s">
        <v>1739</v>
      </c>
      <c r="D465" s="9" t="str">
        <f>SLR479_202312023[[#This Row],[Rok, publikacja]]&amp;SLR479_202312023[[#This Row],[DOI]]</f>
        <v>(2023) Cogent Education, 10 (2), art. no. 2265276, DOI: 10.1080/2331186X.2023.2265276</v>
      </c>
      <c r="E465" s="9" t="s">
        <v>1743</v>
      </c>
      <c r="F465" s="9" t="s">
        <v>1740</v>
      </c>
      <c r="G465" s="9">
        <f>MID(SLR479_202312023[[#This Row],[Rok, publikacja, cytowania]],2,4)+0</f>
        <v>2023</v>
      </c>
      <c r="H465" s="9">
        <f>(MID(SLR479_202312023[[#This Row],[Rok, publikacja, cytowania]],FIND(" Cited ",SLR479_202312023[[#This Row],[Rok, publikacja, cytowania]])+7,SLR479_202312023[[#This Row],[IlośćZnakówLCyt]]))+0</f>
        <v>0</v>
      </c>
      <c r="I465" s="9">
        <f>FIND(" Cited ",SLR479_202312023[[#This Row],[Rok, publikacja, cytowania]])+7</f>
        <v>58</v>
      </c>
      <c r="J465" s="9">
        <f>FIND(" times",SLR479_202312023[[#This Row],[Rok, publikacja, cytowania]])</f>
        <v>59</v>
      </c>
      <c r="K465" s="9">
        <f>SLR479_202312023[[#This Row],[koniecLCyt]]-SLR479_202312023[[#This Row],[poczLCyt]]</f>
        <v>1</v>
      </c>
      <c r="L465" s="9">
        <f xml:space="preserve"> FIND(" Cited ",SLR479_202312023[[#This Row],[Rok, publikacja, cytowania]])</f>
        <v>51</v>
      </c>
      <c r="M465" s="9" t="str">
        <f>MID(SLR479_202312023[[#This Row],[Rok, publikacja, cytowania]],1,SLR479_202312023[[#This Row],[L_znaków_bez_cytowań]])</f>
        <v xml:space="preserve">(2023) Cogent Education, 10 (2), art. no. 2265276, </v>
      </c>
      <c r="N465" s="9" t="s">
        <v>1741</v>
      </c>
      <c r="O465" s="9" t="s">
        <v>1742</v>
      </c>
      <c r="P465" s="9">
        <f>COUNTIF(SLR479_202312023[[#This Row],[streszczenie]],"*"&amp;#REF!&amp;"*")</f>
        <v>0</v>
      </c>
      <c r="Q465" s="9">
        <f>COUNTIFS(SLR479_202312023[[#This Row],[streszczenie]],"*"&amp;#REF!&amp;"*",SLR479_202312023[[#This Row],[streszczenie]],"*"&amp;#REF!&amp;"*")</f>
        <v>0</v>
      </c>
      <c r="R465" s="9" t="s">
        <v>10</v>
      </c>
      <c r="S465" s="9" t="s">
        <v>11</v>
      </c>
      <c r="T465" s="9" t="s">
        <v>12</v>
      </c>
    </row>
    <row r="466" spans="1:20" x14ac:dyDescent="0.45">
      <c r="A466" s="9">
        <v>465</v>
      </c>
      <c r="B466" s="9" t="s">
        <v>4028</v>
      </c>
      <c r="C466" s="9" t="s">
        <v>4031</v>
      </c>
      <c r="D466" s="9" t="str">
        <f>SLR479_202312023[[#This Row],[Rok, publikacja]]&amp;SLR479_202312023[[#This Row],[DOI]]</f>
        <v>(2023) South African Journal of Sports Medicine, 35 (1), DOI: 10.17159/2078-516X/2023/v35i1a15218</v>
      </c>
      <c r="E466" s="9" t="s">
        <v>4035</v>
      </c>
      <c r="F466" s="9" t="s">
        <v>4032</v>
      </c>
      <c r="G466" s="9">
        <f>MID(SLR479_202312023[[#This Row],[Rok, publikacja, cytowania]],2,4)+0</f>
        <v>2023</v>
      </c>
      <c r="H466" s="9">
        <f>(MID(SLR479_202312023[[#This Row],[Rok, publikacja, cytowania]],FIND(" Cited ",SLR479_202312023[[#This Row],[Rok, publikacja, cytowania]])+7,SLR479_202312023[[#This Row],[IlośćZnakówLCyt]]))+0</f>
        <v>0</v>
      </c>
      <c r="I466" s="9">
        <f>FIND(" Cited ",SLR479_202312023[[#This Row],[Rok, publikacja, cytowania]])+7</f>
        <v>64</v>
      </c>
      <c r="J466" s="9">
        <f>FIND(" times",SLR479_202312023[[#This Row],[Rok, publikacja, cytowania]])</f>
        <v>65</v>
      </c>
      <c r="K466" s="9">
        <f>SLR479_202312023[[#This Row],[koniecLCyt]]-SLR479_202312023[[#This Row],[poczLCyt]]</f>
        <v>1</v>
      </c>
      <c r="L466" s="9">
        <f xml:space="preserve"> FIND(" Cited ",SLR479_202312023[[#This Row],[Rok, publikacja, cytowania]])</f>
        <v>57</v>
      </c>
      <c r="M466" s="9" t="str">
        <f>MID(SLR479_202312023[[#This Row],[Rok, publikacja, cytowania]],1,SLR479_202312023[[#This Row],[L_znaków_bez_cytowań]])</f>
        <v xml:space="preserve">(2023) South African Journal of Sports Medicine, 35 (1), </v>
      </c>
      <c r="N466" s="9" t="s">
        <v>4033</v>
      </c>
      <c r="O466" s="9" t="s">
        <v>4034</v>
      </c>
      <c r="P466" s="9">
        <f>COUNTIF(SLR479_202312023[[#This Row],[streszczenie]],"*"&amp;#REF!&amp;"*")</f>
        <v>0</v>
      </c>
      <c r="Q466" s="9">
        <f>COUNTIFS(SLR479_202312023[[#This Row],[streszczenie]],"*"&amp;#REF!&amp;"*",SLR479_202312023[[#This Row],[streszczenie]],"*"&amp;#REF!&amp;"*")</f>
        <v>0</v>
      </c>
      <c r="R466" s="9" t="s">
        <v>10</v>
      </c>
      <c r="S466" s="9" t="s">
        <v>11</v>
      </c>
      <c r="T466" s="9" t="s">
        <v>12</v>
      </c>
    </row>
    <row r="467" spans="1:20" x14ac:dyDescent="0.45">
      <c r="A467" s="9">
        <v>466</v>
      </c>
      <c r="B467" s="9" t="s">
        <v>1759</v>
      </c>
      <c r="C467" s="9" t="s">
        <v>1762</v>
      </c>
      <c r="D467" s="9" t="str">
        <f>SLR479_202312023[[#This Row],[Rok, publikacja]]&amp;SLR479_202312023[[#This Row],[DOI]]</f>
        <v>(2023) Journal of Applied Research in Higher Education, DOI: 10.1108/JARHE-06-2023-0249</v>
      </c>
      <c r="E467" s="9" t="s">
        <v>1766</v>
      </c>
      <c r="F467" s="9" t="s">
        <v>1763</v>
      </c>
      <c r="G467" s="9">
        <f>MID(SLR479_202312023[[#This Row],[Rok, publikacja, cytowania]],2,4)+0</f>
        <v>2023</v>
      </c>
      <c r="H467" s="9">
        <f>(MID(SLR479_202312023[[#This Row],[Rok, publikacja, cytowania]],FIND(" Cited ",SLR479_202312023[[#This Row],[Rok, publikacja, cytowania]])+7,SLR479_202312023[[#This Row],[IlośćZnakówLCyt]]))+0</f>
        <v>0</v>
      </c>
      <c r="I467" s="9">
        <f>FIND(" Cited ",SLR479_202312023[[#This Row],[Rok, publikacja, cytowania]])+7</f>
        <v>63</v>
      </c>
      <c r="J467" s="9">
        <f>FIND(" times",SLR479_202312023[[#This Row],[Rok, publikacja, cytowania]])</f>
        <v>64</v>
      </c>
      <c r="K467" s="9">
        <f>SLR479_202312023[[#This Row],[koniecLCyt]]-SLR479_202312023[[#This Row],[poczLCyt]]</f>
        <v>1</v>
      </c>
      <c r="L467" s="9">
        <f xml:space="preserve"> FIND(" Cited ",SLR479_202312023[[#This Row],[Rok, publikacja, cytowania]])</f>
        <v>56</v>
      </c>
      <c r="M467" s="9" t="str">
        <f>MID(SLR479_202312023[[#This Row],[Rok, publikacja, cytowania]],1,SLR479_202312023[[#This Row],[L_znaków_bez_cytowań]])</f>
        <v xml:space="preserve">(2023) Journal of Applied Research in Higher Education, </v>
      </c>
      <c r="N467" s="9" t="s">
        <v>1764</v>
      </c>
      <c r="O467" s="9" t="s">
        <v>1765</v>
      </c>
      <c r="P467" s="9">
        <f>COUNTIF(SLR479_202312023[[#This Row],[streszczenie]],"*"&amp;#REF!&amp;"*")</f>
        <v>0</v>
      </c>
      <c r="Q467" s="9">
        <f>COUNTIFS(SLR479_202312023[[#This Row],[streszczenie]],"*"&amp;#REF!&amp;"*",SLR479_202312023[[#This Row],[streszczenie]],"*"&amp;#REF!&amp;"*")</f>
        <v>0</v>
      </c>
      <c r="R467" s="9" t="s">
        <v>10</v>
      </c>
      <c r="S467" s="9" t="s">
        <v>11</v>
      </c>
      <c r="T467" s="9" t="s">
        <v>12</v>
      </c>
    </row>
    <row r="468" spans="1:20" x14ac:dyDescent="0.45">
      <c r="A468" s="9">
        <v>467</v>
      </c>
      <c r="B468" s="9" t="s">
        <v>4036</v>
      </c>
      <c r="C468" s="9" t="s">
        <v>4039</v>
      </c>
      <c r="D468" s="9" t="str">
        <f>SLR479_202312023[[#This Row],[Rok, publikacja]]&amp;SLR479_202312023[[#This Row],[DOI]]</f>
        <v>(2022) Res Militaris, 12 (2), pp. 7962 - 7976, 0</v>
      </c>
      <c r="E468" s="9" t="s">
        <v>4042</v>
      </c>
      <c r="F468" s="9" t="s">
        <v>4040</v>
      </c>
      <c r="G468" s="9">
        <f>MID(SLR479_202312023[[#This Row],[Rok, publikacja, cytowania]],2,4)+0</f>
        <v>2022</v>
      </c>
      <c r="H468" s="9">
        <f>(MID(SLR479_202312023[[#This Row],[Rok, publikacja, cytowania]],FIND(" Cited ",SLR479_202312023[[#This Row],[Rok, publikacja, cytowania]])+7,SLR479_202312023[[#This Row],[IlośćZnakówLCyt]]))+0</f>
        <v>0</v>
      </c>
      <c r="I468" s="9">
        <f>FIND(" Cited ",SLR479_202312023[[#This Row],[Rok, publikacja, cytowania]])+7</f>
        <v>54</v>
      </c>
      <c r="J468" s="9">
        <f>FIND(" times",SLR479_202312023[[#This Row],[Rok, publikacja, cytowania]])</f>
        <v>55</v>
      </c>
      <c r="K468" s="9">
        <f>SLR479_202312023[[#This Row],[koniecLCyt]]-SLR479_202312023[[#This Row],[poczLCyt]]</f>
        <v>1</v>
      </c>
      <c r="L468" s="9">
        <f xml:space="preserve"> FIND(" Cited ",SLR479_202312023[[#This Row],[Rok, publikacja, cytowania]])</f>
        <v>47</v>
      </c>
      <c r="M468" s="9" t="str">
        <f>MID(SLR479_202312023[[#This Row],[Rok, publikacja, cytowania]],1,SLR479_202312023[[#This Row],[L_znaków_bez_cytowań]])</f>
        <v xml:space="preserve">(2022) Res Militaris, 12 (2), pp. 7962 - 7976, </v>
      </c>
      <c r="N468" s="9">
        <v>0</v>
      </c>
      <c r="O468" s="9" t="s">
        <v>4041</v>
      </c>
      <c r="P468" s="9">
        <f>COUNTIF(SLR479_202312023[[#This Row],[streszczenie]],"*"&amp;#REF!&amp;"*")</f>
        <v>0</v>
      </c>
      <c r="Q468" s="9">
        <f>COUNTIFS(SLR479_202312023[[#This Row],[streszczenie]],"*"&amp;#REF!&amp;"*",SLR479_202312023[[#This Row],[streszczenie]],"*"&amp;#REF!&amp;"*")</f>
        <v>0</v>
      </c>
      <c r="R468" s="9" t="s">
        <v>10</v>
      </c>
      <c r="S468" s="9" t="s">
        <v>11</v>
      </c>
      <c r="T468" s="9" t="s">
        <v>12</v>
      </c>
    </row>
    <row r="469" spans="1:20" x14ac:dyDescent="0.45">
      <c r="A469" s="9">
        <v>468</v>
      </c>
      <c r="B469" s="9" t="s">
        <v>1788</v>
      </c>
      <c r="C469" s="9" t="s">
        <v>1791</v>
      </c>
      <c r="D469" s="9" t="str">
        <f>SLR479_202312023[[#This Row],[Rok, publikacja]]&amp;SLR479_202312023[[#This Row],[DOI]]</f>
        <v>(2023) Cogent Education, 10 (2), art. no. 2238468, DOI: 10.1080/2331186X.2023.2238468</v>
      </c>
      <c r="E469" s="9" t="s">
        <v>1795</v>
      </c>
      <c r="F469" s="9" t="s">
        <v>1792</v>
      </c>
      <c r="G469" s="9">
        <f>MID(SLR479_202312023[[#This Row],[Rok, publikacja, cytowania]],2,4)+0</f>
        <v>2023</v>
      </c>
      <c r="H469" s="9">
        <f>(MID(SLR479_202312023[[#This Row],[Rok, publikacja, cytowania]],FIND(" Cited ",SLR479_202312023[[#This Row],[Rok, publikacja, cytowania]])+7,SLR479_202312023[[#This Row],[IlośćZnakówLCyt]]))+0</f>
        <v>0</v>
      </c>
      <c r="I469" s="9">
        <f>FIND(" Cited ",SLR479_202312023[[#This Row],[Rok, publikacja, cytowania]])+7</f>
        <v>58</v>
      </c>
      <c r="J469" s="9">
        <f>FIND(" times",SLR479_202312023[[#This Row],[Rok, publikacja, cytowania]])</f>
        <v>59</v>
      </c>
      <c r="K469" s="9">
        <f>SLR479_202312023[[#This Row],[koniecLCyt]]-SLR479_202312023[[#This Row],[poczLCyt]]</f>
        <v>1</v>
      </c>
      <c r="L469" s="9">
        <f xml:space="preserve"> FIND(" Cited ",SLR479_202312023[[#This Row],[Rok, publikacja, cytowania]])</f>
        <v>51</v>
      </c>
      <c r="M469" s="9" t="str">
        <f>MID(SLR479_202312023[[#This Row],[Rok, publikacja, cytowania]],1,SLR479_202312023[[#This Row],[L_znaków_bez_cytowań]])</f>
        <v xml:space="preserve">(2023) Cogent Education, 10 (2), art. no. 2238468, </v>
      </c>
      <c r="N469" s="9" t="s">
        <v>1793</v>
      </c>
      <c r="O469" s="9" t="s">
        <v>1794</v>
      </c>
      <c r="P469" s="9">
        <f>COUNTIF(SLR479_202312023[[#This Row],[streszczenie]],"*"&amp;#REF!&amp;"*")</f>
        <v>0</v>
      </c>
      <c r="Q469" s="9">
        <f>COUNTIFS(SLR479_202312023[[#This Row],[streszczenie]],"*"&amp;#REF!&amp;"*",SLR479_202312023[[#This Row],[streszczenie]],"*"&amp;#REF!&amp;"*")</f>
        <v>0</v>
      </c>
      <c r="R469" s="9" t="s">
        <v>10</v>
      </c>
      <c r="S469" s="9" t="s">
        <v>11</v>
      </c>
      <c r="T469" s="9" t="s">
        <v>12</v>
      </c>
    </row>
    <row r="470" spans="1:20" x14ac:dyDescent="0.45">
      <c r="A470" s="9">
        <v>469</v>
      </c>
      <c r="B470" s="9" t="s">
        <v>4043</v>
      </c>
      <c r="C470" s="9" t="s">
        <v>4046</v>
      </c>
      <c r="D470" s="9" t="str">
        <f>SLR479_202312023[[#This Row],[Rok, publikacja]]&amp;SLR479_202312023[[#This Row],[DOI]]</f>
        <v>(2023) Industry and Higher Education, DOI: 10.1177/09504222231175862</v>
      </c>
      <c r="E470" s="9" t="s">
        <v>4050</v>
      </c>
      <c r="F470" s="9" t="s">
        <v>4047</v>
      </c>
      <c r="G470" s="9">
        <f>MID(SLR479_202312023[[#This Row],[Rok, publikacja, cytowania]],2,4)+0</f>
        <v>2023</v>
      </c>
      <c r="H470" s="9">
        <f>(MID(SLR479_202312023[[#This Row],[Rok, publikacja, cytowania]],FIND(" Cited ",SLR479_202312023[[#This Row],[Rok, publikacja, cytowania]])+7,SLR479_202312023[[#This Row],[IlośćZnakówLCyt]]))+0</f>
        <v>0</v>
      </c>
      <c r="I470" s="9">
        <f>FIND(" Cited ",SLR479_202312023[[#This Row],[Rok, publikacja, cytowania]])+7</f>
        <v>45</v>
      </c>
      <c r="J470" s="9">
        <f>FIND(" times",SLR479_202312023[[#This Row],[Rok, publikacja, cytowania]])</f>
        <v>46</v>
      </c>
      <c r="K470" s="9">
        <f>SLR479_202312023[[#This Row],[koniecLCyt]]-SLR479_202312023[[#This Row],[poczLCyt]]</f>
        <v>1</v>
      </c>
      <c r="L470" s="9">
        <f xml:space="preserve"> FIND(" Cited ",SLR479_202312023[[#This Row],[Rok, publikacja, cytowania]])</f>
        <v>38</v>
      </c>
      <c r="M470" s="9" t="str">
        <f>MID(SLR479_202312023[[#This Row],[Rok, publikacja, cytowania]],1,SLR479_202312023[[#This Row],[L_znaków_bez_cytowań]])</f>
        <v xml:space="preserve">(2023) Industry and Higher Education, </v>
      </c>
      <c r="N470" s="9" t="s">
        <v>4048</v>
      </c>
      <c r="O470" s="9" t="s">
        <v>4049</v>
      </c>
      <c r="P470" s="9">
        <f>COUNTIF(SLR479_202312023[[#This Row],[streszczenie]],"*"&amp;#REF!&amp;"*")</f>
        <v>0</v>
      </c>
      <c r="Q470" s="9">
        <f>COUNTIFS(SLR479_202312023[[#This Row],[streszczenie]],"*"&amp;#REF!&amp;"*",SLR479_202312023[[#This Row],[streszczenie]],"*"&amp;#REF!&amp;"*")</f>
        <v>0</v>
      </c>
      <c r="R470" s="9" t="s">
        <v>10</v>
      </c>
      <c r="S470" s="9" t="s">
        <v>11</v>
      </c>
      <c r="T470" s="9" t="s">
        <v>12</v>
      </c>
    </row>
    <row r="471" spans="1:20" x14ac:dyDescent="0.45">
      <c r="A471" s="9">
        <v>470</v>
      </c>
      <c r="B471" s="9" t="s">
        <v>1823</v>
      </c>
      <c r="C471" s="9" t="s">
        <v>1826</v>
      </c>
      <c r="D471" s="9" t="str">
        <f>SLR479_202312023[[#This Row],[Rok, publikacja]]&amp;SLR479_202312023[[#This Row],[DOI]]</f>
        <v>(2023) AIP Conference Proceedings, 2691, art. no. 070001, DOI: 10.1063/5.0114994</v>
      </c>
      <c r="E471" s="9" t="s">
        <v>1830</v>
      </c>
      <c r="F471" s="9" t="s">
        <v>1827</v>
      </c>
      <c r="G471" s="9">
        <f>MID(SLR479_202312023[[#This Row],[Rok, publikacja, cytowania]],2,4)+0</f>
        <v>2023</v>
      </c>
      <c r="H471" s="9">
        <f>(MID(SLR479_202312023[[#This Row],[Rok, publikacja, cytowania]],FIND(" Cited ",SLR479_202312023[[#This Row],[Rok, publikacja, cytowania]])+7,SLR479_202312023[[#This Row],[IlośćZnakówLCyt]]))+0</f>
        <v>0</v>
      </c>
      <c r="I471" s="9">
        <f>FIND(" Cited ",SLR479_202312023[[#This Row],[Rok, publikacja, cytowania]])+7</f>
        <v>65</v>
      </c>
      <c r="J471" s="9">
        <f>FIND(" times",SLR479_202312023[[#This Row],[Rok, publikacja, cytowania]])</f>
        <v>66</v>
      </c>
      <c r="K471" s="9">
        <f>SLR479_202312023[[#This Row],[koniecLCyt]]-SLR479_202312023[[#This Row],[poczLCyt]]</f>
        <v>1</v>
      </c>
      <c r="L471" s="9">
        <f xml:space="preserve"> FIND(" Cited ",SLR479_202312023[[#This Row],[Rok, publikacja, cytowania]])</f>
        <v>58</v>
      </c>
      <c r="M471" s="9" t="str">
        <f>MID(SLR479_202312023[[#This Row],[Rok, publikacja, cytowania]],1,SLR479_202312023[[#This Row],[L_znaków_bez_cytowań]])</f>
        <v xml:space="preserve">(2023) AIP Conference Proceedings, 2691, art. no. 070001, </v>
      </c>
      <c r="N471" s="9" t="s">
        <v>1828</v>
      </c>
      <c r="O471" s="9" t="s">
        <v>1829</v>
      </c>
      <c r="P471" s="9">
        <f>COUNTIF(SLR479_202312023[[#This Row],[streszczenie]],"*"&amp;#REF!&amp;"*")</f>
        <v>0</v>
      </c>
      <c r="Q471" s="9">
        <f>COUNTIFS(SLR479_202312023[[#This Row],[streszczenie]],"*"&amp;#REF!&amp;"*",SLR479_202312023[[#This Row],[streszczenie]],"*"&amp;#REF!&amp;"*")</f>
        <v>0</v>
      </c>
      <c r="R471" s="9" t="s">
        <v>10</v>
      </c>
      <c r="S471" s="9" t="s">
        <v>207</v>
      </c>
      <c r="T471" s="9" t="s">
        <v>12</v>
      </c>
    </row>
    <row r="472" spans="1:20" x14ac:dyDescent="0.45">
      <c r="A472" s="9">
        <v>471</v>
      </c>
      <c r="B472" s="9" t="s">
        <v>4051</v>
      </c>
      <c r="C472" s="9" t="s">
        <v>4054</v>
      </c>
      <c r="D472" s="9" t="str">
        <f>SLR479_202312023[[#This Row],[Rok, publikacja]]&amp;SLR479_202312023[[#This Row],[DOI]]</f>
        <v>(2022) ASEE Annual Conference and Exposition, Conference Proceedings, 0</v>
      </c>
      <c r="E472" s="9" t="s">
        <v>4057</v>
      </c>
      <c r="F472" s="9" t="s">
        <v>4055</v>
      </c>
      <c r="G472" s="9">
        <f>MID(SLR479_202312023[[#This Row],[Rok, publikacja, cytowania]],2,4)+0</f>
        <v>2022</v>
      </c>
      <c r="H472" s="9">
        <f>(MID(SLR479_202312023[[#This Row],[Rok, publikacja, cytowania]],FIND(" Cited ",SLR479_202312023[[#This Row],[Rok, publikacja, cytowania]])+7,SLR479_202312023[[#This Row],[IlośćZnakówLCyt]]))+0</f>
        <v>0</v>
      </c>
      <c r="I472" s="9">
        <f>FIND(" Cited ",SLR479_202312023[[#This Row],[Rok, publikacja, cytowania]])+7</f>
        <v>77</v>
      </c>
      <c r="J472" s="9">
        <f>FIND(" times",SLR479_202312023[[#This Row],[Rok, publikacja, cytowania]])</f>
        <v>78</v>
      </c>
      <c r="K472" s="9">
        <f>SLR479_202312023[[#This Row],[koniecLCyt]]-SLR479_202312023[[#This Row],[poczLCyt]]</f>
        <v>1</v>
      </c>
      <c r="L472" s="9">
        <f xml:space="preserve"> FIND(" Cited ",SLR479_202312023[[#This Row],[Rok, publikacja, cytowania]])</f>
        <v>70</v>
      </c>
      <c r="M472" s="9" t="str">
        <f>MID(SLR479_202312023[[#This Row],[Rok, publikacja, cytowania]],1,SLR479_202312023[[#This Row],[L_znaków_bez_cytowań]])</f>
        <v xml:space="preserve">(2022) ASEE Annual Conference and Exposition, Conference Proceedings, </v>
      </c>
      <c r="N472" s="9">
        <v>0</v>
      </c>
      <c r="O472" s="9" t="s">
        <v>4056</v>
      </c>
      <c r="P472" s="9">
        <f>COUNTIF(SLR479_202312023[[#This Row],[streszczenie]],"*"&amp;#REF!&amp;"*")</f>
        <v>0</v>
      </c>
      <c r="Q472" s="9">
        <f>COUNTIFS(SLR479_202312023[[#This Row],[streszczenie]],"*"&amp;#REF!&amp;"*",SLR479_202312023[[#This Row],[streszczenie]],"*"&amp;#REF!&amp;"*")</f>
        <v>0</v>
      </c>
      <c r="R472" s="9" t="s">
        <v>10</v>
      </c>
      <c r="S472" s="9" t="s">
        <v>207</v>
      </c>
      <c r="T472" s="9" t="s">
        <v>12</v>
      </c>
    </row>
    <row r="473" spans="1:20" x14ac:dyDescent="0.45">
      <c r="A473" s="9">
        <v>472</v>
      </c>
      <c r="B473" s="9" t="s">
        <v>1874</v>
      </c>
      <c r="C473" s="9" t="s">
        <v>1877</v>
      </c>
      <c r="D473" s="9" t="str">
        <f>SLR479_202312023[[#This Row],[Rok, publikacja]]&amp;SLR479_202312023[[#This Row],[DOI]]</f>
        <v>(2023) A Sustainable Green Future: Perspectives on Energy, Economy, Industry, Cities and Environment, pp. 53 - 68, DOI: 10.1007/978-3-031-24942-6_3</v>
      </c>
      <c r="E473" s="9" t="s">
        <v>1881</v>
      </c>
      <c r="F473" s="9" t="s">
        <v>1878</v>
      </c>
      <c r="G473" s="9">
        <f>MID(SLR479_202312023[[#This Row],[Rok, publikacja, cytowania]],2,4)+0</f>
        <v>2023</v>
      </c>
      <c r="H473" s="9">
        <f>(MID(SLR479_202312023[[#This Row],[Rok, publikacja, cytowania]],FIND(" Cited ",SLR479_202312023[[#This Row],[Rok, publikacja, cytowania]])+7,SLR479_202312023[[#This Row],[IlośćZnakówLCyt]]))+0</f>
        <v>0</v>
      </c>
      <c r="I473" s="9">
        <f>FIND(" Cited ",SLR479_202312023[[#This Row],[Rok, publikacja, cytowania]])+7</f>
        <v>122</v>
      </c>
      <c r="J473" s="9">
        <f>FIND(" times",SLR479_202312023[[#This Row],[Rok, publikacja, cytowania]])</f>
        <v>123</v>
      </c>
      <c r="K473" s="9">
        <f>SLR479_202312023[[#This Row],[koniecLCyt]]-SLR479_202312023[[#This Row],[poczLCyt]]</f>
        <v>1</v>
      </c>
      <c r="L473" s="9">
        <f xml:space="preserve"> FIND(" Cited ",SLR479_202312023[[#This Row],[Rok, publikacja, cytowania]])</f>
        <v>115</v>
      </c>
      <c r="M473" s="9" t="str">
        <f>MID(SLR479_202312023[[#This Row],[Rok, publikacja, cytowania]],1,SLR479_202312023[[#This Row],[L_znaków_bez_cytowań]])</f>
        <v xml:space="preserve">(2023) A Sustainable Green Future: Perspectives on Energy, Economy, Industry, Cities and Environment, pp. 53 - 68, </v>
      </c>
      <c r="N473" s="9" t="s">
        <v>1879</v>
      </c>
      <c r="O473" s="9" t="s">
        <v>1880</v>
      </c>
      <c r="P473" s="9">
        <f>COUNTIF(SLR479_202312023[[#This Row],[streszczenie]],"*"&amp;#REF!&amp;"*")</f>
        <v>0</v>
      </c>
      <c r="Q473" s="9">
        <f>COUNTIFS(SLR479_202312023[[#This Row],[streszczenie]],"*"&amp;#REF!&amp;"*",SLR479_202312023[[#This Row],[streszczenie]],"*"&amp;#REF!&amp;"*")</f>
        <v>0</v>
      </c>
      <c r="R473" s="9" t="s">
        <v>10</v>
      </c>
      <c r="S473" s="9" t="s">
        <v>128</v>
      </c>
      <c r="T473" s="9" t="s">
        <v>12</v>
      </c>
    </row>
    <row r="474" spans="1:20" x14ac:dyDescent="0.45">
      <c r="A474" s="9">
        <v>473</v>
      </c>
      <c r="B474" s="9" t="s">
        <v>4058</v>
      </c>
      <c r="C474" s="9" t="s">
        <v>4060</v>
      </c>
      <c r="D474" s="9" t="str">
        <f>SLR479_202312023[[#This Row],[Rok, publikacja]]&amp;SLR479_202312023[[#This Row],[DOI]]</f>
        <v>(2023) Journal of Further and Higher Education, 47 (8), pp. 1124 - 1139, DOI: 10.1080/0309877X.2023.2217648</v>
      </c>
      <c r="E474" s="9" t="s">
        <v>4064</v>
      </c>
      <c r="F474" s="9" t="s">
        <v>4061</v>
      </c>
      <c r="G474" s="9">
        <f>MID(SLR479_202312023[[#This Row],[Rok, publikacja, cytowania]],2,4)+0</f>
        <v>2023</v>
      </c>
      <c r="H474" s="9">
        <f>(MID(SLR479_202312023[[#This Row],[Rok, publikacja, cytowania]],FIND(" Cited ",SLR479_202312023[[#This Row],[Rok, publikacja, cytowania]])+7,SLR479_202312023[[#This Row],[IlośćZnakówLCyt]]))+0</f>
        <v>0</v>
      </c>
      <c r="I474" s="9">
        <f>FIND(" Cited ",SLR479_202312023[[#This Row],[Rok, publikacja, cytowania]])+7</f>
        <v>80</v>
      </c>
      <c r="J474" s="9">
        <f>FIND(" times",SLR479_202312023[[#This Row],[Rok, publikacja, cytowania]])</f>
        <v>81</v>
      </c>
      <c r="K474" s="9">
        <f>SLR479_202312023[[#This Row],[koniecLCyt]]-SLR479_202312023[[#This Row],[poczLCyt]]</f>
        <v>1</v>
      </c>
      <c r="L474" s="9">
        <f xml:space="preserve"> FIND(" Cited ",SLR479_202312023[[#This Row],[Rok, publikacja, cytowania]])</f>
        <v>73</v>
      </c>
      <c r="M474" s="9" t="str">
        <f>MID(SLR479_202312023[[#This Row],[Rok, publikacja, cytowania]],1,SLR479_202312023[[#This Row],[L_znaków_bez_cytowań]])</f>
        <v xml:space="preserve">(2023) Journal of Further and Higher Education, 47 (8), pp. 1124 - 1139, </v>
      </c>
      <c r="N474" s="9" t="s">
        <v>4062</v>
      </c>
      <c r="O474" s="9" t="s">
        <v>4063</v>
      </c>
      <c r="P474" s="9">
        <f>COUNTIF(SLR479_202312023[[#This Row],[streszczenie]],"*"&amp;#REF!&amp;"*")</f>
        <v>0</v>
      </c>
      <c r="Q474" s="9">
        <f>COUNTIFS(SLR479_202312023[[#This Row],[streszczenie]],"*"&amp;#REF!&amp;"*",SLR479_202312023[[#This Row],[streszczenie]],"*"&amp;#REF!&amp;"*")</f>
        <v>0</v>
      </c>
      <c r="R474" s="9" t="s">
        <v>10</v>
      </c>
      <c r="S474" s="9" t="s">
        <v>11</v>
      </c>
      <c r="T474" s="9" t="s">
        <v>12</v>
      </c>
    </row>
    <row r="475" spans="1:20" x14ac:dyDescent="0.45">
      <c r="A475" s="9">
        <v>474</v>
      </c>
      <c r="B475" s="9" t="s">
        <v>4065</v>
      </c>
      <c r="C475" s="9" t="s">
        <v>4068</v>
      </c>
      <c r="D475" s="9" t="str">
        <f>SLR479_202312023[[#This Row],[Rok, publikacja]]&amp;SLR479_202312023[[#This Row],[DOI]]</f>
        <v>(2023) Applied Psycholinguistics, 44 (5), pp. 858 - 888, DOI: 10.1017/S0142716423000346</v>
      </c>
      <c r="E475" s="9" t="s">
        <v>4072</v>
      </c>
      <c r="F475" s="9" t="s">
        <v>4069</v>
      </c>
      <c r="G475" s="9">
        <f>MID(SLR479_202312023[[#This Row],[Rok, publikacja, cytowania]],2,4)+0</f>
        <v>2023</v>
      </c>
      <c r="H475" s="9">
        <f>(MID(SLR479_202312023[[#This Row],[Rok, publikacja, cytowania]],FIND(" Cited ",SLR479_202312023[[#This Row],[Rok, publikacja, cytowania]])+7,SLR479_202312023[[#This Row],[IlośćZnakówLCyt]]))+0</f>
        <v>0</v>
      </c>
      <c r="I475" s="9">
        <f>FIND(" Cited ",SLR479_202312023[[#This Row],[Rok, publikacja, cytowania]])+7</f>
        <v>64</v>
      </c>
      <c r="J475" s="9">
        <f>FIND(" times",SLR479_202312023[[#This Row],[Rok, publikacja, cytowania]])</f>
        <v>65</v>
      </c>
      <c r="K475" s="9">
        <f>SLR479_202312023[[#This Row],[koniecLCyt]]-SLR479_202312023[[#This Row],[poczLCyt]]</f>
        <v>1</v>
      </c>
      <c r="L475" s="9">
        <f xml:space="preserve"> FIND(" Cited ",SLR479_202312023[[#This Row],[Rok, publikacja, cytowania]])</f>
        <v>57</v>
      </c>
      <c r="M475" s="9" t="str">
        <f>MID(SLR479_202312023[[#This Row],[Rok, publikacja, cytowania]],1,SLR479_202312023[[#This Row],[L_znaków_bez_cytowań]])</f>
        <v xml:space="preserve">(2023) Applied Psycholinguistics, 44 (5), pp. 858 - 888, </v>
      </c>
      <c r="N475" s="9" t="s">
        <v>4070</v>
      </c>
      <c r="O475" s="9" t="s">
        <v>4071</v>
      </c>
      <c r="P475" s="9">
        <f>COUNTIF(SLR479_202312023[[#This Row],[streszczenie]],"*"&amp;#REF!&amp;"*")</f>
        <v>0</v>
      </c>
      <c r="Q475" s="9">
        <f>COUNTIFS(SLR479_202312023[[#This Row],[streszczenie]],"*"&amp;#REF!&amp;"*",SLR479_202312023[[#This Row],[streszczenie]],"*"&amp;#REF!&amp;"*")</f>
        <v>0</v>
      </c>
      <c r="R475" s="9" t="s">
        <v>10</v>
      </c>
      <c r="S475" s="9" t="s">
        <v>11</v>
      </c>
      <c r="T475" s="9"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475"/>
  <sheetViews>
    <sheetView topLeftCell="A416" workbookViewId="0">
      <selection activeCell="I476" sqref="I476"/>
    </sheetView>
  </sheetViews>
  <sheetFormatPr defaultRowHeight="14.25" x14ac:dyDescent="0.45"/>
  <sheetData>
    <row r="1" spans="1:4" x14ac:dyDescent="0.45">
      <c r="A1" t="s">
        <v>2169</v>
      </c>
      <c r="B1" t="s">
        <v>2170</v>
      </c>
      <c r="C1" t="s">
        <v>2173</v>
      </c>
      <c r="D1" t="s">
        <v>4445</v>
      </c>
    </row>
    <row r="2" spans="1:4" x14ac:dyDescent="0.45">
      <c r="A2">
        <v>1</v>
      </c>
      <c r="B2" t="s">
        <v>2218</v>
      </c>
      <c r="C2" t="s">
        <v>2221</v>
      </c>
      <c r="D2" t="s">
        <v>4446</v>
      </c>
    </row>
    <row r="3" spans="1:4" x14ac:dyDescent="0.45">
      <c r="A3">
        <v>2</v>
      </c>
      <c r="B3" t="s">
        <v>2</v>
      </c>
      <c r="C3" t="s">
        <v>5</v>
      </c>
      <c r="D3" t="s">
        <v>4447</v>
      </c>
    </row>
    <row r="4" spans="1:4" x14ac:dyDescent="0.45">
      <c r="A4">
        <v>3</v>
      </c>
      <c r="B4" t="s">
        <v>13</v>
      </c>
      <c r="C4" t="s">
        <v>16</v>
      </c>
      <c r="D4" t="s">
        <v>4448</v>
      </c>
    </row>
    <row r="5" spans="1:4" x14ac:dyDescent="0.45">
      <c r="A5">
        <v>4</v>
      </c>
      <c r="B5" t="s">
        <v>2264</v>
      </c>
      <c r="C5" t="s">
        <v>2267</v>
      </c>
      <c r="D5" t="s">
        <v>4449</v>
      </c>
    </row>
    <row r="6" spans="1:4" x14ac:dyDescent="0.45">
      <c r="A6">
        <v>5</v>
      </c>
      <c r="B6" t="s">
        <v>28</v>
      </c>
      <c r="C6" t="s">
        <v>31</v>
      </c>
      <c r="D6" t="s">
        <v>4450</v>
      </c>
    </row>
    <row r="7" spans="1:4" x14ac:dyDescent="0.45">
      <c r="A7">
        <v>6</v>
      </c>
      <c r="B7" t="s">
        <v>2272</v>
      </c>
      <c r="C7" t="s">
        <v>2275</v>
      </c>
      <c r="D7" t="s">
        <v>4451</v>
      </c>
    </row>
    <row r="8" spans="1:4" x14ac:dyDescent="0.45">
      <c r="A8">
        <v>7</v>
      </c>
      <c r="B8" t="s">
        <v>50</v>
      </c>
      <c r="C8" t="s">
        <v>53</v>
      </c>
      <c r="D8" t="s">
        <v>4452</v>
      </c>
    </row>
    <row r="9" spans="1:4" x14ac:dyDescent="0.45">
      <c r="A9">
        <v>8</v>
      </c>
      <c r="B9" t="s">
        <v>2280</v>
      </c>
      <c r="C9" t="s">
        <v>2283</v>
      </c>
      <c r="D9" t="s">
        <v>4453</v>
      </c>
    </row>
    <row r="10" spans="1:4" x14ac:dyDescent="0.45">
      <c r="A10">
        <v>9</v>
      </c>
      <c r="B10" t="s">
        <v>2288</v>
      </c>
      <c r="C10" t="s">
        <v>2291</v>
      </c>
      <c r="D10" t="s">
        <v>4454</v>
      </c>
    </row>
    <row r="11" spans="1:4" x14ac:dyDescent="0.45">
      <c r="A11">
        <v>10</v>
      </c>
      <c r="B11" t="s">
        <v>74</v>
      </c>
      <c r="C11" t="s">
        <v>77</v>
      </c>
      <c r="D11" t="s">
        <v>4455</v>
      </c>
    </row>
    <row r="12" spans="1:4" x14ac:dyDescent="0.45">
      <c r="A12">
        <v>11</v>
      </c>
      <c r="B12" t="s">
        <v>82</v>
      </c>
      <c r="C12" t="s">
        <v>85</v>
      </c>
      <c r="D12" t="s">
        <v>4456</v>
      </c>
    </row>
    <row r="13" spans="1:4" x14ac:dyDescent="0.45">
      <c r="A13">
        <v>12</v>
      </c>
      <c r="B13" t="s">
        <v>90</v>
      </c>
      <c r="C13" t="s">
        <v>93</v>
      </c>
      <c r="D13" t="s">
        <v>4457</v>
      </c>
    </row>
    <row r="14" spans="1:4" x14ac:dyDescent="0.45">
      <c r="A14">
        <v>13</v>
      </c>
      <c r="B14" t="s">
        <v>2296</v>
      </c>
      <c r="C14" t="s">
        <v>2298</v>
      </c>
      <c r="D14" t="s">
        <v>4458</v>
      </c>
    </row>
    <row r="15" spans="1:4" x14ac:dyDescent="0.45">
      <c r="A15">
        <v>14</v>
      </c>
      <c r="B15" t="s">
        <v>2303</v>
      </c>
      <c r="C15" t="s">
        <v>2306</v>
      </c>
      <c r="D15" t="s">
        <v>4459</v>
      </c>
    </row>
    <row r="16" spans="1:4" x14ac:dyDescent="0.45">
      <c r="A16">
        <v>15</v>
      </c>
      <c r="B16" t="s">
        <v>105</v>
      </c>
      <c r="C16" t="s">
        <v>108</v>
      </c>
      <c r="D16" t="s">
        <v>4460</v>
      </c>
    </row>
    <row r="17" spans="1:4" x14ac:dyDescent="0.45">
      <c r="A17">
        <v>16</v>
      </c>
      <c r="B17" t="s">
        <v>2311</v>
      </c>
      <c r="C17" t="s">
        <v>2314</v>
      </c>
      <c r="D17" t="s">
        <v>4461</v>
      </c>
    </row>
    <row r="18" spans="1:4" x14ac:dyDescent="0.45">
      <c r="A18">
        <v>17</v>
      </c>
      <c r="B18" t="s">
        <v>112</v>
      </c>
      <c r="C18" t="s">
        <v>115</v>
      </c>
      <c r="D18" t="s">
        <v>4462</v>
      </c>
    </row>
    <row r="19" spans="1:4" x14ac:dyDescent="0.45">
      <c r="A19">
        <v>18</v>
      </c>
      <c r="B19" t="s">
        <v>120</v>
      </c>
      <c r="C19" t="s">
        <v>123</v>
      </c>
      <c r="D19" t="s">
        <v>4463</v>
      </c>
    </row>
    <row r="20" spans="1:4" x14ac:dyDescent="0.45">
      <c r="A20">
        <v>19</v>
      </c>
      <c r="B20" t="s">
        <v>2319</v>
      </c>
      <c r="C20" t="s">
        <v>2321</v>
      </c>
      <c r="D20" t="s">
        <v>4464</v>
      </c>
    </row>
    <row r="21" spans="1:4" x14ac:dyDescent="0.45">
      <c r="A21">
        <v>20</v>
      </c>
      <c r="B21" t="s">
        <v>2326</v>
      </c>
      <c r="C21" t="s">
        <v>2328</v>
      </c>
      <c r="D21" t="s">
        <v>4465</v>
      </c>
    </row>
    <row r="22" spans="1:4" x14ac:dyDescent="0.45">
      <c r="A22">
        <v>21</v>
      </c>
      <c r="B22" t="s">
        <v>129</v>
      </c>
      <c r="C22" t="s">
        <v>132</v>
      </c>
      <c r="D22" t="s">
        <v>4466</v>
      </c>
    </row>
    <row r="23" spans="1:4" x14ac:dyDescent="0.45">
      <c r="A23">
        <v>22</v>
      </c>
      <c r="B23" t="s">
        <v>137</v>
      </c>
      <c r="C23" t="s">
        <v>139</v>
      </c>
      <c r="D23" t="s">
        <v>4467</v>
      </c>
    </row>
    <row r="24" spans="1:4" x14ac:dyDescent="0.45">
      <c r="A24">
        <v>23</v>
      </c>
      <c r="B24" t="s">
        <v>2333</v>
      </c>
      <c r="C24" t="s">
        <v>2336</v>
      </c>
      <c r="D24" t="s">
        <v>4468</v>
      </c>
    </row>
    <row r="25" spans="1:4" x14ac:dyDescent="0.45">
      <c r="A25">
        <v>24</v>
      </c>
      <c r="B25" t="s">
        <v>144</v>
      </c>
      <c r="C25" t="s">
        <v>147</v>
      </c>
      <c r="D25" t="s">
        <v>4469</v>
      </c>
    </row>
    <row r="26" spans="1:4" x14ac:dyDescent="0.45">
      <c r="A26">
        <v>25</v>
      </c>
      <c r="B26" t="s">
        <v>2341</v>
      </c>
      <c r="C26" t="s">
        <v>2344</v>
      </c>
      <c r="D26" t="s">
        <v>4470</v>
      </c>
    </row>
    <row r="27" spans="1:4" x14ac:dyDescent="0.45">
      <c r="A27">
        <v>26</v>
      </c>
      <c r="B27" t="s">
        <v>160</v>
      </c>
      <c r="C27" t="s">
        <v>163</v>
      </c>
      <c r="D27" t="s">
        <v>4471</v>
      </c>
    </row>
    <row r="28" spans="1:4" x14ac:dyDescent="0.45">
      <c r="A28">
        <v>27</v>
      </c>
      <c r="B28" t="s">
        <v>168</v>
      </c>
      <c r="C28" t="s">
        <v>170</v>
      </c>
      <c r="D28" t="s">
        <v>4472</v>
      </c>
    </row>
    <row r="29" spans="1:4" x14ac:dyDescent="0.45">
      <c r="A29">
        <v>28</v>
      </c>
      <c r="B29" t="s">
        <v>176</v>
      </c>
      <c r="C29" t="s">
        <v>178</v>
      </c>
      <c r="D29" t="s">
        <v>4473</v>
      </c>
    </row>
    <row r="30" spans="1:4" x14ac:dyDescent="0.45">
      <c r="A30">
        <v>29</v>
      </c>
      <c r="B30" t="s">
        <v>2226</v>
      </c>
      <c r="C30" t="s">
        <v>2228</v>
      </c>
      <c r="D30" t="s">
        <v>4474</v>
      </c>
    </row>
    <row r="31" spans="1:4" x14ac:dyDescent="0.45">
      <c r="A31">
        <v>30</v>
      </c>
      <c r="B31" t="s">
        <v>191</v>
      </c>
      <c r="C31" t="s">
        <v>194</v>
      </c>
      <c r="D31" t="s">
        <v>4475</v>
      </c>
    </row>
    <row r="32" spans="1:4" x14ac:dyDescent="0.45">
      <c r="A32">
        <v>31</v>
      </c>
      <c r="B32" t="s">
        <v>2349</v>
      </c>
      <c r="C32" t="s">
        <v>2352</v>
      </c>
      <c r="D32" t="s">
        <v>4476</v>
      </c>
    </row>
    <row r="33" spans="1:4" x14ac:dyDescent="0.45">
      <c r="A33">
        <v>32</v>
      </c>
      <c r="B33" t="s">
        <v>224</v>
      </c>
      <c r="C33" t="s">
        <v>227</v>
      </c>
      <c r="D33" t="s">
        <v>4477</v>
      </c>
    </row>
    <row r="34" spans="1:4" x14ac:dyDescent="0.45">
      <c r="A34">
        <v>33</v>
      </c>
      <c r="B34" t="s">
        <v>2357</v>
      </c>
      <c r="C34" t="s">
        <v>2360</v>
      </c>
      <c r="D34" t="s">
        <v>4478</v>
      </c>
    </row>
    <row r="35" spans="1:4" x14ac:dyDescent="0.45">
      <c r="A35">
        <v>34</v>
      </c>
      <c r="B35" t="s">
        <v>247</v>
      </c>
      <c r="C35" t="s">
        <v>250</v>
      </c>
      <c r="D35" t="s">
        <v>4479</v>
      </c>
    </row>
    <row r="36" spans="1:4" x14ac:dyDescent="0.45">
      <c r="A36">
        <v>35</v>
      </c>
      <c r="B36" t="s">
        <v>255</v>
      </c>
      <c r="C36" t="s">
        <v>258</v>
      </c>
      <c r="D36" t="s">
        <v>4480</v>
      </c>
    </row>
    <row r="37" spans="1:4" x14ac:dyDescent="0.45">
      <c r="A37">
        <v>36</v>
      </c>
      <c r="B37" t="s">
        <v>270</v>
      </c>
      <c r="C37" t="s">
        <v>272</v>
      </c>
      <c r="D37" t="s">
        <v>4481</v>
      </c>
    </row>
    <row r="38" spans="1:4" x14ac:dyDescent="0.45">
      <c r="A38">
        <v>37</v>
      </c>
      <c r="B38" t="s">
        <v>2365</v>
      </c>
      <c r="C38" t="s">
        <v>2368</v>
      </c>
      <c r="D38" t="s">
        <v>4482</v>
      </c>
    </row>
    <row r="39" spans="1:4" x14ac:dyDescent="0.45">
      <c r="A39">
        <v>38</v>
      </c>
      <c r="B39" t="s">
        <v>277</v>
      </c>
      <c r="C39" t="s">
        <v>280</v>
      </c>
      <c r="D39" t="s">
        <v>4483</v>
      </c>
    </row>
    <row r="40" spans="1:4" x14ac:dyDescent="0.45">
      <c r="A40">
        <v>39</v>
      </c>
      <c r="B40" t="s">
        <v>2373</v>
      </c>
      <c r="C40" t="s">
        <v>2376</v>
      </c>
      <c r="D40" t="s">
        <v>4484</v>
      </c>
    </row>
    <row r="41" spans="1:4" x14ac:dyDescent="0.45">
      <c r="A41">
        <v>40</v>
      </c>
      <c r="B41" t="s">
        <v>2257</v>
      </c>
      <c r="C41" t="s">
        <v>2259</v>
      </c>
      <c r="D41" t="s">
        <v>4485</v>
      </c>
    </row>
    <row r="42" spans="1:4" x14ac:dyDescent="0.45">
      <c r="A42">
        <v>41</v>
      </c>
      <c r="B42" t="s">
        <v>2381</v>
      </c>
      <c r="C42" t="s">
        <v>2384</v>
      </c>
      <c r="D42" t="s">
        <v>4486</v>
      </c>
    </row>
    <row r="43" spans="1:4" x14ac:dyDescent="0.45">
      <c r="A43">
        <v>42</v>
      </c>
      <c r="B43" t="s">
        <v>308</v>
      </c>
      <c r="C43" t="s">
        <v>311</v>
      </c>
      <c r="D43" t="s">
        <v>4487</v>
      </c>
    </row>
    <row r="44" spans="1:4" x14ac:dyDescent="0.45">
      <c r="A44">
        <v>43</v>
      </c>
      <c r="B44" t="s">
        <v>316</v>
      </c>
      <c r="C44" t="s">
        <v>318</v>
      </c>
      <c r="D44" t="s">
        <v>4488</v>
      </c>
    </row>
    <row r="45" spans="1:4" x14ac:dyDescent="0.45">
      <c r="A45">
        <v>44</v>
      </c>
      <c r="B45" t="s">
        <v>2389</v>
      </c>
      <c r="C45" t="s">
        <v>2392</v>
      </c>
      <c r="D45" t="s">
        <v>4489</v>
      </c>
    </row>
    <row r="46" spans="1:4" x14ac:dyDescent="0.45">
      <c r="A46">
        <v>45</v>
      </c>
      <c r="B46" t="s">
        <v>2397</v>
      </c>
      <c r="C46" t="s">
        <v>2399</v>
      </c>
      <c r="D46" t="s">
        <v>4490</v>
      </c>
    </row>
    <row r="47" spans="1:4" x14ac:dyDescent="0.45">
      <c r="A47">
        <v>46</v>
      </c>
      <c r="B47" t="s">
        <v>2404</v>
      </c>
      <c r="C47" t="s">
        <v>2407</v>
      </c>
      <c r="D47" t="s">
        <v>4491</v>
      </c>
    </row>
    <row r="48" spans="1:4" x14ac:dyDescent="0.45">
      <c r="A48">
        <v>47</v>
      </c>
      <c r="B48" t="s">
        <v>347</v>
      </c>
      <c r="C48" t="s">
        <v>349</v>
      </c>
      <c r="D48" t="s">
        <v>4492</v>
      </c>
    </row>
    <row r="49" spans="1:4" x14ac:dyDescent="0.45">
      <c r="A49">
        <v>48</v>
      </c>
      <c r="B49" t="s">
        <v>354</v>
      </c>
      <c r="C49" t="s">
        <v>357</v>
      </c>
      <c r="D49" t="s">
        <v>4493</v>
      </c>
    </row>
    <row r="50" spans="1:4" x14ac:dyDescent="0.45">
      <c r="A50">
        <v>49</v>
      </c>
      <c r="B50" t="s">
        <v>2412</v>
      </c>
      <c r="C50" t="s">
        <v>2415</v>
      </c>
      <c r="D50" t="s">
        <v>4494</v>
      </c>
    </row>
    <row r="51" spans="1:4" x14ac:dyDescent="0.45">
      <c r="A51">
        <v>50</v>
      </c>
      <c r="B51" t="s">
        <v>2420</v>
      </c>
      <c r="C51" t="s">
        <v>2423</v>
      </c>
      <c r="D51" t="s">
        <v>4495</v>
      </c>
    </row>
    <row r="52" spans="1:4" x14ac:dyDescent="0.45">
      <c r="A52">
        <v>51</v>
      </c>
      <c r="B52" t="s">
        <v>377</v>
      </c>
      <c r="C52" t="s">
        <v>379</v>
      </c>
      <c r="D52" t="s">
        <v>4496</v>
      </c>
    </row>
    <row r="53" spans="1:4" x14ac:dyDescent="0.45">
      <c r="A53">
        <v>52</v>
      </c>
      <c r="B53" t="s">
        <v>2428</v>
      </c>
      <c r="C53" t="s">
        <v>2431</v>
      </c>
      <c r="D53" t="s">
        <v>4497</v>
      </c>
    </row>
    <row r="54" spans="1:4" x14ac:dyDescent="0.45">
      <c r="A54">
        <v>53</v>
      </c>
      <c r="B54" t="s">
        <v>400</v>
      </c>
      <c r="C54" t="s">
        <v>403</v>
      </c>
      <c r="D54" t="s">
        <v>4498</v>
      </c>
    </row>
    <row r="55" spans="1:4" x14ac:dyDescent="0.45">
      <c r="A55">
        <v>54</v>
      </c>
      <c r="B55" t="s">
        <v>408</v>
      </c>
      <c r="C55" t="s">
        <v>410</v>
      </c>
      <c r="D55" t="s">
        <v>4499</v>
      </c>
    </row>
    <row r="56" spans="1:4" x14ac:dyDescent="0.45">
      <c r="A56">
        <v>55</v>
      </c>
      <c r="B56" t="s">
        <v>2436</v>
      </c>
      <c r="C56" t="s">
        <v>2439</v>
      </c>
      <c r="D56" t="s">
        <v>4500</v>
      </c>
    </row>
    <row r="57" spans="1:4" x14ac:dyDescent="0.45">
      <c r="A57">
        <v>56</v>
      </c>
      <c r="B57" t="s">
        <v>453</v>
      </c>
      <c r="C57" t="s">
        <v>456</v>
      </c>
      <c r="D57" t="s">
        <v>4501</v>
      </c>
    </row>
    <row r="58" spans="1:4" x14ac:dyDescent="0.45">
      <c r="A58">
        <v>57</v>
      </c>
      <c r="B58" t="s">
        <v>2444</v>
      </c>
      <c r="C58" t="s">
        <v>2447</v>
      </c>
      <c r="D58" t="s">
        <v>4502</v>
      </c>
    </row>
    <row r="59" spans="1:4" x14ac:dyDescent="0.45">
      <c r="A59">
        <v>58</v>
      </c>
      <c r="B59" t="s">
        <v>483</v>
      </c>
      <c r="C59" t="s">
        <v>486</v>
      </c>
      <c r="D59" t="s">
        <v>4503</v>
      </c>
    </row>
    <row r="60" spans="1:4" x14ac:dyDescent="0.45">
      <c r="A60">
        <v>59</v>
      </c>
      <c r="B60" t="s">
        <v>491</v>
      </c>
      <c r="C60" t="s">
        <v>494</v>
      </c>
      <c r="D60" t="s">
        <v>4504</v>
      </c>
    </row>
    <row r="61" spans="1:4" x14ac:dyDescent="0.45">
      <c r="A61">
        <v>60</v>
      </c>
      <c r="B61" t="s">
        <v>507</v>
      </c>
      <c r="C61" t="s">
        <v>509</v>
      </c>
      <c r="D61" t="s">
        <v>4505</v>
      </c>
    </row>
    <row r="62" spans="1:4" x14ac:dyDescent="0.45">
      <c r="A62">
        <v>61</v>
      </c>
      <c r="B62" t="s">
        <v>2452</v>
      </c>
      <c r="C62" t="s">
        <v>2454</v>
      </c>
      <c r="D62" t="s">
        <v>4506</v>
      </c>
    </row>
    <row r="63" spans="1:4" x14ac:dyDescent="0.45">
      <c r="A63">
        <v>62</v>
      </c>
      <c r="B63" t="s">
        <v>2459</v>
      </c>
      <c r="C63" t="s">
        <v>2462</v>
      </c>
      <c r="D63" t="s">
        <v>4507</v>
      </c>
    </row>
    <row r="64" spans="1:4" x14ac:dyDescent="0.45">
      <c r="A64">
        <v>63</v>
      </c>
      <c r="B64" t="s">
        <v>2467</v>
      </c>
      <c r="C64" t="s">
        <v>2470</v>
      </c>
      <c r="D64" t="s">
        <v>4508</v>
      </c>
    </row>
    <row r="65" spans="1:4" x14ac:dyDescent="0.45">
      <c r="A65">
        <v>64</v>
      </c>
      <c r="B65" t="s">
        <v>2475</v>
      </c>
      <c r="C65" t="s">
        <v>2478</v>
      </c>
      <c r="D65" t="s">
        <v>4509</v>
      </c>
    </row>
    <row r="66" spans="1:4" x14ac:dyDescent="0.45">
      <c r="A66">
        <v>65</v>
      </c>
      <c r="B66" t="s">
        <v>527</v>
      </c>
      <c r="C66" t="s">
        <v>530</v>
      </c>
      <c r="D66" t="s">
        <v>4510</v>
      </c>
    </row>
    <row r="67" spans="1:4" x14ac:dyDescent="0.45">
      <c r="A67">
        <v>66</v>
      </c>
      <c r="B67" t="s">
        <v>535</v>
      </c>
      <c r="C67" t="s">
        <v>537</v>
      </c>
      <c r="D67" t="s">
        <v>4511</v>
      </c>
    </row>
    <row r="68" spans="1:4" x14ac:dyDescent="0.45">
      <c r="A68">
        <v>67</v>
      </c>
      <c r="B68" t="s">
        <v>2483</v>
      </c>
      <c r="C68" t="s">
        <v>2486</v>
      </c>
      <c r="D68" t="s">
        <v>4512</v>
      </c>
    </row>
    <row r="69" spans="1:4" x14ac:dyDescent="0.45">
      <c r="A69">
        <v>68</v>
      </c>
      <c r="B69" t="s">
        <v>2491</v>
      </c>
      <c r="C69" t="s">
        <v>2493</v>
      </c>
      <c r="D69" t="s">
        <v>4513</v>
      </c>
    </row>
    <row r="70" spans="1:4" x14ac:dyDescent="0.45">
      <c r="A70">
        <v>69</v>
      </c>
      <c r="B70" t="s">
        <v>558</v>
      </c>
      <c r="C70" t="s">
        <v>560</v>
      </c>
      <c r="D70" t="s">
        <v>4514</v>
      </c>
    </row>
    <row r="71" spans="1:4" x14ac:dyDescent="0.45">
      <c r="A71">
        <v>70</v>
      </c>
      <c r="B71" t="s">
        <v>565</v>
      </c>
      <c r="C71" t="s">
        <v>568</v>
      </c>
      <c r="D71" t="s">
        <v>4515</v>
      </c>
    </row>
    <row r="72" spans="1:4" x14ac:dyDescent="0.45">
      <c r="A72">
        <v>71</v>
      </c>
      <c r="B72" t="s">
        <v>2249</v>
      </c>
      <c r="C72" t="s">
        <v>2252</v>
      </c>
      <c r="D72" t="s">
        <v>4516</v>
      </c>
    </row>
    <row r="73" spans="1:4" x14ac:dyDescent="0.45">
      <c r="A73">
        <v>72</v>
      </c>
      <c r="B73" t="s">
        <v>573</v>
      </c>
      <c r="C73" t="s">
        <v>576</v>
      </c>
      <c r="D73" t="s">
        <v>4517</v>
      </c>
    </row>
    <row r="74" spans="1:4" x14ac:dyDescent="0.45">
      <c r="A74">
        <v>73</v>
      </c>
      <c r="B74" t="s">
        <v>581</v>
      </c>
      <c r="C74" t="s">
        <v>584</v>
      </c>
      <c r="D74" t="s">
        <v>4518</v>
      </c>
    </row>
    <row r="75" spans="1:4" x14ac:dyDescent="0.45">
      <c r="A75">
        <v>74</v>
      </c>
      <c r="B75" t="s">
        <v>2498</v>
      </c>
      <c r="C75" t="s">
        <v>2501</v>
      </c>
      <c r="D75" t="s">
        <v>4519</v>
      </c>
    </row>
    <row r="76" spans="1:4" x14ac:dyDescent="0.45">
      <c r="A76">
        <v>75</v>
      </c>
      <c r="B76" t="s">
        <v>589</v>
      </c>
      <c r="C76" t="s">
        <v>592</v>
      </c>
      <c r="D76" t="s">
        <v>4520</v>
      </c>
    </row>
    <row r="77" spans="1:4" x14ac:dyDescent="0.45">
      <c r="A77">
        <v>76</v>
      </c>
      <c r="B77" t="s">
        <v>2506</v>
      </c>
      <c r="C77" t="s">
        <v>2509</v>
      </c>
      <c r="D77" t="s">
        <v>4521</v>
      </c>
    </row>
    <row r="78" spans="1:4" x14ac:dyDescent="0.45">
      <c r="A78">
        <v>77</v>
      </c>
      <c r="B78" t="s">
        <v>604</v>
      </c>
      <c r="C78" t="s">
        <v>606</v>
      </c>
      <c r="D78" t="s">
        <v>4522</v>
      </c>
    </row>
    <row r="79" spans="1:4" x14ac:dyDescent="0.45">
      <c r="A79">
        <v>78</v>
      </c>
      <c r="B79" t="s">
        <v>2514</v>
      </c>
      <c r="C79" t="s">
        <v>2517</v>
      </c>
      <c r="D79" t="s">
        <v>4523</v>
      </c>
    </row>
    <row r="80" spans="1:4" x14ac:dyDescent="0.45">
      <c r="A80">
        <v>79</v>
      </c>
      <c r="B80" t="s">
        <v>2522</v>
      </c>
      <c r="C80" t="s">
        <v>2524</v>
      </c>
      <c r="D80" t="s">
        <v>4524</v>
      </c>
    </row>
    <row r="81" spans="1:4" x14ac:dyDescent="0.45">
      <c r="A81">
        <v>80</v>
      </c>
      <c r="B81" t="s">
        <v>2529</v>
      </c>
      <c r="C81" t="s">
        <v>2532</v>
      </c>
      <c r="D81" t="s">
        <v>4525</v>
      </c>
    </row>
    <row r="82" spans="1:4" x14ac:dyDescent="0.45">
      <c r="A82">
        <v>81</v>
      </c>
      <c r="B82" t="s">
        <v>626</v>
      </c>
      <c r="C82" t="s">
        <v>629</v>
      </c>
      <c r="D82" t="s">
        <v>4526</v>
      </c>
    </row>
    <row r="83" spans="1:4" x14ac:dyDescent="0.45">
      <c r="A83">
        <v>82</v>
      </c>
      <c r="B83" t="s">
        <v>634</v>
      </c>
      <c r="C83" t="s">
        <v>636</v>
      </c>
      <c r="D83" t="s">
        <v>4527</v>
      </c>
    </row>
    <row r="84" spans="1:4" x14ac:dyDescent="0.45">
      <c r="A84">
        <v>83</v>
      </c>
      <c r="B84" t="s">
        <v>641</v>
      </c>
      <c r="C84" t="s">
        <v>643</v>
      </c>
      <c r="D84" t="s">
        <v>4528</v>
      </c>
    </row>
    <row r="85" spans="1:4" x14ac:dyDescent="0.45">
      <c r="A85">
        <v>84</v>
      </c>
      <c r="B85" t="s">
        <v>656</v>
      </c>
      <c r="C85" t="s">
        <v>659</v>
      </c>
      <c r="D85" t="s">
        <v>4529</v>
      </c>
    </row>
    <row r="86" spans="1:4" x14ac:dyDescent="0.45">
      <c r="A86">
        <v>85</v>
      </c>
      <c r="B86" t="s">
        <v>664</v>
      </c>
      <c r="C86" t="s">
        <v>667</v>
      </c>
      <c r="D86" t="s">
        <v>4530</v>
      </c>
    </row>
    <row r="87" spans="1:4" x14ac:dyDescent="0.45">
      <c r="A87">
        <v>86</v>
      </c>
      <c r="B87" t="s">
        <v>2537</v>
      </c>
      <c r="C87" t="s">
        <v>2539</v>
      </c>
      <c r="D87" t="s">
        <v>4531</v>
      </c>
    </row>
    <row r="88" spans="1:4" x14ac:dyDescent="0.45">
      <c r="A88">
        <v>87</v>
      </c>
      <c r="B88" t="s">
        <v>686</v>
      </c>
      <c r="C88" t="s">
        <v>688</v>
      </c>
      <c r="D88" t="s">
        <v>4532</v>
      </c>
    </row>
    <row r="89" spans="1:4" x14ac:dyDescent="0.45">
      <c r="A89">
        <v>88</v>
      </c>
      <c r="B89" t="s">
        <v>2544</v>
      </c>
      <c r="C89" t="s">
        <v>2547</v>
      </c>
      <c r="D89" t="s">
        <v>4533</v>
      </c>
    </row>
    <row r="90" spans="1:4" x14ac:dyDescent="0.45">
      <c r="A90">
        <v>89</v>
      </c>
      <c r="B90" t="s">
        <v>701</v>
      </c>
      <c r="C90" t="s">
        <v>704</v>
      </c>
      <c r="D90" t="s">
        <v>4534</v>
      </c>
    </row>
    <row r="91" spans="1:4" x14ac:dyDescent="0.45">
      <c r="A91">
        <v>90</v>
      </c>
      <c r="B91" t="s">
        <v>2552</v>
      </c>
      <c r="C91" t="s">
        <v>2555</v>
      </c>
      <c r="D91" t="s">
        <v>4535</v>
      </c>
    </row>
    <row r="92" spans="1:4" x14ac:dyDescent="0.45">
      <c r="A92">
        <v>91</v>
      </c>
      <c r="B92" t="s">
        <v>724</v>
      </c>
      <c r="C92" t="s">
        <v>727</v>
      </c>
      <c r="D92" t="s">
        <v>4536</v>
      </c>
    </row>
    <row r="93" spans="1:4" x14ac:dyDescent="0.45">
      <c r="A93">
        <v>92</v>
      </c>
      <c r="B93" t="s">
        <v>2560</v>
      </c>
      <c r="C93" t="s">
        <v>2563</v>
      </c>
      <c r="D93" t="s">
        <v>4537</v>
      </c>
    </row>
    <row r="94" spans="1:4" x14ac:dyDescent="0.45">
      <c r="A94">
        <v>93</v>
      </c>
      <c r="B94" t="s">
        <v>732</v>
      </c>
      <c r="C94" t="s">
        <v>735</v>
      </c>
      <c r="D94" t="s">
        <v>4538</v>
      </c>
    </row>
    <row r="95" spans="1:4" x14ac:dyDescent="0.45">
      <c r="A95">
        <v>94</v>
      </c>
      <c r="B95" t="s">
        <v>740</v>
      </c>
      <c r="C95" t="s">
        <v>743</v>
      </c>
      <c r="D95" t="s">
        <v>4539</v>
      </c>
    </row>
    <row r="96" spans="1:4" x14ac:dyDescent="0.45">
      <c r="A96">
        <v>95</v>
      </c>
      <c r="B96" t="s">
        <v>2568</v>
      </c>
      <c r="C96" t="s">
        <v>2571</v>
      </c>
      <c r="D96" t="s">
        <v>4540</v>
      </c>
    </row>
    <row r="97" spans="1:4" x14ac:dyDescent="0.45">
      <c r="A97">
        <v>96</v>
      </c>
      <c r="B97" t="s">
        <v>2241</v>
      </c>
      <c r="C97" t="s">
        <v>2244</v>
      </c>
      <c r="D97" t="s">
        <v>4541</v>
      </c>
    </row>
    <row r="98" spans="1:4" x14ac:dyDescent="0.45">
      <c r="A98">
        <v>97</v>
      </c>
      <c r="B98" t="s">
        <v>2233</v>
      </c>
      <c r="C98" t="s">
        <v>2236</v>
      </c>
      <c r="D98" t="s">
        <v>4542</v>
      </c>
    </row>
    <row r="99" spans="1:4" x14ac:dyDescent="0.45">
      <c r="A99">
        <v>98</v>
      </c>
      <c r="B99" t="s">
        <v>2576</v>
      </c>
      <c r="C99" t="s">
        <v>2579</v>
      </c>
      <c r="D99" t="s">
        <v>4543</v>
      </c>
    </row>
    <row r="100" spans="1:4" x14ac:dyDescent="0.45">
      <c r="A100">
        <v>99</v>
      </c>
      <c r="B100" t="s">
        <v>2584</v>
      </c>
      <c r="C100" t="s">
        <v>2587</v>
      </c>
      <c r="D100" t="s">
        <v>4544</v>
      </c>
    </row>
    <row r="101" spans="1:4" x14ac:dyDescent="0.45">
      <c r="A101">
        <v>100</v>
      </c>
      <c r="B101" t="s">
        <v>756</v>
      </c>
      <c r="C101" t="s">
        <v>758</v>
      </c>
      <c r="D101" t="s">
        <v>4545</v>
      </c>
    </row>
    <row r="102" spans="1:4" x14ac:dyDescent="0.45">
      <c r="A102">
        <v>101</v>
      </c>
      <c r="B102" t="s">
        <v>2592</v>
      </c>
      <c r="C102" t="s">
        <v>2595</v>
      </c>
      <c r="D102" t="s">
        <v>4546</v>
      </c>
    </row>
    <row r="103" spans="1:4" x14ac:dyDescent="0.45">
      <c r="A103">
        <v>102</v>
      </c>
      <c r="B103" t="s">
        <v>2600</v>
      </c>
      <c r="C103" t="s">
        <v>2603</v>
      </c>
      <c r="D103" t="s">
        <v>4547</v>
      </c>
    </row>
    <row r="104" spans="1:4" x14ac:dyDescent="0.45">
      <c r="A104">
        <v>103</v>
      </c>
      <c r="B104" t="s">
        <v>2608</v>
      </c>
      <c r="C104" t="s">
        <v>2611</v>
      </c>
      <c r="D104" t="s">
        <v>4548</v>
      </c>
    </row>
    <row r="105" spans="1:4" x14ac:dyDescent="0.45">
      <c r="A105">
        <v>104</v>
      </c>
      <c r="B105" t="s">
        <v>2616</v>
      </c>
      <c r="C105" t="s">
        <v>2618</v>
      </c>
      <c r="D105" t="s">
        <v>4549</v>
      </c>
    </row>
    <row r="106" spans="1:4" x14ac:dyDescent="0.45">
      <c r="A106">
        <v>105</v>
      </c>
      <c r="B106" t="s">
        <v>2623</v>
      </c>
      <c r="C106" t="s">
        <v>2625</v>
      </c>
      <c r="D106" t="s">
        <v>4550</v>
      </c>
    </row>
    <row r="107" spans="1:4" x14ac:dyDescent="0.45">
      <c r="A107">
        <v>106</v>
      </c>
      <c r="B107" t="s">
        <v>21</v>
      </c>
      <c r="C107" t="s">
        <v>23</v>
      </c>
      <c r="D107" t="s">
        <v>4551</v>
      </c>
    </row>
    <row r="108" spans="1:4" x14ac:dyDescent="0.45">
      <c r="A108">
        <v>107</v>
      </c>
      <c r="B108" t="s">
        <v>2630</v>
      </c>
      <c r="C108" t="s">
        <v>2633</v>
      </c>
      <c r="D108" t="s">
        <v>4552</v>
      </c>
    </row>
    <row r="109" spans="1:4" x14ac:dyDescent="0.45">
      <c r="A109">
        <v>108</v>
      </c>
      <c r="B109" t="s">
        <v>2638</v>
      </c>
      <c r="C109" t="s">
        <v>2641</v>
      </c>
      <c r="D109" t="s">
        <v>4553</v>
      </c>
    </row>
    <row r="110" spans="1:4" x14ac:dyDescent="0.45">
      <c r="A110">
        <v>109</v>
      </c>
      <c r="B110" t="s">
        <v>2646</v>
      </c>
      <c r="C110" t="s">
        <v>2649</v>
      </c>
      <c r="D110" t="s">
        <v>4554</v>
      </c>
    </row>
    <row r="111" spans="1:4" x14ac:dyDescent="0.45">
      <c r="A111">
        <v>110</v>
      </c>
      <c r="B111" t="s">
        <v>2654</v>
      </c>
      <c r="C111" t="s">
        <v>2657</v>
      </c>
      <c r="D111" t="s">
        <v>4555</v>
      </c>
    </row>
    <row r="112" spans="1:4" x14ac:dyDescent="0.45">
      <c r="A112">
        <v>111</v>
      </c>
      <c r="B112" t="s">
        <v>36</v>
      </c>
      <c r="C112" t="s">
        <v>38</v>
      </c>
      <c r="D112" t="s">
        <v>4556</v>
      </c>
    </row>
    <row r="113" spans="1:4" x14ac:dyDescent="0.45">
      <c r="A113">
        <v>112</v>
      </c>
      <c r="B113" t="s">
        <v>43</v>
      </c>
      <c r="C113" t="s">
        <v>45</v>
      </c>
      <c r="D113" t="s">
        <v>4557</v>
      </c>
    </row>
    <row r="114" spans="1:4" x14ac:dyDescent="0.45">
      <c r="A114">
        <v>113</v>
      </c>
      <c r="B114" t="s">
        <v>58</v>
      </c>
      <c r="C114" t="s">
        <v>61</v>
      </c>
      <c r="D114" t="s">
        <v>4558</v>
      </c>
    </row>
    <row r="115" spans="1:4" x14ac:dyDescent="0.45">
      <c r="A115">
        <v>114</v>
      </c>
      <c r="B115" t="s">
        <v>66</v>
      </c>
      <c r="C115" t="s">
        <v>69</v>
      </c>
      <c r="D115" t="s">
        <v>4559</v>
      </c>
    </row>
    <row r="116" spans="1:4" x14ac:dyDescent="0.45">
      <c r="A116">
        <v>115</v>
      </c>
      <c r="B116" t="s">
        <v>2662</v>
      </c>
      <c r="C116" t="s">
        <v>2665</v>
      </c>
      <c r="D116" t="s">
        <v>4560</v>
      </c>
    </row>
    <row r="117" spans="1:4" x14ac:dyDescent="0.45">
      <c r="A117">
        <v>116</v>
      </c>
      <c r="B117" t="s">
        <v>98</v>
      </c>
      <c r="C117" t="s">
        <v>100</v>
      </c>
      <c r="D117" t="s">
        <v>4561</v>
      </c>
    </row>
    <row r="118" spans="1:4" x14ac:dyDescent="0.45">
      <c r="A118">
        <v>117</v>
      </c>
      <c r="B118" t="s">
        <v>2670</v>
      </c>
      <c r="C118" t="s">
        <v>2673</v>
      </c>
      <c r="D118" t="s">
        <v>4562</v>
      </c>
    </row>
    <row r="119" spans="1:4" x14ac:dyDescent="0.45">
      <c r="A119">
        <v>118</v>
      </c>
      <c r="B119" t="s">
        <v>2677</v>
      </c>
      <c r="C119" t="s">
        <v>2679</v>
      </c>
      <c r="D119" t="s">
        <v>4563</v>
      </c>
    </row>
    <row r="120" spans="1:4" x14ac:dyDescent="0.45">
      <c r="A120">
        <v>119</v>
      </c>
      <c r="B120" t="s">
        <v>2684</v>
      </c>
      <c r="C120" t="s">
        <v>2687</v>
      </c>
      <c r="D120" t="s">
        <v>4564</v>
      </c>
    </row>
    <row r="121" spans="1:4" x14ac:dyDescent="0.45">
      <c r="A121">
        <v>120</v>
      </c>
      <c r="B121" t="s">
        <v>2692</v>
      </c>
      <c r="C121" t="s">
        <v>2695</v>
      </c>
      <c r="D121" t="s">
        <v>4565</v>
      </c>
    </row>
    <row r="122" spans="1:4" x14ac:dyDescent="0.45">
      <c r="A122">
        <v>121</v>
      </c>
      <c r="B122" t="s">
        <v>2700</v>
      </c>
      <c r="C122" t="s">
        <v>2703</v>
      </c>
      <c r="D122" t="s">
        <v>4566</v>
      </c>
    </row>
    <row r="123" spans="1:4" x14ac:dyDescent="0.45">
      <c r="A123">
        <v>122</v>
      </c>
      <c r="B123" t="s">
        <v>2708</v>
      </c>
      <c r="C123" t="s">
        <v>2711</v>
      </c>
      <c r="D123" t="s">
        <v>4567</v>
      </c>
    </row>
    <row r="124" spans="1:4" x14ac:dyDescent="0.45">
      <c r="A124">
        <v>123</v>
      </c>
      <c r="B124" t="s">
        <v>2459</v>
      </c>
      <c r="C124" t="s">
        <v>2717</v>
      </c>
      <c r="D124" t="s">
        <v>4568</v>
      </c>
    </row>
    <row r="125" spans="1:4" x14ac:dyDescent="0.45">
      <c r="A125">
        <v>124</v>
      </c>
      <c r="B125" t="s">
        <v>2721</v>
      </c>
      <c r="C125" t="s">
        <v>2724</v>
      </c>
      <c r="D125" t="s">
        <v>4569</v>
      </c>
    </row>
    <row r="126" spans="1:4" x14ac:dyDescent="0.45">
      <c r="A126">
        <v>125</v>
      </c>
      <c r="B126" t="s">
        <v>2729</v>
      </c>
      <c r="C126" t="s">
        <v>2732</v>
      </c>
      <c r="D126" t="s">
        <v>4570</v>
      </c>
    </row>
    <row r="127" spans="1:4" x14ac:dyDescent="0.45">
      <c r="A127">
        <v>126</v>
      </c>
      <c r="B127" t="s">
        <v>2737</v>
      </c>
      <c r="C127" t="s">
        <v>2740</v>
      </c>
      <c r="D127" t="s">
        <v>4571</v>
      </c>
    </row>
    <row r="128" spans="1:4" x14ac:dyDescent="0.45">
      <c r="A128">
        <v>127</v>
      </c>
      <c r="B128" t="s">
        <v>2745</v>
      </c>
      <c r="C128" t="s">
        <v>2748</v>
      </c>
      <c r="D128" t="s">
        <v>4572</v>
      </c>
    </row>
    <row r="129" spans="1:4" x14ac:dyDescent="0.45">
      <c r="A129">
        <v>128</v>
      </c>
      <c r="B129" t="s">
        <v>2753</v>
      </c>
      <c r="C129" t="s">
        <v>2756</v>
      </c>
      <c r="D129" t="s">
        <v>4573</v>
      </c>
    </row>
    <row r="130" spans="1:4" x14ac:dyDescent="0.45">
      <c r="A130">
        <v>129</v>
      </c>
      <c r="B130" t="s">
        <v>2760</v>
      </c>
      <c r="C130" t="s">
        <v>2763</v>
      </c>
      <c r="D130" t="s">
        <v>4574</v>
      </c>
    </row>
    <row r="131" spans="1:4" x14ac:dyDescent="0.45">
      <c r="A131">
        <v>130</v>
      </c>
      <c r="B131" t="s">
        <v>183</v>
      </c>
      <c r="C131" t="s">
        <v>186</v>
      </c>
      <c r="D131" t="s">
        <v>4575</v>
      </c>
    </row>
    <row r="132" spans="1:4" x14ac:dyDescent="0.45">
      <c r="A132">
        <v>131</v>
      </c>
      <c r="B132" t="s">
        <v>2768</v>
      </c>
      <c r="C132" t="s">
        <v>2771</v>
      </c>
      <c r="D132" t="s">
        <v>4576</v>
      </c>
    </row>
    <row r="133" spans="1:4" x14ac:dyDescent="0.45">
      <c r="A133">
        <v>132</v>
      </c>
      <c r="B133" t="s">
        <v>199</v>
      </c>
      <c r="C133" t="s">
        <v>202</v>
      </c>
      <c r="D133" t="s">
        <v>4577</v>
      </c>
    </row>
    <row r="134" spans="1:4" x14ac:dyDescent="0.45">
      <c r="A134">
        <v>133</v>
      </c>
      <c r="B134" t="s">
        <v>2776</v>
      </c>
      <c r="C134" t="s">
        <v>2778</v>
      </c>
      <c r="D134" t="s">
        <v>4578</v>
      </c>
    </row>
    <row r="135" spans="1:4" x14ac:dyDescent="0.45">
      <c r="A135">
        <v>134</v>
      </c>
      <c r="B135" t="s">
        <v>208</v>
      </c>
      <c r="C135" t="s">
        <v>211</v>
      </c>
      <c r="D135" t="s">
        <v>4579</v>
      </c>
    </row>
    <row r="136" spans="1:4" x14ac:dyDescent="0.45">
      <c r="A136">
        <v>135</v>
      </c>
      <c r="B136" t="s">
        <v>216</v>
      </c>
      <c r="C136" t="s">
        <v>219</v>
      </c>
      <c r="D136" t="s">
        <v>4580</v>
      </c>
    </row>
    <row r="137" spans="1:4" x14ac:dyDescent="0.45">
      <c r="A137">
        <v>136</v>
      </c>
      <c r="B137" t="s">
        <v>2783</v>
      </c>
      <c r="C137" t="s">
        <v>2785</v>
      </c>
      <c r="D137" t="s">
        <v>4581</v>
      </c>
    </row>
    <row r="138" spans="1:4" x14ac:dyDescent="0.45">
      <c r="A138">
        <v>137</v>
      </c>
      <c r="B138" t="s">
        <v>232</v>
      </c>
      <c r="C138" t="s">
        <v>235</v>
      </c>
      <c r="D138" t="s">
        <v>4582</v>
      </c>
    </row>
    <row r="139" spans="1:4" x14ac:dyDescent="0.45">
      <c r="A139">
        <v>138</v>
      </c>
      <c r="B139" t="s">
        <v>240</v>
      </c>
      <c r="C139" t="s">
        <v>242</v>
      </c>
      <c r="D139" t="s">
        <v>4583</v>
      </c>
    </row>
    <row r="140" spans="1:4" x14ac:dyDescent="0.45">
      <c r="A140">
        <v>139</v>
      </c>
      <c r="B140" t="s">
        <v>285</v>
      </c>
      <c r="C140" t="s">
        <v>288</v>
      </c>
      <c r="D140" t="s">
        <v>4584</v>
      </c>
    </row>
    <row r="141" spans="1:4" x14ac:dyDescent="0.45">
      <c r="A141">
        <v>140</v>
      </c>
      <c r="B141" t="s">
        <v>2790</v>
      </c>
      <c r="C141" t="s">
        <v>2793</v>
      </c>
      <c r="D141" t="s">
        <v>4585</v>
      </c>
    </row>
    <row r="142" spans="1:4" x14ac:dyDescent="0.45">
      <c r="A142">
        <v>141</v>
      </c>
      <c r="B142" t="s">
        <v>2798</v>
      </c>
      <c r="C142" t="s">
        <v>2801</v>
      </c>
      <c r="D142" t="s">
        <v>4586</v>
      </c>
    </row>
    <row r="143" spans="1:4" x14ac:dyDescent="0.45">
      <c r="A143">
        <v>142</v>
      </c>
      <c r="B143" t="s">
        <v>2397</v>
      </c>
      <c r="C143" t="s">
        <v>2806</v>
      </c>
      <c r="D143" t="s">
        <v>4587</v>
      </c>
    </row>
    <row r="144" spans="1:4" x14ac:dyDescent="0.45">
      <c r="A144">
        <v>143</v>
      </c>
      <c r="B144" t="s">
        <v>293</v>
      </c>
      <c r="C144" t="s">
        <v>295</v>
      </c>
      <c r="D144" t="s">
        <v>4588</v>
      </c>
    </row>
    <row r="145" spans="1:4" x14ac:dyDescent="0.45">
      <c r="A145">
        <v>144</v>
      </c>
      <c r="B145" t="s">
        <v>2811</v>
      </c>
      <c r="C145" t="s">
        <v>2813</v>
      </c>
      <c r="D145" t="s">
        <v>4589</v>
      </c>
    </row>
    <row r="146" spans="1:4" x14ac:dyDescent="0.45">
      <c r="A146">
        <v>145</v>
      </c>
      <c r="B146" t="s">
        <v>323</v>
      </c>
      <c r="C146" t="s">
        <v>326</v>
      </c>
      <c r="D146" t="s">
        <v>4590</v>
      </c>
    </row>
    <row r="147" spans="1:4" x14ac:dyDescent="0.45">
      <c r="A147">
        <v>146</v>
      </c>
      <c r="B147" t="s">
        <v>2537</v>
      </c>
      <c r="C147" t="s">
        <v>2818</v>
      </c>
      <c r="D147" t="s">
        <v>4591</v>
      </c>
    </row>
    <row r="148" spans="1:4" x14ac:dyDescent="0.45">
      <c r="A148">
        <v>147</v>
      </c>
      <c r="B148" t="s">
        <v>331</v>
      </c>
      <c r="C148" t="s">
        <v>333</v>
      </c>
      <c r="D148" t="s">
        <v>4592</v>
      </c>
    </row>
    <row r="149" spans="1:4" x14ac:dyDescent="0.45">
      <c r="A149">
        <v>148</v>
      </c>
      <c r="B149" t="s">
        <v>2823</v>
      </c>
      <c r="C149" t="s">
        <v>2826</v>
      </c>
      <c r="D149" t="s">
        <v>4593</v>
      </c>
    </row>
    <row r="150" spans="1:4" x14ac:dyDescent="0.45">
      <c r="A150">
        <v>149</v>
      </c>
      <c r="B150" t="s">
        <v>2830</v>
      </c>
      <c r="C150" t="s">
        <v>2833</v>
      </c>
      <c r="D150" t="s">
        <v>4594</v>
      </c>
    </row>
    <row r="151" spans="1:4" x14ac:dyDescent="0.45">
      <c r="A151">
        <v>150</v>
      </c>
      <c r="B151" t="s">
        <v>339</v>
      </c>
      <c r="C151" t="s">
        <v>342</v>
      </c>
      <c r="D151" t="s">
        <v>4595</v>
      </c>
    </row>
    <row r="152" spans="1:4" x14ac:dyDescent="0.45">
      <c r="A152">
        <v>151</v>
      </c>
      <c r="B152" t="s">
        <v>2838</v>
      </c>
      <c r="C152" t="s">
        <v>2841</v>
      </c>
      <c r="D152" t="s">
        <v>4596</v>
      </c>
    </row>
    <row r="153" spans="1:4" x14ac:dyDescent="0.45">
      <c r="A153">
        <v>152</v>
      </c>
      <c r="B153" t="s">
        <v>362</v>
      </c>
      <c r="C153" t="s">
        <v>364</v>
      </c>
      <c r="D153" t="s">
        <v>4597</v>
      </c>
    </row>
    <row r="154" spans="1:4" x14ac:dyDescent="0.45">
      <c r="A154">
        <v>153</v>
      </c>
      <c r="B154" t="s">
        <v>2846</v>
      </c>
      <c r="C154" t="s">
        <v>2848</v>
      </c>
      <c r="D154" t="s">
        <v>4598</v>
      </c>
    </row>
    <row r="155" spans="1:4" x14ac:dyDescent="0.45">
      <c r="A155">
        <v>154</v>
      </c>
      <c r="B155" t="s">
        <v>384</v>
      </c>
      <c r="C155" t="s">
        <v>387</v>
      </c>
      <c r="D155" t="s">
        <v>4599</v>
      </c>
    </row>
    <row r="156" spans="1:4" x14ac:dyDescent="0.45">
      <c r="A156">
        <v>155</v>
      </c>
      <c r="B156" t="s">
        <v>2853</v>
      </c>
      <c r="C156" t="s">
        <v>2856</v>
      </c>
      <c r="D156" t="s">
        <v>4600</v>
      </c>
    </row>
    <row r="157" spans="1:4" x14ac:dyDescent="0.45">
      <c r="A157">
        <v>156</v>
      </c>
      <c r="B157" t="s">
        <v>392</v>
      </c>
      <c r="C157" t="s">
        <v>395</v>
      </c>
      <c r="D157" t="s">
        <v>4601</v>
      </c>
    </row>
    <row r="158" spans="1:4" x14ac:dyDescent="0.45">
      <c r="A158">
        <v>157</v>
      </c>
      <c r="B158" t="s">
        <v>2861</v>
      </c>
      <c r="C158" t="s">
        <v>2863</v>
      </c>
      <c r="D158" t="s">
        <v>4602</v>
      </c>
    </row>
    <row r="159" spans="1:4" x14ac:dyDescent="0.45">
      <c r="A159">
        <v>158</v>
      </c>
      <c r="B159" t="s">
        <v>415</v>
      </c>
      <c r="C159" t="s">
        <v>418</v>
      </c>
      <c r="D159" t="s">
        <v>4603</v>
      </c>
    </row>
    <row r="160" spans="1:4" x14ac:dyDescent="0.45">
      <c r="A160">
        <v>159</v>
      </c>
      <c r="B160" t="s">
        <v>2867</v>
      </c>
      <c r="C160" t="s">
        <v>2870</v>
      </c>
      <c r="D160" t="s">
        <v>4604</v>
      </c>
    </row>
    <row r="161" spans="1:4" x14ac:dyDescent="0.45">
      <c r="A161">
        <v>160</v>
      </c>
      <c r="B161" t="s">
        <v>2875</v>
      </c>
      <c r="C161" t="s">
        <v>2878</v>
      </c>
      <c r="D161" t="s">
        <v>4605</v>
      </c>
    </row>
    <row r="162" spans="1:4" x14ac:dyDescent="0.45">
      <c r="A162">
        <v>161</v>
      </c>
      <c r="B162" t="s">
        <v>423</v>
      </c>
      <c r="C162" t="s">
        <v>425</v>
      </c>
      <c r="D162" t="s">
        <v>4606</v>
      </c>
    </row>
    <row r="163" spans="1:4" x14ac:dyDescent="0.45">
      <c r="A163">
        <v>162</v>
      </c>
      <c r="B163" t="s">
        <v>430</v>
      </c>
      <c r="C163" t="s">
        <v>432</v>
      </c>
      <c r="D163" t="s">
        <v>4607</v>
      </c>
    </row>
    <row r="164" spans="1:4" x14ac:dyDescent="0.45">
      <c r="A164">
        <v>163</v>
      </c>
      <c r="B164" t="s">
        <v>437</v>
      </c>
      <c r="C164" t="s">
        <v>440</v>
      </c>
      <c r="D164" t="s">
        <v>4608</v>
      </c>
    </row>
    <row r="165" spans="1:4" x14ac:dyDescent="0.45">
      <c r="A165">
        <v>164</v>
      </c>
      <c r="B165" t="s">
        <v>445</v>
      </c>
      <c r="C165" t="s">
        <v>448</v>
      </c>
      <c r="D165" t="s">
        <v>4609</v>
      </c>
    </row>
    <row r="166" spans="1:4" x14ac:dyDescent="0.45">
      <c r="A166">
        <v>165</v>
      </c>
      <c r="B166" t="s">
        <v>461</v>
      </c>
      <c r="C166" t="s">
        <v>463</v>
      </c>
      <c r="D166" t="s">
        <v>4610</v>
      </c>
    </row>
    <row r="167" spans="1:4" x14ac:dyDescent="0.45">
      <c r="A167">
        <v>166</v>
      </c>
      <c r="B167" t="s">
        <v>468</v>
      </c>
      <c r="C167" t="s">
        <v>470</v>
      </c>
      <c r="D167" t="s">
        <v>4611</v>
      </c>
    </row>
    <row r="168" spans="1:4" x14ac:dyDescent="0.45">
      <c r="A168">
        <v>167</v>
      </c>
      <c r="B168" t="s">
        <v>2883</v>
      </c>
      <c r="C168" t="s">
        <v>2886</v>
      </c>
      <c r="D168" t="s">
        <v>4612</v>
      </c>
    </row>
    <row r="169" spans="1:4" x14ac:dyDescent="0.45">
      <c r="A169">
        <v>168</v>
      </c>
      <c r="B169" t="s">
        <v>475</v>
      </c>
      <c r="C169" t="s">
        <v>478</v>
      </c>
      <c r="D169" t="s">
        <v>4613</v>
      </c>
    </row>
    <row r="170" spans="1:4" x14ac:dyDescent="0.45">
      <c r="A170">
        <v>169</v>
      </c>
      <c r="B170" t="s">
        <v>499</v>
      </c>
      <c r="C170" t="s">
        <v>502</v>
      </c>
      <c r="D170" t="s">
        <v>4614</v>
      </c>
    </row>
    <row r="171" spans="1:4" x14ac:dyDescent="0.45">
      <c r="A171">
        <v>170</v>
      </c>
      <c r="B171" t="s">
        <v>513</v>
      </c>
      <c r="C171" t="s">
        <v>515</v>
      </c>
      <c r="D171" t="s">
        <v>4615</v>
      </c>
    </row>
    <row r="172" spans="1:4" x14ac:dyDescent="0.45">
      <c r="A172">
        <v>171</v>
      </c>
      <c r="B172" t="s">
        <v>520</v>
      </c>
      <c r="C172" t="s">
        <v>522</v>
      </c>
      <c r="D172" t="s">
        <v>4616</v>
      </c>
    </row>
    <row r="173" spans="1:4" x14ac:dyDescent="0.45">
      <c r="A173">
        <v>172</v>
      </c>
      <c r="B173" t="s">
        <v>542</v>
      </c>
      <c r="C173" t="s">
        <v>545</v>
      </c>
      <c r="D173" t="s">
        <v>4617</v>
      </c>
    </row>
    <row r="174" spans="1:4" x14ac:dyDescent="0.45">
      <c r="A174">
        <v>173</v>
      </c>
      <c r="B174" t="s">
        <v>2891</v>
      </c>
      <c r="C174" t="s">
        <v>2894</v>
      </c>
      <c r="D174" t="s">
        <v>4618</v>
      </c>
    </row>
    <row r="175" spans="1:4" x14ac:dyDescent="0.45">
      <c r="A175">
        <v>174</v>
      </c>
      <c r="B175" t="s">
        <v>2899</v>
      </c>
      <c r="C175" t="s">
        <v>2902</v>
      </c>
      <c r="D175" t="s">
        <v>4619</v>
      </c>
    </row>
    <row r="176" spans="1:4" x14ac:dyDescent="0.45">
      <c r="A176">
        <v>175</v>
      </c>
      <c r="B176" t="s">
        <v>550</v>
      </c>
      <c r="C176" t="s">
        <v>553</v>
      </c>
      <c r="D176" t="s">
        <v>4620</v>
      </c>
    </row>
    <row r="177" spans="1:4" x14ac:dyDescent="0.45">
      <c r="A177">
        <v>176</v>
      </c>
      <c r="B177" t="s">
        <v>2907</v>
      </c>
      <c r="C177" t="s">
        <v>2910</v>
      </c>
      <c r="D177" t="s">
        <v>4621</v>
      </c>
    </row>
    <row r="178" spans="1:4" x14ac:dyDescent="0.45">
      <c r="A178">
        <v>177</v>
      </c>
      <c r="B178" t="s">
        <v>2915</v>
      </c>
      <c r="C178" t="s">
        <v>2917</v>
      </c>
      <c r="D178" t="s">
        <v>4622</v>
      </c>
    </row>
    <row r="179" spans="1:4" x14ac:dyDescent="0.45">
      <c r="A179">
        <v>178</v>
      </c>
      <c r="B179" t="s">
        <v>597</v>
      </c>
      <c r="C179" t="s">
        <v>599</v>
      </c>
      <c r="D179" t="s">
        <v>4623</v>
      </c>
    </row>
    <row r="180" spans="1:4" x14ac:dyDescent="0.45">
      <c r="A180">
        <v>179</v>
      </c>
      <c r="B180" t="s">
        <v>2922</v>
      </c>
      <c r="C180" t="s">
        <v>2925</v>
      </c>
      <c r="D180" t="s">
        <v>4624</v>
      </c>
    </row>
    <row r="181" spans="1:4" x14ac:dyDescent="0.45">
      <c r="A181">
        <v>180</v>
      </c>
      <c r="B181" t="s">
        <v>2930</v>
      </c>
      <c r="C181" t="s">
        <v>2933</v>
      </c>
      <c r="D181" t="s">
        <v>4625</v>
      </c>
    </row>
    <row r="182" spans="1:4" x14ac:dyDescent="0.45">
      <c r="A182">
        <v>181</v>
      </c>
      <c r="B182" t="s">
        <v>611</v>
      </c>
      <c r="C182" t="s">
        <v>614</v>
      </c>
      <c r="D182" t="s">
        <v>4626</v>
      </c>
    </row>
    <row r="183" spans="1:4" x14ac:dyDescent="0.45">
      <c r="A183">
        <v>182</v>
      </c>
      <c r="B183" t="s">
        <v>2938</v>
      </c>
      <c r="C183" t="s">
        <v>2941</v>
      </c>
      <c r="D183" t="s">
        <v>4627</v>
      </c>
    </row>
    <row r="184" spans="1:4" x14ac:dyDescent="0.45">
      <c r="A184">
        <v>183</v>
      </c>
      <c r="B184" t="s">
        <v>618</v>
      </c>
      <c r="C184" t="s">
        <v>621</v>
      </c>
      <c r="D184" t="s">
        <v>4628</v>
      </c>
    </row>
    <row r="185" spans="1:4" x14ac:dyDescent="0.45">
      <c r="A185">
        <v>184</v>
      </c>
      <c r="B185" t="s">
        <v>2946</v>
      </c>
      <c r="C185" t="s">
        <v>2948</v>
      </c>
      <c r="D185" t="s">
        <v>4629</v>
      </c>
    </row>
    <row r="186" spans="1:4" x14ac:dyDescent="0.45">
      <c r="A186">
        <v>185</v>
      </c>
      <c r="B186" t="s">
        <v>2953</v>
      </c>
      <c r="C186" t="s">
        <v>2955</v>
      </c>
      <c r="D186" t="s">
        <v>4630</v>
      </c>
    </row>
    <row r="187" spans="1:4" x14ac:dyDescent="0.45">
      <c r="A187">
        <v>186</v>
      </c>
      <c r="B187" t="s">
        <v>2960</v>
      </c>
      <c r="C187" t="s">
        <v>2963</v>
      </c>
      <c r="D187" t="s">
        <v>4631</v>
      </c>
    </row>
    <row r="188" spans="1:4" x14ac:dyDescent="0.45">
      <c r="A188">
        <v>187</v>
      </c>
      <c r="B188" t="s">
        <v>648</v>
      </c>
      <c r="C188" t="s">
        <v>651</v>
      </c>
      <c r="D188" t="s">
        <v>4632</v>
      </c>
    </row>
    <row r="189" spans="1:4" x14ac:dyDescent="0.45">
      <c r="A189">
        <v>188</v>
      </c>
      <c r="B189" t="s">
        <v>2537</v>
      </c>
      <c r="C189" t="s">
        <v>2968</v>
      </c>
      <c r="D189" t="s">
        <v>4633</v>
      </c>
    </row>
    <row r="190" spans="1:4" x14ac:dyDescent="0.45">
      <c r="A190">
        <v>189</v>
      </c>
      <c r="B190" t="s">
        <v>672</v>
      </c>
      <c r="C190" t="s">
        <v>674</v>
      </c>
      <c r="D190" t="s">
        <v>4634</v>
      </c>
    </row>
    <row r="191" spans="1:4" x14ac:dyDescent="0.45">
      <c r="A191">
        <v>190</v>
      </c>
      <c r="B191" t="s">
        <v>679</v>
      </c>
      <c r="C191" t="s">
        <v>681</v>
      </c>
      <c r="D191" t="s">
        <v>4635</v>
      </c>
    </row>
    <row r="192" spans="1:4" x14ac:dyDescent="0.45">
      <c r="A192">
        <v>191</v>
      </c>
      <c r="B192" t="s">
        <v>693</v>
      </c>
      <c r="C192" t="s">
        <v>696</v>
      </c>
      <c r="D192" t="s">
        <v>4636</v>
      </c>
    </row>
    <row r="193" spans="1:4" x14ac:dyDescent="0.45">
      <c r="A193">
        <v>192</v>
      </c>
      <c r="B193" t="s">
        <v>716</v>
      </c>
      <c r="C193" t="s">
        <v>719</v>
      </c>
      <c r="D193" t="s">
        <v>4637</v>
      </c>
    </row>
    <row r="194" spans="1:4" x14ac:dyDescent="0.45">
      <c r="A194">
        <v>193</v>
      </c>
      <c r="B194" t="s">
        <v>2973</v>
      </c>
      <c r="C194" t="s">
        <v>2976</v>
      </c>
      <c r="D194" t="s">
        <v>4638</v>
      </c>
    </row>
    <row r="195" spans="1:4" x14ac:dyDescent="0.45">
      <c r="A195">
        <v>194</v>
      </c>
      <c r="B195" t="s">
        <v>748</v>
      </c>
      <c r="C195" t="s">
        <v>751</v>
      </c>
      <c r="D195" t="s">
        <v>4639</v>
      </c>
    </row>
    <row r="196" spans="1:4" x14ac:dyDescent="0.45">
      <c r="A196">
        <v>195</v>
      </c>
      <c r="B196" t="s">
        <v>2981</v>
      </c>
      <c r="C196" t="s">
        <v>2984</v>
      </c>
      <c r="D196" t="s">
        <v>4640</v>
      </c>
    </row>
    <row r="197" spans="1:4" x14ac:dyDescent="0.45">
      <c r="A197">
        <v>196</v>
      </c>
      <c r="B197" t="s">
        <v>2990</v>
      </c>
      <c r="C197" t="s">
        <v>2993</v>
      </c>
      <c r="D197" t="s">
        <v>4641</v>
      </c>
    </row>
    <row r="198" spans="1:4" x14ac:dyDescent="0.45">
      <c r="A198">
        <v>197</v>
      </c>
      <c r="B198" t="s">
        <v>2998</v>
      </c>
      <c r="C198" t="s">
        <v>3001</v>
      </c>
      <c r="D198" t="s">
        <v>4642</v>
      </c>
    </row>
    <row r="199" spans="1:4" x14ac:dyDescent="0.45">
      <c r="A199">
        <v>198</v>
      </c>
      <c r="B199" t="s">
        <v>763</v>
      </c>
      <c r="C199" t="s">
        <v>766</v>
      </c>
      <c r="D199" t="s">
        <v>4643</v>
      </c>
    </row>
    <row r="200" spans="1:4" x14ac:dyDescent="0.45">
      <c r="A200">
        <v>199</v>
      </c>
      <c r="B200" t="s">
        <v>3006</v>
      </c>
      <c r="C200" t="s">
        <v>3009</v>
      </c>
      <c r="D200" t="s">
        <v>4644</v>
      </c>
    </row>
    <row r="201" spans="1:4" x14ac:dyDescent="0.45">
      <c r="A201">
        <v>200</v>
      </c>
      <c r="B201" t="s">
        <v>771</v>
      </c>
      <c r="C201" t="s">
        <v>774</v>
      </c>
      <c r="D201" t="s">
        <v>4645</v>
      </c>
    </row>
    <row r="202" spans="1:4" x14ac:dyDescent="0.45">
      <c r="A202">
        <v>201</v>
      </c>
      <c r="B202" t="s">
        <v>779</v>
      </c>
      <c r="C202" t="s">
        <v>782</v>
      </c>
      <c r="D202" t="s">
        <v>4646</v>
      </c>
    </row>
    <row r="203" spans="1:4" x14ac:dyDescent="0.45">
      <c r="A203">
        <v>202</v>
      </c>
      <c r="B203" t="s">
        <v>787</v>
      </c>
      <c r="C203" t="s">
        <v>790</v>
      </c>
      <c r="D203" t="s">
        <v>4647</v>
      </c>
    </row>
    <row r="204" spans="1:4" x14ac:dyDescent="0.45">
      <c r="A204">
        <v>203</v>
      </c>
      <c r="B204" t="s">
        <v>3014</v>
      </c>
      <c r="C204" t="s">
        <v>3017</v>
      </c>
      <c r="D204" t="s">
        <v>4648</v>
      </c>
    </row>
    <row r="205" spans="1:4" x14ac:dyDescent="0.45">
      <c r="A205">
        <v>204</v>
      </c>
      <c r="B205" t="s">
        <v>3022</v>
      </c>
      <c r="C205" t="s">
        <v>3024</v>
      </c>
      <c r="D205" t="s">
        <v>4649</v>
      </c>
    </row>
    <row r="206" spans="1:4" x14ac:dyDescent="0.45">
      <c r="A206">
        <v>205</v>
      </c>
      <c r="B206" t="s">
        <v>3029</v>
      </c>
      <c r="C206" t="s">
        <v>3031</v>
      </c>
      <c r="D206" t="s">
        <v>4650</v>
      </c>
    </row>
    <row r="207" spans="1:4" x14ac:dyDescent="0.45">
      <c r="A207">
        <v>206</v>
      </c>
      <c r="B207" t="s">
        <v>803</v>
      </c>
      <c r="C207" t="s">
        <v>806</v>
      </c>
      <c r="D207" t="s">
        <v>4651</v>
      </c>
    </row>
    <row r="208" spans="1:4" x14ac:dyDescent="0.45">
      <c r="A208">
        <v>207</v>
      </c>
      <c r="B208" t="s">
        <v>819</v>
      </c>
      <c r="C208" t="s">
        <v>822</v>
      </c>
      <c r="D208" t="s">
        <v>4652</v>
      </c>
    </row>
    <row r="209" spans="1:4" x14ac:dyDescent="0.45">
      <c r="A209">
        <v>208</v>
      </c>
      <c r="B209" t="s">
        <v>3036</v>
      </c>
      <c r="C209" t="s">
        <v>3039</v>
      </c>
      <c r="D209" t="s">
        <v>4653</v>
      </c>
    </row>
    <row r="210" spans="1:4" x14ac:dyDescent="0.45">
      <c r="A210">
        <v>209</v>
      </c>
      <c r="B210" t="s">
        <v>3044</v>
      </c>
      <c r="C210" t="s">
        <v>3047</v>
      </c>
      <c r="D210" t="s">
        <v>4654</v>
      </c>
    </row>
    <row r="211" spans="1:4" x14ac:dyDescent="0.45">
      <c r="A211">
        <v>210</v>
      </c>
      <c r="B211" t="s">
        <v>3052</v>
      </c>
      <c r="C211" t="s">
        <v>3054</v>
      </c>
      <c r="D211" t="s">
        <v>4655</v>
      </c>
    </row>
    <row r="212" spans="1:4" x14ac:dyDescent="0.45">
      <c r="A212">
        <v>211</v>
      </c>
      <c r="B212" t="s">
        <v>3059</v>
      </c>
      <c r="C212" t="s">
        <v>3062</v>
      </c>
      <c r="D212" t="s">
        <v>4656</v>
      </c>
    </row>
    <row r="213" spans="1:4" x14ac:dyDescent="0.45">
      <c r="A213">
        <v>212</v>
      </c>
      <c r="B213" t="s">
        <v>3067</v>
      </c>
      <c r="C213" t="s">
        <v>3070</v>
      </c>
      <c r="D213" t="s">
        <v>4657</v>
      </c>
    </row>
    <row r="214" spans="1:4" x14ac:dyDescent="0.45">
      <c r="A214">
        <v>213</v>
      </c>
      <c r="B214" t="s">
        <v>851</v>
      </c>
      <c r="C214" t="s">
        <v>854</v>
      </c>
      <c r="D214" t="s">
        <v>4658</v>
      </c>
    </row>
    <row r="215" spans="1:4" x14ac:dyDescent="0.45">
      <c r="A215">
        <v>214</v>
      </c>
      <c r="B215" t="s">
        <v>867</v>
      </c>
      <c r="C215" t="s">
        <v>870</v>
      </c>
      <c r="D215" t="s">
        <v>4659</v>
      </c>
    </row>
    <row r="216" spans="1:4" x14ac:dyDescent="0.45">
      <c r="A216">
        <v>215</v>
      </c>
      <c r="B216" t="s">
        <v>875</v>
      </c>
      <c r="C216" t="s">
        <v>878</v>
      </c>
      <c r="D216" t="s">
        <v>4660</v>
      </c>
    </row>
    <row r="217" spans="1:4" x14ac:dyDescent="0.45">
      <c r="A217">
        <v>216</v>
      </c>
      <c r="B217" t="s">
        <v>3074</v>
      </c>
      <c r="C217" t="s">
        <v>3076</v>
      </c>
      <c r="D217" t="s">
        <v>4661</v>
      </c>
    </row>
    <row r="218" spans="1:4" x14ac:dyDescent="0.45">
      <c r="A218">
        <v>217</v>
      </c>
      <c r="B218" t="s">
        <v>3081</v>
      </c>
      <c r="C218" t="s">
        <v>3084</v>
      </c>
      <c r="D218" t="s">
        <v>4662</v>
      </c>
    </row>
    <row r="219" spans="1:4" x14ac:dyDescent="0.45">
      <c r="A219">
        <v>218</v>
      </c>
      <c r="B219" t="s">
        <v>899</v>
      </c>
      <c r="C219" t="s">
        <v>902</v>
      </c>
      <c r="D219" t="s">
        <v>4663</v>
      </c>
    </row>
    <row r="220" spans="1:4" x14ac:dyDescent="0.45">
      <c r="A220">
        <v>219</v>
      </c>
      <c r="B220" t="s">
        <v>923</v>
      </c>
      <c r="C220" t="s">
        <v>925</v>
      </c>
      <c r="D220" t="s">
        <v>4664</v>
      </c>
    </row>
    <row r="221" spans="1:4" x14ac:dyDescent="0.45">
      <c r="A221">
        <v>220</v>
      </c>
      <c r="B221" t="s">
        <v>3089</v>
      </c>
      <c r="C221" t="s">
        <v>3092</v>
      </c>
      <c r="D221" t="s">
        <v>4665</v>
      </c>
    </row>
    <row r="222" spans="1:4" x14ac:dyDescent="0.45">
      <c r="A222">
        <v>221</v>
      </c>
      <c r="B222" t="s">
        <v>942</v>
      </c>
      <c r="C222" t="s">
        <v>945</v>
      </c>
      <c r="D222" t="s">
        <v>4666</v>
      </c>
    </row>
    <row r="223" spans="1:4" x14ac:dyDescent="0.45">
      <c r="A223">
        <v>222</v>
      </c>
      <c r="B223" t="s">
        <v>950</v>
      </c>
      <c r="C223" t="s">
        <v>952</v>
      </c>
      <c r="D223" t="s">
        <v>4667</v>
      </c>
    </row>
    <row r="224" spans="1:4" x14ac:dyDescent="0.45">
      <c r="A224">
        <v>223</v>
      </c>
      <c r="B224" t="s">
        <v>3097</v>
      </c>
      <c r="C224" t="s">
        <v>3100</v>
      </c>
      <c r="D224" t="s">
        <v>4668</v>
      </c>
    </row>
    <row r="225" spans="1:4" x14ac:dyDescent="0.45">
      <c r="A225">
        <v>224</v>
      </c>
      <c r="B225" t="s">
        <v>3105</v>
      </c>
      <c r="C225" t="s">
        <v>3108</v>
      </c>
      <c r="D225" t="s">
        <v>4669</v>
      </c>
    </row>
    <row r="226" spans="1:4" x14ac:dyDescent="0.45">
      <c r="A226">
        <v>225</v>
      </c>
      <c r="B226" t="s">
        <v>957</v>
      </c>
      <c r="C226" t="s">
        <v>960</v>
      </c>
      <c r="D226" t="s">
        <v>4670</v>
      </c>
    </row>
    <row r="227" spans="1:4" x14ac:dyDescent="0.45">
      <c r="A227">
        <v>226</v>
      </c>
      <c r="B227" t="s">
        <v>3113</v>
      </c>
      <c r="C227" t="s">
        <v>3115</v>
      </c>
      <c r="D227" t="s">
        <v>4671</v>
      </c>
    </row>
    <row r="228" spans="1:4" x14ac:dyDescent="0.45">
      <c r="A228">
        <v>227</v>
      </c>
      <c r="B228" t="s">
        <v>152</v>
      </c>
      <c r="C228" t="s">
        <v>155</v>
      </c>
      <c r="D228" t="s">
        <v>4672</v>
      </c>
    </row>
    <row r="229" spans="1:4" x14ac:dyDescent="0.45">
      <c r="A229">
        <v>228</v>
      </c>
      <c r="B229" t="s">
        <v>3120</v>
      </c>
      <c r="C229" t="s">
        <v>3123</v>
      </c>
      <c r="D229" t="s">
        <v>4673</v>
      </c>
    </row>
    <row r="230" spans="1:4" x14ac:dyDescent="0.45">
      <c r="A230">
        <v>229</v>
      </c>
      <c r="B230" t="s">
        <v>965</v>
      </c>
      <c r="C230" t="s">
        <v>968</v>
      </c>
      <c r="D230" t="s">
        <v>4674</v>
      </c>
    </row>
    <row r="231" spans="1:4" x14ac:dyDescent="0.45">
      <c r="A231">
        <v>230</v>
      </c>
      <c r="B231" t="s">
        <v>3128</v>
      </c>
      <c r="C231" t="s">
        <v>3131</v>
      </c>
      <c r="D231" t="s">
        <v>4675</v>
      </c>
    </row>
    <row r="232" spans="1:4" x14ac:dyDescent="0.45">
      <c r="A232">
        <v>231</v>
      </c>
      <c r="B232" t="s">
        <v>3135</v>
      </c>
      <c r="C232" t="s">
        <v>3138</v>
      </c>
      <c r="D232" t="s">
        <v>4676</v>
      </c>
    </row>
    <row r="233" spans="1:4" x14ac:dyDescent="0.45">
      <c r="A233">
        <v>232</v>
      </c>
      <c r="B233" t="s">
        <v>3143</v>
      </c>
      <c r="C233" t="s">
        <v>3145</v>
      </c>
      <c r="D233" t="s">
        <v>4677</v>
      </c>
    </row>
    <row r="234" spans="1:4" x14ac:dyDescent="0.45">
      <c r="A234">
        <v>233</v>
      </c>
      <c r="B234" t="s">
        <v>987</v>
      </c>
      <c r="C234" t="s">
        <v>990</v>
      </c>
      <c r="D234" t="s">
        <v>4678</v>
      </c>
    </row>
    <row r="235" spans="1:4" x14ac:dyDescent="0.45">
      <c r="A235">
        <v>234</v>
      </c>
      <c r="B235" t="s">
        <v>995</v>
      </c>
      <c r="C235" t="s">
        <v>998</v>
      </c>
      <c r="D235" t="s">
        <v>4679</v>
      </c>
    </row>
    <row r="236" spans="1:4" x14ac:dyDescent="0.45">
      <c r="A236">
        <v>235</v>
      </c>
      <c r="B236" t="s">
        <v>3149</v>
      </c>
      <c r="C236" t="s">
        <v>3152</v>
      </c>
      <c r="D236" t="s">
        <v>4680</v>
      </c>
    </row>
    <row r="237" spans="1:4" x14ac:dyDescent="0.45">
      <c r="A237">
        <v>236</v>
      </c>
      <c r="B237" t="s">
        <v>263</v>
      </c>
      <c r="C237" t="s">
        <v>265</v>
      </c>
      <c r="D237" t="s">
        <v>4681</v>
      </c>
    </row>
    <row r="238" spans="1:4" x14ac:dyDescent="0.45">
      <c r="A238">
        <v>237</v>
      </c>
      <c r="B238" t="s">
        <v>1017</v>
      </c>
      <c r="C238" t="s">
        <v>1020</v>
      </c>
      <c r="D238" t="s">
        <v>4682</v>
      </c>
    </row>
    <row r="239" spans="1:4" x14ac:dyDescent="0.45">
      <c r="A239">
        <v>238</v>
      </c>
      <c r="B239" t="s">
        <v>3157</v>
      </c>
      <c r="C239" t="s">
        <v>3160</v>
      </c>
      <c r="D239" t="s">
        <v>4683</v>
      </c>
    </row>
    <row r="240" spans="1:4" x14ac:dyDescent="0.45">
      <c r="A240">
        <v>239</v>
      </c>
      <c r="B240" t="s">
        <v>3165</v>
      </c>
      <c r="C240" t="s">
        <v>3168</v>
      </c>
      <c r="D240" t="s">
        <v>4684</v>
      </c>
    </row>
    <row r="241" spans="1:4" x14ac:dyDescent="0.45">
      <c r="A241">
        <v>240</v>
      </c>
      <c r="B241" t="s">
        <v>3173</v>
      </c>
      <c r="C241" t="s">
        <v>3176</v>
      </c>
      <c r="D241" t="s">
        <v>4685</v>
      </c>
    </row>
    <row r="242" spans="1:4" x14ac:dyDescent="0.45">
      <c r="A242">
        <v>241</v>
      </c>
      <c r="B242" t="s">
        <v>3180</v>
      </c>
      <c r="C242" t="s">
        <v>3183</v>
      </c>
      <c r="D242" t="s">
        <v>4686</v>
      </c>
    </row>
    <row r="243" spans="1:4" x14ac:dyDescent="0.45">
      <c r="A243">
        <v>242</v>
      </c>
      <c r="B243" t="s">
        <v>1055</v>
      </c>
      <c r="C243" t="s">
        <v>1058</v>
      </c>
      <c r="D243" t="s">
        <v>4687</v>
      </c>
    </row>
    <row r="244" spans="1:4" x14ac:dyDescent="0.45">
      <c r="A244">
        <v>243</v>
      </c>
      <c r="B244" t="s">
        <v>1063</v>
      </c>
      <c r="C244" t="s">
        <v>1065</v>
      </c>
      <c r="D244" t="s">
        <v>4688</v>
      </c>
    </row>
    <row r="245" spans="1:4" x14ac:dyDescent="0.45">
      <c r="A245">
        <v>244</v>
      </c>
      <c r="B245" t="s">
        <v>3188</v>
      </c>
      <c r="C245" t="s">
        <v>3191</v>
      </c>
      <c r="D245" t="s">
        <v>4689</v>
      </c>
    </row>
    <row r="246" spans="1:4" x14ac:dyDescent="0.45">
      <c r="A246">
        <v>245</v>
      </c>
      <c r="B246" t="s">
        <v>1070</v>
      </c>
      <c r="C246" t="s">
        <v>1073</v>
      </c>
      <c r="D246" t="s">
        <v>4690</v>
      </c>
    </row>
    <row r="247" spans="1:4" x14ac:dyDescent="0.45">
      <c r="A247">
        <v>246</v>
      </c>
      <c r="B247" t="s">
        <v>3196</v>
      </c>
      <c r="C247" t="s">
        <v>3198</v>
      </c>
      <c r="D247" t="s">
        <v>4691</v>
      </c>
    </row>
    <row r="248" spans="1:4" x14ac:dyDescent="0.45">
      <c r="A248">
        <v>247</v>
      </c>
      <c r="B248" t="s">
        <v>3203</v>
      </c>
      <c r="C248" t="s">
        <v>3206</v>
      </c>
      <c r="D248" t="s">
        <v>4692</v>
      </c>
    </row>
    <row r="249" spans="1:4" x14ac:dyDescent="0.45">
      <c r="A249">
        <v>248</v>
      </c>
      <c r="B249" t="s">
        <v>1101</v>
      </c>
      <c r="C249" t="s">
        <v>1104</v>
      </c>
      <c r="D249" t="s">
        <v>4693</v>
      </c>
    </row>
    <row r="250" spans="1:4" x14ac:dyDescent="0.45">
      <c r="A250">
        <v>249</v>
      </c>
      <c r="B250" t="s">
        <v>3211</v>
      </c>
      <c r="C250" t="s">
        <v>3213</v>
      </c>
      <c r="D250" t="s">
        <v>4694</v>
      </c>
    </row>
    <row r="251" spans="1:4" x14ac:dyDescent="0.45">
      <c r="A251">
        <v>250</v>
      </c>
      <c r="B251" t="s">
        <v>3217</v>
      </c>
      <c r="C251" t="s">
        <v>3220</v>
      </c>
      <c r="D251" t="s">
        <v>4695</v>
      </c>
    </row>
    <row r="252" spans="1:4" x14ac:dyDescent="0.45">
      <c r="A252">
        <v>251</v>
      </c>
      <c r="B252" t="s">
        <v>1116</v>
      </c>
      <c r="C252" t="s">
        <v>1118</v>
      </c>
      <c r="D252" t="s">
        <v>4696</v>
      </c>
    </row>
    <row r="253" spans="1:4" x14ac:dyDescent="0.45">
      <c r="A253">
        <v>252</v>
      </c>
      <c r="B253" t="s">
        <v>3225</v>
      </c>
      <c r="C253" t="s">
        <v>3227</v>
      </c>
      <c r="D253" t="s">
        <v>4697</v>
      </c>
    </row>
    <row r="254" spans="1:4" x14ac:dyDescent="0.45">
      <c r="A254">
        <v>253</v>
      </c>
      <c r="B254" t="s">
        <v>369</v>
      </c>
      <c r="C254" t="s">
        <v>372</v>
      </c>
      <c r="D254" t="s">
        <v>4698</v>
      </c>
    </row>
    <row r="255" spans="1:4" x14ac:dyDescent="0.45">
      <c r="A255">
        <v>254</v>
      </c>
      <c r="B255" t="s">
        <v>1146</v>
      </c>
      <c r="C255" t="s">
        <v>1148</v>
      </c>
      <c r="D255" t="s">
        <v>4699</v>
      </c>
    </row>
    <row r="256" spans="1:4" x14ac:dyDescent="0.45">
      <c r="A256">
        <v>255</v>
      </c>
      <c r="B256" t="s">
        <v>3232</v>
      </c>
      <c r="C256" t="s">
        <v>3235</v>
      </c>
      <c r="D256" t="s">
        <v>4700</v>
      </c>
    </row>
    <row r="257" spans="1:4" x14ac:dyDescent="0.45">
      <c r="A257">
        <v>256</v>
      </c>
      <c r="B257" t="s">
        <v>3240</v>
      </c>
      <c r="C257" t="s">
        <v>3243</v>
      </c>
      <c r="D257" t="s">
        <v>4701</v>
      </c>
    </row>
    <row r="258" spans="1:4" x14ac:dyDescent="0.45">
      <c r="A258">
        <v>257</v>
      </c>
      <c r="B258" t="s">
        <v>1153</v>
      </c>
      <c r="C258" t="s">
        <v>1156</v>
      </c>
      <c r="D258" t="s">
        <v>4702</v>
      </c>
    </row>
    <row r="259" spans="1:4" x14ac:dyDescent="0.45">
      <c r="A259">
        <v>258</v>
      </c>
      <c r="B259" t="s">
        <v>1161</v>
      </c>
      <c r="C259" t="s">
        <v>1164</v>
      </c>
      <c r="D259" t="s">
        <v>4703</v>
      </c>
    </row>
    <row r="260" spans="1:4" x14ac:dyDescent="0.45">
      <c r="A260">
        <v>259</v>
      </c>
      <c r="B260" t="s">
        <v>3248</v>
      </c>
      <c r="C260" t="s">
        <v>3251</v>
      </c>
      <c r="D260" t="s">
        <v>4704</v>
      </c>
    </row>
    <row r="261" spans="1:4" x14ac:dyDescent="0.45">
      <c r="A261">
        <v>260</v>
      </c>
      <c r="B261" t="s">
        <v>3255</v>
      </c>
      <c r="C261" t="s">
        <v>3257</v>
      </c>
      <c r="D261" t="s">
        <v>4705</v>
      </c>
    </row>
    <row r="262" spans="1:4" x14ac:dyDescent="0.45">
      <c r="A262">
        <v>261</v>
      </c>
      <c r="B262" t="s">
        <v>1190</v>
      </c>
      <c r="C262" t="s">
        <v>1193</v>
      </c>
      <c r="D262" t="s">
        <v>4706</v>
      </c>
    </row>
    <row r="263" spans="1:4" x14ac:dyDescent="0.45">
      <c r="A263">
        <v>262</v>
      </c>
      <c r="B263" t="s">
        <v>1199</v>
      </c>
      <c r="C263" t="s">
        <v>1201</v>
      </c>
      <c r="D263" t="s">
        <v>4707</v>
      </c>
    </row>
    <row r="264" spans="1:4" x14ac:dyDescent="0.45">
      <c r="A264">
        <v>263</v>
      </c>
      <c r="B264" t="s">
        <v>1228</v>
      </c>
      <c r="C264" t="s">
        <v>1231</v>
      </c>
      <c r="D264" t="s">
        <v>4708</v>
      </c>
    </row>
    <row r="265" spans="1:4" x14ac:dyDescent="0.45">
      <c r="A265">
        <v>264</v>
      </c>
      <c r="B265" t="s">
        <v>3262</v>
      </c>
      <c r="C265" t="s">
        <v>3265</v>
      </c>
      <c r="D265" t="s">
        <v>4709</v>
      </c>
    </row>
    <row r="266" spans="1:4" x14ac:dyDescent="0.45">
      <c r="A266">
        <v>265</v>
      </c>
      <c r="B266" t="s">
        <v>3270</v>
      </c>
      <c r="C266" t="s">
        <v>3273</v>
      </c>
      <c r="D266" t="s">
        <v>4710</v>
      </c>
    </row>
    <row r="267" spans="1:4" x14ac:dyDescent="0.45">
      <c r="A267">
        <v>266</v>
      </c>
      <c r="B267" t="s">
        <v>3278</v>
      </c>
      <c r="C267" t="s">
        <v>3281</v>
      </c>
      <c r="D267" t="s">
        <v>4711</v>
      </c>
    </row>
    <row r="268" spans="1:4" x14ac:dyDescent="0.45">
      <c r="A268">
        <v>267</v>
      </c>
      <c r="B268" t="s">
        <v>3286</v>
      </c>
      <c r="C268" t="s">
        <v>3288</v>
      </c>
      <c r="D268" t="s">
        <v>4712</v>
      </c>
    </row>
    <row r="269" spans="1:4" x14ac:dyDescent="0.45">
      <c r="A269">
        <v>268</v>
      </c>
      <c r="B269" t="s">
        <v>3292</v>
      </c>
      <c r="C269" t="s">
        <v>3295</v>
      </c>
      <c r="D269" t="s">
        <v>4713</v>
      </c>
    </row>
    <row r="270" spans="1:4" x14ac:dyDescent="0.45">
      <c r="A270">
        <v>269</v>
      </c>
      <c r="B270" t="s">
        <v>1275</v>
      </c>
      <c r="C270" t="s">
        <v>1277</v>
      </c>
      <c r="D270" t="s">
        <v>4714</v>
      </c>
    </row>
    <row r="271" spans="1:4" x14ac:dyDescent="0.45">
      <c r="A271">
        <v>270</v>
      </c>
      <c r="B271" t="s">
        <v>3300</v>
      </c>
      <c r="C271" t="s">
        <v>3303</v>
      </c>
      <c r="D271" t="s">
        <v>4715</v>
      </c>
    </row>
    <row r="272" spans="1:4" x14ac:dyDescent="0.45">
      <c r="A272">
        <v>271</v>
      </c>
      <c r="B272" t="s">
        <v>1306</v>
      </c>
      <c r="C272" t="s">
        <v>1308</v>
      </c>
      <c r="D272" t="s">
        <v>4716</v>
      </c>
    </row>
    <row r="273" spans="1:4" x14ac:dyDescent="0.45">
      <c r="A273">
        <v>272</v>
      </c>
      <c r="B273" t="s">
        <v>1352</v>
      </c>
      <c r="C273" t="s">
        <v>1355</v>
      </c>
      <c r="D273" t="s">
        <v>4717</v>
      </c>
    </row>
    <row r="274" spans="1:4" x14ac:dyDescent="0.45">
      <c r="A274">
        <v>273</v>
      </c>
      <c r="B274" t="s">
        <v>1360</v>
      </c>
      <c r="C274" t="s">
        <v>1363</v>
      </c>
      <c r="D274" t="s">
        <v>4718</v>
      </c>
    </row>
    <row r="275" spans="1:4" x14ac:dyDescent="0.45">
      <c r="A275">
        <v>274</v>
      </c>
      <c r="B275" t="s">
        <v>3308</v>
      </c>
      <c r="C275" t="s">
        <v>3311</v>
      </c>
      <c r="D275" t="s">
        <v>4719</v>
      </c>
    </row>
    <row r="276" spans="1:4" x14ac:dyDescent="0.45">
      <c r="A276">
        <v>275</v>
      </c>
      <c r="B276" t="s">
        <v>1368</v>
      </c>
      <c r="C276" t="s">
        <v>1371</v>
      </c>
      <c r="D276" t="s">
        <v>4720</v>
      </c>
    </row>
    <row r="277" spans="1:4" x14ac:dyDescent="0.45">
      <c r="A277">
        <v>276</v>
      </c>
      <c r="B277" t="s">
        <v>3316</v>
      </c>
      <c r="C277" t="s">
        <v>3319</v>
      </c>
      <c r="D277" t="s">
        <v>4721</v>
      </c>
    </row>
    <row r="278" spans="1:4" x14ac:dyDescent="0.45">
      <c r="A278">
        <v>277</v>
      </c>
      <c r="B278" t="s">
        <v>2915</v>
      </c>
      <c r="C278" t="s">
        <v>3324</v>
      </c>
      <c r="D278" t="s">
        <v>4722</v>
      </c>
    </row>
    <row r="279" spans="1:4" x14ac:dyDescent="0.45">
      <c r="A279">
        <v>278</v>
      </c>
      <c r="B279" t="s">
        <v>3329</v>
      </c>
      <c r="C279" t="s">
        <v>3332</v>
      </c>
      <c r="D279" t="s">
        <v>4723</v>
      </c>
    </row>
    <row r="280" spans="1:4" x14ac:dyDescent="0.45">
      <c r="A280">
        <v>279</v>
      </c>
      <c r="B280" t="s">
        <v>3337</v>
      </c>
      <c r="C280" t="s">
        <v>3340</v>
      </c>
      <c r="D280" t="s">
        <v>4724</v>
      </c>
    </row>
    <row r="281" spans="1:4" x14ac:dyDescent="0.45">
      <c r="A281">
        <v>280</v>
      </c>
      <c r="B281" t="s">
        <v>3345</v>
      </c>
      <c r="C281" t="s">
        <v>3348</v>
      </c>
      <c r="D281" t="s">
        <v>4725</v>
      </c>
    </row>
    <row r="282" spans="1:4" x14ac:dyDescent="0.45">
      <c r="A282">
        <v>281</v>
      </c>
      <c r="B282" t="s">
        <v>3352</v>
      </c>
      <c r="C282" t="s">
        <v>3355</v>
      </c>
      <c r="D282" t="s">
        <v>4726</v>
      </c>
    </row>
    <row r="283" spans="1:4" x14ac:dyDescent="0.45">
      <c r="A283">
        <v>282</v>
      </c>
      <c r="B283" t="s">
        <v>709</v>
      </c>
      <c r="C283" t="s">
        <v>712</v>
      </c>
      <c r="D283" t="s">
        <v>4727</v>
      </c>
    </row>
    <row r="284" spans="1:4" x14ac:dyDescent="0.45">
      <c r="A284">
        <v>283</v>
      </c>
      <c r="B284" t="s">
        <v>3360</v>
      </c>
      <c r="C284" t="s">
        <v>3363</v>
      </c>
      <c r="D284" t="s">
        <v>4728</v>
      </c>
    </row>
    <row r="285" spans="1:4" x14ac:dyDescent="0.45">
      <c r="A285">
        <v>284</v>
      </c>
      <c r="B285" t="s">
        <v>3368</v>
      </c>
      <c r="C285" t="s">
        <v>3371</v>
      </c>
      <c r="D285" t="s">
        <v>4729</v>
      </c>
    </row>
    <row r="286" spans="1:4" x14ac:dyDescent="0.45">
      <c r="A286">
        <v>285</v>
      </c>
      <c r="B286" t="s">
        <v>3376</v>
      </c>
      <c r="C286" t="s">
        <v>3379</v>
      </c>
      <c r="D286" t="s">
        <v>4730</v>
      </c>
    </row>
    <row r="287" spans="1:4" x14ac:dyDescent="0.45">
      <c r="A287">
        <v>286</v>
      </c>
      <c r="B287" t="s">
        <v>1422</v>
      </c>
      <c r="C287" t="s">
        <v>1424</v>
      </c>
      <c r="D287" t="s">
        <v>4731</v>
      </c>
    </row>
    <row r="288" spans="1:4" x14ac:dyDescent="0.45">
      <c r="A288">
        <v>287</v>
      </c>
      <c r="B288" t="s">
        <v>3384</v>
      </c>
      <c r="C288" t="s">
        <v>3387</v>
      </c>
      <c r="D288" t="s">
        <v>4732</v>
      </c>
    </row>
    <row r="289" spans="1:4" x14ac:dyDescent="0.45">
      <c r="A289">
        <v>288</v>
      </c>
      <c r="B289" t="s">
        <v>1437</v>
      </c>
      <c r="C289" t="s">
        <v>1440</v>
      </c>
      <c r="D289" t="s">
        <v>4733</v>
      </c>
    </row>
    <row r="290" spans="1:4" x14ac:dyDescent="0.45">
      <c r="A290">
        <v>289</v>
      </c>
      <c r="B290" t="s">
        <v>3392</v>
      </c>
      <c r="C290" t="s">
        <v>3395</v>
      </c>
      <c r="D290" t="s">
        <v>4734</v>
      </c>
    </row>
    <row r="291" spans="1:4" x14ac:dyDescent="0.45">
      <c r="A291">
        <v>290</v>
      </c>
      <c r="B291" t="s">
        <v>3400</v>
      </c>
      <c r="C291" t="s">
        <v>3403</v>
      </c>
      <c r="D291" t="s">
        <v>4735</v>
      </c>
    </row>
    <row r="292" spans="1:4" x14ac:dyDescent="0.45">
      <c r="A292">
        <v>291</v>
      </c>
      <c r="B292" t="s">
        <v>3408</v>
      </c>
      <c r="C292" t="s">
        <v>3411</v>
      </c>
      <c r="D292" t="s">
        <v>4736</v>
      </c>
    </row>
    <row r="293" spans="1:4" x14ac:dyDescent="0.45">
      <c r="A293">
        <v>292</v>
      </c>
      <c r="B293" t="s">
        <v>1468</v>
      </c>
      <c r="C293" t="s">
        <v>1470</v>
      </c>
      <c r="D293" t="s">
        <v>4737</v>
      </c>
    </row>
    <row r="294" spans="1:4" x14ac:dyDescent="0.45">
      <c r="A294">
        <v>293</v>
      </c>
      <c r="B294" t="s">
        <v>1475</v>
      </c>
      <c r="C294" t="s">
        <v>1477</v>
      </c>
      <c r="D294" t="s">
        <v>4738</v>
      </c>
    </row>
    <row r="295" spans="1:4" x14ac:dyDescent="0.45">
      <c r="A295">
        <v>294</v>
      </c>
      <c r="B295" t="s">
        <v>1482</v>
      </c>
      <c r="C295" t="s">
        <v>1484</v>
      </c>
      <c r="D295" t="s">
        <v>4739</v>
      </c>
    </row>
    <row r="296" spans="1:4" x14ac:dyDescent="0.45">
      <c r="A296">
        <v>295</v>
      </c>
      <c r="B296" t="s">
        <v>1489</v>
      </c>
      <c r="C296" t="s">
        <v>1492</v>
      </c>
      <c r="D296" t="s">
        <v>4740</v>
      </c>
    </row>
    <row r="297" spans="1:4" x14ac:dyDescent="0.45">
      <c r="A297">
        <v>296</v>
      </c>
      <c r="B297" t="s">
        <v>1497</v>
      </c>
      <c r="C297" t="s">
        <v>1500</v>
      </c>
      <c r="D297" t="s">
        <v>4741</v>
      </c>
    </row>
    <row r="298" spans="1:4" x14ac:dyDescent="0.45">
      <c r="A298">
        <v>297</v>
      </c>
      <c r="B298" t="s">
        <v>1505</v>
      </c>
      <c r="C298" t="s">
        <v>1508</v>
      </c>
      <c r="D298" t="s">
        <v>4742</v>
      </c>
    </row>
    <row r="299" spans="1:4" x14ac:dyDescent="0.45">
      <c r="A299">
        <v>298</v>
      </c>
      <c r="B299" t="s">
        <v>3416</v>
      </c>
      <c r="C299" t="s">
        <v>3419</v>
      </c>
      <c r="D299" t="s">
        <v>4743</v>
      </c>
    </row>
    <row r="300" spans="1:4" x14ac:dyDescent="0.45">
      <c r="A300">
        <v>299</v>
      </c>
      <c r="B300" t="s">
        <v>3424</v>
      </c>
      <c r="C300" t="s">
        <v>3427</v>
      </c>
      <c r="D300" t="s">
        <v>4744</v>
      </c>
    </row>
    <row r="301" spans="1:4" x14ac:dyDescent="0.45">
      <c r="A301">
        <v>300</v>
      </c>
      <c r="B301" t="s">
        <v>3432</v>
      </c>
      <c r="C301" t="s">
        <v>3435</v>
      </c>
      <c r="D301" t="s">
        <v>4745</v>
      </c>
    </row>
    <row r="302" spans="1:4" x14ac:dyDescent="0.45">
      <c r="A302">
        <v>301</v>
      </c>
      <c r="B302" t="s">
        <v>795</v>
      </c>
      <c r="C302" t="s">
        <v>798</v>
      </c>
      <c r="D302" t="s">
        <v>4746</v>
      </c>
    </row>
    <row r="303" spans="1:4" x14ac:dyDescent="0.45">
      <c r="A303">
        <v>302</v>
      </c>
      <c r="B303" t="s">
        <v>811</v>
      </c>
      <c r="C303" t="s">
        <v>814</v>
      </c>
      <c r="D303" t="s">
        <v>4747</v>
      </c>
    </row>
    <row r="304" spans="1:4" x14ac:dyDescent="0.45">
      <c r="A304">
        <v>303</v>
      </c>
      <c r="B304" t="s">
        <v>827</v>
      </c>
      <c r="C304" t="s">
        <v>830</v>
      </c>
      <c r="D304" t="s">
        <v>4748</v>
      </c>
    </row>
    <row r="305" spans="1:4" x14ac:dyDescent="0.45">
      <c r="A305">
        <v>304</v>
      </c>
      <c r="B305" t="s">
        <v>835</v>
      </c>
      <c r="C305" t="s">
        <v>838</v>
      </c>
      <c r="D305" t="s">
        <v>4749</v>
      </c>
    </row>
    <row r="306" spans="1:4" x14ac:dyDescent="0.45">
      <c r="A306">
        <v>305</v>
      </c>
      <c r="B306" t="s">
        <v>3439</v>
      </c>
      <c r="C306" t="s">
        <v>3442</v>
      </c>
      <c r="D306" t="s">
        <v>4750</v>
      </c>
    </row>
    <row r="307" spans="1:4" x14ac:dyDescent="0.45">
      <c r="A307">
        <v>306</v>
      </c>
      <c r="B307" t="s">
        <v>3447</v>
      </c>
      <c r="C307" t="s">
        <v>3450</v>
      </c>
      <c r="D307" t="s">
        <v>4751</v>
      </c>
    </row>
    <row r="308" spans="1:4" x14ac:dyDescent="0.45">
      <c r="A308">
        <v>307</v>
      </c>
      <c r="B308" t="s">
        <v>843</v>
      </c>
      <c r="C308" t="s">
        <v>846</v>
      </c>
      <c r="D308" t="s">
        <v>4752</v>
      </c>
    </row>
    <row r="309" spans="1:4" x14ac:dyDescent="0.45">
      <c r="A309">
        <v>308</v>
      </c>
      <c r="B309" t="s">
        <v>3455</v>
      </c>
      <c r="C309" t="s">
        <v>3458</v>
      </c>
      <c r="D309" t="s">
        <v>4753</v>
      </c>
    </row>
    <row r="310" spans="1:4" x14ac:dyDescent="0.45">
      <c r="A310">
        <v>309</v>
      </c>
      <c r="B310" t="s">
        <v>3463</v>
      </c>
      <c r="C310" t="s">
        <v>3466</v>
      </c>
      <c r="D310" t="s">
        <v>4754</v>
      </c>
    </row>
    <row r="311" spans="1:4" x14ac:dyDescent="0.45">
      <c r="A311">
        <v>310</v>
      </c>
      <c r="B311" t="s">
        <v>859</v>
      </c>
      <c r="C311" t="s">
        <v>862</v>
      </c>
      <c r="D311" t="s">
        <v>4755</v>
      </c>
    </row>
    <row r="312" spans="1:4" x14ac:dyDescent="0.45">
      <c r="A312">
        <v>311</v>
      </c>
      <c r="B312" t="s">
        <v>883</v>
      </c>
      <c r="C312" t="s">
        <v>886</v>
      </c>
      <c r="D312" t="s">
        <v>4756</v>
      </c>
    </row>
    <row r="313" spans="1:4" x14ac:dyDescent="0.45">
      <c r="A313">
        <v>312</v>
      </c>
      <c r="B313" t="s">
        <v>3471</v>
      </c>
      <c r="C313" t="s">
        <v>3474</v>
      </c>
      <c r="D313" t="s">
        <v>4757</v>
      </c>
    </row>
    <row r="314" spans="1:4" x14ac:dyDescent="0.45">
      <c r="A314">
        <v>313</v>
      </c>
      <c r="B314" t="s">
        <v>907</v>
      </c>
      <c r="C314" t="s">
        <v>910</v>
      </c>
      <c r="D314" t="s">
        <v>4758</v>
      </c>
    </row>
    <row r="315" spans="1:4" x14ac:dyDescent="0.45">
      <c r="A315">
        <v>314</v>
      </c>
      <c r="B315" t="s">
        <v>915</v>
      </c>
      <c r="C315" t="s">
        <v>918</v>
      </c>
      <c r="D315" t="s">
        <v>4759</v>
      </c>
    </row>
    <row r="316" spans="1:4" x14ac:dyDescent="0.45">
      <c r="A316">
        <v>315</v>
      </c>
      <c r="B316" t="s">
        <v>930</v>
      </c>
      <c r="C316" t="s">
        <v>932</v>
      </c>
      <c r="D316" t="s">
        <v>4760</v>
      </c>
    </row>
    <row r="317" spans="1:4" x14ac:dyDescent="0.45">
      <c r="A317">
        <v>316</v>
      </c>
      <c r="B317" t="s">
        <v>3479</v>
      </c>
      <c r="C317" t="s">
        <v>3482</v>
      </c>
      <c r="D317" t="s">
        <v>4761</v>
      </c>
    </row>
    <row r="318" spans="1:4" x14ac:dyDescent="0.45">
      <c r="A318">
        <v>317</v>
      </c>
      <c r="B318" t="s">
        <v>3487</v>
      </c>
      <c r="C318" t="s">
        <v>3490</v>
      </c>
      <c r="D318" t="s">
        <v>4762</v>
      </c>
    </row>
    <row r="319" spans="1:4" x14ac:dyDescent="0.45">
      <c r="A319">
        <v>318</v>
      </c>
      <c r="B319" t="s">
        <v>3495</v>
      </c>
      <c r="C319" t="s">
        <v>3497</v>
      </c>
      <c r="D319" t="s">
        <v>4763</v>
      </c>
    </row>
    <row r="320" spans="1:4" x14ac:dyDescent="0.45">
      <c r="A320">
        <v>319</v>
      </c>
      <c r="B320" t="s">
        <v>3501</v>
      </c>
      <c r="C320" t="s">
        <v>3503</v>
      </c>
      <c r="D320" t="s">
        <v>4764</v>
      </c>
    </row>
    <row r="321" spans="1:4" x14ac:dyDescent="0.45">
      <c r="A321">
        <v>320</v>
      </c>
      <c r="B321" t="s">
        <v>3508</v>
      </c>
      <c r="C321" t="s">
        <v>3511</v>
      </c>
      <c r="D321" t="s">
        <v>4765</v>
      </c>
    </row>
    <row r="322" spans="1:4" x14ac:dyDescent="0.45">
      <c r="A322">
        <v>321</v>
      </c>
      <c r="B322" t="s">
        <v>3516</v>
      </c>
      <c r="C322" t="s">
        <v>3519</v>
      </c>
      <c r="D322" t="s">
        <v>4766</v>
      </c>
    </row>
    <row r="323" spans="1:4" x14ac:dyDescent="0.45">
      <c r="A323">
        <v>322</v>
      </c>
      <c r="B323" t="s">
        <v>3524</v>
      </c>
      <c r="C323" t="s">
        <v>3527</v>
      </c>
      <c r="D323" t="s">
        <v>4767</v>
      </c>
    </row>
    <row r="324" spans="1:4" x14ac:dyDescent="0.45">
      <c r="A324">
        <v>323</v>
      </c>
      <c r="B324" t="s">
        <v>973</v>
      </c>
      <c r="C324" t="s">
        <v>975</v>
      </c>
      <c r="D324" t="s">
        <v>4768</v>
      </c>
    </row>
    <row r="325" spans="1:4" x14ac:dyDescent="0.45">
      <c r="A325">
        <v>324</v>
      </c>
      <c r="B325" t="s">
        <v>980</v>
      </c>
      <c r="C325" t="s">
        <v>983</v>
      </c>
      <c r="D325" t="s">
        <v>4769</v>
      </c>
    </row>
    <row r="326" spans="1:4" x14ac:dyDescent="0.45">
      <c r="A326">
        <v>325</v>
      </c>
      <c r="B326" t="s">
        <v>1003</v>
      </c>
      <c r="C326" t="s">
        <v>1005</v>
      </c>
      <c r="D326" t="s">
        <v>4770</v>
      </c>
    </row>
    <row r="327" spans="1:4" x14ac:dyDescent="0.45">
      <c r="A327">
        <v>326</v>
      </c>
      <c r="B327" t="s">
        <v>3532</v>
      </c>
      <c r="C327" t="s">
        <v>3535</v>
      </c>
      <c r="D327" t="s">
        <v>4771</v>
      </c>
    </row>
    <row r="328" spans="1:4" x14ac:dyDescent="0.45">
      <c r="A328">
        <v>327</v>
      </c>
      <c r="B328" t="s">
        <v>1025</v>
      </c>
      <c r="C328" t="s">
        <v>1027</v>
      </c>
      <c r="D328" t="s">
        <v>4772</v>
      </c>
    </row>
    <row r="329" spans="1:4" x14ac:dyDescent="0.45">
      <c r="A329">
        <v>328</v>
      </c>
      <c r="B329" t="s">
        <v>3540</v>
      </c>
      <c r="C329" t="s">
        <v>3543</v>
      </c>
      <c r="D329" t="s">
        <v>4773</v>
      </c>
    </row>
    <row r="330" spans="1:4" x14ac:dyDescent="0.45">
      <c r="A330">
        <v>329</v>
      </c>
      <c r="B330" t="s">
        <v>1047</v>
      </c>
      <c r="C330" t="s">
        <v>1050</v>
      </c>
      <c r="D330" t="s">
        <v>4774</v>
      </c>
    </row>
    <row r="331" spans="1:4" x14ac:dyDescent="0.45">
      <c r="A331">
        <v>330</v>
      </c>
      <c r="B331" t="s">
        <v>3548</v>
      </c>
      <c r="C331" t="s">
        <v>3551</v>
      </c>
      <c r="D331" t="s">
        <v>4775</v>
      </c>
    </row>
    <row r="332" spans="1:4" x14ac:dyDescent="0.45">
      <c r="A332">
        <v>331</v>
      </c>
      <c r="B332" t="s">
        <v>1078</v>
      </c>
      <c r="C332" t="s">
        <v>1080</v>
      </c>
      <c r="D332" t="s">
        <v>4776</v>
      </c>
    </row>
    <row r="333" spans="1:4" x14ac:dyDescent="0.45">
      <c r="A333">
        <v>332</v>
      </c>
      <c r="B333" t="s">
        <v>1093</v>
      </c>
      <c r="C333" t="s">
        <v>1096</v>
      </c>
      <c r="D333" t="s">
        <v>4777</v>
      </c>
    </row>
    <row r="334" spans="1:4" x14ac:dyDescent="0.45">
      <c r="A334">
        <v>333</v>
      </c>
      <c r="B334" t="s">
        <v>1122</v>
      </c>
      <c r="C334" t="s">
        <v>1125</v>
      </c>
      <c r="D334" t="s">
        <v>4778</v>
      </c>
    </row>
    <row r="335" spans="1:4" x14ac:dyDescent="0.45">
      <c r="A335">
        <v>334</v>
      </c>
      <c r="B335" t="s">
        <v>1138</v>
      </c>
      <c r="C335" t="s">
        <v>1141</v>
      </c>
      <c r="D335" t="s">
        <v>4779</v>
      </c>
    </row>
    <row r="336" spans="1:4" x14ac:dyDescent="0.45">
      <c r="A336">
        <v>335</v>
      </c>
      <c r="B336" t="s">
        <v>3562</v>
      </c>
      <c r="C336" t="s">
        <v>3565</v>
      </c>
      <c r="D336" t="s">
        <v>4780</v>
      </c>
    </row>
    <row r="337" spans="1:4" x14ac:dyDescent="0.45">
      <c r="A337">
        <v>336</v>
      </c>
      <c r="B337" t="s">
        <v>3570</v>
      </c>
      <c r="C337" t="s">
        <v>3573</v>
      </c>
      <c r="D337" t="s">
        <v>4781</v>
      </c>
    </row>
    <row r="338" spans="1:4" x14ac:dyDescent="0.45">
      <c r="A338">
        <v>337</v>
      </c>
      <c r="B338" t="s">
        <v>1169</v>
      </c>
      <c r="C338" t="s">
        <v>1171</v>
      </c>
      <c r="D338" t="s">
        <v>4782</v>
      </c>
    </row>
    <row r="339" spans="1:4" x14ac:dyDescent="0.45">
      <c r="A339">
        <v>338</v>
      </c>
      <c r="B339" t="s">
        <v>3578</v>
      </c>
      <c r="C339" t="s">
        <v>3580</v>
      </c>
      <c r="D339" t="s">
        <v>4783</v>
      </c>
    </row>
    <row r="340" spans="1:4" x14ac:dyDescent="0.45">
      <c r="A340">
        <v>339</v>
      </c>
      <c r="B340" t="s">
        <v>3585</v>
      </c>
      <c r="C340" t="s">
        <v>3588</v>
      </c>
      <c r="D340" t="s">
        <v>4784</v>
      </c>
    </row>
    <row r="341" spans="1:4" x14ac:dyDescent="0.45">
      <c r="A341">
        <v>340</v>
      </c>
      <c r="B341" t="s">
        <v>3593</v>
      </c>
      <c r="C341" t="s">
        <v>3596</v>
      </c>
      <c r="D341" t="s">
        <v>4785</v>
      </c>
    </row>
    <row r="342" spans="1:4" x14ac:dyDescent="0.45">
      <c r="A342">
        <v>341</v>
      </c>
      <c r="B342" t="s">
        <v>1176</v>
      </c>
      <c r="C342" t="s">
        <v>1178</v>
      </c>
      <c r="D342" t="s">
        <v>4786</v>
      </c>
    </row>
    <row r="343" spans="1:4" x14ac:dyDescent="0.45">
      <c r="A343">
        <v>342</v>
      </c>
      <c r="B343" t="s">
        <v>1183</v>
      </c>
      <c r="C343" t="s">
        <v>1185</v>
      </c>
      <c r="D343" t="s">
        <v>4787</v>
      </c>
    </row>
    <row r="344" spans="1:4" x14ac:dyDescent="0.45">
      <c r="A344">
        <v>343</v>
      </c>
      <c r="B344" t="s">
        <v>3601</v>
      </c>
      <c r="C344" t="s">
        <v>3603</v>
      </c>
      <c r="D344" t="s">
        <v>4788</v>
      </c>
    </row>
    <row r="345" spans="1:4" x14ac:dyDescent="0.45">
      <c r="A345">
        <v>344</v>
      </c>
      <c r="B345" t="s">
        <v>1205</v>
      </c>
      <c r="C345" t="s">
        <v>1208</v>
      </c>
      <c r="D345" t="s">
        <v>4789</v>
      </c>
    </row>
    <row r="346" spans="1:4" x14ac:dyDescent="0.45">
      <c r="A346">
        <v>345</v>
      </c>
      <c r="B346" t="s">
        <v>1213</v>
      </c>
      <c r="C346" t="s">
        <v>1216</v>
      </c>
      <c r="D346" t="s">
        <v>4790</v>
      </c>
    </row>
    <row r="347" spans="1:4" x14ac:dyDescent="0.45">
      <c r="A347">
        <v>346</v>
      </c>
      <c r="B347" t="s">
        <v>1468</v>
      </c>
      <c r="C347" t="s">
        <v>3608</v>
      </c>
      <c r="D347" t="s">
        <v>4791</v>
      </c>
    </row>
    <row r="348" spans="1:4" x14ac:dyDescent="0.45">
      <c r="A348">
        <v>347</v>
      </c>
      <c r="B348" t="s">
        <v>1236</v>
      </c>
      <c r="C348" t="s">
        <v>1239</v>
      </c>
      <c r="D348" t="s">
        <v>4792</v>
      </c>
    </row>
    <row r="349" spans="1:4" x14ac:dyDescent="0.45">
      <c r="A349">
        <v>348</v>
      </c>
      <c r="B349" t="s">
        <v>3613</v>
      </c>
      <c r="C349" t="s">
        <v>3615</v>
      </c>
      <c r="D349" t="s">
        <v>4793</v>
      </c>
    </row>
    <row r="350" spans="1:4" x14ac:dyDescent="0.45">
      <c r="A350">
        <v>349</v>
      </c>
      <c r="B350" t="s">
        <v>1244</v>
      </c>
      <c r="C350" t="s">
        <v>1247</v>
      </c>
      <c r="D350" t="s">
        <v>4794</v>
      </c>
    </row>
    <row r="351" spans="1:4" x14ac:dyDescent="0.45">
      <c r="A351">
        <v>350</v>
      </c>
      <c r="B351" t="s">
        <v>3620</v>
      </c>
      <c r="C351" t="s">
        <v>3623</v>
      </c>
      <c r="D351" t="s">
        <v>4795</v>
      </c>
    </row>
    <row r="352" spans="1:4" x14ac:dyDescent="0.45">
      <c r="A352">
        <v>351</v>
      </c>
      <c r="B352" t="s">
        <v>1252</v>
      </c>
      <c r="C352" t="s">
        <v>1255</v>
      </c>
      <c r="D352" t="s">
        <v>4796</v>
      </c>
    </row>
    <row r="353" spans="1:4" x14ac:dyDescent="0.45">
      <c r="A353">
        <v>352</v>
      </c>
      <c r="B353" t="s">
        <v>1259</v>
      </c>
      <c r="C353" t="s">
        <v>1262</v>
      </c>
      <c r="D353" t="s">
        <v>4797</v>
      </c>
    </row>
    <row r="354" spans="1:4" x14ac:dyDescent="0.45">
      <c r="A354">
        <v>353</v>
      </c>
      <c r="B354" t="s">
        <v>1267</v>
      </c>
      <c r="C354" t="s">
        <v>1270</v>
      </c>
      <c r="D354" t="s">
        <v>4798</v>
      </c>
    </row>
    <row r="355" spans="1:4" x14ac:dyDescent="0.45">
      <c r="A355">
        <v>354</v>
      </c>
      <c r="B355" t="s">
        <v>3628</v>
      </c>
      <c r="C355" t="s">
        <v>3630</v>
      </c>
      <c r="D355" t="s">
        <v>4799</v>
      </c>
    </row>
    <row r="356" spans="1:4" x14ac:dyDescent="0.45">
      <c r="A356">
        <v>355</v>
      </c>
      <c r="B356" t="s">
        <v>1282</v>
      </c>
      <c r="C356" t="s">
        <v>1285</v>
      </c>
      <c r="D356" t="s">
        <v>4800</v>
      </c>
    </row>
    <row r="357" spans="1:4" x14ac:dyDescent="0.45">
      <c r="A357">
        <v>356</v>
      </c>
      <c r="B357" t="s">
        <v>1290</v>
      </c>
      <c r="C357" t="s">
        <v>1293</v>
      </c>
      <c r="D357" t="s">
        <v>4801</v>
      </c>
    </row>
    <row r="358" spans="1:4" x14ac:dyDescent="0.45">
      <c r="A358">
        <v>357</v>
      </c>
      <c r="B358" t="s">
        <v>3635</v>
      </c>
      <c r="C358" t="s">
        <v>3638</v>
      </c>
      <c r="D358" t="s">
        <v>4802</v>
      </c>
    </row>
    <row r="359" spans="1:4" x14ac:dyDescent="0.45">
      <c r="A359">
        <v>358</v>
      </c>
      <c r="B359" t="s">
        <v>3643</v>
      </c>
      <c r="C359" t="s">
        <v>3646</v>
      </c>
      <c r="D359" t="s">
        <v>4803</v>
      </c>
    </row>
    <row r="360" spans="1:4" x14ac:dyDescent="0.45">
      <c r="A360">
        <v>359</v>
      </c>
      <c r="B360" t="s">
        <v>1298</v>
      </c>
      <c r="C360" t="s">
        <v>1301</v>
      </c>
      <c r="D360" t="s">
        <v>4804</v>
      </c>
    </row>
    <row r="361" spans="1:4" x14ac:dyDescent="0.45">
      <c r="A361">
        <v>360</v>
      </c>
      <c r="B361" t="s">
        <v>3113</v>
      </c>
      <c r="C361" t="s">
        <v>3650</v>
      </c>
      <c r="D361" t="s">
        <v>4805</v>
      </c>
    </row>
    <row r="362" spans="1:4" x14ac:dyDescent="0.45">
      <c r="A362">
        <v>361</v>
      </c>
      <c r="B362" t="s">
        <v>1313</v>
      </c>
      <c r="C362" t="s">
        <v>1315</v>
      </c>
      <c r="D362" t="s">
        <v>4806</v>
      </c>
    </row>
    <row r="363" spans="1:4" x14ac:dyDescent="0.45">
      <c r="A363">
        <v>362</v>
      </c>
      <c r="B363" t="s">
        <v>1320</v>
      </c>
      <c r="C363" t="s">
        <v>1323</v>
      </c>
      <c r="D363" t="s">
        <v>4807</v>
      </c>
    </row>
    <row r="364" spans="1:4" x14ac:dyDescent="0.45">
      <c r="A364">
        <v>363</v>
      </c>
      <c r="B364" t="s">
        <v>1328</v>
      </c>
      <c r="C364" t="s">
        <v>1331</v>
      </c>
      <c r="D364" t="s">
        <v>4808</v>
      </c>
    </row>
    <row r="365" spans="1:4" x14ac:dyDescent="0.45">
      <c r="A365">
        <v>364</v>
      </c>
      <c r="B365" t="s">
        <v>3660</v>
      </c>
      <c r="C365" t="s">
        <v>3663</v>
      </c>
      <c r="D365" t="s">
        <v>4809</v>
      </c>
    </row>
    <row r="366" spans="1:4" x14ac:dyDescent="0.45">
      <c r="A366">
        <v>365</v>
      </c>
      <c r="B366" t="s">
        <v>1336</v>
      </c>
      <c r="C366" t="s">
        <v>1339</v>
      </c>
      <c r="D366" t="s">
        <v>4810</v>
      </c>
    </row>
    <row r="367" spans="1:4" x14ac:dyDescent="0.45">
      <c r="A367">
        <v>366</v>
      </c>
      <c r="B367" t="s">
        <v>3668</v>
      </c>
      <c r="C367" t="s">
        <v>3670</v>
      </c>
      <c r="D367" t="s">
        <v>4811</v>
      </c>
    </row>
    <row r="368" spans="1:4" x14ac:dyDescent="0.45">
      <c r="A368">
        <v>367</v>
      </c>
      <c r="B368" t="s">
        <v>1344</v>
      </c>
      <c r="C368" t="s">
        <v>1347</v>
      </c>
      <c r="D368" t="s">
        <v>4812</v>
      </c>
    </row>
    <row r="369" spans="1:4" x14ac:dyDescent="0.45">
      <c r="A369">
        <v>368</v>
      </c>
      <c r="B369" t="s">
        <v>3675</v>
      </c>
      <c r="C369" t="s">
        <v>3678</v>
      </c>
      <c r="D369" t="s">
        <v>4813</v>
      </c>
    </row>
    <row r="370" spans="1:4" x14ac:dyDescent="0.45">
      <c r="A370">
        <v>369</v>
      </c>
      <c r="B370" t="s">
        <v>3683</v>
      </c>
      <c r="C370" t="s">
        <v>3686</v>
      </c>
      <c r="D370" t="s">
        <v>4814</v>
      </c>
    </row>
    <row r="371" spans="1:4" x14ac:dyDescent="0.45">
      <c r="A371">
        <v>370</v>
      </c>
      <c r="B371" t="s">
        <v>1376</v>
      </c>
      <c r="C371" t="s">
        <v>1379</v>
      </c>
      <c r="D371" t="s">
        <v>4815</v>
      </c>
    </row>
    <row r="372" spans="1:4" x14ac:dyDescent="0.45">
      <c r="A372">
        <v>371</v>
      </c>
      <c r="B372" t="s">
        <v>3691</v>
      </c>
      <c r="C372" t="s">
        <v>3694</v>
      </c>
      <c r="D372" t="s">
        <v>4816</v>
      </c>
    </row>
    <row r="373" spans="1:4" x14ac:dyDescent="0.45">
      <c r="A373">
        <v>372</v>
      </c>
      <c r="B373" t="s">
        <v>3699</v>
      </c>
      <c r="C373" t="s">
        <v>3702</v>
      </c>
      <c r="D373" t="s">
        <v>4817</v>
      </c>
    </row>
    <row r="374" spans="1:4" x14ac:dyDescent="0.45">
      <c r="A374">
        <v>373</v>
      </c>
      <c r="B374" t="s">
        <v>3707</v>
      </c>
      <c r="C374" t="s">
        <v>3710</v>
      </c>
      <c r="D374" t="s">
        <v>4818</v>
      </c>
    </row>
    <row r="375" spans="1:4" x14ac:dyDescent="0.45">
      <c r="A375">
        <v>374</v>
      </c>
      <c r="B375" t="s">
        <v>3715</v>
      </c>
      <c r="C375" t="s">
        <v>3718</v>
      </c>
      <c r="D375" t="s">
        <v>4819</v>
      </c>
    </row>
    <row r="376" spans="1:4" x14ac:dyDescent="0.45">
      <c r="A376">
        <v>375</v>
      </c>
      <c r="B376" t="s">
        <v>3722</v>
      </c>
      <c r="C376" t="s">
        <v>3724</v>
      </c>
      <c r="D376" t="s">
        <v>4820</v>
      </c>
    </row>
    <row r="377" spans="1:4" x14ac:dyDescent="0.45">
      <c r="A377">
        <v>376</v>
      </c>
      <c r="B377" t="s">
        <v>1391</v>
      </c>
      <c r="C377" t="s">
        <v>1394</v>
      </c>
      <c r="D377" t="s">
        <v>4821</v>
      </c>
    </row>
    <row r="378" spans="1:4" x14ac:dyDescent="0.45">
      <c r="A378">
        <v>377</v>
      </c>
      <c r="B378" t="s">
        <v>3729</v>
      </c>
      <c r="C378" t="s">
        <v>3732</v>
      </c>
      <c r="D378" t="s">
        <v>4822</v>
      </c>
    </row>
    <row r="379" spans="1:4" x14ac:dyDescent="0.45">
      <c r="A379">
        <v>378</v>
      </c>
      <c r="B379" t="s">
        <v>3737</v>
      </c>
      <c r="C379" t="s">
        <v>3740</v>
      </c>
      <c r="D379" t="s">
        <v>4823</v>
      </c>
    </row>
    <row r="380" spans="1:4" x14ac:dyDescent="0.45">
      <c r="A380">
        <v>379</v>
      </c>
      <c r="B380" t="s">
        <v>3745</v>
      </c>
      <c r="C380" t="s">
        <v>3747</v>
      </c>
      <c r="D380" t="s">
        <v>4824</v>
      </c>
    </row>
    <row r="381" spans="1:4" x14ac:dyDescent="0.45">
      <c r="A381">
        <v>380</v>
      </c>
      <c r="B381" t="s">
        <v>3752</v>
      </c>
      <c r="C381" t="s">
        <v>3754</v>
      </c>
      <c r="D381" t="s">
        <v>4825</v>
      </c>
    </row>
    <row r="382" spans="1:4" x14ac:dyDescent="0.45">
      <c r="A382">
        <v>381</v>
      </c>
      <c r="B382" t="s">
        <v>3759</v>
      </c>
      <c r="C382" t="s">
        <v>3762</v>
      </c>
      <c r="D382" t="s">
        <v>4826</v>
      </c>
    </row>
    <row r="383" spans="1:4" x14ac:dyDescent="0.45">
      <c r="A383">
        <v>382</v>
      </c>
      <c r="B383" t="s">
        <v>1399</v>
      </c>
      <c r="C383" t="s">
        <v>1402</v>
      </c>
      <c r="D383" t="s">
        <v>4827</v>
      </c>
    </row>
    <row r="384" spans="1:4" x14ac:dyDescent="0.45">
      <c r="A384">
        <v>383</v>
      </c>
      <c r="B384" t="s">
        <v>3767</v>
      </c>
      <c r="C384" t="s">
        <v>3770</v>
      </c>
      <c r="D384" t="s">
        <v>4828</v>
      </c>
    </row>
    <row r="385" spans="1:4" x14ac:dyDescent="0.45">
      <c r="A385">
        <v>384</v>
      </c>
      <c r="B385" t="s">
        <v>3775</v>
      </c>
      <c r="C385" t="s">
        <v>3778</v>
      </c>
      <c r="D385" t="s">
        <v>4696</v>
      </c>
    </row>
    <row r="386" spans="1:4" x14ac:dyDescent="0.45">
      <c r="A386">
        <v>385</v>
      </c>
      <c r="B386" t="s">
        <v>3782</v>
      </c>
      <c r="C386" t="s">
        <v>3785</v>
      </c>
      <c r="D386" t="s">
        <v>4829</v>
      </c>
    </row>
    <row r="387" spans="1:4" x14ac:dyDescent="0.45">
      <c r="A387">
        <v>386</v>
      </c>
      <c r="B387" t="s">
        <v>3790</v>
      </c>
      <c r="C387" t="s">
        <v>3793</v>
      </c>
      <c r="D387" t="s">
        <v>4830</v>
      </c>
    </row>
    <row r="388" spans="1:4" x14ac:dyDescent="0.45">
      <c r="A388">
        <v>387</v>
      </c>
      <c r="B388" t="s">
        <v>1445</v>
      </c>
      <c r="C388" t="s">
        <v>1448</v>
      </c>
      <c r="D388" t="s">
        <v>4831</v>
      </c>
    </row>
    <row r="389" spans="1:4" x14ac:dyDescent="0.45">
      <c r="A389">
        <v>388</v>
      </c>
      <c r="B389" t="s">
        <v>3798</v>
      </c>
      <c r="C389" t="s">
        <v>3801</v>
      </c>
      <c r="D389" t="s">
        <v>4832</v>
      </c>
    </row>
    <row r="390" spans="1:4" x14ac:dyDescent="0.45">
      <c r="A390">
        <v>389</v>
      </c>
      <c r="B390" t="s">
        <v>1461</v>
      </c>
      <c r="C390" t="s">
        <v>1464</v>
      </c>
      <c r="D390" t="s">
        <v>4833</v>
      </c>
    </row>
    <row r="391" spans="1:4" x14ac:dyDescent="0.45">
      <c r="A391">
        <v>390</v>
      </c>
      <c r="B391" t="s">
        <v>3806</v>
      </c>
      <c r="C391" t="s">
        <v>3809</v>
      </c>
      <c r="D391" t="s">
        <v>4834</v>
      </c>
    </row>
    <row r="392" spans="1:4" x14ac:dyDescent="0.45">
      <c r="A392">
        <v>391</v>
      </c>
      <c r="B392" t="s">
        <v>1513</v>
      </c>
      <c r="C392" t="s">
        <v>1516</v>
      </c>
      <c r="D392" t="s">
        <v>4835</v>
      </c>
    </row>
    <row r="393" spans="1:4" x14ac:dyDescent="0.45">
      <c r="A393">
        <v>392</v>
      </c>
      <c r="B393" t="s">
        <v>1521</v>
      </c>
      <c r="C393" t="s">
        <v>1524</v>
      </c>
      <c r="D393" t="s">
        <v>4836</v>
      </c>
    </row>
    <row r="394" spans="1:4" x14ac:dyDescent="0.45">
      <c r="A394">
        <v>393</v>
      </c>
      <c r="B394" t="s">
        <v>1529</v>
      </c>
      <c r="C394" t="s">
        <v>1531</v>
      </c>
      <c r="D394" t="s">
        <v>4837</v>
      </c>
    </row>
    <row r="395" spans="1:4" x14ac:dyDescent="0.45">
      <c r="A395">
        <v>394</v>
      </c>
      <c r="B395" t="s">
        <v>3813</v>
      </c>
      <c r="C395" t="s">
        <v>3815</v>
      </c>
      <c r="D395" t="s">
        <v>4838</v>
      </c>
    </row>
    <row r="396" spans="1:4" x14ac:dyDescent="0.45">
      <c r="A396">
        <v>395</v>
      </c>
      <c r="B396" t="s">
        <v>3820</v>
      </c>
      <c r="C396" t="s">
        <v>3823</v>
      </c>
      <c r="D396" t="s">
        <v>4839</v>
      </c>
    </row>
    <row r="397" spans="1:4" x14ac:dyDescent="0.45">
      <c r="A397">
        <v>396</v>
      </c>
      <c r="B397" t="s">
        <v>1536</v>
      </c>
      <c r="C397" t="s">
        <v>1539</v>
      </c>
      <c r="D397" t="s">
        <v>4840</v>
      </c>
    </row>
    <row r="398" spans="1:4" x14ac:dyDescent="0.45">
      <c r="A398">
        <v>397</v>
      </c>
      <c r="B398" t="s">
        <v>3830</v>
      </c>
      <c r="C398" t="s">
        <v>3833</v>
      </c>
      <c r="D398" t="s">
        <v>4841</v>
      </c>
    </row>
    <row r="399" spans="1:4" x14ac:dyDescent="0.45">
      <c r="A399">
        <v>398</v>
      </c>
      <c r="B399" t="s">
        <v>1552</v>
      </c>
      <c r="C399" t="s">
        <v>1555</v>
      </c>
      <c r="D399" t="s">
        <v>4842</v>
      </c>
    </row>
    <row r="400" spans="1:4" x14ac:dyDescent="0.45">
      <c r="A400">
        <v>399</v>
      </c>
      <c r="B400" t="s">
        <v>3838</v>
      </c>
      <c r="C400" t="s">
        <v>3841</v>
      </c>
      <c r="D400" t="s">
        <v>4843</v>
      </c>
    </row>
    <row r="401" spans="1:4" x14ac:dyDescent="0.45">
      <c r="A401">
        <v>400</v>
      </c>
      <c r="B401" t="s">
        <v>3846</v>
      </c>
      <c r="C401" t="s">
        <v>3849</v>
      </c>
      <c r="D401" t="s">
        <v>4844</v>
      </c>
    </row>
    <row r="402" spans="1:4" x14ac:dyDescent="0.45">
      <c r="A402">
        <v>401</v>
      </c>
      <c r="B402" t="s">
        <v>1568</v>
      </c>
      <c r="C402" t="s">
        <v>1571</v>
      </c>
      <c r="D402" t="s">
        <v>4845</v>
      </c>
    </row>
    <row r="403" spans="1:4" x14ac:dyDescent="0.45">
      <c r="A403">
        <v>402</v>
      </c>
      <c r="B403" t="s">
        <v>3854</v>
      </c>
      <c r="C403" t="s">
        <v>3857</v>
      </c>
      <c r="D403" t="s">
        <v>4846</v>
      </c>
    </row>
    <row r="404" spans="1:4" x14ac:dyDescent="0.45">
      <c r="A404">
        <v>403</v>
      </c>
      <c r="B404" t="s">
        <v>3862</v>
      </c>
      <c r="C404" t="s">
        <v>3864</v>
      </c>
      <c r="D404" t="s">
        <v>4847</v>
      </c>
    </row>
    <row r="405" spans="1:4" x14ac:dyDescent="0.45">
      <c r="A405">
        <v>404</v>
      </c>
      <c r="B405" t="s">
        <v>1626</v>
      </c>
      <c r="C405" t="s">
        <v>1628</v>
      </c>
      <c r="D405" t="s">
        <v>4848</v>
      </c>
    </row>
    <row r="406" spans="1:4" x14ac:dyDescent="0.45">
      <c r="A406">
        <v>405</v>
      </c>
      <c r="B406" t="s">
        <v>1633</v>
      </c>
      <c r="C406" t="s">
        <v>1635</v>
      </c>
      <c r="D406" t="s">
        <v>4849</v>
      </c>
    </row>
    <row r="407" spans="1:4" x14ac:dyDescent="0.45">
      <c r="A407">
        <v>406</v>
      </c>
      <c r="B407" t="s">
        <v>1644</v>
      </c>
      <c r="C407" t="s">
        <v>1647</v>
      </c>
      <c r="D407" t="s">
        <v>4850</v>
      </c>
    </row>
    <row r="408" spans="1:4" x14ac:dyDescent="0.45">
      <c r="A408">
        <v>407</v>
      </c>
      <c r="B408" t="s">
        <v>3447</v>
      </c>
      <c r="C408" t="s">
        <v>3869</v>
      </c>
      <c r="D408" t="s">
        <v>4851</v>
      </c>
    </row>
    <row r="409" spans="1:4" x14ac:dyDescent="0.45">
      <c r="A409">
        <v>408</v>
      </c>
      <c r="B409" t="s">
        <v>3873</v>
      </c>
      <c r="C409" t="s">
        <v>3876</v>
      </c>
      <c r="D409" t="s">
        <v>4852</v>
      </c>
    </row>
    <row r="410" spans="1:4" x14ac:dyDescent="0.45">
      <c r="A410">
        <v>409</v>
      </c>
      <c r="B410" t="s">
        <v>1660</v>
      </c>
      <c r="C410" t="s">
        <v>1663</v>
      </c>
      <c r="D410" t="s">
        <v>4853</v>
      </c>
    </row>
    <row r="411" spans="1:4" x14ac:dyDescent="0.45">
      <c r="A411">
        <v>410</v>
      </c>
      <c r="B411" t="s">
        <v>1668</v>
      </c>
      <c r="C411" t="s">
        <v>1670</v>
      </c>
      <c r="D411" t="s">
        <v>4854</v>
      </c>
    </row>
    <row r="412" spans="1:4" x14ac:dyDescent="0.45">
      <c r="A412">
        <v>411</v>
      </c>
      <c r="B412" t="s">
        <v>1675</v>
      </c>
      <c r="C412" t="s">
        <v>1678</v>
      </c>
      <c r="D412" t="s">
        <v>4855</v>
      </c>
    </row>
    <row r="413" spans="1:4" x14ac:dyDescent="0.45">
      <c r="A413">
        <v>412</v>
      </c>
      <c r="B413" t="s">
        <v>891</v>
      </c>
      <c r="C413" t="s">
        <v>894</v>
      </c>
      <c r="D413" t="s">
        <v>4856</v>
      </c>
    </row>
    <row r="414" spans="1:4" x14ac:dyDescent="0.45">
      <c r="A414">
        <v>413</v>
      </c>
      <c r="B414" t="s">
        <v>1698</v>
      </c>
      <c r="C414" t="s">
        <v>1701</v>
      </c>
      <c r="D414" t="s">
        <v>4857</v>
      </c>
    </row>
    <row r="415" spans="1:4" x14ac:dyDescent="0.45">
      <c r="A415">
        <v>414</v>
      </c>
      <c r="B415" t="s">
        <v>3881</v>
      </c>
      <c r="C415" t="s">
        <v>3884</v>
      </c>
      <c r="D415" t="s">
        <v>4858</v>
      </c>
    </row>
    <row r="416" spans="1:4" x14ac:dyDescent="0.45">
      <c r="A416">
        <v>415</v>
      </c>
      <c r="B416" t="s">
        <v>1706</v>
      </c>
      <c r="C416" t="s">
        <v>1708</v>
      </c>
      <c r="D416" t="s">
        <v>4859</v>
      </c>
    </row>
    <row r="417" spans="1:4" x14ac:dyDescent="0.45">
      <c r="A417">
        <v>416</v>
      </c>
      <c r="B417" t="s">
        <v>1720</v>
      </c>
      <c r="C417" t="s">
        <v>1723</v>
      </c>
      <c r="D417" t="s">
        <v>4860</v>
      </c>
    </row>
    <row r="418" spans="1:4" x14ac:dyDescent="0.45">
      <c r="A418">
        <v>417</v>
      </c>
      <c r="B418" t="s">
        <v>3889</v>
      </c>
      <c r="C418" t="s">
        <v>3892</v>
      </c>
      <c r="D418" t="s">
        <v>4861</v>
      </c>
    </row>
    <row r="419" spans="1:4" x14ac:dyDescent="0.45">
      <c r="A419">
        <v>418</v>
      </c>
      <c r="B419" t="s">
        <v>1744</v>
      </c>
      <c r="C419" t="s">
        <v>1747</v>
      </c>
      <c r="D419" t="s">
        <v>4862</v>
      </c>
    </row>
    <row r="420" spans="1:4" x14ac:dyDescent="0.45">
      <c r="A420">
        <v>419</v>
      </c>
      <c r="B420" t="s">
        <v>3897</v>
      </c>
      <c r="C420" t="s">
        <v>3899</v>
      </c>
      <c r="D420" t="s">
        <v>4863</v>
      </c>
    </row>
    <row r="421" spans="1:4" x14ac:dyDescent="0.45">
      <c r="A421">
        <v>420</v>
      </c>
      <c r="B421" t="s">
        <v>3904</v>
      </c>
      <c r="C421" t="s">
        <v>3907</v>
      </c>
      <c r="D421" t="s">
        <v>4864</v>
      </c>
    </row>
    <row r="422" spans="1:4" x14ac:dyDescent="0.45">
      <c r="A422">
        <v>421</v>
      </c>
      <c r="B422" t="s">
        <v>1767</v>
      </c>
      <c r="C422" t="s">
        <v>1770</v>
      </c>
      <c r="D422" t="s">
        <v>4865</v>
      </c>
    </row>
    <row r="423" spans="1:4" x14ac:dyDescent="0.45">
      <c r="A423">
        <v>422</v>
      </c>
      <c r="B423" t="s">
        <v>1796</v>
      </c>
      <c r="C423" t="s">
        <v>1799</v>
      </c>
      <c r="D423" t="s">
        <v>4866</v>
      </c>
    </row>
    <row r="424" spans="1:4" x14ac:dyDescent="0.45">
      <c r="A424">
        <v>423</v>
      </c>
      <c r="B424" t="s">
        <v>1839</v>
      </c>
      <c r="C424" t="s">
        <v>1842</v>
      </c>
      <c r="D424" t="s">
        <v>4867</v>
      </c>
    </row>
    <row r="425" spans="1:4" x14ac:dyDescent="0.45">
      <c r="A425">
        <v>424</v>
      </c>
      <c r="B425" t="s">
        <v>1852</v>
      </c>
      <c r="C425" t="s">
        <v>1855</v>
      </c>
      <c r="D425" t="s">
        <v>4868</v>
      </c>
    </row>
    <row r="426" spans="1:4" x14ac:dyDescent="0.45">
      <c r="A426">
        <v>425</v>
      </c>
      <c r="B426" t="s">
        <v>3912</v>
      </c>
      <c r="C426" t="s">
        <v>3915</v>
      </c>
      <c r="D426" t="s">
        <v>4869</v>
      </c>
    </row>
    <row r="427" spans="1:4" x14ac:dyDescent="0.45">
      <c r="A427">
        <v>426</v>
      </c>
      <c r="B427" t="s">
        <v>1889</v>
      </c>
      <c r="C427" t="s">
        <v>1891</v>
      </c>
      <c r="D427" t="s">
        <v>4870</v>
      </c>
    </row>
    <row r="428" spans="1:4" x14ac:dyDescent="0.45">
      <c r="A428">
        <v>427</v>
      </c>
      <c r="B428" t="s">
        <v>1896</v>
      </c>
      <c r="C428" t="s">
        <v>1898</v>
      </c>
      <c r="D428" t="s">
        <v>4871</v>
      </c>
    </row>
    <row r="429" spans="1:4" x14ac:dyDescent="0.45">
      <c r="A429">
        <v>428</v>
      </c>
      <c r="B429" t="s">
        <v>3920</v>
      </c>
      <c r="C429" t="s">
        <v>3923</v>
      </c>
      <c r="D429" t="s">
        <v>4872</v>
      </c>
    </row>
    <row r="430" spans="1:4" x14ac:dyDescent="0.45">
      <c r="A430">
        <v>429</v>
      </c>
      <c r="B430" t="s">
        <v>3928</v>
      </c>
      <c r="C430" t="s">
        <v>3931</v>
      </c>
      <c r="D430" t="s">
        <v>4873</v>
      </c>
    </row>
    <row r="431" spans="1:4" x14ac:dyDescent="0.45">
      <c r="A431">
        <v>430</v>
      </c>
      <c r="B431" t="s">
        <v>1916</v>
      </c>
      <c r="C431" t="s">
        <v>1919</v>
      </c>
      <c r="D431" t="s">
        <v>4874</v>
      </c>
    </row>
    <row r="432" spans="1:4" x14ac:dyDescent="0.45">
      <c r="A432">
        <v>431</v>
      </c>
      <c r="B432" t="s">
        <v>1169</v>
      </c>
      <c r="C432" t="s">
        <v>1953</v>
      </c>
      <c r="D432" t="s">
        <v>4875</v>
      </c>
    </row>
    <row r="433" spans="1:4" x14ac:dyDescent="0.45">
      <c r="A433">
        <v>432</v>
      </c>
      <c r="B433" t="s">
        <v>3936</v>
      </c>
      <c r="C433" t="s">
        <v>3939</v>
      </c>
      <c r="D433" t="s">
        <v>4876</v>
      </c>
    </row>
    <row r="434" spans="1:4" x14ac:dyDescent="0.45">
      <c r="A434">
        <v>433</v>
      </c>
      <c r="B434" t="s">
        <v>3944</v>
      </c>
      <c r="C434" t="s">
        <v>3947</v>
      </c>
      <c r="D434" t="s">
        <v>4877</v>
      </c>
    </row>
    <row r="435" spans="1:4" x14ac:dyDescent="0.45">
      <c r="A435">
        <v>434</v>
      </c>
      <c r="B435" t="s">
        <v>3951</v>
      </c>
      <c r="C435" t="s">
        <v>3954</v>
      </c>
      <c r="D435" t="s">
        <v>4878</v>
      </c>
    </row>
    <row r="436" spans="1:4" x14ac:dyDescent="0.45">
      <c r="A436">
        <v>435</v>
      </c>
      <c r="B436" t="s">
        <v>2015</v>
      </c>
      <c r="C436" t="s">
        <v>2018</v>
      </c>
      <c r="D436" t="s">
        <v>4879</v>
      </c>
    </row>
    <row r="437" spans="1:4" x14ac:dyDescent="0.45">
      <c r="A437">
        <v>436</v>
      </c>
      <c r="B437" t="s">
        <v>1010</v>
      </c>
      <c r="C437" t="s">
        <v>1012</v>
      </c>
      <c r="D437" t="s">
        <v>4880</v>
      </c>
    </row>
    <row r="438" spans="1:4" x14ac:dyDescent="0.45">
      <c r="A438">
        <v>437</v>
      </c>
      <c r="B438" t="s">
        <v>2045</v>
      </c>
      <c r="C438" t="s">
        <v>2048</v>
      </c>
      <c r="D438" t="s">
        <v>4881</v>
      </c>
    </row>
    <row r="439" spans="1:4" x14ac:dyDescent="0.45">
      <c r="A439">
        <v>438</v>
      </c>
      <c r="B439" t="s">
        <v>2053</v>
      </c>
      <c r="C439" t="s">
        <v>2056</v>
      </c>
      <c r="D439" t="s">
        <v>4882</v>
      </c>
    </row>
    <row r="440" spans="1:4" x14ac:dyDescent="0.45">
      <c r="A440">
        <v>439</v>
      </c>
      <c r="B440" t="s">
        <v>2061</v>
      </c>
      <c r="C440" t="s">
        <v>2064</v>
      </c>
      <c r="D440" t="s">
        <v>4883</v>
      </c>
    </row>
    <row r="441" spans="1:4" x14ac:dyDescent="0.45">
      <c r="A441">
        <v>440</v>
      </c>
      <c r="B441" t="s">
        <v>1032</v>
      </c>
      <c r="C441" t="s">
        <v>1034</v>
      </c>
      <c r="D441" t="s">
        <v>4884</v>
      </c>
    </row>
    <row r="442" spans="1:4" x14ac:dyDescent="0.45">
      <c r="A442">
        <v>441</v>
      </c>
      <c r="B442" t="s">
        <v>2076</v>
      </c>
      <c r="C442" t="s">
        <v>2079</v>
      </c>
      <c r="D442" t="s">
        <v>4885</v>
      </c>
    </row>
    <row r="443" spans="1:4" x14ac:dyDescent="0.45">
      <c r="A443">
        <v>442</v>
      </c>
      <c r="B443" t="s">
        <v>2084</v>
      </c>
      <c r="C443" t="s">
        <v>2087</v>
      </c>
      <c r="D443" t="s">
        <v>4886</v>
      </c>
    </row>
    <row r="444" spans="1:4" x14ac:dyDescent="0.45">
      <c r="A444">
        <v>443</v>
      </c>
      <c r="B444" t="s">
        <v>1039</v>
      </c>
      <c r="C444" t="s">
        <v>1042</v>
      </c>
      <c r="D444" t="s">
        <v>4887</v>
      </c>
    </row>
    <row r="445" spans="1:4" x14ac:dyDescent="0.45">
      <c r="A445">
        <v>444</v>
      </c>
      <c r="B445" t="s">
        <v>3959</v>
      </c>
      <c r="C445" t="s">
        <v>3961</v>
      </c>
      <c r="D445" t="s">
        <v>4888</v>
      </c>
    </row>
    <row r="446" spans="1:4" x14ac:dyDescent="0.45">
      <c r="A446">
        <v>445</v>
      </c>
      <c r="B446" t="s">
        <v>2107</v>
      </c>
      <c r="C446" t="s">
        <v>2110</v>
      </c>
      <c r="D446" t="s">
        <v>4845</v>
      </c>
    </row>
    <row r="447" spans="1:4" x14ac:dyDescent="0.45">
      <c r="A447">
        <v>446</v>
      </c>
      <c r="B447" t="s">
        <v>3966</v>
      </c>
      <c r="C447" t="s">
        <v>3969</v>
      </c>
      <c r="D447" t="s">
        <v>4889</v>
      </c>
    </row>
    <row r="448" spans="1:4" x14ac:dyDescent="0.45">
      <c r="A448">
        <v>447</v>
      </c>
      <c r="B448" t="s">
        <v>2129</v>
      </c>
      <c r="C448" t="s">
        <v>2132</v>
      </c>
      <c r="D448" t="s">
        <v>4890</v>
      </c>
    </row>
    <row r="449" spans="1:4" x14ac:dyDescent="0.45">
      <c r="A449">
        <v>448</v>
      </c>
      <c r="B449" t="s">
        <v>1085</v>
      </c>
      <c r="C449" t="s">
        <v>1088</v>
      </c>
      <c r="D449" t="s">
        <v>4891</v>
      </c>
    </row>
    <row r="450" spans="1:4" x14ac:dyDescent="0.45">
      <c r="A450">
        <v>449</v>
      </c>
      <c r="B450" t="s">
        <v>3974</v>
      </c>
      <c r="C450" t="s">
        <v>3977</v>
      </c>
      <c r="D450" t="s">
        <v>4845</v>
      </c>
    </row>
    <row r="451" spans="1:4" x14ac:dyDescent="0.45">
      <c r="A451">
        <v>450</v>
      </c>
      <c r="B451" t="s">
        <v>2160</v>
      </c>
      <c r="C451" t="s">
        <v>2163</v>
      </c>
      <c r="D451" t="s">
        <v>4892</v>
      </c>
    </row>
    <row r="452" spans="1:4" x14ac:dyDescent="0.45">
      <c r="A452">
        <v>451</v>
      </c>
      <c r="B452" t="s">
        <v>1109</v>
      </c>
      <c r="C452" t="s">
        <v>1111</v>
      </c>
      <c r="D452" t="s">
        <v>4893</v>
      </c>
    </row>
    <row r="453" spans="1:4" x14ac:dyDescent="0.45">
      <c r="A453">
        <v>452</v>
      </c>
      <c r="B453" t="s">
        <v>1560</v>
      </c>
      <c r="C453" t="s">
        <v>1563</v>
      </c>
      <c r="D453" t="s">
        <v>4894</v>
      </c>
    </row>
    <row r="454" spans="1:4" x14ac:dyDescent="0.45">
      <c r="A454">
        <v>453</v>
      </c>
      <c r="B454" t="s">
        <v>1130</v>
      </c>
      <c r="C454" t="s">
        <v>1133</v>
      </c>
      <c r="D454" t="s">
        <v>4895</v>
      </c>
    </row>
    <row r="455" spans="1:4" x14ac:dyDescent="0.45">
      <c r="A455">
        <v>454</v>
      </c>
      <c r="B455" t="s">
        <v>3980</v>
      </c>
      <c r="C455" t="s">
        <v>3983</v>
      </c>
      <c r="D455" t="s">
        <v>4896</v>
      </c>
    </row>
    <row r="456" spans="1:4" x14ac:dyDescent="0.45">
      <c r="A456">
        <v>455</v>
      </c>
      <c r="B456" t="s">
        <v>3988</v>
      </c>
      <c r="C456" t="s">
        <v>3991</v>
      </c>
      <c r="D456" t="s">
        <v>4897</v>
      </c>
    </row>
    <row r="457" spans="1:4" x14ac:dyDescent="0.45">
      <c r="A457">
        <v>456</v>
      </c>
      <c r="B457" t="s">
        <v>1575</v>
      </c>
      <c r="C457" t="s">
        <v>1578</v>
      </c>
      <c r="D457" t="s">
        <v>4898</v>
      </c>
    </row>
    <row r="458" spans="1:4" x14ac:dyDescent="0.45">
      <c r="A458">
        <v>457</v>
      </c>
      <c r="B458" t="s">
        <v>1591</v>
      </c>
      <c r="C458" t="s">
        <v>1594</v>
      </c>
      <c r="D458" t="s">
        <v>4899</v>
      </c>
    </row>
    <row r="459" spans="1:4" x14ac:dyDescent="0.45">
      <c r="A459">
        <v>458</v>
      </c>
      <c r="B459" t="s">
        <v>3996</v>
      </c>
      <c r="C459" t="s">
        <v>3999</v>
      </c>
      <c r="D459" t="s">
        <v>4900</v>
      </c>
    </row>
    <row r="460" spans="1:4" x14ac:dyDescent="0.45">
      <c r="A460">
        <v>459</v>
      </c>
      <c r="B460" t="s">
        <v>1221</v>
      </c>
      <c r="C460" t="s">
        <v>1223</v>
      </c>
      <c r="D460" t="s">
        <v>4901</v>
      </c>
    </row>
    <row r="461" spans="1:4" x14ac:dyDescent="0.45">
      <c r="A461">
        <v>460</v>
      </c>
      <c r="B461" t="s">
        <v>1690</v>
      </c>
      <c r="C461" t="s">
        <v>1693</v>
      </c>
      <c r="D461" t="s">
        <v>4902</v>
      </c>
    </row>
    <row r="462" spans="1:4" x14ac:dyDescent="0.45">
      <c r="A462">
        <v>461</v>
      </c>
      <c r="B462" t="s">
        <v>4004</v>
      </c>
      <c r="C462" t="s">
        <v>4007</v>
      </c>
      <c r="D462" t="s">
        <v>4903</v>
      </c>
    </row>
    <row r="463" spans="1:4" x14ac:dyDescent="0.45">
      <c r="A463">
        <v>462</v>
      </c>
      <c r="B463" t="s">
        <v>4012</v>
      </c>
      <c r="C463" t="s">
        <v>4015</v>
      </c>
      <c r="D463" t="s">
        <v>4904</v>
      </c>
    </row>
    <row r="464" spans="1:4" x14ac:dyDescent="0.45">
      <c r="A464">
        <v>463</v>
      </c>
      <c r="B464" t="s">
        <v>4020</v>
      </c>
      <c r="C464" t="s">
        <v>4023</v>
      </c>
      <c r="D464" t="s">
        <v>4905</v>
      </c>
    </row>
    <row r="465" spans="1:4" x14ac:dyDescent="0.45">
      <c r="A465">
        <v>464</v>
      </c>
      <c r="B465" t="s">
        <v>1736</v>
      </c>
      <c r="C465" t="s">
        <v>1739</v>
      </c>
      <c r="D465" t="s">
        <v>4906</v>
      </c>
    </row>
    <row r="466" spans="1:4" x14ac:dyDescent="0.45">
      <c r="A466">
        <v>465</v>
      </c>
      <c r="B466" t="s">
        <v>4028</v>
      </c>
      <c r="C466" t="s">
        <v>4031</v>
      </c>
      <c r="D466" t="s">
        <v>4907</v>
      </c>
    </row>
    <row r="467" spans="1:4" x14ac:dyDescent="0.45">
      <c r="A467">
        <v>466</v>
      </c>
      <c r="B467" t="s">
        <v>1759</v>
      </c>
      <c r="C467" t="s">
        <v>1762</v>
      </c>
      <c r="D467" t="s">
        <v>4908</v>
      </c>
    </row>
    <row r="468" spans="1:4" x14ac:dyDescent="0.45">
      <c r="A468">
        <v>467</v>
      </c>
      <c r="B468" t="s">
        <v>4036</v>
      </c>
      <c r="C468" t="s">
        <v>4039</v>
      </c>
      <c r="D468" t="s">
        <v>4909</v>
      </c>
    </row>
    <row r="469" spans="1:4" x14ac:dyDescent="0.45">
      <c r="A469">
        <v>468</v>
      </c>
      <c r="B469" t="s">
        <v>1788</v>
      </c>
      <c r="C469" t="s">
        <v>1791</v>
      </c>
      <c r="D469" t="s">
        <v>4910</v>
      </c>
    </row>
    <row r="470" spans="1:4" x14ac:dyDescent="0.45">
      <c r="A470">
        <v>469</v>
      </c>
      <c r="B470" t="s">
        <v>4043</v>
      </c>
      <c r="C470" t="s">
        <v>4046</v>
      </c>
      <c r="D470" t="s">
        <v>4911</v>
      </c>
    </row>
    <row r="471" spans="1:4" x14ac:dyDescent="0.45">
      <c r="A471">
        <v>470</v>
      </c>
      <c r="B471" t="s">
        <v>1823</v>
      </c>
      <c r="C471" t="s">
        <v>1826</v>
      </c>
      <c r="D471" t="s">
        <v>4912</v>
      </c>
    </row>
    <row r="472" spans="1:4" x14ac:dyDescent="0.45">
      <c r="A472">
        <v>471</v>
      </c>
      <c r="B472" t="s">
        <v>4051</v>
      </c>
      <c r="C472" t="s">
        <v>4054</v>
      </c>
      <c r="D472" t="s">
        <v>4913</v>
      </c>
    </row>
    <row r="473" spans="1:4" x14ac:dyDescent="0.45">
      <c r="A473">
        <v>472</v>
      </c>
      <c r="B473" t="s">
        <v>1874</v>
      </c>
      <c r="C473" t="s">
        <v>1877</v>
      </c>
      <c r="D473" t="s">
        <v>4914</v>
      </c>
    </row>
    <row r="474" spans="1:4" x14ac:dyDescent="0.45">
      <c r="A474">
        <v>473</v>
      </c>
      <c r="B474" t="s">
        <v>4058</v>
      </c>
      <c r="C474" t="s">
        <v>4060</v>
      </c>
      <c r="D474" t="s">
        <v>4915</v>
      </c>
    </row>
    <row r="475" spans="1:4" x14ac:dyDescent="0.45">
      <c r="A475">
        <v>474</v>
      </c>
      <c r="B475" t="s">
        <v>4065</v>
      </c>
      <c r="C475" t="s">
        <v>4068</v>
      </c>
      <c r="D475" t="s">
        <v>4916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BEAB4-F7F9-4580-9B6F-89754C2F8E60}">
  <dimension ref="A1:A12"/>
  <sheetViews>
    <sheetView workbookViewId="0">
      <selection activeCell="A11" sqref="A11"/>
    </sheetView>
  </sheetViews>
  <sheetFormatPr defaultRowHeight="14.25" x14ac:dyDescent="0.45"/>
  <cols>
    <col min="1" max="1" width="58.9296875" customWidth="1"/>
  </cols>
  <sheetData>
    <row r="1" spans="1:1" x14ac:dyDescent="0.45">
      <c r="A1" t="s">
        <v>5414</v>
      </c>
    </row>
    <row r="2" spans="1:1" x14ac:dyDescent="0.45">
      <c r="A2" t="s">
        <v>5415</v>
      </c>
    </row>
    <row r="3" spans="1:1" x14ac:dyDescent="0.45">
      <c r="A3" t="s">
        <v>5416</v>
      </c>
    </row>
    <row r="4" spans="1:1" x14ac:dyDescent="0.45">
      <c r="A4" t="s">
        <v>5417</v>
      </c>
    </row>
    <row r="5" spans="1:1" x14ac:dyDescent="0.45">
      <c r="A5" t="s">
        <v>5418</v>
      </c>
    </row>
    <row r="6" spans="1:1" x14ac:dyDescent="0.45">
      <c r="A6" t="s">
        <v>5419</v>
      </c>
    </row>
    <row r="7" spans="1:1" x14ac:dyDescent="0.45">
      <c r="A7" t="s">
        <v>5420</v>
      </c>
    </row>
    <row r="8" spans="1:1" x14ac:dyDescent="0.45">
      <c r="A8" t="s">
        <v>5421</v>
      </c>
    </row>
    <row r="9" spans="1:1" x14ac:dyDescent="0.45">
      <c r="A9" t="s">
        <v>5422</v>
      </c>
    </row>
    <row r="10" spans="1:1" x14ac:dyDescent="0.45">
      <c r="A10" t="s">
        <v>5426</v>
      </c>
    </row>
    <row r="11" spans="1:1" x14ac:dyDescent="0.45">
      <c r="A11" t="s">
        <v>5428</v>
      </c>
    </row>
    <row r="12" spans="1:1" x14ac:dyDescent="0.45">
      <c r="A12" t="s">
        <v>5423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11</vt:i4>
      </vt:variant>
      <vt:variant>
        <vt:lpstr>Nazwane zakresy</vt:lpstr>
      </vt:variant>
      <vt:variant>
        <vt:i4>1</vt:i4>
      </vt:variant>
    </vt:vector>
  </HeadingPairs>
  <TitlesOfParts>
    <vt:vector size="12" baseType="lpstr">
      <vt:lpstr>Robocze479</vt:lpstr>
      <vt:lpstr>Robocze286</vt:lpstr>
      <vt:lpstr>Źródło286</vt:lpstr>
      <vt:lpstr>Źródło479</vt:lpstr>
      <vt:lpstr>Tabela479</vt:lpstr>
      <vt:lpstr>Liczności</vt:lpstr>
      <vt:lpstr>Tabela286</vt:lpstr>
      <vt:lpstr>Robocze573</vt:lpstr>
      <vt:lpstr>Tabela479 (lista_artykułów)</vt:lpstr>
      <vt:lpstr>Tekstowe474</vt:lpstr>
      <vt:lpstr>Kategorie</vt:lpstr>
      <vt:lpstr>Liczności!Obszar_wydruku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cp:lastPrinted>2023-12-31T13:27:18Z</cp:lastPrinted>
  <dcterms:created xsi:type="dcterms:W3CDTF">2023-12-02T14:42:39Z</dcterms:created>
  <dcterms:modified xsi:type="dcterms:W3CDTF">2024-01-01T20:22:43Z</dcterms:modified>
</cp:coreProperties>
</file>